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県財政/県（～18）/"/>
    </mc:Choice>
  </mc:AlternateContent>
  <xr:revisionPtr revIDLastSave="9" documentId="13_ncr:1_{0ED17CA8-D153-43CB-9A6B-C939FA152D37}" xr6:coauthVersionLast="47" xr6:coauthVersionMax="47" xr10:uidLastSave="{2779ABC9-2FD6-4F4B-8F97-A759BB66BC83}"/>
  <bookViews>
    <workbookView xWindow="7392" yWindow="36" windowWidth="15456" windowHeight="12228" tabRatio="781" firstSheet="4" activeTab="9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(性質別・充当一般財源）" sheetId="10" r:id="rId5"/>
    <sheet name="歳出(目的別）" sheetId="11" r:id="rId6"/>
    <sheet name="歳出(目的別） (2)" sheetId="13" state="hidden" r:id="rId7"/>
    <sheet name="歳出（目的別・充当一般財源）" sheetId="3" r:id="rId8"/>
    <sheet name="歳出（目的別・充当一般財源） (2)" sheetId="12" state="hidden" r:id="rId9"/>
    <sheet name="グラフ" sheetId="9" r:id="rId10"/>
  </sheets>
  <definedNames>
    <definedName name="_xlnm.Print_Area" localSheetId="9">グラフ!$A$1:$N$228</definedName>
    <definedName name="_xlnm.Print_Area" localSheetId="5">'歳出(目的別）'!$A$1:$AF$55</definedName>
    <definedName name="_xlnm.Print_Area" localSheetId="1">歳入!$A$1:$AF$57</definedName>
    <definedName name="_xlnm.Print_Area" localSheetId="0">財政指標!$A$1:$AG$37</definedName>
    <definedName name="_xlnm.Print_Area" localSheetId="2">税!$A$1:$AF$54</definedName>
    <definedName name="_xlnm.Print_Titles" localSheetId="3">'歳出（性質別）'!$A:$A</definedName>
    <definedName name="_xlnm.Print_Titles" localSheetId="5">'歳出(目的別）'!$A:$A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U86" i="9" l="1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6" i="9"/>
  <c r="Q85" i="9"/>
  <c r="Q83" i="9"/>
  <c r="Q82" i="9"/>
  <c r="Q81" i="9"/>
  <c r="Q84" i="9"/>
  <c r="AG34" i="4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27" i="9"/>
  <c r="R126" i="9"/>
  <c r="R125" i="9"/>
  <c r="R124" i="9"/>
  <c r="R123" i="9"/>
  <c r="R122" i="9"/>
  <c r="R121" i="9"/>
  <c r="R120" i="9"/>
  <c r="R119" i="9"/>
  <c r="Q126" i="9"/>
  <c r="Q125" i="9"/>
  <c r="Q124" i="9"/>
  <c r="Q123" i="9"/>
  <c r="Q122" i="9"/>
  <c r="Q121" i="9"/>
  <c r="Q120" i="9"/>
  <c r="Q119" i="9"/>
  <c r="Q127" i="9"/>
  <c r="AT157" i="9" l="1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AU157" i="9"/>
  <c r="AU156" i="9"/>
  <c r="AU48" i="9"/>
  <c r="AU47" i="9"/>
  <c r="AU46" i="9"/>
  <c r="AU45" i="9"/>
  <c r="AU44" i="9"/>
  <c r="AU43" i="9"/>
  <c r="AU42" i="9"/>
  <c r="AU41" i="9"/>
  <c r="AT48" i="9"/>
  <c r="AT47" i="9"/>
  <c r="AT46" i="9"/>
  <c r="AT45" i="9"/>
  <c r="AT44" i="9"/>
  <c r="AT43" i="9"/>
  <c r="AT42" i="9"/>
  <c r="AT41" i="9"/>
  <c r="AS48" i="9"/>
  <c r="AS47" i="9"/>
  <c r="AS46" i="9"/>
  <c r="AS45" i="9"/>
  <c r="AS44" i="9"/>
  <c r="AS43" i="9"/>
  <c r="AS42" i="9"/>
  <c r="AS41" i="9"/>
  <c r="AU196" i="9"/>
  <c r="AU195" i="9"/>
  <c r="AU194" i="9"/>
  <c r="AU193" i="9"/>
  <c r="AU155" i="9"/>
  <c r="AU118" i="9"/>
  <c r="AU79" i="9"/>
  <c r="AU7" i="9"/>
  <c r="AU6" i="9"/>
  <c r="AU5" i="9"/>
  <c r="AU4" i="9"/>
  <c r="AU3" i="9"/>
  <c r="AU2" i="9"/>
  <c r="AU1" i="9"/>
  <c r="AF3" i="3"/>
  <c r="AF27" i="3"/>
  <c r="AF50" i="3" s="1"/>
  <c r="AE43" i="1"/>
  <c r="AE42" i="1"/>
  <c r="AF43" i="1"/>
  <c r="AF42" i="1"/>
  <c r="AF31" i="10"/>
  <c r="AF26" i="10"/>
  <c r="AF25" i="10"/>
  <c r="AF24" i="10"/>
  <c r="AF23" i="10"/>
  <c r="AF46" i="10" s="1"/>
  <c r="AF30" i="5"/>
  <c r="AF32" i="2"/>
  <c r="AH8" i="2"/>
  <c r="AH6" i="2"/>
  <c r="AF3" i="2"/>
  <c r="AF26" i="2"/>
  <c r="AF49" i="2" s="1"/>
  <c r="AF32" i="1"/>
  <c r="AF3" i="1"/>
  <c r="AF28" i="1"/>
  <c r="AF27" i="1"/>
  <c r="AF26" i="1"/>
  <c r="AF25" i="1"/>
  <c r="AF24" i="1"/>
  <c r="AF51" i="1" s="1"/>
  <c r="AU197" i="9" l="1"/>
  <c r="AF51" i="3"/>
  <c r="AF39" i="3"/>
  <c r="AF41" i="3"/>
  <c r="AF52" i="3"/>
  <c r="AF33" i="3"/>
  <c r="AF42" i="3"/>
  <c r="AF53" i="3"/>
  <c r="AF34" i="3"/>
  <c r="AF45" i="3"/>
  <c r="AF54" i="3"/>
  <c r="AF35" i="3"/>
  <c r="AF46" i="3"/>
  <c r="AF36" i="3"/>
  <c r="AF47" i="3"/>
  <c r="AF40" i="3"/>
  <c r="AF48" i="3"/>
  <c r="AF37" i="3"/>
  <c r="AF43" i="3"/>
  <c r="AF49" i="3"/>
  <c r="AF32" i="3"/>
  <c r="AF38" i="3"/>
  <c r="AF44" i="3"/>
  <c r="AF41" i="10"/>
  <c r="AF52" i="10"/>
  <c r="AF53" i="10"/>
  <c r="AF47" i="10"/>
  <c r="AF48" i="10"/>
  <c r="AF35" i="10"/>
  <c r="AF54" i="10"/>
  <c r="AF36" i="10"/>
  <c r="AF42" i="10"/>
  <c r="AF37" i="10"/>
  <c r="AF43" i="10"/>
  <c r="AF49" i="10"/>
  <c r="AF32" i="10"/>
  <c r="AF38" i="10"/>
  <c r="AF44" i="10"/>
  <c r="AF50" i="10"/>
  <c r="AF33" i="10"/>
  <c r="AF39" i="10"/>
  <c r="AF45" i="10"/>
  <c r="AF34" i="10"/>
  <c r="AF40" i="10"/>
  <c r="AF38" i="2"/>
  <c r="AF44" i="2"/>
  <c r="AF50" i="2"/>
  <c r="AF33" i="2"/>
  <c r="AF39" i="2"/>
  <c r="AF45" i="2"/>
  <c r="AF51" i="2"/>
  <c r="AF34" i="2"/>
  <c r="AF40" i="2"/>
  <c r="AF46" i="2"/>
  <c r="AF52" i="2"/>
  <c r="AF35" i="2"/>
  <c r="AF41" i="2"/>
  <c r="AF47" i="2"/>
  <c r="AF53" i="2"/>
  <c r="AF36" i="2"/>
  <c r="AF42" i="2"/>
  <c r="AF48" i="2"/>
  <c r="AF37" i="2"/>
  <c r="AF43" i="2"/>
  <c r="AF54" i="1"/>
  <c r="AF55" i="1"/>
  <c r="AF56" i="1"/>
  <c r="AF57" i="1"/>
  <c r="AF40" i="1"/>
  <c r="AF36" i="1"/>
  <c r="AF49" i="1"/>
  <c r="AF37" i="1"/>
  <c r="AF44" i="1"/>
  <c r="AF50" i="1"/>
  <c r="AF33" i="1"/>
  <c r="AF39" i="1"/>
  <c r="AF46" i="1"/>
  <c r="AF52" i="1"/>
  <c r="AF48" i="1"/>
  <c r="AF34" i="1"/>
  <c r="AF47" i="1"/>
  <c r="AF35" i="1"/>
  <c r="AF41" i="1"/>
  <c r="AF38" i="1"/>
  <c r="AF45" i="1"/>
  <c r="AF51" i="10" l="1"/>
  <c r="AF55" i="3"/>
  <c r="AF54" i="2"/>
  <c r="AF53" i="1"/>
  <c r="AF54" i="11" l="1"/>
  <c r="AF53" i="11"/>
  <c r="AF52" i="11"/>
  <c r="AF51" i="11"/>
  <c r="AF50" i="11"/>
  <c r="AF49" i="11"/>
  <c r="AF48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55" i="11" s="1"/>
  <c r="AF27" i="11"/>
  <c r="AF25" i="5"/>
  <c r="AF24" i="5"/>
  <c r="AF23" i="5"/>
  <c r="AF47" i="5" l="1"/>
  <c r="AU87" i="9"/>
  <c r="AF51" i="5"/>
  <c r="AF32" i="5"/>
  <c r="AF33" i="5"/>
  <c r="AF37" i="5"/>
  <c r="AF41" i="5"/>
  <c r="AF45" i="5"/>
  <c r="AF49" i="5"/>
  <c r="AF34" i="5"/>
  <c r="AF36" i="5"/>
  <c r="AF40" i="5"/>
  <c r="AF44" i="5"/>
  <c r="AF48" i="5"/>
  <c r="AF52" i="5"/>
  <c r="AF38" i="5"/>
  <c r="AF42" i="5"/>
  <c r="AF46" i="5"/>
  <c r="AF31" i="5"/>
  <c r="AF35" i="5"/>
  <c r="AF39" i="5"/>
  <c r="AF43" i="5"/>
  <c r="AG27" i="4"/>
  <c r="AF50" i="5" l="1"/>
  <c r="AG15" i="4"/>
  <c r="U54" i="13"/>
  <c r="I52" i="13"/>
  <c r="AA49" i="13"/>
  <c r="K45" i="13"/>
  <c r="S43" i="13"/>
  <c r="C41" i="13"/>
  <c r="E38" i="13"/>
  <c r="T33" i="13"/>
  <c r="AE27" i="13"/>
  <c r="AE50" i="13" s="1"/>
  <c r="AD27" i="13"/>
  <c r="AD50" i="13" s="1"/>
  <c r="AC27" i="13"/>
  <c r="AC41" i="13" s="1"/>
  <c r="AB27" i="13"/>
  <c r="AA27" i="13"/>
  <c r="AA51" i="13" s="1"/>
  <c r="Z27" i="13"/>
  <c r="Z35" i="13" s="1"/>
  <c r="Y27" i="13"/>
  <c r="Y49" i="13" s="1"/>
  <c r="X27" i="13"/>
  <c r="X36" i="13" s="1"/>
  <c r="W27" i="13"/>
  <c r="W32" i="13" s="1"/>
  <c r="V27" i="13"/>
  <c r="V47" i="13" s="1"/>
  <c r="U27" i="13"/>
  <c r="U50" i="13" s="1"/>
  <c r="T27" i="13"/>
  <c r="T37" i="13" s="1"/>
  <c r="S27" i="13"/>
  <c r="S54" i="13" s="1"/>
  <c r="R27" i="13"/>
  <c r="R47" i="13" s="1"/>
  <c r="Q27" i="13"/>
  <c r="Q40" i="13" s="1"/>
  <c r="P27" i="13"/>
  <c r="P42" i="13" s="1"/>
  <c r="O27" i="13"/>
  <c r="O47" i="13" s="1"/>
  <c r="N27" i="13"/>
  <c r="N33" i="13" s="1"/>
  <c r="M27" i="13"/>
  <c r="M53" i="13" s="1"/>
  <c r="L27" i="13"/>
  <c r="L36" i="13" s="1"/>
  <c r="K27" i="13"/>
  <c r="K50" i="13" s="1"/>
  <c r="J27" i="13"/>
  <c r="J33" i="13" s="1"/>
  <c r="I27" i="13"/>
  <c r="I54" i="13" s="1"/>
  <c r="H27" i="13"/>
  <c r="H32" i="13" s="1"/>
  <c r="G27" i="13"/>
  <c r="G52" i="13" s="1"/>
  <c r="F27" i="13"/>
  <c r="F45" i="13" s="1"/>
  <c r="E27" i="13"/>
  <c r="E37" i="13" s="1"/>
  <c r="D27" i="13"/>
  <c r="D40" i="13" s="1"/>
  <c r="C27" i="13"/>
  <c r="C53" i="13" s="1"/>
  <c r="B27" i="13"/>
  <c r="B34" i="13" s="1"/>
  <c r="X53" i="12"/>
  <c r="S50" i="12"/>
  <c r="S49" i="12"/>
  <c r="U47" i="12"/>
  <c r="Q46" i="12"/>
  <c r="I46" i="12"/>
  <c r="AA45" i="12"/>
  <c r="P45" i="12"/>
  <c r="AA44" i="12"/>
  <c r="Q44" i="12"/>
  <c r="S43" i="12"/>
  <c r="L43" i="12"/>
  <c r="D43" i="12"/>
  <c r="P42" i="12"/>
  <c r="G42" i="12"/>
  <c r="Q41" i="12"/>
  <c r="P40" i="12"/>
  <c r="G40" i="12"/>
  <c r="X39" i="12"/>
  <c r="S39" i="12"/>
  <c r="K39" i="12"/>
  <c r="C39" i="12"/>
  <c r="M38" i="12"/>
  <c r="G38" i="12"/>
  <c r="C38" i="12"/>
  <c r="T37" i="12"/>
  <c r="E37" i="12"/>
  <c r="Q36" i="12"/>
  <c r="E36" i="12"/>
  <c r="K35" i="12"/>
  <c r="T34" i="12"/>
  <c r="D34" i="12"/>
  <c r="P33" i="12"/>
  <c r="D33" i="12"/>
  <c r="AE27" i="12"/>
  <c r="AE50" i="12" s="1"/>
  <c r="AD27" i="12"/>
  <c r="AD37" i="12" s="1"/>
  <c r="AC27" i="12"/>
  <c r="AC34" i="12" s="1"/>
  <c r="AB27" i="12"/>
  <c r="AB49" i="12" s="1"/>
  <c r="AA27" i="12"/>
  <c r="AA35" i="12" s="1"/>
  <c r="Z27" i="12"/>
  <c r="Z35" i="12" s="1"/>
  <c r="Y27" i="12"/>
  <c r="Y49" i="12" s="1"/>
  <c r="X27" i="12"/>
  <c r="X36" i="12" s="1"/>
  <c r="W27" i="12"/>
  <c r="W52" i="12" s="1"/>
  <c r="V27" i="12"/>
  <c r="V48" i="12" s="1"/>
  <c r="U27" i="12"/>
  <c r="U37" i="12" s="1"/>
  <c r="T27" i="12"/>
  <c r="T48" i="12" s="1"/>
  <c r="S27" i="12"/>
  <c r="S54" i="12" s="1"/>
  <c r="R27" i="12"/>
  <c r="R48" i="12" s="1"/>
  <c r="Q27" i="12"/>
  <c r="Q47" i="12" s="1"/>
  <c r="P27" i="12"/>
  <c r="P46" i="12" s="1"/>
  <c r="O27" i="12"/>
  <c r="O53" i="12" s="1"/>
  <c r="N27" i="12"/>
  <c r="N34" i="12" s="1"/>
  <c r="M27" i="12"/>
  <c r="M53" i="12" s="1"/>
  <c r="L27" i="12"/>
  <c r="L46" i="12" s="1"/>
  <c r="K27" i="12"/>
  <c r="K50" i="12" s="1"/>
  <c r="J27" i="12"/>
  <c r="J44" i="12" s="1"/>
  <c r="I27" i="12"/>
  <c r="I42" i="12" s="1"/>
  <c r="H27" i="12"/>
  <c r="H32" i="12" s="1"/>
  <c r="H55" i="12" s="1"/>
  <c r="G27" i="12"/>
  <c r="G52" i="12" s="1"/>
  <c r="F27" i="12"/>
  <c r="F39" i="12" s="1"/>
  <c r="E27" i="12"/>
  <c r="E44" i="12" s="1"/>
  <c r="D27" i="12"/>
  <c r="D40" i="12" s="1"/>
  <c r="C27" i="12"/>
  <c r="C34" i="12" s="1"/>
  <c r="B27" i="12"/>
  <c r="B36" i="12" s="1"/>
  <c r="AE27" i="3"/>
  <c r="AD27" i="3"/>
  <c r="K32" i="12" l="1"/>
  <c r="K55" i="12" s="1"/>
  <c r="E33" i="12"/>
  <c r="Q33" i="12"/>
  <c r="E34" i="12"/>
  <c r="H35" i="12"/>
  <c r="P35" i="12"/>
  <c r="N36" i="12"/>
  <c r="B37" i="12"/>
  <c r="J37" i="12"/>
  <c r="D38" i="12"/>
  <c r="J38" i="12"/>
  <c r="R38" i="12"/>
  <c r="D39" i="12"/>
  <c r="L39" i="12"/>
  <c r="J40" i="12"/>
  <c r="Q40" i="12"/>
  <c r="C41" i="12"/>
  <c r="M41" i="12"/>
  <c r="X41" i="12"/>
  <c r="L42" i="12"/>
  <c r="S42" i="12"/>
  <c r="E43" i="12"/>
  <c r="M43" i="12"/>
  <c r="AA43" i="12"/>
  <c r="G44" i="12"/>
  <c r="R44" i="12"/>
  <c r="D45" i="12"/>
  <c r="K45" i="12"/>
  <c r="Q45" i="12"/>
  <c r="AD45" i="12"/>
  <c r="J46" i="12"/>
  <c r="R46" i="12"/>
  <c r="F47" i="12"/>
  <c r="M47" i="12"/>
  <c r="AC47" i="12"/>
  <c r="AD49" i="12"/>
  <c r="L50" i="12"/>
  <c r="AA50" i="12"/>
  <c r="K51" i="12"/>
  <c r="S51" i="12"/>
  <c r="M52" i="12"/>
  <c r="G53" i="12"/>
  <c r="F54" i="12"/>
  <c r="U33" i="13"/>
  <c r="N36" i="13"/>
  <c r="AE38" i="13"/>
  <c r="Q41" i="13"/>
  <c r="AC43" i="13"/>
  <c r="G46" i="13"/>
  <c r="M50" i="13"/>
  <c r="Y52" i="13"/>
  <c r="P32" i="12"/>
  <c r="P55" i="12" s="1"/>
  <c r="N33" i="12"/>
  <c r="B34" i="12"/>
  <c r="J34" i="12"/>
  <c r="I35" i="12"/>
  <c r="Q35" i="12"/>
  <c r="O36" i="12"/>
  <c r="C37" i="12"/>
  <c r="K37" i="12"/>
  <c r="E38" i="12"/>
  <c r="K38" i="12"/>
  <c r="S38" i="12"/>
  <c r="E39" i="12"/>
  <c r="M39" i="12"/>
  <c r="C40" i="12"/>
  <c r="K40" i="12"/>
  <c r="R40" i="12"/>
  <c r="F41" i="12"/>
  <c r="O41" i="12"/>
  <c r="E42" i="12"/>
  <c r="M42" i="12"/>
  <c r="AA42" i="12"/>
  <c r="F43" i="12"/>
  <c r="O43" i="12"/>
  <c r="D44" i="12"/>
  <c r="L44" i="12"/>
  <c r="S44" i="12"/>
  <c r="E45" i="12"/>
  <c r="L45" i="12"/>
  <c r="R45" i="12"/>
  <c r="D46" i="12"/>
  <c r="K46" i="12"/>
  <c r="S46" i="12"/>
  <c r="G47" i="12"/>
  <c r="P47" i="12"/>
  <c r="U48" i="12"/>
  <c r="F50" i="12"/>
  <c r="M50" i="12"/>
  <c r="F51" i="12"/>
  <c r="L51" i="12"/>
  <c r="I52" i="12"/>
  <c r="R52" i="12"/>
  <c r="R53" i="12"/>
  <c r="G54" i="12"/>
  <c r="Z32" i="13"/>
  <c r="T34" i="13"/>
  <c r="H37" i="13"/>
  <c r="E39" i="13"/>
  <c r="S42" i="13"/>
  <c r="U44" i="13"/>
  <c r="K46" i="13"/>
  <c r="C51" i="13"/>
  <c r="O53" i="13"/>
  <c r="J32" i="12"/>
  <c r="J55" i="12" s="1"/>
  <c r="AD40" i="12"/>
  <c r="J41" i="12"/>
  <c r="F44" i="12"/>
  <c r="J45" i="12"/>
  <c r="AD46" i="12"/>
  <c r="J47" i="12"/>
  <c r="I32" i="12"/>
  <c r="I55" i="12" s="1"/>
  <c r="Q32" i="12"/>
  <c r="Q55" i="12" s="1"/>
  <c r="O33" i="12"/>
  <c r="K34" i="12"/>
  <c r="J35" i="12"/>
  <c r="D36" i="12"/>
  <c r="P36" i="12"/>
  <c r="D37" i="12"/>
  <c r="F38" i="12"/>
  <c r="L38" i="12"/>
  <c r="U38" i="12"/>
  <c r="J39" i="12"/>
  <c r="R39" i="12"/>
  <c r="O40" i="12"/>
  <c r="S40" i="12"/>
  <c r="G41" i="12"/>
  <c r="P41" i="12"/>
  <c r="F42" i="12"/>
  <c r="O42" i="12"/>
  <c r="AE42" i="12"/>
  <c r="G43" i="12"/>
  <c r="R43" i="12"/>
  <c r="M44" i="12"/>
  <c r="X44" i="12"/>
  <c r="I45" i="12"/>
  <c r="M45" i="12"/>
  <c r="S45" i="12"/>
  <c r="G46" i="12"/>
  <c r="X46" i="12"/>
  <c r="I47" i="12"/>
  <c r="Y48" i="12"/>
  <c r="G50" i="12"/>
  <c r="R50" i="12"/>
  <c r="G51" i="12"/>
  <c r="M51" i="12"/>
  <c r="J52" i="12"/>
  <c r="S52" i="12"/>
  <c r="S53" i="12"/>
  <c r="M54" i="12"/>
  <c r="AA32" i="13"/>
  <c r="U34" i="13"/>
  <c r="C38" i="13"/>
  <c r="AE39" i="13"/>
  <c r="AC42" i="13"/>
  <c r="I45" i="13"/>
  <c r="G47" i="13"/>
  <c r="S51" i="13"/>
  <c r="AE53" i="13"/>
  <c r="J51" i="12"/>
  <c r="R51" i="12"/>
  <c r="L52" i="12"/>
  <c r="Y52" i="12"/>
  <c r="N35" i="13"/>
  <c r="R38" i="13"/>
  <c r="R40" i="13"/>
  <c r="F44" i="13"/>
  <c r="I32" i="13"/>
  <c r="G38" i="13"/>
  <c r="N32" i="13"/>
  <c r="H34" i="13"/>
  <c r="H35" i="13"/>
  <c r="B36" i="13"/>
  <c r="B37" i="13"/>
  <c r="Z37" i="13"/>
  <c r="Y38" i="13"/>
  <c r="L39" i="13"/>
  <c r="AA39" i="13"/>
  <c r="O40" i="13"/>
  <c r="AD40" i="13"/>
  <c r="M41" i="13"/>
  <c r="AD41" i="13"/>
  <c r="M42" i="13"/>
  <c r="AD42" i="13"/>
  <c r="O43" i="13"/>
  <c r="AE44" i="13"/>
  <c r="R45" i="13"/>
  <c r="AE45" i="13"/>
  <c r="R46" i="13"/>
  <c r="C47" i="13"/>
  <c r="U47" i="13"/>
  <c r="T48" i="13"/>
  <c r="AE48" i="13"/>
  <c r="G50" i="13"/>
  <c r="Y50" i="13"/>
  <c r="M51" i="13"/>
  <c r="AE51" i="13"/>
  <c r="S52" i="13"/>
  <c r="G53" i="13"/>
  <c r="Y53" i="13"/>
  <c r="AE54" i="13"/>
  <c r="O32" i="13"/>
  <c r="O33" i="13"/>
  <c r="I34" i="13"/>
  <c r="I35" i="13"/>
  <c r="C36" i="13"/>
  <c r="C37" i="13"/>
  <c r="AA37" i="13"/>
  <c r="M38" i="13"/>
  <c r="AA38" i="13"/>
  <c r="M39" i="13"/>
  <c r="AD39" i="13"/>
  <c r="AE40" i="13"/>
  <c r="O41" i="13"/>
  <c r="AE41" i="13"/>
  <c r="O42" i="13"/>
  <c r="AE42" i="13"/>
  <c r="R43" i="13"/>
  <c r="C44" i="13"/>
  <c r="S44" i="13"/>
  <c r="C45" i="13"/>
  <c r="S45" i="13"/>
  <c r="C46" i="13"/>
  <c r="S46" i="13"/>
  <c r="F47" i="13"/>
  <c r="W47" i="13"/>
  <c r="U48" i="13"/>
  <c r="S49" i="13"/>
  <c r="L50" i="13"/>
  <c r="AA50" i="13"/>
  <c r="R51" i="13"/>
  <c r="C52" i="13"/>
  <c r="X52" i="13"/>
  <c r="I53" i="13"/>
  <c r="AD53" i="13"/>
  <c r="O54" i="13"/>
  <c r="F42" i="13"/>
  <c r="F43" i="13"/>
  <c r="X45" i="13"/>
  <c r="X46" i="13"/>
  <c r="O35" i="13"/>
  <c r="O36" i="13"/>
  <c r="I37" i="13"/>
  <c r="S38" i="13"/>
  <c r="C39" i="13"/>
  <c r="S39" i="13"/>
  <c r="C40" i="13"/>
  <c r="S40" i="13"/>
  <c r="F41" i="13"/>
  <c r="U41" i="13"/>
  <c r="G42" i="13"/>
  <c r="U42" i="13"/>
  <c r="G43" i="13"/>
  <c r="U43" i="13"/>
  <c r="G44" i="13"/>
  <c r="X44" i="13"/>
  <c r="Y45" i="13"/>
  <c r="I46" i="13"/>
  <c r="Y46" i="13"/>
  <c r="I47" i="13"/>
  <c r="Y47" i="13"/>
  <c r="Y48" i="13"/>
  <c r="AD49" i="13"/>
  <c r="R50" i="13"/>
  <c r="F51" i="13"/>
  <c r="X51" i="13"/>
  <c r="L52" i="13"/>
  <c r="AD52" i="13"/>
  <c r="R53" i="13"/>
  <c r="F54" i="13"/>
  <c r="X54" i="13"/>
  <c r="R39" i="13"/>
  <c r="X47" i="13"/>
  <c r="B33" i="13"/>
  <c r="Z34" i="13"/>
  <c r="T36" i="13"/>
  <c r="F38" i="13"/>
  <c r="U38" i="13"/>
  <c r="X39" i="13"/>
  <c r="G40" i="13"/>
  <c r="X40" i="13"/>
  <c r="G41" i="13"/>
  <c r="X41" i="13"/>
  <c r="I42" i="13"/>
  <c r="AA42" i="13"/>
  <c r="L43" i="13"/>
  <c r="Y43" i="13"/>
  <c r="L44" i="13"/>
  <c r="Y44" i="13"/>
  <c r="L45" i="13"/>
  <c r="AA45" i="13"/>
  <c r="AD46" i="13"/>
  <c r="M47" i="13"/>
  <c r="AD47" i="13"/>
  <c r="AA48" i="13"/>
  <c r="AE49" i="13"/>
  <c r="S50" i="13"/>
  <c r="G51" i="13"/>
  <c r="Y51" i="13"/>
  <c r="M52" i="13"/>
  <c r="AE52" i="13"/>
  <c r="S53" i="13"/>
  <c r="G54" i="13"/>
  <c r="Y54" i="13"/>
  <c r="X48" i="13"/>
  <c r="C33" i="13"/>
  <c r="C34" i="13"/>
  <c r="AA34" i="13"/>
  <c r="AA35" i="13"/>
  <c r="U36" i="13"/>
  <c r="U37" i="13"/>
  <c r="X38" i="13"/>
  <c r="I39" i="13"/>
  <c r="Y39" i="13"/>
  <c r="I40" i="13"/>
  <c r="Y40" i="13"/>
  <c r="I41" i="13"/>
  <c r="Y41" i="13"/>
  <c r="L42" i="13"/>
  <c r="M43" i="13"/>
  <c r="AA43" i="13"/>
  <c r="M44" i="13"/>
  <c r="AA44" i="13"/>
  <c r="M45" i="13"/>
  <c r="AD45" i="13"/>
  <c r="O46" i="13"/>
  <c r="AE46" i="13"/>
  <c r="AE47" i="13"/>
  <c r="AD48" i="13"/>
  <c r="F50" i="13"/>
  <c r="L51" i="13"/>
  <c r="R52" i="13"/>
  <c r="X53" i="13"/>
  <c r="AD54" i="13"/>
  <c r="L38" i="13"/>
  <c r="R44" i="13"/>
  <c r="M54" i="13"/>
  <c r="AB39" i="13"/>
  <c r="AB53" i="13"/>
  <c r="AB46" i="13"/>
  <c r="AB40" i="13"/>
  <c r="AB52" i="13"/>
  <c r="AB45" i="13"/>
  <c r="AB51" i="13"/>
  <c r="P34" i="13"/>
  <c r="V35" i="13"/>
  <c r="AB36" i="13"/>
  <c r="J44" i="13"/>
  <c r="Q48" i="13"/>
  <c r="Q50" i="13"/>
  <c r="Q43" i="13"/>
  <c r="Q49" i="13"/>
  <c r="Q42" i="13"/>
  <c r="Q54" i="13"/>
  <c r="E32" i="13"/>
  <c r="W35" i="13"/>
  <c r="K36" i="13"/>
  <c r="Q37" i="13"/>
  <c r="Q38" i="13"/>
  <c r="Q39" i="13"/>
  <c r="W45" i="13"/>
  <c r="W46" i="13"/>
  <c r="AB48" i="13"/>
  <c r="J51" i="13"/>
  <c r="D52" i="13"/>
  <c r="P52" i="13"/>
  <c r="J53" i="13"/>
  <c r="P32" i="13"/>
  <c r="D33" i="13"/>
  <c r="V33" i="13"/>
  <c r="J34" i="13"/>
  <c r="AB34" i="13"/>
  <c r="J39" i="13"/>
  <c r="V41" i="13"/>
  <c r="D44" i="13"/>
  <c r="P46" i="13"/>
  <c r="E50" i="13"/>
  <c r="K51" i="13"/>
  <c r="Q52" i="13"/>
  <c r="W53" i="13"/>
  <c r="AC54" i="13"/>
  <c r="Q32" i="13"/>
  <c r="E33" i="13"/>
  <c r="K37" i="13"/>
  <c r="AC37" i="13"/>
  <c r="K39" i="13"/>
  <c r="K40" i="13"/>
  <c r="V40" i="13"/>
  <c r="W41" i="13"/>
  <c r="W42" i="13"/>
  <c r="D43" i="13"/>
  <c r="E44" i="13"/>
  <c r="E45" i="13"/>
  <c r="P45" i="13"/>
  <c r="Q46" i="13"/>
  <c r="Q47" i="13"/>
  <c r="AB47" i="13"/>
  <c r="V48" i="13"/>
  <c r="AB49" i="13"/>
  <c r="J52" i="13"/>
  <c r="P53" i="13"/>
  <c r="V54" i="13"/>
  <c r="B54" i="13"/>
  <c r="B53" i="13"/>
  <c r="B52" i="13"/>
  <c r="B51" i="13"/>
  <c r="B50" i="13"/>
  <c r="B47" i="13"/>
  <c r="B46" i="13"/>
  <c r="B45" i="13"/>
  <c r="B44" i="13"/>
  <c r="B43" i="13"/>
  <c r="B42" i="13"/>
  <c r="B41" i="13"/>
  <c r="B40" i="13"/>
  <c r="B39" i="13"/>
  <c r="B38" i="13"/>
  <c r="H54" i="13"/>
  <c r="H53" i="13"/>
  <c r="H52" i="13"/>
  <c r="H51" i="13"/>
  <c r="H50" i="13"/>
  <c r="H47" i="13"/>
  <c r="H46" i="13"/>
  <c r="H45" i="13"/>
  <c r="H44" i="13"/>
  <c r="H43" i="13"/>
  <c r="H42" i="13"/>
  <c r="H41" i="13"/>
  <c r="H40" i="13"/>
  <c r="H39" i="13"/>
  <c r="H38" i="13"/>
  <c r="N54" i="13"/>
  <c r="N53" i="13"/>
  <c r="N52" i="13"/>
  <c r="N51" i="13"/>
  <c r="N50" i="13"/>
  <c r="N47" i="13"/>
  <c r="N46" i="13"/>
  <c r="N45" i="13"/>
  <c r="N44" i="13"/>
  <c r="N43" i="13"/>
  <c r="N42" i="13"/>
  <c r="N41" i="13"/>
  <c r="N40" i="13"/>
  <c r="N39" i="13"/>
  <c r="N38" i="13"/>
  <c r="T54" i="13"/>
  <c r="T53" i="13"/>
  <c r="T52" i="13"/>
  <c r="T51" i="13"/>
  <c r="T50" i="13"/>
  <c r="T49" i="13"/>
  <c r="T47" i="13"/>
  <c r="T46" i="13"/>
  <c r="T45" i="13"/>
  <c r="T44" i="13"/>
  <c r="T43" i="13"/>
  <c r="T42" i="13"/>
  <c r="T41" i="13"/>
  <c r="T40" i="13"/>
  <c r="T39" i="13"/>
  <c r="T38" i="13"/>
  <c r="Z54" i="13"/>
  <c r="Z53" i="13"/>
  <c r="Z52" i="13"/>
  <c r="Z51" i="13"/>
  <c r="Z50" i="13"/>
  <c r="Z49" i="13"/>
  <c r="Z47" i="13"/>
  <c r="Z46" i="13"/>
  <c r="Z45" i="13"/>
  <c r="Z44" i="13"/>
  <c r="Z43" i="13"/>
  <c r="Z42" i="13"/>
  <c r="Z41" i="13"/>
  <c r="Z40" i="13"/>
  <c r="Z39" i="13"/>
  <c r="Z38" i="13"/>
  <c r="Z48" i="13"/>
  <c r="B32" i="13"/>
  <c r="J32" i="13"/>
  <c r="T32" i="13"/>
  <c r="AB32" i="13"/>
  <c r="H33" i="13"/>
  <c r="P33" i="13"/>
  <c r="Z33" i="13"/>
  <c r="D34" i="13"/>
  <c r="N34" i="13"/>
  <c r="V34" i="13"/>
  <c r="B35" i="13"/>
  <c r="J35" i="13"/>
  <c r="T35" i="13"/>
  <c r="AB35" i="13"/>
  <c r="H36" i="13"/>
  <c r="P36" i="13"/>
  <c r="Z36" i="13"/>
  <c r="D37" i="13"/>
  <c r="N37" i="13"/>
  <c r="V37" i="13"/>
  <c r="K38" i="13"/>
  <c r="W39" i="13"/>
  <c r="W40" i="13"/>
  <c r="E42" i="13"/>
  <c r="E43" i="13"/>
  <c r="Q44" i="13"/>
  <c r="Q45" i="13"/>
  <c r="AC46" i="13"/>
  <c r="AC47" i="13"/>
  <c r="AC49" i="13"/>
  <c r="E51" i="13"/>
  <c r="K52" i="13"/>
  <c r="Q53" i="13"/>
  <c r="W54" i="13"/>
  <c r="C42" i="13"/>
  <c r="C50" i="13"/>
  <c r="C43" i="13"/>
  <c r="C54" i="13"/>
  <c r="I51" i="13"/>
  <c r="I44" i="13"/>
  <c r="I38" i="13"/>
  <c r="I50" i="13"/>
  <c r="I43" i="13"/>
  <c r="O50" i="13"/>
  <c r="O52" i="13"/>
  <c r="O45" i="13"/>
  <c r="O39" i="13"/>
  <c r="O51" i="13"/>
  <c r="O44" i="13"/>
  <c r="O38" i="13"/>
  <c r="U45" i="13"/>
  <c r="U53" i="13"/>
  <c r="U46" i="13"/>
  <c r="U40" i="13"/>
  <c r="U52" i="13"/>
  <c r="U39" i="13"/>
  <c r="U51" i="13"/>
  <c r="AA46" i="13"/>
  <c r="AA54" i="13"/>
  <c r="AA47" i="13"/>
  <c r="AA41" i="13"/>
  <c r="AA53" i="13"/>
  <c r="AA40" i="13"/>
  <c r="AA52" i="13"/>
  <c r="C32" i="13"/>
  <c r="K32" i="13"/>
  <c r="U32" i="13"/>
  <c r="AC32" i="13"/>
  <c r="I33" i="13"/>
  <c r="Q33" i="13"/>
  <c r="AA33" i="13"/>
  <c r="E34" i="13"/>
  <c r="O34" i="13"/>
  <c r="W34" i="13"/>
  <c r="C35" i="13"/>
  <c r="K35" i="13"/>
  <c r="U35" i="13"/>
  <c r="AC35" i="13"/>
  <c r="I36" i="13"/>
  <c r="Q36" i="13"/>
  <c r="AA36" i="13"/>
  <c r="O37" i="13"/>
  <c r="W37" i="13"/>
  <c r="D38" i="13"/>
  <c r="D39" i="13"/>
  <c r="P40" i="13"/>
  <c r="P41" i="13"/>
  <c r="AB42" i="13"/>
  <c r="AB43" i="13"/>
  <c r="AB44" i="13"/>
  <c r="J45" i="13"/>
  <c r="J46" i="13"/>
  <c r="J47" i="13"/>
  <c r="U49" i="13"/>
  <c r="Q51" i="13"/>
  <c r="W52" i="13"/>
  <c r="AC53" i="13"/>
  <c r="P43" i="13"/>
  <c r="P51" i="13"/>
  <c r="P44" i="13"/>
  <c r="P38" i="13"/>
  <c r="P50" i="13"/>
  <c r="P37" i="13"/>
  <c r="P39" i="13"/>
  <c r="E46" i="13"/>
  <c r="E54" i="13"/>
  <c r="E47" i="13"/>
  <c r="E41" i="13"/>
  <c r="E53" i="13"/>
  <c r="E40" i="13"/>
  <c r="E52" i="13"/>
  <c r="Q34" i="13"/>
  <c r="W49" i="13"/>
  <c r="AB50" i="13"/>
  <c r="P54" i="13"/>
  <c r="D41" i="13"/>
  <c r="D42" i="13"/>
  <c r="D54" i="13"/>
  <c r="D47" i="13"/>
  <c r="D53" i="13"/>
  <c r="D32" i="13"/>
  <c r="AB41" i="13"/>
  <c r="K42" i="13"/>
  <c r="K54" i="13"/>
  <c r="K47" i="13"/>
  <c r="K41" i="13"/>
  <c r="K53" i="13"/>
  <c r="V44" i="13"/>
  <c r="V38" i="13"/>
  <c r="V52" i="13"/>
  <c r="V45" i="13"/>
  <c r="V39" i="13"/>
  <c r="V51" i="13"/>
  <c r="V50" i="13"/>
  <c r="AC48" i="13"/>
  <c r="AC50" i="13"/>
  <c r="AC52" i="13"/>
  <c r="AC45" i="13"/>
  <c r="AC39" i="13"/>
  <c r="AC51" i="13"/>
  <c r="AC44" i="13"/>
  <c r="AC38" i="13"/>
  <c r="AC33" i="13"/>
  <c r="E35" i="13"/>
  <c r="AC36" i="13"/>
  <c r="AC40" i="13"/>
  <c r="V53" i="13"/>
  <c r="J50" i="13"/>
  <c r="J43" i="13"/>
  <c r="J42" i="13"/>
  <c r="J54" i="13"/>
  <c r="V32" i="13"/>
  <c r="AB33" i="13"/>
  <c r="D35" i="13"/>
  <c r="J36" i="13"/>
  <c r="V46" i="13"/>
  <c r="V49" i="13"/>
  <c r="W48" i="13"/>
  <c r="W51" i="13"/>
  <c r="W44" i="13"/>
  <c r="W38" i="13"/>
  <c r="W50" i="13"/>
  <c r="W43" i="13"/>
  <c r="K33" i="13"/>
  <c r="K43" i="13"/>
  <c r="K44" i="13"/>
  <c r="D50" i="13"/>
  <c r="AB54" i="13"/>
  <c r="P35" i="13"/>
  <c r="D36" i="13"/>
  <c r="V36" i="13"/>
  <c r="J37" i="13"/>
  <c r="AB37" i="13"/>
  <c r="AB38" i="13"/>
  <c r="J40" i="13"/>
  <c r="J41" i="13"/>
  <c r="V42" i="13"/>
  <c r="V43" i="13"/>
  <c r="D45" i="13"/>
  <c r="D46" i="13"/>
  <c r="P47" i="13"/>
  <c r="W33" i="13"/>
  <c r="K34" i="13"/>
  <c r="AC34" i="13"/>
  <c r="Q35" i="13"/>
  <c r="E36" i="13"/>
  <c r="W36" i="13"/>
  <c r="J38" i="13"/>
  <c r="D51" i="13"/>
  <c r="L32" i="13"/>
  <c r="X32" i="13"/>
  <c r="AD32" i="13"/>
  <c r="L33" i="13"/>
  <c r="X33" i="13"/>
  <c r="F34" i="13"/>
  <c r="L34" i="13"/>
  <c r="X34" i="13"/>
  <c r="F35" i="13"/>
  <c r="R35" i="13"/>
  <c r="AD35" i="13"/>
  <c r="F36" i="13"/>
  <c r="R36" i="13"/>
  <c r="AD36" i="13"/>
  <c r="L37" i="13"/>
  <c r="X37" i="13"/>
  <c r="L40" i="13"/>
  <c r="X42" i="13"/>
  <c r="L46" i="13"/>
  <c r="R48" i="13"/>
  <c r="X49" i="13"/>
  <c r="F52" i="13"/>
  <c r="L53" i="13"/>
  <c r="R54" i="13"/>
  <c r="G32" i="13"/>
  <c r="M32" i="13"/>
  <c r="S32" i="13"/>
  <c r="Y32" i="13"/>
  <c r="AE32" i="13"/>
  <c r="G33" i="13"/>
  <c r="M33" i="13"/>
  <c r="S33" i="13"/>
  <c r="Y33" i="13"/>
  <c r="AE33" i="13"/>
  <c r="G34" i="13"/>
  <c r="M34" i="13"/>
  <c r="S34" i="13"/>
  <c r="Y34" i="13"/>
  <c r="AE34" i="13"/>
  <c r="G35" i="13"/>
  <c r="M35" i="13"/>
  <c r="S35" i="13"/>
  <c r="Y35" i="13"/>
  <c r="AE35" i="13"/>
  <c r="G36" i="13"/>
  <c r="M36" i="13"/>
  <c r="S36" i="13"/>
  <c r="Y36" i="13"/>
  <c r="AE36" i="13"/>
  <c r="G37" i="13"/>
  <c r="M37" i="13"/>
  <c r="S37" i="13"/>
  <c r="Y37" i="13"/>
  <c r="AE37" i="13"/>
  <c r="AD38" i="13"/>
  <c r="G39" i="13"/>
  <c r="F40" i="13"/>
  <c r="M40" i="13"/>
  <c r="L41" i="13"/>
  <c r="S41" i="13"/>
  <c r="R42" i="13"/>
  <c r="Y42" i="13"/>
  <c r="X43" i="13"/>
  <c r="AE43" i="13"/>
  <c r="AD44" i="13"/>
  <c r="G45" i="13"/>
  <c r="F46" i="13"/>
  <c r="M46" i="13"/>
  <c r="L47" i="13"/>
  <c r="S47" i="13"/>
  <c r="S48" i="13"/>
  <c r="R49" i="13"/>
  <c r="X50" i="13"/>
  <c r="AD51" i="13"/>
  <c r="F53" i="13"/>
  <c r="L54" i="13"/>
  <c r="F32" i="13"/>
  <c r="R32" i="13"/>
  <c r="F33" i="13"/>
  <c r="R33" i="13"/>
  <c r="AD33" i="13"/>
  <c r="R34" i="13"/>
  <c r="AD34" i="13"/>
  <c r="L35" i="13"/>
  <c r="X35" i="13"/>
  <c r="F37" i="13"/>
  <c r="R37" i="13"/>
  <c r="AD37" i="13"/>
  <c r="F39" i="13"/>
  <c r="R41" i="13"/>
  <c r="AD43" i="13"/>
  <c r="V34" i="12"/>
  <c r="V42" i="12"/>
  <c r="AC37" i="12"/>
  <c r="W40" i="12"/>
  <c r="AE41" i="12"/>
  <c r="AB42" i="12"/>
  <c r="AB44" i="12"/>
  <c r="X47" i="12"/>
  <c r="Y54" i="12"/>
  <c r="Z32" i="12"/>
  <c r="V41" i="12"/>
  <c r="AC42" i="12"/>
  <c r="V43" i="12"/>
  <c r="X45" i="12"/>
  <c r="AE53" i="12"/>
  <c r="AA32" i="12"/>
  <c r="U34" i="12"/>
  <c r="Y38" i="12"/>
  <c r="W39" i="12"/>
  <c r="Y40" i="12"/>
  <c r="W41" i="12"/>
  <c r="AD42" i="12"/>
  <c r="Y43" i="12"/>
  <c r="Y45" i="12"/>
  <c r="AB47" i="12"/>
  <c r="X48" i="12"/>
  <c r="AC49" i="12"/>
  <c r="X52" i="12"/>
  <c r="W34" i="12"/>
  <c r="AC35" i="12"/>
  <c r="AE40" i="12"/>
  <c r="Y41" i="12"/>
  <c r="W42" i="12"/>
  <c r="AB43" i="12"/>
  <c r="Y44" i="12"/>
  <c r="Y46" i="12"/>
  <c r="V47" i="12"/>
  <c r="AD47" i="12"/>
  <c r="AD48" i="12"/>
  <c r="AE49" i="12"/>
  <c r="X51" i="12"/>
  <c r="AD52" i="12"/>
  <c r="Y53" i="12"/>
  <c r="AB35" i="12"/>
  <c r="V37" i="12"/>
  <c r="AC32" i="12"/>
  <c r="W37" i="12"/>
  <c r="AE38" i="12"/>
  <c r="Y39" i="12"/>
  <c r="V33" i="12"/>
  <c r="AB34" i="12"/>
  <c r="V36" i="12"/>
  <c r="AB37" i="12"/>
  <c r="AD39" i="12"/>
  <c r="V40" i="12"/>
  <c r="AD41" i="12"/>
  <c r="AC43" i="12"/>
  <c r="AE45" i="12"/>
  <c r="AC46" i="12"/>
  <c r="W47" i="12"/>
  <c r="AE47" i="12"/>
  <c r="AE48" i="12"/>
  <c r="Y51" i="12"/>
  <c r="AE52" i="12"/>
  <c r="AC53" i="12"/>
  <c r="X54" i="12"/>
  <c r="AB32" i="12"/>
  <c r="AB38" i="12"/>
  <c r="W33" i="12"/>
  <c r="W36" i="12"/>
  <c r="AE39" i="12"/>
  <c r="Y50" i="12"/>
  <c r="AE51" i="12"/>
  <c r="AD53" i="12"/>
  <c r="X38" i="12"/>
  <c r="X40" i="12"/>
  <c r="AE44" i="12"/>
  <c r="AE46" i="12"/>
  <c r="Y47" i="12"/>
  <c r="AE54" i="12"/>
  <c r="H54" i="12"/>
  <c r="H53" i="12"/>
  <c r="H52" i="12"/>
  <c r="H51" i="12"/>
  <c r="H50" i="12"/>
  <c r="H47" i="12"/>
  <c r="H46" i="12"/>
  <c r="H45" i="12"/>
  <c r="H44" i="12"/>
  <c r="H43" i="12"/>
  <c r="H42" i="12"/>
  <c r="H41" i="12"/>
  <c r="H40" i="12"/>
  <c r="H39" i="12"/>
  <c r="H38" i="12"/>
  <c r="Z54" i="12"/>
  <c r="Z53" i="12"/>
  <c r="Z52" i="12"/>
  <c r="Z51" i="12"/>
  <c r="Z50" i="12"/>
  <c r="Z49" i="12"/>
  <c r="Z47" i="12"/>
  <c r="Z46" i="12"/>
  <c r="Z45" i="12"/>
  <c r="Z44" i="12"/>
  <c r="Z43" i="12"/>
  <c r="Z42" i="12"/>
  <c r="Z41" i="12"/>
  <c r="Z40" i="12"/>
  <c r="Z39" i="12"/>
  <c r="Z38" i="12"/>
  <c r="Z48" i="12"/>
  <c r="B32" i="12"/>
  <c r="B55" i="12" s="1"/>
  <c r="H33" i="12"/>
  <c r="Z33" i="12"/>
  <c r="B35" i="12"/>
  <c r="Z36" i="12"/>
  <c r="C54" i="12"/>
  <c r="C53" i="12"/>
  <c r="C50" i="12"/>
  <c r="C43" i="12"/>
  <c r="C42" i="12"/>
  <c r="U39" i="12"/>
  <c r="U50" i="12"/>
  <c r="U53" i="12"/>
  <c r="U46" i="12"/>
  <c r="U40" i="12"/>
  <c r="U52" i="12"/>
  <c r="U45" i="12"/>
  <c r="U51" i="12"/>
  <c r="AA52" i="12"/>
  <c r="AA51" i="12"/>
  <c r="AA54" i="12"/>
  <c r="AA47" i="12"/>
  <c r="AA41" i="12"/>
  <c r="AA53" i="12"/>
  <c r="AA46" i="12"/>
  <c r="AA40" i="12"/>
  <c r="C32" i="12"/>
  <c r="C55" i="12" s="1"/>
  <c r="AA33" i="12"/>
  <c r="O34" i="12"/>
  <c r="C35" i="12"/>
  <c r="U49" i="12"/>
  <c r="C51" i="12"/>
  <c r="D53" i="12"/>
  <c r="D52" i="12"/>
  <c r="D42" i="12"/>
  <c r="D54" i="12"/>
  <c r="D47" i="12"/>
  <c r="D41" i="12"/>
  <c r="P54" i="12"/>
  <c r="P53" i="12"/>
  <c r="P51" i="12"/>
  <c r="P44" i="12"/>
  <c r="P38" i="12"/>
  <c r="P50" i="12"/>
  <c r="P43" i="12"/>
  <c r="V38" i="12"/>
  <c r="V50" i="12"/>
  <c r="V54" i="12"/>
  <c r="V52" i="12"/>
  <c r="V45" i="12"/>
  <c r="V39" i="12"/>
  <c r="V51" i="12"/>
  <c r="V44" i="12"/>
  <c r="AB45" i="12"/>
  <c r="AB51" i="12"/>
  <c r="AB50" i="12"/>
  <c r="AB53" i="12"/>
  <c r="AB46" i="12"/>
  <c r="AB40" i="12"/>
  <c r="AB52" i="12"/>
  <c r="AB39" i="12"/>
  <c r="D32" i="12"/>
  <c r="D55" i="12" s="1"/>
  <c r="N32" i="12"/>
  <c r="N55" i="12" s="1"/>
  <c r="V32" i="12"/>
  <c r="B33" i="12"/>
  <c r="J33" i="12"/>
  <c r="T33" i="12"/>
  <c r="AB33" i="12"/>
  <c r="H34" i="12"/>
  <c r="P34" i="12"/>
  <c r="Z34" i="12"/>
  <c r="D35" i="12"/>
  <c r="N35" i="12"/>
  <c r="V35" i="12"/>
  <c r="J36" i="12"/>
  <c r="T36" i="12"/>
  <c r="AB36" i="12"/>
  <c r="H37" i="12"/>
  <c r="P37" i="12"/>
  <c r="Z37" i="12"/>
  <c r="P39" i="12"/>
  <c r="AB41" i="12"/>
  <c r="V46" i="12"/>
  <c r="AA48" i="12"/>
  <c r="V49" i="12"/>
  <c r="D50" i="12"/>
  <c r="D51" i="12"/>
  <c r="P52" i="12"/>
  <c r="E52" i="12"/>
  <c r="E51" i="12"/>
  <c r="E54" i="12"/>
  <c r="E47" i="12"/>
  <c r="E41" i="12"/>
  <c r="E53" i="12"/>
  <c r="E46" i="12"/>
  <c r="E40" i="12"/>
  <c r="K47" i="12"/>
  <c r="K41" i="12"/>
  <c r="K53" i="12"/>
  <c r="K52" i="12"/>
  <c r="K42" i="12"/>
  <c r="K54" i="12"/>
  <c r="Q48" i="12"/>
  <c r="Q54" i="12"/>
  <c r="Q53" i="12"/>
  <c r="Q50" i="12"/>
  <c r="Q43" i="12"/>
  <c r="Q49" i="12"/>
  <c r="Q42" i="12"/>
  <c r="W48" i="12"/>
  <c r="W54" i="12"/>
  <c r="W53" i="12"/>
  <c r="W51" i="12"/>
  <c r="W44" i="12"/>
  <c r="W38" i="12"/>
  <c r="W50" i="12"/>
  <c r="W43" i="12"/>
  <c r="W49" i="12"/>
  <c r="AC48" i="12"/>
  <c r="AC54" i="12"/>
  <c r="AC52" i="12"/>
  <c r="AC45" i="12"/>
  <c r="AC39" i="12"/>
  <c r="AC51" i="12"/>
  <c r="AC44" i="12"/>
  <c r="AC38" i="12"/>
  <c r="AC50" i="12"/>
  <c r="E32" i="12"/>
  <c r="E55" i="12" s="1"/>
  <c r="O32" i="12"/>
  <c r="O55" i="12" s="1"/>
  <c r="W32" i="12"/>
  <c r="C33" i="12"/>
  <c r="K33" i="12"/>
  <c r="U33" i="12"/>
  <c r="AC33" i="12"/>
  <c r="I34" i="12"/>
  <c r="Q34" i="12"/>
  <c r="AA34" i="12"/>
  <c r="E35" i="12"/>
  <c r="O35" i="12"/>
  <c r="W35" i="12"/>
  <c r="C36" i="12"/>
  <c r="K36" i="12"/>
  <c r="U36" i="12"/>
  <c r="AC36" i="12"/>
  <c r="I37" i="12"/>
  <c r="Q37" i="12"/>
  <c r="AA37" i="12"/>
  <c r="Q38" i="12"/>
  <c r="AA38" i="12"/>
  <c r="I39" i="12"/>
  <c r="Q39" i="12"/>
  <c r="AA39" i="12"/>
  <c r="I40" i="12"/>
  <c r="AC40" i="12"/>
  <c r="I41" i="12"/>
  <c r="U41" i="12"/>
  <c r="AC41" i="12"/>
  <c r="U42" i="12"/>
  <c r="K43" i="12"/>
  <c r="U43" i="12"/>
  <c r="C44" i="12"/>
  <c r="K44" i="12"/>
  <c r="U44" i="12"/>
  <c r="C45" i="12"/>
  <c r="W45" i="12"/>
  <c r="C46" i="12"/>
  <c r="O46" i="12"/>
  <c r="W46" i="12"/>
  <c r="C47" i="12"/>
  <c r="O47" i="12"/>
  <c r="AB48" i="12"/>
  <c r="AA49" i="12"/>
  <c r="E50" i="12"/>
  <c r="Q51" i="12"/>
  <c r="C52" i="12"/>
  <c r="Q52" i="12"/>
  <c r="V53" i="12"/>
  <c r="AB54" i="12"/>
  <c r="T54" i="12"/>
  <c r="T53" i="12"/>
  <c r="T52" i="12"/>
  <c r="T51" i="12"/>
  <c r="T50" i="12"/>
  <c r="T49" i="12"/>
  <c r="T47" i="12"/>
  <c r="T46" i="12"/>
  <c r="T45" i="12"/>
  <c r="T44" i="12"/>
  <c r="T43" i="12"/>
  <c r="T42" i="12"/>
  <c r="T41" i="12"/>
  <c r="T40" i="12"/>
  <c r="T39" i="12"/>
  <c r="T38" i="12"/>
  <c r="T32" i="12"/>
  <c r="T55" i="12" s="1"/>
  <c r="U54" i="12"/>
  <c r="I54" i="12"/>
  <c r="I53" i="12"/>
  <c r="I51" i="12"/>
  <c r="I44" i="12"/>
  <c r="I38" i="12"/>
  <c r="I50" i="12"/>
  <c r="I43" i="12"/>
  <c r="AA36" i="12"/>
  <c r="B54" i="12"/>
  <c r="B53" i="12"/>
  <c r="B52" i="12"/>
  <c r="B51" i="12"/>
  <c r="B50" i="12"/>
  <c r="B47" i="12"/>
  <c r="B46" i="12"/>
  <c r="B45" i="12"/>
  <c r="B44" i="12"/>
  <c r="B43" i="12"/>
  <c r="B42" i="12"/>
  <c r="B41" i="12"/>
  <c r="B40" i="12"/>
  <c r="B39" i="12"/>
  <c r="B38" i="12"/>
  <c r="N54" i="12"/>
  <c r="N53" i="12"/>
  <c r="N52" i="12"/>
  <c r="N51" i="12"/>
  <c r="N50" i="12"/>
  <c r="N47" i="12"/>
  <c r="N46" i="12"/>
  <c r="N45" i="12"/>
  <c r="N44" i="12"/>
  <c r="N43" i="12"/>
  <c r="N42" i="12"/>
  <c r="N41" i="12"/>
  <c r="N40" i="12"/>
  <c r="N39" i="12"/>
  <c r="N38" i="12"/>
  <c r="T35" i="12"/>
  <c r="H36" i="12"/>
  <c r="N37" i="12"/>
  <c r="O54" i="12"/>
  <c r="O52" i="12"/>
  <c r="O45" i="12"/>
  <c r="O39" i="12"/>
  <c r="O51" i="12"/>
  <c r="O44" i="12"/>
  <c r="O38" i="12"/>
  <c r="O50" i="12"/>
  <c r="U32" i="12"/>
  <c r="I33" i="12"/>
  <c r="U35" i="12"/>
  <c r="I36" i="12"/>
  <c r="O37" i="12"/>
  <c r="J54" i="12"/>
  <c r="J53" i="12"/>
  <c r="J50" i="12"/>
  <c r="J43" i="12"/>
  <c r="J42" i="12"/>
  <c r="F32" i="12"/>
  <c r="F55" i="12" s="1"/>
  <c r="R32" i="12"/>
  <c r="R55" i="12" s="1"/>
  <c r="AD32" i="12"/>
  <c r="L33" i="12"/>
  <c r="X33" i="12"/>
  <c r="AD33" i="12"/>
  <c r="L34" i="12"/>
  <c r="R34" i="12"/>
  <c r="AD34" i="12"/>
  <c r="L35" i="12"/>
  <c r="X35" i="12"/>
  <c r="AD35" i="12"/>
  <c r="L36" i="12"/>
  <c r="R36" i="12"/>
  <c r="AD36" i="12"/>
  <c r="F37" i="12"/>
  <c r="R37" i="12"/>
  <c r="X37" i="12"/>
  <c r="L40" i="12"/>
  <c r="R41" i="12"/>
  <c r="X42" i="12"/>
  <c r="AD43" i="12"/>
  <c r="F45" i="12"/>
  <c r="R47" i="12"/>
  <c r="X49" i="12"/>
  <c r="AD50" i="12"/>
  <c r="F52" i="12"/>
  <c r="L53" i="12"/>
  <c r="R54" i="12"/>
  <c r="G32" i="12"/>
  <c r="G55" i="12" s="1"/>
  <c r="M32" i="12"/>
  <c r="M55" i="12" s="1"/>
  <c r="S32" i="12"/>
  <c r="S55" i="12" s="1"/>
  <c r="Y32" i="12"/>
  <c r="AE32" i="12"/>
  <c r="G33" i="12"/>
  <c r="M33" i="12"/>
  <c r="S33" i="12"/>
  <c r="Y33" i="12"/>
  <c r="AE33" i="12"/>
  <c r="G34" i="12"/>
  <c r="M34" i="12"/>
  <c r="S34" i="12"/>
  <c r="Y34" i="12"/>
  <c r="AE34" i="12"/>
  <c r="G35" i="12"/>
  <c r="M35" i="12"/>
  <c r="S35" i="12"/>
  <c r="Y35" i="12"/>
  <c r="AE35" i="12"/>
  <c r="G36" i="12"/>
  <c r="M36" i="12"/>
  <c r="S36" i="12"/>
  <c r="Y36" i="12"/>
  <c r="AE36" i="12"/>
  <c r="G37" i="12"/>
  <c r="M37" i="12"/>
  <c r="S37" i="12"/>
  <c r="Y37" i="12"/>
  <c r="AE37" i="12"/>
  <c r="AD38" i="12"/>
  <c r="G39" i="12"/>
  <c r="F40" i="12"/>
  <c r="M40" i="12"/>
  <c r="L41" i="12"/>
  <c r="S41" i="12"/>
  <c r="R42" i="12"/>
  <c r="Y42" i="12"/>
  <c r="X43" i="12"/>
  <c r="AE43" i="12"/>
  <c r="AD44" i="12"/>
  <c r="G45" i="12"/>
  <c r="F46" i="12"/>
  <c r="M46" i="12"/>
  <c r="L47" i="12"/>
  <c r="S47" i="12"/>
  <c r="S48" i="12"/>
  <c r="R49" i="12"/>
  <c r="X50" i="12"/>
  <c r="AD51" i="12"/>
  <c r="F53" i="12"/>
  <c r="L54" i="12"/>
  <c r="AD54" i="12"/>
  <c r="L32" i="12"/>
  <c r="L55" i="12" s="1"/>
  <c r="X32" i="12"/>
  <c r="F33" i="12"/>
  <c r="R33" i="12"/>
  <c r="F34" i="12"/>
  <c r="X34" i="12"/>
  <c r="F35" i="12"/>
  <c r="R35" i="12"/>
  <c r="F36" i="12"/>
  <c r="L37" i="12"/>
  <c r="O55" i="13" l="1"/>
  <c r="I55" i="13"/>
  <c r="H55" i="13"/>
  <c r="N55" i="13"/>
  <c r="T55" i="13"/>
  <c r="Z55" i="13"/>
  <c r="W55" i="13"/>
  <c r="V55" i="13"/>
  <c r="S55" i="13"/>
  <c r="G55" i="13"/>
  <c r="B55" i="13"/>
  <c r="R55" i="13"/>
  <c r="K55" i="13"/>
  <c r="E55" i="13"/>
  <c r="F55" i="13"/>
  <c r="AE55" i="13"/>
  <c r="AA55" i="13"/>
  <c r="Y55" i="13"/>
  <c r="AB55" i="13"/>
  <c r="Q55" i="13"/>
  <c r="X55" i="13"/>
  <c r="AC55" i="13"/>
  <c r="J55" i="13"/>
  <c r="P55" i="13"/>
  <c r="AD55" i="13"/>
  <c r="M55" i="13"/>
  <c r="U55" i="13"/>
  <c r="L55" i="13"/>
  <c r="D55" i="13"/>
  <c r="C55" i="13"/>
  <c r="AC55" i="12"/>
  <c r="AA55" i="12"/>
  <c r="Z55" i="12"/>
  <c r="AB55" i="12"/>
  <c r="AE55" i="12"/>
  <c r="Y55" i="12"/>
  <c r="AD55" i="12"/>
  <c r="U55" i="12"/>
  <c r="W55" i="12"/>
  <c r="V55" i="12"/>
  <c r="X55" i="12"/>
  <c r="AB42" i="11" l="1"/>
  <c r="X41" i="11"/>
  <c r="AB40" i="11"/>
  <c r="T36" i="11"/>
  <c r="D36" i="11"/>
  <c r="AB35" i="11"/>
  <c r="T35" i="11"/>
  <c r="AE27" i="11"/>
  <c r="AE37" i="11" s="1"/>
  <c r="AD27" i="11"/>
  <c r="AC27" i="11"/>
  <c r="AB27" i="11"/>
  <c r="AB53" i="11" s="1"/>
  <c r="AA27" i="11"/>
  <c r="AA48" i="11" s="1"/>
  <c r="Z27" i="11"/>
  <c r="Z49" i="11" s="1"/>
  <c r="Y27" i="11"/>
  <c r="Y51" i="11" s="1"/>
  <c r="X27" i="11"/>
  <c r="X39" i="11" s="1"/>
  <c r="W27" i="11"/>
  <c r="W33" i="11" s="1"/>
  <c r="V27" i="11"/>
  <c r="V48" i="11" s="1"/>
  <c r="U27" i="11"/>
  <c r="U49" i="11" s="1"/>
  <c r="T27" i="11"/>
  <c r="T47" i="11" s="1"/>
  <c r="S27" i="11"/>
  <c r="S38" i="11" s="1"/>
  <c r="R27" i="11"/>
  <c r="R40" i="11" s="1"/>
  <c r="Q27" i="11"/>
  <c r="Q37" i="11" s="1"/>
  <c r="P27" i="11"/>
  <c r="P47" i="11" s="1"/>
  <c r="O27" i="11"/>
  <c r="O53" i="11" s="1"/>
  <c r="N27" i="11"/>
  <c r="N54" i="11" s="1"/>
  <c r="M27" i="11"/>
  <c r="M36" i="11" s="1"/>
  <c r="L27" i="11"/>
  <c r="K27" i="11"/>
  <c r="K35" i="11" s="1"/>
  <c r="J27" i="11"/>
  <c r="J50" i="11" s="1"/>
  <c r="I27" i="11"/>
  <c r="I51" i="11" s="1"/>
  <c r="H27" i="11"/>
  <c r="H39" i="11" s="1"/>
  <c r="G27" i="11"/>
  <c r="G41" i="11" s="1"/>
  <c r="F27" i="11"/>
  <c r="F43" i="11" s="1"/>
  <c r="E27" i="11"/>
  <c r="E32" i="11" s="1"/>
  <c r="D27" i="11"/>
  <c r="D44" i="11" s="1"/>
  <c r="C27" i="11"/>
  <c r="C50" i="11" s="1"/>
  <c r="B27" i="11"/>
  <c r="B36" i="11" s="1"/>
  <c r="U25" i="10"/>
  <c r="V25" i="10"/>
  <c r="AE25" i="10"/>
  <c r="AD25" i="10"/>
  <c r="AC25" i="10"/>
  <c r="AB25" i="10"/>
  <c r="AA25" i="10"/>
  <c r="Z25" i="10"/>
  <c r="Y25" i="10"/>
  <c r="X25" i="10"/>
  <c r="W25" i="10"/>
  <c r="O35" i="11" l="1"/>
  <c r="Z35" i="11"/>
  <c r="AA36" i="11"/>
  <c r="I37" i="11"/>
  <c r="S37" i="11"/>
  <c r="C38" i="11"/>
  <c r="Z38" i="11"/>
  <c r="I39" i="11"/>
  <c r="V39" i="11"/>
  <c r="I40" i="11"/>
  <c r="AA40" i="11"/>
  <c r="N41" i="11"/>
  <c r="D42" i="11"/>
  <c r="AA42" i="11"/>
  <c r="P43" i="11"/>
  <c r="AA43" i="11"/>
  <c r="J44" i="11"/>
  <c r="H45" i="11"/>
  <c r="Z45" i="11"/>
  <c r="N46" i="11"/>
  <c r="F47" i="11"/>
  <c r="AA47" i="11"/>
  <c r="T49" i="11"/>
  <c r="T50" i="11"/>
  <c r="C51" i="11"/>
  <c r="Z51" i="11"/>
  <c r="X52" i="11"/>
  <c r="N53" i="11"/>
  <c r="H54" i="11"/>
  <c r="S35" i="11"/>
  <c r="AA35" i="11"/>
  <c r="I36" i="11"/>
  <c r="U36" i="11"/>
  <c r="B37" i="11"/>
  <c r="J37" i="11"/>
  <c r="Z37" i="11"/>
  <c r="I38" i="11"/>
  <c r="AA38" i="11"/>
  <c r="N39" i="11"/>
  <c r="AE39" i="11"/>
  <c r="J40" i="11"/>
  <c r="O41" i="11"/>
  <c r="Z41" i="11"/>
  <c r="J42" i="11"/>
  <c r="X43" i="11"/>
  <c r="B44" i="11"/>
  <c r="T44" i="11"/>
  <c r="I45" i="11"/>
  <c r="B46" i="11"/>
  <c r="O46" i="11"/>
  <c r="N47" i="11"/>
  <c r="AB47" i="11"/>
  <c r="AA49" i="11"/>
  <c r="U50" i="11"/>
  <c r="J51" i="11"/>
  <c r="I52" i="11"/>
  <c r="Y52" i="11"/>
  <c r="V53" i="11"/>
  <c r="U54" i="11"/>
  <c r="J36" i="11"/>
  <c r="Y36" i="11"/>
  <c r="C37" i="11"/>
  <c r="O37" i="11"/>
  <c r="AA37" i="11"/>
  <c r="J38" i="11"/>
  <c r="D39" i="11"/>
  <c r="O39" i="11"/>
  <c r="B40" i="11"/>
  <c r="T40" i="11"/>
  <c r="H41" i="11"/>
  <c r="P41" i="11"/>
  <c r="AA41" i="11"/>
  <c r="T42" i="11"/>
  <c r="I43" i="11"/>
  <c r="Y43" i="11"/>
  <c r="C44" i="11"/>
  <c r="V44" i="11"/>
  <c r="O45" i="11"/>
  <c r="C46" i="11"/>
  <c r="V46" i="11"/>
  <c r="O47" i="11"/>
  <c r="U48" i="11"/>
  <c r="AB49" i="11"/>
  <c r="AB50" i="11"/>
  <c r="P51" i="11"/>
  <c r="J52" i="11"/>
  <c r="H53" i="11"/>
  <c r="X53" i="11"/>
  <c r="V54" i="11"/>
  <c r="N35" i="11"/>
  <c r="U35" i="11"/>
  <c r="C36" i="11"/>
  <c r="Z36" i="11"/>
  <c r="D37" i="11"/>
  <c r="P37" i="11"/>
  <c r="B38" i="11"/>
  <c r="T38" i="11"/>
  <c r="P39" i="11"/>
  <c r="C40" i="11"/>
  <c r="U40" i="11"/>
  <c r="I41" i="11"/>
  <c r="V41" i="11"/>
  <c r="C42" i="11"/>
  <c r="U42" i="11"/>
  <c r="N43" i="11"/>
  <c r="Z43" i="11"/>
  <c r="AA44" i="11"/>
  <c r="P45" i="11"/>
  <c r="J46" i="11"/>
  <c r="B47" i="11"/>
  <c r="B51" i="11"/>
  <c r="O52" i="11"/>
  <c r="I53" i="11"/>
  <c r="AA54" i="11"/>
  <c r="AC54" i="11"/>
  <c r="AC53" i="11"/>
  <c r="AC52" i="11"/>
  <c r="AC51" i="11"/>
  <c r="AC50" i="11"/>
  <c r="AC49" i="11"/>
  <c r="AC47" i="11"/>
  <c r="AC46" i="11"/>
  <c r="AC45" i="11"/>
  <c r="AC44" i="11"/>
  <c r="AC43" i="11"/>
  <c r="AC42" i="11"/>
  <c r="AC41" i="11"/>
  <c r="AC40" i="11"/>
  <c r="AC39" i="11"/>
  <c r="AC38" i="11"/>
  <c r="AC36" i="11"/>
  <c r="AC35" i="11"/>
  <c r="AC48" i="11"/>
  <c r="AC37" i="11"/>
  <c r="Q33" i="11"/>
  <c r="W34" i="11"/>
  <c r="K36" i="11"/>
  <c r="L53" i="11"/>
  <c r="L46" i="11"/>
  <c r="L40" i="11"/>
  <c r="L37" i="11"/>
  <c r="L36" i="11"/>
  <c r="L35" i="11"/>
  <c r="L52" i="11"/>
  <c r="L54" i="11"/>
  <c r="L47" i="11"/>
  <c r="L45" i="11"/>
  <c r="L43" i="11"/>
  <c r="L41" i="11"/>
  <c r="L38" i="11"/>
  <c r="L39" i="11"/>
  <c r="L50" i="11"/>
  <c r="L32" i="11"/>
  <c r="R33" i="11"/>
  <c r="L34" i="11"/>
  <c r="W37" i="11"/>
  <c r="L42" i="11"/>
  <c r="X45" i="11"/>
  <c r="M52" i="11"/>
  <c r="M45" i="11"/>
  <c r="M39" i="11"/>
  <c r="M51" i="11"/>
  <c r="M53" i="11"/>
  <c r="M46" i="11"/>
  <c r="M38" i="11"/>
  <c r="M44" i="11"/>
  <c r="M50" i="11"/>
  <c r="M37" i="11"/>
  <c r="M54" i="11"/>
  <c r="M40" i="11"/>
  <c r="M47" i="11"/>
  <c r="M43" i="11"/>
  <c r="M41" i="11"/>
  <c r="M42" i="11"/>
  <c r="Y54" i="11"/>
  <c r="Y47" i="11"/>
  <c r="Y41" i="11"/>
  <c r="Y53" i="11"/>
  <c r="Y49" i="11"/>
  <c r="Y48" i="11"/>
  <c r="Y44" i="11"/>
  <c r="Y42" i="11"/>
  <c r="Y46" i="11"/>
  <c r="Y50" i="11"/>
  <c r="Y40" i="11"/>
  <c r="Y38" i="11"/>
  <c r="Y35" i="11"/>
  <c r="Y39" i="11"/>
  <c r="M32" i="11"/>
  <c r="Y32" i="11"/>
  <c r="S33" i="11"/>
  <c r="AE33" i="11"/>
  <c r="Y34" i="11"/>
  <c r="Q36" i="11"/>
  <c r="K37" i="11"/>
  <c r="G43" i="11"/>
  <c r="L44" i="11"/>
  <c r="Y45" i="11"/>
  <c r="G50" i="11"/>
  <c r="Q32" i="11"/>
  <c r="K33" i="11"/>
  <c r="Q34" i="11"/>
  <c r="S36" i="11"/>
  <c r="G32" i="11"/>
  <c r="S32" i="11"/>
  <c r="AE32" i="11"/>
  <c r="M33" i="11"/>
  <c r="Y33" i="11"/>
  <c r="G34" i="11"/>
  <c r="S34" i="11"/>
  <c r="AE34" i="11"/>
  <c r="L51" i="11"/>
  <c r="K54" i="11"/>
  <c r="K53" i="11"/>
  <c r="K52" i="11"/>
  <c r="K51" i="11"/>
  <c r="K50" i="11"/>
  <c r="K47" i="11"/>
  <c r="K46" i="11"/>
  <c r="K45" i="11"/>
  <c r="K44" i="11"/>
  <c r="K43" i="11"/>
  <c r="K42" i="11"/>
  <c r="K41" i="11"/>
  <c r="K40" i="11"/>
  <c r="K39" i="11"/>
  <c r="K38" i="11"/>
  <c r="K32" i="11"/>
  <c r="AC33" i="11"/>
  <c r="X49" i="11"/>
  <c r="X48" i="11"/>
  <c r="X42" i="11"/>
  <c r="X37" i="11"/>
  <c r="X36" i="11"/>
  <c r="X35" i="11"/>
  <c r="X54" i="11"/>
  <c r="X50" i="11"/>
  <c r="X40" i="11"/>
  <c r="X38" i="11"/>
  <c r="X44" i="11"/>
  <c r="X51" i="11"/>
  <c r="X34" i="11"/>
  <c r="E54" i="11"/>
  <c r="E53" i="11"/>
  <c r="E52" i="11"/>
  <c r="E51" i="11"/>
  <c r="E50" i="11"/>
  <c r="E47" i="11"/>
  <c r="E46" i="11"/>
  <c r="E45" i="11"/>
  <c r="E44" i="11"/>
  <c r="E43" i="11"/>
  <c r="E42" i="11"/>
  <c r="E41" i="11"/>
  <c r="E40" i="11"/>
  <c r="E39" i="11"/>
  <c r="E38" i="11"/>
  <c r="E37" i="11"/>
  <c r="W54" i="11"/>
  <c r="W53" i="11"/>
  <c r="W52" i="11"/>
  <c r="W51" i="11"/>
  <c r="W50" i="11"/>
  <c r="W49" i="11"/>
  <c r="W47" i="11"/>
  <c r="W46" i="11"/>
  <c r="W45" i="11"/>
  <c r="W44" i="11"/>
  <c r="W43" i="11"/>
  <c r="W42" i="11"/>
  <c r="W41" i="11"/>
  <c r="W40" i="11"/>
  <c r="W39" i="11"/>
  <c r="W38" i="11"/>
  <c r="W35" i="11"/>
  <c r="W48" i="11"/>
  <c r="W36" i="11"/>
  <c r="W32" i="11"/>
  <c r="E35" i="11"/>
  <c r="AD50" i="11"/>
  <c r="AD43" i="11"/>
  <c r="AD37" i="11"/>
  <c r="AD36" i="11"/>
  <c r="AD35" i="11"/>
  <c r="AD51" i="11"/>
  <c r="AD54" i="11"/>
  <c r="AD46" i="11"/>
  <c r="AD45" i="11"/>
  <c r="AD49" i="11"/>
  <c r="AD38" i="11"/>
  <c r="AD53" i="11"/>
  <c r="AD47" i="11"/>
  <c r="AD42" i="11"/>
  <c r="AD40" i="11"/>
  <c r="AD41" i="11"/>
  <c r="AD39" i="11"/>
  <c r="AD52" i="11"/>
  <c r="Q54" i="11"/>
  <c r="Q53" i="11"/>
  <c r="Q52" i="11"/>
  <c r="Q51" i="11"/>
  <c r="Q50" i="11"/>
  <c r="Q49" i="11"/>
  <c r="Q47" i="11"/>
  <c r="Q46" i="11"/>
  <c r="Q45" i="11"/>
  <c r="Q44" i="11"/>
  <c r="Q43" i="11"/>
  <c r="Q42" i="11"/>
  <c r="Q41" i="11"/>
  <c r="Q40" i="11"/>
  <c r="Q39" i="11"/>
  <c r="Q38" i="11"/>
  <c r="Q48" i="11"/>
  <c r="Q35" i="11"/>
  <c r="E33" i="11"/>
  <c r="K34" i="11"/>
  <c r="F52" i="11"/>
  <c r="F45" i="11"/>
  <c r="F39" i="11"/>
  <c r="F37" i="11"/>
  <c r="F36" i="11"/>
  <c r="F53" i="11"/>
  <c r="F51" i="11"/>
  <c r="F38" i="11"/>
  <c r="F44" i="11"/>
  <c r="F42" i="11"/>
  <c r="F40" i="11"/>
  <c r="F54" i="11"/>
  <c r="F50" i="11"/>
  <c r="F46" i="11"/>
  <c r="R54" i="11"/>
  <c r="R47" i="11"/>
  <c r="R41" i="11"/>
  <c r="R37" i="11"/>
  <c r="R36" i="11"/>
  <c r="R35" i="11"/>
  <c r="R53" i="11"/>
  <c r="R49" i="11"/>
  <c r="R48" i="11"/>
  <c r="R52" i="11"/>
  <c r="R46" i="11"/>
  <c r="R43" i="11"/>
  <c r="R51" i="11"/>
  <c r="R39" i="11"/>
  <c r="R50" i="11"/>
  <c r="R44" i="11"/>
  <c r="R42" i="11"/>
  <c r="R45" i="11"/>
  <c r="X32" i="11"/>
  <c r="F33" i="11"/>
  <c r="AD33" i="11"/>
  <c r="F35" i="11"/>
  <c r="AD44" i="11"/>
  <c r="G51" i="11"/>
  <c r="G44" i="11"/>
  <c r="G38" i="11"/>
  <c r="G52" i="11"/>
  <c r="G42" i="11"/>
  <c r="G40" i="11"/>
  <c r="G37" i="11"/>
  <c r="G36" i="11"/>
  <c r="G46" i="11"/>
  <c r="G47" i="11"/>
  <c r="G53" i="11"/>
  <c r="S53" i="11"/>
  <c r="S46" i="11"/>
  <c r="S40" i="11"/>
  <c r="S52" i="11"/>
  <c r="S54" i="11"/>
  <c r="S47" i="11"/>
  <c r="S51" i="11"/>
  <c r="S39" i="11"/>
  <c r="S45" i="11"/>
  <c r="S43" i="11"/>
  <c r="S41" i="11"/>
  <c r="S48" i="11"/>
  <c r="AE49" i="11"/>
  <c r="AE48" i="11"/>
  <c r="AE42" i="11"/>
  <c r="AE54" i="11"/>
  <c r="AE50" i="11"/>
  <c r="AE53" i="11"/>
  <c r="AE47" i="11"/>
  <c r="AE35" i="11"/>
  <c r="AE52" i="11"/>
  <c r="AE40" i="11"/>
  <c r="AE38" i="11"/>
  <c r="AE46" i="11"/>
  <c r="AE45" i="11"/>
  <c r="AE43" i="11"/>
  <c r="AE36" i="11"/>
  <c r="AE51" i="11"/>
  <c r="AE44" i="11"/>
  <c r="G33" i="11"/>
  <c r="M34" i="11"/>
  <c r="G35" i="11"/>
  <c r="Y37" i="11"/>
  <c r="S42" i="11"/>
  <c r="G45" i="11"/>
  <c r="G54" i="11"/>
  <c r="AC32" i="11"/>
  <c r="E34" i="11"/>
  <c r="AC34" i="11"/>
  <c r="E36" i="11"/>
  <c r="AE41" i="11"/>
  <c r="S44" i="11"/>
  <c r="AD48" i="11"/>
  <c r="F32" i="11"/>
  <c r="R32" i="11"/>
  <c r="AD32" i="11"/>
  <c r="L33" i="11"/>
  <c r="X33" i="11"/>
  <c r="F34" i="11"/>
  <c r="R34" i="11"/>
  <c r="AD34" i="11"/>
  <c r="M35" i="11"/>
  <c r="R38" i="11"/>
  <c r="G39" i="11"/>
  <c r="F41" i="11"/>
  <c r="X46" i="11"/>
  <c r="X47" i="11"/>
  <c r="S49" i="11"/>
  <c r="S50" i="11"/>
  <c r="H50" i="11"/>
  <c r="H43" i="11"/>
  <c r="H51" i="11"/>
  <c r="D53" i="11"/>
  <c r="D46" i="11"/>
  <c r="D40" i="11"/>
  <c r="D52" i="11"/>
  <c r="D54" i="11"/>
  <c r="D47" i="11"/>
  <c r="J54" i="11"/>
  <c r="J47" i="11"/>
  <c r="J41" i="11"/>
  <c r="J53" i="11"/>
  <c r="P42" i="11"/>
  <c r="P54" i="11"/>
  <c r="P50" i="11"/>
  <c r="V50" i="11"/>
  <c r="V43" i="11"/>
  <c r="V51" i="11"/>
  <c r="AB51" i="11"/>
  <c r="AB44" i="11"/>
  <c r="AB38" i="11"/>
  <c r="AB52" i="11"/>
  <c r="D32" i="11"/>
  <c r="J32" i="11"/>
  <c r="P32" i="11"/>
  <c r="V32" i="11"/>
  <c r="AB32" i="11"/>
  <c r="D33" i="11"/>
  <c r="J33" i="11"/>
  <c r="P33" i="11"/>
  <c r="V33" i="11"/>
  <c r="AB33" i="11"/>
  <c r="D34" i="11"/>
  <c r="J34" i="11"/>
  <c r="P34" i="11"/>
  <c r="V34" i="11"/>
  <c r="AB34" i="11"/>
  <c r="D35" i="11"/>
  <c r="J35" i="11"/>
  <c r="P36" i="11"/>
  <c r="H37" i="11"/>
  <c r="V37" i="11"/>
  <c r="H38" i="11"/>
  <c r="P38" i="11"/>
  <c r="C39" i="11"/>
  <c r="U39" i="11"/>
  <c r="H40" i="11"/>
  <c r="P40" i="11"/>
  <c r="D41" i="11"/>
  <c r="U41" i="11"/>
  <c r="H42" i="11"/>
  <c r="Z42" i="11"/>
  <c r="D43" i="11"/>
  <c r="U43" i="11"/>
  <c r="I44" i="11"/>
  <c r="Z44" i="11"/>
  <c r="D45" i="11"/>
  <c r="N45" i="11"/>
  <c r="V45" i="11"/>
  <c r="I46" i="11"/>
  <c r="U46" i="11"/>
  <c r="V47" i="11"/>
  <c r="AA50" i="11"/>
  <c r="H52" i="11"/>
  <c r="V52" i="11"/>
  <c r="U53" i="11"/>
  <c r="T54" i="11"/>
  <c r="B42" i="11"/>
  <c r="B54" i="11"/>
  <c r="B50" i="11"/>
  <c r="Z48" i="11"/>
  <c r="Z53" i="11"/>
  <c r="Z46" i="11"/>
  <c r="Z40" i="11"/>
  <c r="Z52" i="11"/>
  <c r="Z54" i="11"/>
  <c r="Z47" i="11"/>
  <c r="H32" i="11"/>
  <c r="T32" i="11"/>
  <c r="B33" i="11"/>
  <c r="N33" i="11"/>
  <c r="B34" i="11"/>
  <c r="T34" i="11"/>
  <c r="B35" i="11"/>
  <c r="D38" i="11"/>
  <c r="V38" i="11"/>
  <c r="Z39" i="11"/>
  <c r="N40" i="11"/>
  <c r="V40" i="11"/>
  <c r="N42" i="11"/>
  <c r="V42" i="11"/>
  <c r="B43" i="11"/>
  <c r="J43" i="11"/>
  <c r="O44" i="11"/>
  <c r="B45" i="11"/>
  <c r="J45" i="11"/>
  <c r="AB45" i="11"/>
  <c r="P46" i="11"/>
  <c r="AB46" i="11"/>
  <c r="H47" i="11"/>
  <c r="D51" i="11"/>
  <c r="B52" i="11"/>
  <c r="P52" i="11"/>
  <c r="AB54" i="11"/>
  <c r="N51" i="11"/>
  <c r="N44" i="11"/>
  <c r="N38" i="11"/>
  <c r="N52" i="11"/>
  <c r="T48" i="11"/>
  <c r="T52" i="11"/>
  <c r="T45" i="11"/>
  <c r="T39" i="11"/>
  <c r="T51" i="11"/>
  <c r="T53" i="11"/>
  <c r="T46" i="11"/>
  <c r="B32" i="11"/>
  <c r="N32" i="11"/>
  <c r="Z32" i="11"/>
  <c r="H33" i="11"/>
  <c r="T33" i="11"/>
  <c r="Z33" i="11"/>
  <c r="H34" i="11"/>
  <c r="N34" i="11"/>
  <c r="Z34" i="11"/>
  <c r="H35" i="11"/>
  <c r="V35" i="11"/>
  <c r="N36" i="11"/>
  <c r="AB36" i="11"/>
  <c r="T37" i="11"/>
  <c r="C54" i="11"/>
  <c r="C47" i="11"/>
  <c r="C41" i="11"/>
  <c r="C53" i="11"/>
  <c r="I42" i="11"/>
  <c r="I54" i="11"/>
  <c r="I50" i="11"/>
  <c r="O50" i="11"/>
  <c r="O43" i="11"/>
  <c r="O51" i="11"/>
  <c r="U51" i="11"/>
  <c r="U44" i="11"/>
  <c r="U38" i="11"/>
  <c r="U52" i="11"/>
  <c r="AA52" i="11"/>
  <c r="AA45" i="11"/>
  <c r="AA39" i="11"/>
  <c r="AA51" i="11"/>
  <c r="AA53" i="11"/>
  <c r="AA46" i="11"/>
  <c r="C32" i="11"/>
  <c r="I32" i="11"/>
  <c r="O32" i="11"/>
  <c r="U32" i="11"/>
  <c r="AA32" i="11"/>
  <c r="C33" i="11"/>
  <c r="I33" i="11"/>
  <c r="O33" i="11"/>
  <c r="U33" i="11"/>
  <c r="AA33" i="11"/>
  <c r="C34" i="11"/>
  <c r="I34" i="11"/>
  <c r="O34" i="11"/>
  <c r="U34" i="11"/>
  <c r="AA34" i="11"/>
  <c r="C35" i="11"/>
  <c r="I35" i="11"/>
  <c r="P35" i="11"/>
  <c r="H36" i="11"/>
  <c r="O36" i="11"/>
  <c r="V36" i="11"/>
  <c r="N37" i="11"/>
  <c r="U37" i="11"/>
  <c r="AB37" i="11"/>
  <c r="O38" i="11"/>
  <c r="B39" i="11"/>
  <c r="J39" i="11"/>
  <c r="AB39" i="11"/>
  <c r="O40" i="11"/>
  <c r="B41" i="11"/>
  <c r="T41" i="11"/>
  <c r="AB41" i="11"/>
  <c r="O42" i="11"/>
  <c r="C43" i="11"/>
  <c r="T43" i="11"/>
  <c r="AB43" i="11"/>
  <c r="H44" i="11"/>
  <c r="P44" i="11"/>
  <c r="C45" i="11"/>
  <c r="U45" i="11"/>
  <c r="H46" i="11"/>
  <c r="I47" i="11"/>
  <c r="U47" i="11"/>
  <c r="AB48" i="11"/>
  <c r="V49" i="11"/>
  <c r="D50" i="11"/>
  <c r="N50" i="11"/>
  <c r="Z50" i="11"/>
  <c r="C52" i="11"/>
  <c r="B53" i="11"/>
  <c r="P53" i="11"/>
  <c r="O54" i="11"/>
  <c r="AE23" i="10"/>
  <c r="K47" i="5"/>
  <c r="W43" i="5"/>
  <c r="K42" i="5"/>
  <c r="W38" i="5"/>
  <c r="W37" i="5"/>
  <c r="S37" i="5"/>
  <c r="K36" i="5"/>
  <c r="C36" i="5"/>
  <c r="O31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S52" i="5" s="1"/>
  <c r="R25" i="5"/>
  <c r="Q25" i="5"/>
  <c r="P25" i="5"/>
  <c r="O25" i="5"/>
  <c r="N25" i="5"/>
  <c r="M25" i="5"/>
  <c r="M52" i="5" s="1"/>
  <c r="L25" i="5"/>
  <c r="K25" i="5"/>
  <c r="J25" i="5"/>
  <c r="I25" i="5"/>
  <c r="H25" i="5"/>
  <c r="G25" i="5"/>
  <c r="G52" i="5" s="1"/>
  <c r="F25" i="5"/>
  <c r="E25" i="5"/>
  <c r="E52" i="5" s="1"/>
  <c r="D25" i="5"/>
  <c r="C25" i="5"/>
  <c r="B25" i="5"/>
  <c r="AE24" i="5"/>
  <c r="AD24" i="5"/>
  <c r="AC24" i="5"/>
  <c r="AB24" i="5"/>
  <c r="AA24" i="5"/>
  <c r="Z24" i="5"/>
  <c r="Y24" i="5"/>
  <c r="Y51" i="5" s="1"/>
  <c r="X24" i="5"/>
  <c r="W24" i="5"/>
  <c r="W51" i="5" s="1"/>
  <c r="V24" i="5"/>
  <c r="U24" i="5"/>
  <c r="U51" i="5" s="1"/>
  <c r="T24" i="5"/>
  <c r="S24" i="5"/>
  <c r="S51" i="5" s="1"/>
  <c r="R24" i="5"/>
  <c r="Q24" i="5"/>
  <c r="P24" i="5"/>
  <c r="O24" i="5"/>
  <c r="N24" i="5"/>
  <c r="M24" i="5"/>
  <c r="L24" i="5"/>
  <c r="K24" i="5"/>
  <c r="K51" i="5" s="1"/>
  <c r="J24" i="5"/>
  <c r="I24" i="5"/>
  <c r="H24" i="5"/>
  <c r="G24" i="5"/>
  <c r="G51" i="5" s="1"/>
  <c r="F24" i="5"/>
  <c r="E24" i="5"/>
  <c r="D24" i="5"/>
  <c r="C24" i="5"/>
  <c r="B24" i="5"/>
  <c r="AE23" i="5"/>
  <c r="AE47" i="5" s="1"/>
  <c r="AD23" i="5"/>
  <c r="AD47" i="5" s="1"/>
  <c r="AC23" i="5"/>
  <c r="AC48" i="5" s="1"/>
  <c r="AA23" i="5"/>
  <c r="AA46" i="5" s="1"/>
  <c r="Z23" i="5"/>
  <c r="Z33" i="5" s="1"/>
  <c r="Y23" i="5"/>
  <c r="Y46" i="5" s="1"/>
  <c r="X23" i="5"/>
  <c r="X33" i="5" s="1"/>
  <c r="W23" i="5"/>
  <c r="W47" i="5" s="1"/>
  <c r="V23" i="5"/>
  <c r="V48" i="5" s="1"/>
  <c r="U23" i="5"/>
  <c r="U45" i="5" s="1"/>
  <c r="T23" i="5"/>
  <c r="T32" i="5" s="1"/>
  <c r="S23" i="5"/>
  <c r="S45" i="5" s="1"/>
  <c r="R23" i="5"/>
  <c r="R45" i="5" s="1"/>
  <c r="Q23" i="5"/>
  <c r="Q46" i="5" s="1"/>
  <c r="P23" i="5"/>
  <c r="P47" i="5" s="1"/>
  <c r="O23" i="5"/>
  <c r="O38" i="5" s="1"/>
  <c r="N23" i="5"/>
  <c r="N32" i="5" s="1"/>
  <c r="M23" i="5"/>
  <c r="M44" i="5" s="1"/>
  <c r="L23" i="5"/>
  <c r="L50" i="5" s="1"/>
  <c r="K23" i="5"/>
  <c r="K45" i="5" s="1"/>
  <c r="J23" i="5"/>
  <c r="J45" i="5" s="1"/>
  <c r="I23" i="5"/>
  <c r="I49" i="5" s="1"/>
  <c r="H23" i="5"/>
  <c r="H33" i="5" s="1"/>
  <c r="G23" i="5"/>
  <c r="G49" i="5" s="1"/>
  <c r="F23" i="5"/>
  <c r="F49" i="5" s="1"/>
  <c r="E23" i="5"/>
  <c r="E50" i="5" s="1"/>
  <c r="D23" i="5"/>
  <c r="D39" i="5" s="1"/>
  <c r="C23" i="5"/>
  <c r="C42" i="5" s="1"/>
  <c r="B23" i="5"/>
  <c r="AB8" i="5"/>
  <c r="AB23" i="5" s="1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D23" i="10"/>
  <c r="AC23" i="10"/>
  <c r="AC53" i="10" s="1"/>
  <c r="AA23" i="10"/>
  <c r="Z23" i="10"/>
  <c r="Z34" i="10" s="1"/>
  <c r="Y23" i="10"/>
  <c r="Y39" i="10" s="1"/>
  <c r="X23" i="10"/>
  <c r="W23" i="10"/>
  <c r="W40" i="10" s="1"/>
  <c r="V23" i="10"/>
  <c r="V45" i="10" s="1"/>
  <c r="U23" i="10"/>
  <c r="U39" i="10" s="1"/>
  <c r="T23" i="10"/>
  <c r="T34" i="10" s="1"/>
  <c r="S23" i="10"/>
  <c r="S41" i="10" s="1"/>
  <c r="R23" i="10"/>
  <c r="Q23" i="10"/>
  <c r="Q40" i="10" s="1"/>
  <c r="P23" i="10"/>
  <c r="P41" i="10" s="1"/>
  <c r="O23" i="10"/>
  <c r="O34" i="10" s="1"/>
  <c r="N23" i="10"/>
  <c r="N32" i="10" s="1"/>
  <c r="M23" i="10"/>
  <c r="M41" i="10" s="1"/>
  <c r="L23" i="10"/>
  <c r="K23" i="10"/>
  <c r="J23" i="10"/>
  <c r="I23" i="10"/>
  <c r="I40" i="10" s="1"/>
  <c r="H23" i="10"/>
  <c r="H38" i="10" s="1"/>
  <c r="G23" i="10"/>
  <c r="G51" i="10" s="1"/>
  <c r="F23" i="10"/>
  <c r="E23" i="10"/>
  <c r="D23" i="10"/>
  <c r="C23" i="10"/>
  <c r="C34" i="10" s="1"/>
  <c r="B23" i="10"/>
  <c r="B39" i="10" s="1"/>
  <c r="AB23" i="10"/>
  <c r="AB53" i="10" s="1"/>
  <c r="S40" i="5" l="1"/>
  <c r="AE43" i="5"/>
  <c r="S47" i="5"/>
  <c r="AE37" i="5"/>
  <c r="AE40" i="5"/>
  <c r="S44" i="5"/>
  <c r="G48" i="5"/>
  <c r="V51" i="5"/>
  <c r="G36" i="5"/>
  <c r="S38" i="5"/>
  <c r="S41" i="5"/>
  <c r="AE44" i="5"/>
  <c r="W49" i="5"/>
  <c r="AE51" i="5"/>
  <c r="AE52" i="5"/>
  <c r="AE39" i="5"/>
  <c r="AC51" i="5"/>
  <c r="G45" i="5"/>
  <c r="AE49" i="5"/>
  <c r="F51" i="5"/>
  <c r="AD51" i="5"/>
  <c r="F52" i="5"/>
  <c r="L52" i="5"/>
  <c r="AE36" i="5"/>
  <c r="AE38" i="5"/>
  <c r="AE42" i="5"/>
  <c r="AE46" i="5"/>
  <c r="AB52" i="5"/>
  <c r="AB51" i="5"/>
  <c r="AB49" i="5"/>
  <c r="AB46" i="5"/>
  <c r="AB40" i="5"/>
  <c r="AB45" i="5"/>
  <c r="AB39" i="5"/>
  <c r="AD45" i="10"/>
  <c r="AD53" i="10"/>
  <c r="J51" i="5"/>
  <c r="N51" i="5"/>
  <c r="R51" i="5"/>
  <c r="D52" i="5"/>
  <c r="P52" i="5"/>
  <c r="X52" i="5"/>
  <c r="N31" i="5"/>
  <c r="N33" i="5"/>
  <c r="Z35" i="5"/>
  <c r="M36" i="5"/>
  <c r="X36" i="5"/>
  <c r="L37" i="5"/>
  <c r="R37" i="5"/>
  <c r="Y37" i="5"/>
  <c r="P38" i="5"/>
  <c r="AD38" i="5"/>
  <c r="M39" i="5"/>
  <c r="Y39" i="5"/>
  <c r="L40" i="5"/>
  <c r="AD40" i="5"/>
  <c r="F41" i="5"/>
  <c r="M41" i="5"/>
  <c r="D42" i="5"/>
  <c r="R42" i="5"/>
  <c r="P43" i="5"/>
  <c r="AC44" i="5"/>
  <c r="Y45" i="5"/>
  <c r="E46" i="5"/>
  <c r="M46" i="5"/>
  <c r="Q48" i="5"/>
  <c r="Y48" i="5"/>
  <c r="M49" i="5"/>
  <c r="M51" i="5"/>
  <c r="AE37" i="10"/>
  <c r="AE53" i="10"/>
  <c r="Q52" i="5"/>
  <c r="Y52" i="5"/>
  <c r="AC52" i="5"/>
  <c r="T33" i="5"/>
  <c r="J36" i="5"/>
  <c r="Q36" i="5"/>
  <c r="Y36" i="5"/>
  <c r="M37" i="5"/>
  <c r="AD37" i="5"/>
  <c r="R38" i="5"/>
  <c r="X38" i="5"/>
  <c r="U39" i="5"/>
  <c r="E40" i="5"/>
  <c r="M40" i="5"/>
  <c r="G41" i="5"/>
  <c r="R41" i="5"/>
  <c r="F42" i="5"/>
  <c r="L42" i="5"/>
  <c r="S42" i="5"/>
  <c r="I43" i="5"/>
  <c r="Q43" i="5"/>
  <c r="X43" i="5"/>
  <c r="G44" i="5"/>
  <c r="V44" i="5"/>
  <c r="AD44" i="5"/>
  <c r="M45" i="5"/>
  <c r="F46" i="5"/>
  <c r="S46" i="5"/>
  <c r="D47" i="5"/>
  <c r="L47" i="5"/>
  <c r="Y47" i="5"/>
  <c r="J48" i="5"/>
  <c r="R48" i="5"/>
  <c r="AE48" i="5"/>
  <c r="P49" i="5"/>
  <c r="X49" i="5"/>
  <c r="G50" i="5"/>
  <c r="AA52" i="5"/>
  <c r="Y53" i="10"/>
  <c r="AA46" i="10"/>
  <c r="AA53" i="10"/>
  <c r="D51" i="5"/>
  <c r="L51" i="5"/>
  <c r="P51" i="5"/>
  <c r="X51" i="5"/>
  <c r="J52" i="5"/>
  <c r="R52" i="5"/>
  <c r="V52" i="5"/>
  <c r="AD52" i="5"/>
  <c r="H32" i="5"/>
  <c r="T34" i="5"/>
  <c r="D36" i="5"/>
  <c r="R36" i="5"/>
  <c r="P37" i="5"/>
  <c r="Y38" i="5"/>
  <c r="F39" i="5"/>
  <c r="V39" i="5"/>
  <c r="AC39" i="5"/>
  <c r="F40" i="5"/>
  <c r="D41" i="5"/>
  <c r="K41" i="5"/>
  <c r="G42" i="5"/>
  <c r="M42" i="5"/>
  <c r="X42" i="5"/>
  <c r="J43" i="5"/>
  <c r="R43" i="5"/>
  <c r="Y43" i="5"/>
  <c r="O44" i="5"/>
  <c r="W44" i="5"/>
  <c r="AC45" i="5"/>
  <c r="G46" i="5"/>
  <c r="E47" i="5"/>
  <c r="M47" i="5"/>
  <c r="C48" i="5"/>
  <c r="K48" i="5"/>
  <c r="S48" i="5"/>
  <c r="Q49" i="5"/>
  <c r="Y49" i="5"/>
  <c r="V53" i="10"/>
  <c r="X41" i="10"/>
  <c r="X53" i="10"/>
  <c r="E51" i="5"/>
  <c r="Q51" i="5"/>
  <c r="K52" i="5"/>
  <c r="W52" i="5"/>
  <c r="Z34" i="5"/>
  <c r="F36" i="5"/>
  <c r="L36" i="5"/>
  <c r="S36" i="5"/>
  <c r="J37" i="5"/>
  <c r="Q37" i="5"/>
  <c r="X37" i="5"/>
  <c r="G38" i="5"/>
  <c r="V38" i="5"/>
  <c r="AC38" i="5"/>
  <c r="G39" i="5"/>
  <c r="X39" i="5"/>
  <c r="AD39" i="5"/>
  <c r="G40" i="5"/>
  <c r="E41" i="5"/>
  <c r="L41" i="5"/>
  <c r="Y41" i="5"/>
  <c r="J42" i="5"/>
  <c r="Q42" i="5"/>
  <c r="Y42" i="5"/>
  <c r="M43" i="5"/>
  <c r="S43" i="5"/>
  <c r="AD43" i="5"/>
  <c r="P44" i="5"/>
  <c r="Y44" i="5"/>
  <c r="F45" i="5"/>
  <c r="V45" i="5"/>
  <c r="AE45" i="5"/>
  <c r="L46" i="5"/>
  <c r="G47" i="5"/>
  <c r="R47" i="5"/>
  <c r="D48" i="5"/>
  <c r="M48" i="5"/>
  <c r="X48" i="5"/>
  <c r="J49" i="5"/>
  <c r="S49" i="5"/>
  <c r="AD49" i="5"/>
  <c r="E55" i="11"/>
  <c r="Z53" i="10"/>
  <c r="W53" i="10"/>
  <c r="C55" i="11"/>
  <c r="H55" i="11"/>
  <c r="J55" i="11"/>
  <c r="D55" i="11"/>
  <c r="AA55" i="11"/>
  <c r="L55" i="11"/>
  <c r="W55" i="11"/>
  <c r="AE55" i="11"/>
  <c r="Q55" i="11"/>
  <c r="AD55" i="11"/>
  <c r="M55" i="11"/>
  <c r="N55" i="11"/>
  <c r="R55" i="11"/>
  <c r="O55" i="11"/>
  <c r="B55" i="11"/>
  <c r="V55" i="11"/>
  <c r="F55" i="11"/>
  <c r="S55" i="11"/>
  <c r="Y55" i="11"/>
  <c r="Z55" i="11"/>
  <c r="U55" i="11"/>
  <c r="AB55" i="11"/>
  <c r="X55" i="11"/>
  <c r="I55" i="11"/>
  <c r="T55" i="11"/>
  <c r="P55" i="11"/>
  <c r="AC55" i="11"/>
  <c r="K55" i="11"/>
  <c r="G55" i="11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H51" i="5"/>
  <c r="Z51" i="5"/>
  <c r="H52" i="5"/>
  <c r="T52" i="5"/>
  <c r="B31" i="5"/>
  <c r="I38" i="5"/>
  <c r="I32" i="5"/>
  <c r="I46" i="5"/>
  <c r="I40" i="5"/>
  <c r="I44" i="5"/>
  <c r="I35" i="5"/>
  <c r="I34" i="5"/>
  <c r="I45" i="5"/>
  <c r="I39" i="5"/>
  <c r="I33" i="5"/>
  <c r="I48" i="5"/>
  <c r="I42" i="5"/>
  <c r="I36" i="5"/>
  <c r="I47" i="5"/>
  <c r="I41" i="5"/>
  <c r="I50" i="5"/>
  <c r="U49" i="5"/>
  <c r="U46" i="5"/>
  <c r="U35" i="5"/>
  <c r="U48" i="5"/>
  <c r="U42" i="5"/>
  <c r="U47" i="5"/>
  <c r="U41" i="5"/>
  <c r="U32" i="5"/>
  <c r="U44" i="5"/>
  <c r="U38" i="5"/>
  <c r="U43" i="5"/>
  <c r="U37" i="5"/>
  <c r="U36" i="5"/>
  <c r="U40" i="5"/>
  <c r="U34" i="5"/>
  <c r="U33" i="5"/>
  <c r="C51" i="5"/>
  <c r="I31" i="5"/>
  <c r="B32" i="5"/>
  <c r="N34" i="5"/>
  <c r="T35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B51" i="5"/>
  <c r="T51" i="5"/>
  <c r="B52" i="5"/>
  <c r="N52" i="5"/>
  <c r="Z52" i="5"/>
  <c r="T31" i="5"/>
  <c r="B35" i="5"/>
  <c r="C46" i="5"/>
  <c r="C40" i="5"/>
  <c r="C35" i="5"/>
  <c r="C33" i="5"/>
  <c r="C45" i="5"/>
  <c r="C39" i="5"/>
  <c r="C43" i="5"/>
  <c r="C32" i="5"/>
  <c r="C50" i="5"/>
  <c r="C44" i="5"/>
  <c r="C38" i="5"/>
  <c r="C37" i="5"/>
  <c r="C34" i="5"/>
  <c r="C47" i="5"/>
  <c r="C41" i="5"/>
  <c r="C49" i="5"/>
  <c r="O48" i="5"/>
  <c r="O45" i="5"/>
  <c r="O34" i="5"/>
  <c r="O47" i="5"/>
  <c r="O41" i="5"/>
  <c r="O33" i="5"/>
  <c r="O46" i="5"/>
  <c r="O40" i="5"/>
  <c r="O39" i="5"/>
  <c r="O35" i="5"/>
  <c r="O49" i="5"/>
  <c r="O43" i="5"/>
  <c r="O37" i="5"/>
  <c r="O42" i="5"/>
  <c r="O36" i="5"/>
  <c r="O32" i="5"/>
  <c r="AA44" i="5"/>
  <c r="AA33" i="5"/>
  <c r="AA49" i="5"/>
  <c r="AA43" i="5"/>
  <c r="AA37" i="5"/>
  <c r="AA41" i="5"/>
  <c r="AA32" i="5"/>
  <c r="AA48" i="5"/>
  <c r="AA42" i="5"/>
  <c r="AA36" i="5"/>
  <c r="AA34" i="5"/>
  <c r="AA31" i="5"/>
  <c r="AA45" i="5"/>
  <c r="AA39" i="5"/>
  <c r="AA38" i="5"/>
  <c r="AA47" i="5"/>
  <c r="AA35" i="5"/>
  <c r="I51" i="5"/>
  <c r="O51" i="5"/>
  <c r="AA51" i="5"/>
  <c r="C52" i="5"/>
  <c r="I52" i="5"/>
  <c r="O52" i="5"/>
  <c r="U52" i="5"/>
  <c r="C31" i="5"/>
  <c r="U31" i="5"/>
  <c r="Z32" i="5"/>
  <c r="B34" i="5"/>
  <c r="H35" i="5"/>
  <c r="I37" i="5"/>
  <c r="AA40" i="5"/>
  <c r="H31" i="5"/>
  <c r="Z31" i="5"/>
  <c r="B33" i="5"/>
  <c r="H34" i="5"/>
  <c r="N35" i="5"/>
  <c r="K31" i="5"/>
  <c r="AC31" i="5"/>
  <c r="W32" i="5"/>
  <c r="K33" i="5"/>
  <c r="E34" i="5"/>
  <c r="W34" i="5"/>
  <c r="E35" i="5"/>
  <c r="Q35" i="5"/>
  <c r="AC35" i="5"/>
  <c r="D38" i="5"/>
  <c r="J39" i="5"/>
  <c r="AC41" i="5"/>
  <c r="L31" i="5"/>
  <c r="X31" i="5"/>
  <c r="AD31" i="5"/>
  <c r="L32" i="5"/>
  <c r="X32" i="5"/>
  <c r="F33" i="5"/>
  <c r="R33" i="5"/>
  <c r="AD33" i="5"/>
  <c r="L34" i="5"/>
  <c r="X34" i="5"/>
  <c r="F35" i="5"/>
  <c r="L35" i="5"/>
  <c r="X35" i="5"/>
  <c r="AC36" i="5"/>
  <c r="F37" i="5"/>
  <c r="AB37" i="5"/>
  <c r="L38" i="5"/>
  <c r="K39" i="5"/>
  <c r="J40" i="5"/>
  <c r="Q40" i="5"/>
  <c r="X40" i="5"/>
  <c r="W41" i="5"/>
  <c r="AD41" i="5"/>
  <c r="AC42" i="5"/>
  <c r="AB43" i="5"/>
  <c r="E44" i="5"/>
  <c r="L44" i="5"/>
  <c r="D45" i="5"/>
  <c r="J46" i="5"/>
  <c r="X46" i="5"/>
  <c r="G31" i="5"/>
  <c r="M31" i="5"/>
  <c r="S31" i="5"/>
  <c r="Y31" i="5"/>
  <c r="AE31" i="5"/>
  <c r="G32" i="5"/>
  <c r="M32" i="5"/>
  <c r="S32" i="5"/>
  <c r="Y32" i="5"/>
  <c r="AE32" i="5"/>
  <c r="G33" i="5"/>
  <c r="M33" i="5"/>
  <c r="S33" i="5"/>
  <c r="Y33" i="5"/>
  <c r="AE33" i="5"/>
  <c r="G34" i="5"/>
  <c r="M34" i="5"/>
  <c r="S34" i="5"/>
  <c r="Y34" i="5"/>
  <c r="AE34" i="5"/>
  <c r="G35" i="5"/>
  <c r="M35" i="5"/>
  <c r="S35" i="5"/>
  <c r="Y35" i="5"/>
  <c r="AE35" i="5"/>
  <c r="P36" i="5"/>
  <c r="W36" i="5"/>
  <c r="AD36" i="5"/>
  <c r="G37" i="5"/>
  <c r="V37" i="5"/>
  <c r="AC37" i="5"/>
  <c r="F38" i="5"/>
  <c r="M38" i="5"/>
  <c r="AB38" i="5"/>
  <c r="E39" i="5"/>
  <c r="L39" i="5"/>
  <c r="S39" i="5"/>
  <c r="D40" i="5"/>
  <c r="K40" i="5"/>
  <c r="R40" i="5"/>
  <c r="Y40" i="5"/>
  <c r="J41" i="5"/>
  <c r="Q41" i="5"/>
  <c r="X41" i="5"/>
  <c r="AE41" i="5"/>
  <c r="P42" i="5"/>
  <c r="W42" i="5"/>
  <c r="AD42" i="5"/>
  <c r="G43" i="5"/>
  <c r="V43" i="5"/>
  <c r="AC43" i="5"/>
  <c r="F44" i="5"/>
  <c r="AB44" i="5"/>
  <c r="E45" i="5"/>
  <c r="L45" i="5"/>
  <c r="D46" i="5"/>
  <c r="K46" i="5"/>
  <c r="R46" i="5"/>
  <c r="J47" i="5"/>
  <c r="Q47" i="5"/>
  <c r="X47" i="5"/>
  <c r="P48" i="5"/>
  <c r="W48" i="5"/>
  <c r="AD48" i="5"/>
  <c r="V49" i="5"/>
  <c r="AC49" i="5"/>
  <c r="F50" i="5"/>
  <c r="D31" i="5"/>
  <c r="J31" i="5"/>
  <c r="P31" i="5"/>
  <c r="V31" i="5"/>
  <c r="AB31" i="5"/>
  <c r="D32" i="5"/>
  <c r="J32" i="5"/>
  <c r="P32" i="5"/>
  <c r="V32" i="5"/>
  <c r="AB32" i="5"/>
  <c r="D33" i="5"/>
  <c r="J33" i="5"/>
  <c r="P33" i="5"/>
  <c r="V33" i="5"/>
  <c r="AB33" i="5"/>
  <c r="D34" i="5"/>
  <c r="J34" i="5"/>
  <c r="P34" i="5"/>
  <c r="V34" i="5"/>
  <c r="AB34" i="5"/>
  <c r="D35" i="5"/>
  <c r="J35" i="5"/>
  <c r="P35" i="5"/>
  <c r="V35" i="5"/>
  <c r="AB35" i="5"/>
  <c r="E36" i="5"/>
  <c r="D37" i="5"/>
  <c r="K37" i="5"/>
  <c r="J38" i="5"/>
  <c r="Q38" i="5"/>
  <c r="P39" i="5"/>
  <c r="W39" i="5"/>
  <c r="V40" i="5"/>
  <c r="AC40" i="5"/>
  <c r="AB41" i="5"/>
  <c r="E42" i="5"/>
  <c r="D43" i="5"/>
  <c r="K43" i="5"/>
  <c r="J44" i="5"/>
  <c r="Q44" i="5"/>
  <c r="X44" i="5"/>
  <c r="P45" i="5"/>
  <c r="W45" i="5"/>
  <c r="AD45" i="5"/>
  <c r="V46" i="5"/>
  <c r="AC46" i="5"/>
  <c r="F47" i="5"/>
  <c r="AB47" i="5"/>
  <c r="E48" i="5"/>
  <c r="L48" i="5"/>
  <c r="D49" i="5"/>
  <c r="K49" i="5"/>
  <c r="R49" i="5"/>
  <c r="J50" i="5"/>
  <c r="Q31" i="5"/>
  <c r="K32" i="5"/>
  <c r="AC32" i="5"/>
  <c r="W33" i="5"/>
  <c r="Q34" i="5"/>
  <c r="W35" i="5"/>
  <c r="E37" i="5"/>
  <c r="Q39" i="5"/>
  <c r="P40" i="5"/>
  <c r="W40" i="5"/>
  <c r="V41" i="5"/>
  <c r="AB42" i="5"/>
  <c r="E43" i="5"/>
  <c r="L43" i="5"/>
  <c r="D44" i="5"/>
  <c r="K44" i="5"/>
  <c r="R44" i="5"/>
  <c r="Q45" i="5"/>
  <c r="X45" i="5"/>
  <c r="P46" i="5"/>
  <c r="W46" i="5"/>
  <c r="AD46" i="5"/>
  <c r="V47" i="5"/>
  <c r="AC47" i="5"/>
  <c r="F48" i="5"/>
  <c r="AB48" i="5"/>
  <c r="E49" i="5"/>
  <c r="L49" i="5"/>
  <c r="D50" i="5"/>
  <c r="K50" i="5"/>
  <c r="E31" i="5"/>
  <c r="W31" i="5"/>
  <c r="E32" i="5"/>
  <c r="Q32" i="5"/>
  <c r="E33" i="5"/>
  <c r="Q33" i="5"/>
  <c r="AC33" i="5"/>
  <c r="K34" i="5"/>
  <c r="AC34" i="5"/>
  <c r="K35" i="5"/>
  <c r="AB36" i="5"/>
  <c r="K38" i="5"/>
  <c r="F31" i="5"/>
  <c r="R31" i="5"/>
  <c r="F32" i="5"/>
  <c r="R32" i="5"/>
  <c r="AD32" i="5"/>
  <c r="L33" i="5"/>
  <c r="F34" i="5"/>
  <c r="R34" i="5"/>
  <c r="AD34" i="5"/>
  <c r="R35" i="5"/>
  <c r="AD35" i="5"/>
  <c r="V36" i="5"/>
  <c r="E38" i="5"/>
  <c r="R39" i="5"/>
  <c r="P41" i="5"/>
  <c r="V42" i="5"/>
  <c r="F43" i="5"/>
  <c r="T33" i="10"/>
  <c r="P46" i="10"/>
  <c r="V52" i="10"/>
  <c r="P54" i="10"/>
  <c r="V37" i="10"/>
  <c r="I54" i="10"/>
  <c r="Z32" i="10"/>
  <c r="X40" i="10"/>
  <c r="P37" i="10"/>
  <c r="E52" i="10"/>
  <c r="K52" i="10"/>
  <c r="Q52" i="10"/>
  <c r="W52" i="10"/>
  <c r="E54" i="10"/>
  <c r="K54" i="10"/>
  <c r="Q54" i="10"/>
  <c r="T38" i="10"/>
  <c r="X47" i="10"/>
  <c r="X37" i="10"/>
  <c r="J52" i="10"/>
  <c r="X52" i="10"/>
  <c r="AD52" i="10"/>
  <c r="X54" i="10"/>
  <c r="N34" i="10"/>
  <c r="X50" i="10"/>
  <c r="P43" i="10"/>
  <c r="P40" i="10"/>
  <c r="V35" i="10"/>
  <c r="X44" i="10"/>
  <c r="B52" i="10"/>
  <c r="H52" i="10"/>
  <c r="N52" i="10"/>
  <c r="T52" i="10"/>
  <c r="Z52" i="10"/>
  <c r="B54" i="10"/>
  <c r="H54" i="10"/>
  <c r="N54" i="10"/>
  <c r="T54" i="10"/>
  <c r="Z54" i="10"/>
  <c r="B32" i="10"/>
  <c r="AD35" i="10"/>
  <c r="S39" i="10"/>
  <c r="Y49" i="10"/>
  <c r="Z33" i="10"/>
  <c r="M50" i="10"/>
  <c r="T32" i="10"/>
  <c r="N33" i="10"/>
  <c r="M38" i="10"/>
  <c r="H39" i="10"/>
  <c r="H34" i="10"/>
  <c r="AD40" i="10"/>
  <c r="P47" i="10"/>
  <c r="G49" i="10"/>
  <c r="Y36" i="10"/>
  <c r="V42" i="10"/>
  <c r="P44" i="10"/>
  <c r="G45" i="10"/>
  <c r="L52" i="10"/>
  <c r="R54" i="10"/>
  <c r="G52" i="10"/>
  <c r="M52" i="10"/>
  <c r="S52" i="10"/>
  <c r="Y52" i="10"/>
  <c r="G54" i="10"/>
  <c r="M54" i="10"/>
  <c r="S54" i="10"/>
  <c r="Y54" i="10"/>
  <c r="Y32" i="10"/>
  <c r="S33" i="10"/>
  <c r="N38" i="10"/>
  <c r="N39" i="10"/>
  <c r="M34" i="10"/>
  <c r="J40" i="10"/>
  <c r="G46" i="10"/>
  <c r="V47" i="10"/>
  <c r="P49" i="10"/>
  <c r="S35" i="10"/>
  <c r="M37" i="10"/>
  <c r="AD42" i="10"/>
  <c r="V44" i="10"/>
  <c r="P45" i="10"/>
  <c r="Y45" i="10"/>
  <c r="H32" i="10"/>
  <c r="T39" i="10"/>
  <c r="P52" i="10"/>
  <c r="V54" i="10"/>
  <c r="M32" i="10"/>
  <c r="G33" i="10"/>
  <c r="B38" i="10"/>
  <c r="Z38" i="10"/>
  <c r="Z39" i="10"/>
  <c r="Y34" i="10"/>
  <c r="V48" i="10"/>
  <c r="P50" i="10"/>
  <c r="G36" i="10"/>
  <c r="Y43" i="10"/>
  <c r="V41" i="10"/>
  <c r="G43" i="10"/>
  <c r="B33" i="10"/>
  <c r="S48" i="10"/>
  <c r="H33" i="10"/>
  <c r="G39" i="10"/>
  <c r="B34" i="10"/>
  <c r="M47" i="10"/>
  <c r="AD48" i="10"/>
  <c r="V50" i="10"/>
  <c r="P36" i="10"/>
  <c r="S42" i="10"/>
  <c r="M44" i="10"/>
  <c r="AD41" i="10"/>
  <c r="Y38" i="10"/>
  <c r="Y46" i="10"/>
  <c r="AD54" i="10"/>
  <c r="F40" i="10"/>
  <c r="F41" i="10"/>
  <c r="F42" i="10"/>
  <c r="F35" i="10"/>
  <c r="F48" i="10"/>
  <c r="F45" i="10"/>
  <c r="F43" i="10"/>
  <c r="F36" i="10"/>
  <c r="F49" i="10"/>
  <c r="F46" i="10"/>
  <c r="F34" i="10"/>
  <c r="F39" i="10"/>
  <c r="F38" i="10"/>
  <c r="F33" i="10"/>
  <c r="F32" i="10"/>
  <c r="AB44" i="10"/>
  <c r="AB37" i="10"/>
  <c r="AB50" i="10"/>
  <c r="AB47" i="10"/>
  <c r="AB40" i="10"/>
  <c r="AB34" i="10"/>
  <c r="AB39" i="10"/>
  <c r="AB38" i="10"/>
  <c r="AB33" i="10"/>
  <c r="AB32" i="10"/>
  <c r="AB54" i="10"/>
  <c r="S44" i="10"/>
  <c r="S37" i="10"/>
  <c r="S50" i="10"/>
  <c r="S47" i="10"/>
  <c r="S40" i="10"/>
  <c r="I51" i="10"/>
  <c r="I44" i="10"/>
  <c r="I37" i="10"/>
  <c r="I50" i="10"/>
  <c r="I47" i="10"/>
  <c r="I41" i="10"/>
  <c r="I42" i="10"/>
  <c r="I35" i="10"/>
  <c r="I48" i="10"/>
  <c r="AA44" i="10"/>
  <c r="AA37" i="10"/>
  <c r="AA50" i="10"/>
  <c r="AA47" i="10"/>
  <c r="AA40" i="10"/>
  <c r="AA41" i="10"/>
  <c r="AA42" i="10"/>
  <c r="AA35" i="10"/>
  <c r="AA48" i="10"/>
  <c r="D45" i="10"/>
  <c r="D43" i="10"/>
  <c r="D36" i="10"/>
  <c r="D49" i="10"/>
  <c r="D46" i="10"/>
  <c r="D34" i="10"/>
  <c r="D39" i="10"/>
  <c r="D38" i="10"/>
  <c r="D33" i="10"/>
  <c r="D32" i="10"/>
  <c r="AC45" i="10"/>
  <c r="AC41" i="10"/>
  <c r="AC44" i="10"/>
  <c r="AC43" i="10"/>
  <c r="AC42" i="10"/>
  <c r="AC37" i="10"/>
  <c r="AC36" i="10"/>
  <c r="AC35" i="10"/>
  <c r="AC50" i="10"/>
  <c r="AC49" i="10"/>
  <c r="AC48" i="10"/>
  <c r="AC47" i="10"/>
  <c r="AC46" i="10"/>
  <c r="AC34" i="10"/>
  <c r="AC39" i="10"/>
  <c r="AC38" i="10"/>
  <c r="AC33" i="10"/>
  <c r="AC32" i="10"/>
  <c r="AC40" i="10"/>
  <c r="C40" i="10"/>
  <c r="AE40" i="10"/>
  <c r="R46" i="10"/>
  <c r="F47" i="10"/>
  <c r="L48" i="10"/>
  <c r="F50" i="10"/>
  <c r="R36" i="10"/>
  <c r="F37" i="10"/>
  <c r="R43" i="10"/>
  <c r="F44" i="10"/>
  <c r="L41" i="10"/>
  <c r="R45" i="10"/>
  <c r="AA54" i="10"/>
  <c r="E51" i="10"/>
  <c r="E45" i="10"/>
  <c r="E41" i="10"/>
  <c r="E44" i="10"/>
  <c r="E43" i="10"/>
  <c r="E42" i="10"/>
  <c r="E37" i="10"/>
  <c r="E36" i="10"/>
  <c r="E35" i="10"/>
  <c r="E50" i="10"/>
  <c r="E49" i="10"/>
  <c r="E48" i="10"/>
  <c r="E47" i="10"/>
  <c r="E46" i="10"/>
  <c r="E34" i="10"/>
  <c r="E39" i="10"/>
  <c r="E38" i="10"/>
  <c r="E33" i="10"/>
  <c r="E32" i="10"/>
  <c r="E40" i="10"/>
  <c r="K51" i="10"/>
  <c r="K45" i="10"/>
  <c r="K41" i="10"/>
  <c r="K44" i="10"/>
  <c r="K43" i="10"/>
  <c r="K42" i="10"/>
  <c r="K37" i="10"/>
  <c r="K36" i="10"/>
  <c r="K35" i="10"/>
  <c r="K50" i="10"/>
  <c r="K49" i="10"/>
  <c r="K48" i="10"/>
  <c r="K47" i="10"/>
  <c r="K46" i="10"/>
  <c r="K34" i="10"/>
  <c r="K39" i="10"/>
  <c r="K38" i="10"/>
  <c r="K33" i="10"/>
  <c r="K32" i="10"/>
  <c r="Q45" i="10"/>
  <c r="Q41" i="10"/>
  <c r="Q44" i="10"/>
  <c r="Q43" i="10"/>
  <c r="Q42" i="10"/>
  <c r="Q37" i="10"/>
  <c r="Q36" i="10"/>
  <c r="Q35" i="10"/>
  <c r="Q50" i="10"/>
  <c r="Q49" i="10"/>
  <c r="Q48" i="10"/>
  <c r="Q47" i="10"/>
  <c r="Q46" i="10"/>
  <c r="Q34" i="10"/>
  <c r="Q39" i="10"/>
  <c r="Q38" i="10"/>
  <c r="Q33" i="10"/>
  <c r="Q32" i="10"/>
  <c r="W45" i="10"/>
  <c r="W41" i="10"/>
  <c r="W44" i="10"/>
  <c r="W43" i="10"/>
  <c r="W42" i="10"/>
  <c r="W37" i="10"/>
  <c r="W36" i="10"/>
  <c r="W35" i="10"/>
  <c r="W50" i="10"/>
  <c r="W49" i="10"/>
  <c r="W48" i="10"/>
  <c r="W47" i="10"/>
  <c r="W46" i="10"/>
  <c r="W34" i="10"/>
  <c r="W39" i="10"/>
  <c r="W38" i="10"/>
  <c r="W33" i="10"/>
  <c r="W32" i="10"/>
  <c r="F52" i="10"/>
  <c r="R52" i="10"/>
  <c r="F54" i="10"/>
  <c r="L54" i="10"/>
  <c r="I32" i="10"/>
  <c r="U32" i="10"/>
  <c r="C33" i="10"/>
  <c r="O33" i="10"/>
  <c r="AA33" i="10"/>
  <c r="I38" i="10"/>
  <c r="U38" i="10"/>
  <c r="C39" i="10"/>
  <c r="O39" i="10"/>
  <c r="AA39" i="10"/>
  <c r="I34" i="10"/>
  <c r="U34" i="10"/>
  <c r="D40" i="10"/>
  <c r="R40" i="10"/>
  <c r="C46" i="10"/>
  <c r="S46" i="10"/>
  <c r="G47" i="10"/>
  <c r="Y47" i="10"/>
  <c r="M48" i="10"/>
  <c r="AE48" i="10"/>
  <c r="S49" i="10"/>
  <c r="G50" i="10"/>
  <c r="Y50" i="10"/>
  <c r="M35" i="10"/>
  <c r="AE35" i="10"/>
  <c r="S36" i="10"/>
  <c r="G37" i="10"/>
  <c r="Y37" i="10"/>
  <c r="M42" i="10"/>
  <c r="AE42" i="10"/>
  <c r="S43" i="10"/>
  <c r="G44" i="10"/>
  <c r="Y44" i="10"/>
  <c r="AE41" i="10"/>
  <c r="S45" i="10"/>
  <c r="L45" i="10"/>
  <c r="L43" i="10"/>
  <c r="L36" i="10"/>
  <c r="L49" i="10"/>
  <c r="L46" i="10"/>
  <c r="L40" i="10"/>
  <c r="L51" i="10"/>
  <c r="L44" i="10"/>
  <c r="L37" i="10"/>
  <c r="L50" i="10"/>
  <c r="L47" i="10"/>
  <c r="L34" i="10"/>
  <c r="L39" i="10"/>
  <c r="L38" i="10"/>
  <c r="L33" i="10"/>
  <c r="L32" i="10"/>
  <c r="AE52" i="10"/>
  <c r="AE54" i="10"/>
  <c r="AE33" i="10"/>
  <c r="AE47" i="10"/>
  <c r="M45" i="10"/>
  <c r="M43" i="10"/>
  <c r="M36" i="10"/>
  <c r="M49" i="10"/>
  <c r="M46" i="10"/>
  <c r="M40" i="10"/>
  <c r="I46" i="10"/>
  <c r="O47" i="10"/>
  <c r="C48" i="10"/>
  <c r="U48" i="10"/>
  <c r="I49" i="10"/>
  <c r="AA49" i="10"/>
  <c r="O50" i="10"/>
  <c r="C35" i="10"/>
  <c r="U35" i="10"/>
  <c r="I36" i="10"/>
  <c r="AA36" i="10"/>
  <c r="O37" i="10"/>
  <c r="C42" i="10"/>
  <c r="U42" i="10"/>
  <c r="I43" i="10"/>
  <c r="AA43" i="10"/>
  <c r="O44" i="10"/>
  <c r="C41" i="10"/>
  <c r="U41" i="10"/>
  <c r="I45" i="10"/>
  <c r="AA45" i="10"/>
  <c r="C52" i="10"/>
  <c r="U52" i="10"/>
  <c r="B51" i="10"/>
  <c r="B45" i="10"/>
  <c r="B41" i="10"/>
  <c r="B44" i="10"/>
  <c r="B43" i="10"/>
  <c r="B42" i="10"/>
  <c r="B37" i="10"/>
  <c r="B36" i="10"/>
  <c r="B35" i="10"/>
  <c r="B50" i="10"/>
  <c r="B49" i="10"/>
  <c r="B48" i="10"/>
  <c r="B47" i="10"/>
  <c r="B46" i="10"/>
  <c r="B40" i="10"/>
  <c r="H51" i="10"/>
  <c r="H45" i="10"/>
  <c r="H41" i="10"/>
  <c r="H44" i="10"/>
  <c r="H43" i="10"/>
  <c r="H42" i="10"/>
  <c r="H37" i="10"/>
  <c r="H36" i="10"/>
  <c r="H35" i="10"/>
  <c r="H50" i="10"/>
  <c r="H49" i="10"/>
  <c r="H48" i="10"/>
  <c r="H47" i="10"/>
  <c r="H46" i="10"/>
  <c r="H40" i="10"/>
  <c r="N45" i="10"/>
  <c r="N41" i="10"/>
  <c r="N44" i="10"/>
  <c r="N43" i="10"/>
  <c r="N42" i="10"/>
  <c r="N37" i="10"/>
  <c r="N36" i="10"/>
  <c r="N35" i="10"/>
  <c r="N50" i="10"/>
  <c r="N49" i="10"/>
  <c r="N48" i="10"/>
  <c r="N47" i="10"/>
  <c r="N46" i="10"/>
  <c r="N40" i="10"/>
  <c r="T45" i="10"/>
  <c r="T41" i="10"/>
  <c r="T44" i="10"/>
  <c r="T43" i="10"/>
  <c r="T42" i="10"/>
  <c r="T37" i="10"/>
  <c r="T36" i="10"/>
  <c r="T35" i="10"/>
  <c r="T50" i="10"/>
  <c r="T49" i="10"/>
  <c r="T48" i="10"/>
  <c r="T47" i="10"/>
  <c r="T46" i="10"/>
  <c r="T40" i="10"/>
  <c r="Z45" i="10"/>
  <c r="Z41" i="10"/>
  <c r="Z44" i="10"/>
  <c r="Z43" i="10"/>
  <c r="Z42" i="10"/>
  <c r="Z37" i="10"/>
  <c r="Z36" i="10"/>
  <c r="Z35" i="10"/>
  <c r="Z50" i="10"/>
  <c r="Z49" i="10"/>
  <c r="Z48" i="10"/>
  <c r="Z47" i="10"/>
  <c r="Z46" i="10"/>
  <c r="Z40" i="10"/>
  <c r="I52" i="10"/>
  <c r="O52" i="10"/>
  <c r="AA52" i="10"/>
  <c r="C54" i="10"/>
  <c r="O54" i="10"/>
  <c r="U54" i="10"/>
  <c r="C32" i="10"/>
  <c r="O32" i="10"/>
  <c r="AA32" i="10"/>
  <c r="I33" i="10"/>
  <c r="U33" i="10"/>
  <c r="C38" i="10"/>
  <c r="O38" i="10"/>
  <c r="AA38" i="10"/>
  <c r="I39" i="10"/>
  <c r="AA34" i="10"/>
  <c r="K40" i="10"/>
  <c r="Y40" i="10"/>
  <c r="J46" i="10"/>
  <c r="AB46" i="10"/>
  <c r="D48" i="10"/>
  <c r="J49" i="10"/>
  <c r="AB49" i="10"/>
  <c r="D35" i="10"/>
  <c r="J36" i="10"/>
  <c r="AB36" i="10"/>
  <c r="D42" i="10"/>
  <c r="J43" i="10"/>
  <c r="AB43" i="10"/>
  <c r="D41" i="10"/>
  <c r="J45" i="10"/>
  <c r="AB45" i="10"/>
  <c r="D52" i="10"/>
  <c r="AE45" i="10"/>
  <c r="AE43" i="10"/>
  <c r="AE36" i="10"/>
  <c r="AE49" i="10"/>
  <c r="AE46" i="10"/>
  <c r="AE44" i="10"/>
  <c r="G41" i="10"/>
  <c r="G42" i="10"/>
  <c r="G35" i="10"/>
  <c r="G48" i="10"/>
  <c r="G40" i="10"/>
  <c r="U40" i="10"/>
  <c r="U45" i="10"/>
  <c r="U43" i="10"/>
  <c r="U36" i="10"/>
  <c r="U49" i="10"/>
  <c r="U46" i="10"/>
  <c r="U44" i="10"/>
  <c r="U37" i="10"/>
  <c r="U50" i="10"/>
  <c r="U47" i="10"/>
  <c r="D54" i="10"/>
  <c r="G32" i="10"/>
  <c r="S32" i="10"/>
  <c r="AE32" i="10"/>
  <c r="M33" i="10"/>
  <c r="Y33" i="10"/>
  <c r="G38" i="10"/>
  <c r="S38" i="10"/>
  <c r="AE38" i="10"/>
  <c r="M39" i="10"/>
  <c r="G34" i="10"/>
  <c r="S34" i="10"/>
  <c r="AE34" i="10"/>
  <c r="D47" i="10"/>
  <c r="J48" i="10"/>
  <c r="AB48" i="10"/>
  <c r="D50" i="10"/>
  <c r="J35" i="10"/>
  <c r="AB35" i="10"/>
  <c r="D37" i="10"/>
  <c r="J42" i="10"/>
  <c r="AB42" i="10"/>
  <c r="D44" i="10"/>
  <c r="J41" i="10"/>
  <c r="AB41" i="10"/>
  <c r="D51" i="10"/>
  <c r="AB52" i="10"/>
  <c r="R44" i="10"/>
  <c r="R37" i="10"/>
  <c r="R50" i="10"/>
  <c r="R47" i="10"/>
  <c r="R41" i="10"/>
  <c r="R42" i="10"/>
  <c r="R35" i="10"/>
  <c r="R48" i="10"/>
  <c r="R34" i="10"/>
  <c r="R39" i="10"/>
  <c r="R38" i="10"/>
  <c r="R33" i="10"/>
  <c r="R32" i="10"/>
  <c r="AE39" i="10"/>
  <c r="AE50" i="10"/>
  <c r="Y41" i="10"/>
  <c r="Y42" i="10"/>
  <c r="Y35" i="10"/>
  <c r="Y48" i="10"/>
  <c r="C45" i="10"/>
  <c r="C43" i="10"/>
  <c r="C36" i="10"/>
  <c r="C49" i="10"/>
  <c r="C51" i="10"/>
  <c r="C44" i="10"/>
  <c r="C37" i="10"/>
  <c r="C50" i="10"/>
  <c r="C47" i="10"/>
  <c r="O41" i="10"/>
  <c r="O42" i="10"/>
  <c r="O35" i="10"/>
  <c r="O48" i="10"/>
  <c r="O45" i="10"/>
  <c r="O43" i="10"/>
  <c r="O36" i="10"/>
  <c r="O49" i="10"/>
  <c r="O46" i="10"/>
  <c r="O40" i="10"/>
  <c r="J51" i="10"/>
  <c r="J44" i="10"/>
  <c r="J37" i="10"/>
  <c r="J50" i="10"/>
  <c r="J47" i="10"/>
  <c r="J34" i="10"/>
  <c r="J39" i="10"/>
  <c r="J38" i="10"/>
  <c r="J33" i="10"/>
  <c r="J32" i="10"/>
  <c r="J54" i="10"/>
  <c r="AC52" i="10"/>
  <c r="R49" i="10"/>
  <c r="L35" i="10"/>
  <c r="L42" i="10"/>
  <c r="F51" i="10"/>
  <c r="X32" i="10"/>
  <c r="AD32" i="10"/>
  <c r="X33" i="10"/>
  <c r="AD33" i="10"/>
  <c r="X38" i="10"/>
  <c r="AD38" i="10"/>
  <c r="X39" i="10"/>
  <c r="AD39" i="10"/>
  <c r="X34" i="10"/>
  <c r="AD34" i="10"/>
  <c r="V40" i="10"/>
  <c r="X46" i="10"/>
  <c r="AD47" i="10"/>
  <c r="X49" i="10"/>
  <c r="AD50" i="10"/>
  <c r="X36" i="10"/>
  <c r="AD37" i="10"/>
  <c r="X43" i="10"/>
  <c r="AD44" i="10"/>
  <c r="X45" i="10"/>
  <c r="P32" i="10"/>
  <c r="V32" i="10"/>
  <c r="P33" i="10"/>
  <c r="V33" i="10"/>
  <c r="P38" i="10"/>
  <c r="V38" i="10"/>
  <c r="P39" i="10"/>
  <c r="V39" i="10"/>
  <c r="P34" i="10"/>
  <c r="V34" i="10"/>
  <c r="AD46" i="10"/>
  <c r="X48" i="10"/>
  <c r="AD49" i="10"/>
  <c r="X35" i="10"/>
  <c r="AD36" i="10"/>
  <c r="X42" i="10"/>
  <c r="AD43" i="10"/>
  <c r="W54" i="10"/>
  <c r="AC54" i="10"/>
  <c r="V46" i="10"/>
  <c r="P48" i="10"/>
  <c r="V49" i="10"/>
  <c r="P35" i="10"/>
  <c r="V36" i="10"/>
  <c r="P42" i="10"/>
  <c r="V43" i="10"/>
  <c r="U50" i="5" l="1"/>
  <c r="N50" i="5"/>
  <c r="O50" i="5"/>
  <c r="T50" i="5"/>
  <c r="AD50" i="5"/>
  <c r="S50" i="5"/>
  <c r="M50" i="5"/>
  <c r="AA50" i="5"/>
  <c r="AB50" i="5"/>
  <c r="R50" i="5"/>
  <c r="X50" i="5"/>
  <c r="AC50" i="5"/>
  <c r="V50" i="5"/>
  <c r="AE50" i="5"/>
  <c r="Q50" i="5"/>
  <c r="P50" i="5"/>
  <c r="Y50" i="5"/>
  <c r="W50" i="5"/>
  <c r="Z50" i="5"/>
  <c r="Z51" i="10"/>
  <c r="S51" i="10"/>
  <c r="N51" i="10"/>
  <c r="T51" i="10"/>
  <c r="X51" i="10"/>
  <c r="R51" i="10"/>
  <c r="AB51" i="10"/>
  <c r="AC51" i="10"/>
  <c r="V51" i="10"/>
  <c r="Y51" i="10"/>
  <c r="AE51" i="10"/>
  <c r="W51" i="10"/>
  <c r="Q51" i="10"/>
  <c r="P51" i="10"/>
  <c r="M51" i="10"/>
  <c r="U51" i="10"/>
  <c r="AA51" i="10"/>
  <c r="AD51" i="10"/>
  <c r="O51" i="10"/>
  <c r="AN17" i="2" l="1"/>
  <c r="AE4" i="2" l="1"/>
  <c r="AT196" i="9"/>
  <c r="AT195" i="9"/>
  <c r="AT194" i="9"/>
  <c r="AT193" i="9"/>
  <c r="AT155" i="9"/>
  <c r="AT118" i="9"/>
  <c r="AT87" i="9"/>
  <c r="AT79" i="9"/>
  <c r="AT5" i="9"/>
  <c r="AT4" i="9"/>
  <c r="AT3" i="9"/>
  <c r="AT2" i="9"/>
  <c r="AT1" i="9"/>
  <c r="AE51" i="3"/>
  <c r="AE24" i="1"/>
  <c r="AE49" i="1" s="1"/>
  <c r="AE28" i="1"/>
  <c r="AE26" i="1"/>
  <c r="AF27" i="4"/>
  <c r="AE27" i="4"/>
  <c r="AF9" i="4"/>
  <c r="AF15" i="4" s="1"/>
  <c r="AF7" i="4"/>
  <c r="AF10" i="4"/>
  <c r="AF14" i="4" s="1"/>
  <c r="AT197" i="9" l="1"/>
  <c r="AT6" i="9"/>
  <c r="AE26" i="2"/>
  <c r="AE46" i="3"/>
  <c r="AE48" i="3"/>
  <c r="AE50" i="3"/>
  <c r="AE38" i="3"/>
  <c r="AE32" i="3"/>
  <c r="AE40" i="3"/>
  <c r="AE34" i="3"/>
  <c r="AE42" i="3"/>
  <c r="AE36" i="3"/>
  <c r="AE44" i="3"/>
  <c r="AE52" i="3"/>
  <c r="AE33" i="3"/>
  <c r="AE37" i="3"/>
  <c r="AE41" i="3"/>
  <c r="AE45" i="3"/>
  <c r="AE49" i="3"/>
  <c r="AE53" i="3"/>
  <c r="AE54" i="3"/>
  <c r="AE35" i="3"/>
  <c r="AE39" i="3"/>
  <c r="AE43" i="3"/>
  <c r="AE47" i="3"/>
  <c r="AE25" i="1"/>
  <c r="AE27" i="1"/>
  <c r="AE56" i="1" s="1"/>
  <c r="AE57" i="1"/>
  <c r="AE46" i="1"/>
  <c r="AE34" i="1"/>
  <c r="AE50" i="1"/>
  <c r="AE55" i="1"/>
  <c r="AE38" i="1"/>
  <c r="AE35" i="1"/>
  <c r="AE39" i="1"/>
  <c r="AE47" i="1"/>
  <c r="AE51" i="1"/>
  <c r="AE36" i="1"/>
  <c r="AE40" i="1"/>
  <c r="AE44" i="1"/>
  <c r="AE48" i="1"/>
  <c r="AE52" i="1"/>
  <c r="AE33" i="1"/>
  <c r="AE37" i="1"/>
  <c r="AE41" i="1"/>
  <c r="AE45" i="1"/>
  <c r="AS196" i="9"/>
  <c r="AS195" i="9"/>
  <c r="AS197" i="9" s="1"/>
  <c r="AS194" i="9"/>
  <c r="AS193" i="9"/>
  <c r="AS155" i="9"/>
  <c r="AS118" i="9"/>
  <c r="AS79" i="9"/>
  <c r="AS5" i="9"/>
  <c r="AS4" i="9"/>
  <c r="AS3" i="9"/>
  <c r="AS2" i="9"/>
  <c r="AS1" i="9"/>
  <c r="AE54" i="1" l="1"/>
  <c r="AT7" i="9"/>
  <c r="AE50" i="2"/>
  <c r="AE46" i="2"/>
  <c r="AE42" i="2"/>
  <c r="AE38" i="2"/>
  <c r="AE34" i="2"/>
  <c r="AE45" i="2"/>
  <c r="AE37" i="2"/>
  <c r="AE53" i="2"/>
  <c r="AE49" i="2"/>
  <c r="AE41" i="2"/>
  <c r="AE52" i="2"/>
  <c r="AE48" i="2"/>
  <c r="AE44" i="2"/>
  <c r="AE40" i="2"/>
  <c r="AE36" i="2"/>
  <c r="AE51" i="2"/>
  <c r="AE47" i="2"/>
  <c r="AE43" i="2"/>
  <c r="AE39" i="2"/>
  <c r="AE35" i="2"/>
  <c r="AE33" i="2"/>
  <c r="AE55" i="3"/>
  <c r="AE53" i="1"/>
  <c r="AD4" i="2"/>
  <c r="AD26" i="2" s="1"/>
  <c r="AD28" i="1"/>
  <c r="AD27" i="1"/>
  <c r="AD26" i="1"/>
  <c r="AD25" i="1"/>
  <c r="AS7" i="9" s="1"/>
  <c r="AD24" i="1"/>
  <c r="AE54" i="2" l="1"/>
  <c r="AS87" i="9"/>
  <c r="AD49" i="1"/>
  <c r="AS6" i="9"/>
  <c r="AD51" i="3"/>
  <c r="AD56" i="1"/>
  <c r="AD54" i="1"/>
  <c r="AD38" i="1"/>
  <c r="AD46" i="1"/>
  <c r="AD57" i="1"/>
  <c r="AD39" i="1"/>
  <c r="AD47" i="1"/>
  <c r="AD34" i="1"/>
  <c r="AD42" i="1"/>
  <c r="AD50" i="1"/>
  <c r="AD55" i="1"/>
  <c r="AD35" i="1"/>
  <c r="AD43" i="1"/>
  <c r="AD51" i="1"/>
  <c r="AD32" i="3"/>
  <c r="AD44" i="3"/>
  <c r="AD52" i="3"/>
  <c r="AD37" i="3"/>
  <c r="AD45" i="3"/>
  <c r="AD53" i="3"/>
  <c r="AD36" i="3"/>
  <c r="AD40" i="3"/>
  <c r="AD48" i="3"/>
  <c r="AD33" i="3"/>
  <c r="AD41" i="3"/>
  <c r="AD49" i="3"/>
  <c r="AD34" i="3"/>
  <c r="AD38" i="3"/>
  <c r="AD42" i="3"/>
  <c r="AD46" i="3"/>
  <c r="AD50" i="3"/>
  <c r="AD54" i="3"/>
  <c r="AD35" i="3"/>
  <c r="AD39" i="3"/>
  <c r="AD43" i="3"/>
  <c r="AD47" i="3"/>
  <c r="AD36" i="1"/>
  <c r="AD40" i="1"/>
  <c r="AD44" i="1"/>
  <c r="AD48" i="1"/>
  <c r="AD52" i="1"/>
  <c r="AD33" i="1"/>
  <c r="AD37" i="1"/>
  <c r="AD41" i="1"/>
  <c r="AD45" i="1"/>
  <c r="AE15" i="4"/>
  <c r="AE10" i="4"/>
  <c r="AD55" i="3" l="1"/>
  <c r="AD50" i="2"/>
  <c r="AD46" i="2"/>
  <c r="AD42" i="2"/>
  <c r="AD38" i="2"/>
  <c r="AD34" i="2"/>
  <c r="AD39" i="2"/>
  <c r="AD53" i="2"/>
  <c r="AD49" i="2"/>
  <c r="AD45" i="2"/>
  <c r="AD41" i="2"/>
  <c r="AD37" i="2"/>
  <c r="AD48" i="2"/>
  <c r="AD44" i="2"/>
  <c r="AD36" i="2"/>
  <c r="AD51" i="2"/>
  <c r="AD43" i="2"/>
  <c r="AD52" i="2"/>
  <c r="AD40" i="2"/>
  <c r="AD47" i="2"/>
  <c r="AD35" i="2"/>
  <c r="AD33" i="2"/>
  <c r="AD53" i="1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Y45" i="9"/>
  <c r="X45" i="9"/>
  <c r="W45" i="9"/>
  <c r="V45" i="9"/>
  <c r="U45" i="9"/>
  <c r="T45" i="9"/>
  <c r="S45" i="9"/>
  <c r="R45" i="9"/>
  <c r="Q45" i="9"/>
  <c r="P197" i="9"/>
  <c r="AI196" i="9"/>
  <c r="AH196" i="9"/>
  <c r="AG196" i="9"/>
  <c r="AF196" i="9"/>
  <c r="AE196" i="9"/>
  <c r="AD196" i="9"/>
  <c r="AC196" i="9"/>
  <c r="AD54" i="2" l="1"/>
  <c r="AQ196" i="9"/>
  <c r="AP196" i="9"/>
  <c r="AO196" i="9"/>
  <c r="AN196" i="9"/>
  <c r="AM196" i="9"/>
  <c r="AL196" i="9"/>
  <c r="AK196" i="9"/>
  <c r="AJ196" i="9"/>
  <c r="AR196" i="9"/>
  <c r="AR1" i="9"/>
  <c r="AR2" i="9"/>
  <c r="AR3" i="9"/>
  <c r="AR4" i="9"/>
  <c r="AR5" i="9"/>
  <c r="AR41" i="9"/>
  <c r="AR43" i="9"/>
  <c r="AR46" i="9"/>
  <c r="AR47" i="9"/>
  <c r="AR79" i="9"/>
  <c r="AR118" i="9"/>
  <c r="AR155" i="9"/>
  <c r="AR193" i="9"/>
  <c r="AR194" i="9"/>
  <c r="AR195" i="9"/>
  <c r="AR197" i="9" s="1"/>
  <c r="AC27" i="3"/>
  <c r="AC32" i="3" s="1"/>
  <c r="AR87" i="9"/>
  <c r="AC4" i="2"/>
  <c r="AC26" i="2" s="1"/>
  <c r="AC28" i="1"/>
  <c r="AC27" i="1"/>
  <c r="AC26" i="1"/>
  <c r="AC25" i="1"/>
  <c r="AR7" i="9" s="1"/>
  <c r="AC24" i="1"/>
  <c r="AC51" i="1" s="1"/>
  <c r="AD27" i="4"/>
  <c r="AR6" i="9" l="1"/>
  <c r="AR48" i="9"/>
  <c r="AR42" i="9"/>
  <c r="AC51" i="3"/>
  <c r="AC47" i="3"/>
  <c r="AC43" i="3"/>
  <c r="AC39" i="3"/>
  <c r="AC53" i="3"/>
  <c r="AC49" i="3"/>
  <c r="AC45" i="3"/>
  <c r="AC41" i="3"/>
  <c r="AC35" i="3"/>
  <c r="AC37" i="3"/>
  <c r="AC33" i="3"/>
  <c r="AC54" i="3"/>
  <c r="AC52" i="3"/>
  <c r="AC50" i="3"/>
  <c r="AC48" i="3"/>
  <c r="AC46" i="3"/>
  <c r="AC44" i="3"/>
  <c r="AC42" i="3"/>
  <c r="AC40" i="3"/>
  <c r="AC38" i="3"/>
  <c r="AC36" i="3"/>
  <c r="AC34" i="3"/>
  <c r="AC52" i="2"/>
  <c r="AC50" i="2"/>
  <c r="AC48" i="2"/>
  <c r="AC46" i="2"/>
  <c r="AC44" i="2"/>
  <c r="AC42" i="2"/>
  <c r="AC40" i="2"/>
  <c r="AC38" i="2"/>
  <c r="AC36" i="2"/>
  <c r="AC34" i="2"/>
  <c r="AC53" i="2"/>
  <c r="AC51" i="2"/>
  <c r="AC49" i="2"/>
  <c r="AC47" i="2"/>
  <c r="AC45" i="2"/>
  <c r="AC43" i="2"/>
  <c r="AC41" i="2"/>
  <c r="AC39" i="2"/>
  <c r="AC37" i="2"/>
  <c r="AC35" i="2"/>
  <c r="AC33" i="2"/>
  <c r="AC55" i="1"/>
  <c r="AC57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33" i="1"/>
  <c r="AC35" i="1"/>
  <c r="AC37" i="1"/>
  <c r="AC39" i="1"/>
  <c r="AC41" i="1"/>
  <c r="AC43" i="1"/>
  <c r="AC45" i="1"/>
  <c r="AC47" i="1"/>
  <c r="AC49" i="1"/>
  <c r="AD10" i="4"/>
  <c r="AD15" i="4"/>
  <c r="AC55" i="3" l="1"/>
  <c r="AC54" i="2"/>
  <c r="AC53" i="1"/>
  <c r="AQ195" i="9"/>
  <c r="AQ197" i="9" s="1"/>
  <c r="AQ194" i="9"/>
  <c r="AQ193" i="9"/>
  <c r="AQ155" i="9"/>
  <c r="AQ118" i="9"/>
  <c r="AQ79" i="9"/>
  <c r="AQ47" i="9"/>
  <c r="AQ46" i="9"/>
  <c r="AQ43" i="9"/>
  <c r="AQ41" i="9"/>
  <c r="AQ5" i="9"/>
  <c r="AQ4" i="9"/>
  <c r="AQ3" i="9"/>
  <c r="AQ2" i="9"/>
  <c r="AQ1" i="9"/>
  <c r="AB27" i="3"/>
  <c r="AB54" i="3" s="1"/>
  <c r="AB4" i="2"/>
  <c r="AB26" i="2" s="1"/>
  <c r="AB53" i="2" s="1"/>
  <c r="AB28" i="1"/>
  <c r="AB27" i="1"/>
  <c r="AB26" i="1"/>
  <c r="AB25" i="1"/>
  <c r="AQ7" i="9" s="1"/>
  <c r="AB24" i="1"/>
  <c r="AB52" i="1" s="1"/>
  <c r="AC27" i="4"/>
  <c r="AC15" i="4"/>
  <c r="AQ6" i="9" l="1"/>
  <c r="AQ42" i="9"/>
  <c r="AQ48" i="9"/>
  <c r="AQ87" i="9"/>
  <c r="AB33" i="3"/>
  <c r="AB35" i="3"/>
  <c r="AB37" i="3"/>
  <c r="AB39" i="3"/>
  <c r="AB41" i="3"/>
  <c r="AB43" i="3"/>
  <c r="AB45" i="3"/>
  <c r="AB47" i="3"/>
  <c r="AB49" i="3"/>
  <c r="AB51" i="3"/>
  <c r="AB53" i="3"/>
  <c r="AB32" i="3"/>
  <c r="AB34" i="3"/>
  <c r="AB36" i="3"/>
  <c r="AB38" i="3"/>
  <c r="AB40" i="3"/>
  <c r="AB42" i="3"/>
  <c r="AB44" i="3"/>
  <c r="AB46" i="3"/>
  <c r="AB48" i="3"/>
  <c r="AB50" i="3"/>
  <c r="AB52" i="3"/>
  <c r="AB34" i="2"/>
  <c r="AB36" i="2"/>
  <c r="AB38" i="2"/>
  <c r="AB40" i="2"/>
  <c r="AB42" i="2"/>
  <c r="AB44" i="2"/>
  <c r="AB46" i="2"/>
  <c r="AB48" i="2"/>
  <c r="AB50" i="2"/>
  <c r="AB52" i="2"/>
  <c r="AB33" i="2"/>
  <c r="AB35" i="2"/>
  <c r="AB37" i="2"/>
  <c r="AB39" i="2"/>
  <c r="AB41" i="2"/>
  <c r="AB43" i="2"/>
  <c r="AB45" i="2"/>
  <c r="AB47" i="2"/>
  <c r="AB49" i="2"/>
  <c r="AB51" i="2"/>
  <c r="AB57" i="1"/>
  <c r="AB35" i="1"/>
  <c r="AB39" i="1"/>
  <c r="AB43" i="1"/>
  <c r="AB47" i="1"/>
  <c r="AB51" i="1"/>
  <c r="AB54" i="1"/>
  <c r="AB56" i="1"/>
  <c r="AB33" i="1"/>
  <c r="AB37" i="1"/>
  <c r="AB41" i="1"/>
  <c r="AB45" i="1"/>
  <c r="AB49" i="1"/>
  <c r="AB55" i="1"/>
  <c r="AB34" i="1"/>
  <c r="AB36" i="1"/>
  <c r="AB38" i="1"/>
  <c r="AB40" i="1"/>
  <c r="AB42" i="1"/>
  <c r="AB44" i="1"/>
  <c r="AB46" i="1"/>
  <c r="AB48" i="1"/>
  <c r="AB50" i="1"/>
  <c r="AB55" i="3" l="1"/>
  <c r="AB54" i="2"/>
  <c r="AB53" i="1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Q80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Q79" i="9"/>
  <c r="R79" i="9"/>
  <c r="S79" i="9"/>
  <c r="T79" i="9"/>
  <c r="U79" i="9"/>
  <c r="V79" i="9"/>
  <c r="W79" i="9"/>
  <c r="X79" i="9"/>
  <c r="Y79" i="9"/>
  <c r="Z79" i="9"/>
  <c r="AA79" i="9"/>
  <c r="AP195" i="9"/>
  <c r="AP197" i="9" s="1"/>
  <c r="AO195" i="9"/>
  <c r="AO197" i="9" s="1"/>
  <c r="AN195" i="9"/>
  <c r="AN197" i="9" s="1"/>
  <c r="AP194" i="9"/>
  <c r="AO194" i="9"/>
  <c r="AN194" i="9"/>
  <c r="AP193" i="9"/>
  <c r="AO193" i="9"/>
  <c r="AN193" i="9"/>
  <c r="AP47" i="9"/>
  <c r="AO47" i="9"/>
  <c r="AN47" i="9"/>
  <c r="AP46" i="9"/>
  <c r="AO46" i="9"/>
  <c r="AN46" i="9"/>
  <c r="AP43" i="9"/>
  <c r="AO43" i="9"/>
  <c r="AN43" i="9"/>
  <c r="AP42" i="9"/>
  <c r="AO42" i="9"/>
  <c r="AN42" i="9"/>
  <c r="AP41" i="9"/>
  <c r="AO41" i="9"/>
  <c r="AN41" i="9"/>
  <c r="AP5" i="9"/>
  <c r="AO5" i="9"/>
  <c r="AN5" i="9"/>
  <c r="AP4" i="9"/>
  <c r="AO4" i="9"/>
  <c r="AN4" i="9"/>
  <c r="AP3" i="9"/>
  <c r="AO3" i="9"/>
  <c r="AN3" i="9"/>
  <c r="AP2" i="9"/>
  <c r="AO2" i="9"/>
  <c r="AN2" i="9"/>
  <c r="AP1" i="9"/>
  <c r="AO1" i="9"/>
  <c r="AN1" i="9"/>
  <c r="AA27" i="3" l="1"/>
  <c r="Z27" i="3"/>
  <c r="Y27" i="3"/>
  <c r="AA28" i="1"/>
  <c r="AA27" i="1"/>
  <c r="AA26" i="1"/>
  <c r="AA25" i="1"/>
  <c r="AP7" i="9" s="1"/>
  <c r="AA24" i="1"/>
  <c r="Z28" i="1"/>
  <c r="Y28" i="1"/>
  <c r="Z27" i="1"/>
  <c r="Y27" i="1"/>
  <c r="Z26" i="1"/>
  <c r="Y26" i="1"/>
  <c r="Z25" i="1"/>
  <c r="AO7" i="9" s="1"/>
  <c r="Y25" i="1"/>
  <c r="AN7" i="9" s="1"/>
  <c r="Z24" i="1"/>
  <c r="AO6" i="9" s="1"/>
  <c r="Y24" i="1"/>
  <c r="AN6" i="9" s="1"/>
  <c r="AO87" i="9" l="1"/>
  <c r="AN87" i="9"/>
  <c r="AP87" i="9"/>
  <c r="Y54" i="3"/>
  <c r="AA54" i="3"/>
  <c r="Z54" i="3"/>
  <c r="AA52" i="1"/>
  <c r="AP6" i="9"/>
  <c r="Y52" i="1"/>
  <c r="Z52" i="1"/>
  <c r="AA54" i="1"/>
  <c r="AA55" i="1"/>
  <c r="AA56" i="1"/>
  <c r="AA57" i="1"/>
  <c r="AA43" i="1"/>
  <c r="Y43" i="1"/>
  <c r="Z43" i="1"/>
  <c r="Y32" i="3"/>
  <c r="Z32" i="3"/>
  <c r="AA32" i="3"/>
  <c r="Y33" i="3"/>
  <c r="Z33" i="3"/>
  <c r="AA33" i="3"/>
  <c r="Y34" i="3"/>
  <c r="Z34" i="3"/>
  <c r="AA34" i="3"/>
  <c r="Y35" i="3"/>
  <c r="Z35" i="3"/>
  <c r="AA35" i="3"/>
  <c r="Y36" i="3"/>
  <c r="Z36" i="3"/>
  <c r="AA36" i="3"/>
  <c r="Y37" i="3"/>
  <c r="Z37" i="3"/>
  <c r="AA37" i="3"/>
  <c r="Y38" i="3"/>
  <c r="Z38" i="3"/>
  <c r="AA38" i="3"/>
  <c r="Y39" i="3"/>
  <c r="Z39" i="3"/>
  <c r="AA39" i="3"/>
  <c r="Y40" i="3"/>
  <c r="Z40" i="3"/>
  <c r="AA40" i="3"/>
  <c r="Y41" i="3"/>
  <c r="Z41" i="3"/>
  <c r="AA41" i="3"/>
  <c r="Y42" i="3"/>
  <c r="Z42" i="3"/>
  <c r="AA42" i="3"/>
  <c r="Y43" i="3"/>
  <c r="Z43" i="3"/>
  <c r="AA43" i="3"/>
  <c r="Y44" i="3"/>
  <c r="Z44" i="3"/>
  <c r="AA44" i="3"/>
  <c r="Y45" i="3"/>
  <c r="Z45" i="3"/>
  <c r="AA45" i="3"/>
  <c r="Y46" i="3"/>
  <c r="Z46" i="3"/>
  <c r="AA46" i="3"/>
  <c r="Y47" i="3"/>
  <c r="Z47" i="3"/>
  <c r="AA47" i="3"/>
  <c r="Y48" i="3"/>
  <c r="Z48" i="3"/>
  <c r="AA48" i="3"/>
  <c r="Y49" i="3"/>
  <c r="Z49" i="3"/>
  <c r="AA49" i="3"/>
  <c r="Y50" i="3"/>
  <c r="Z50" i="3"/>
  <c r="AA50" i="3"/>
  <c r="Y51" i="3"/>
  <c r="Z51" i="3"/>
  <c r="AA51" i="3"/>
  <c r="Y52" i="3"/>
  <c r="Z52" i="3"/>
  <c r="AA52" i="3"/>
  <c r="Y53" i="3"/>
  <c r="Z53" i="3"/>
  <c r="AA53" i="3"/>
  <c r="Y26" i="2"/>
  <c r="AN48" i="9" s="1"/>
  <c r="Z26" i="2"/>
  <c r="AO48" i="9" s="1"/>
  <c r="AA26" i="2"/>
  <c r="AP48" i="9" s="1"/>
  <c r="Z54" i="1"/>
  <c r="Z55" i="1"/>
  <c r="Z56" i="1"/>
  <c r="Z57" i="1"/>
  <c r="Y54" i="1"/>
  <c r="Y55" i="1"/>
  <c r="Y56" i="1"/>
  <c r="Y57" i="1"/>
  <c r="AA33" i="1"/>
  <c r="AA34" i="1"/>
  <c r="AA35" i="1"/>
  <c r="AA36" i="1"/>
  <c r="AA37" i="1"/>
  <c r="AA38" i="1"/>
  <c r="AA39" i="1"/>
  <c r="AA40" i="1"/>
  <c r="AA41" i="1"/>
  <c r="AA42" i="1"/>
  <c r="AA44" i="1"/>
  <c r="AA45" i="1"/>
  <c r="AA46" i="1"/>
  <c r="AA47" i="1"/>
  <c r="AA48" i="1"/>
  <c r="AA49" i="1"/>
  <c r="AA50" i="1"/>
  <c r="AA51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AB27" i="4"/>
  <c r="AB15" i="4"/>
  <c r="AA27" i="4"/>
  <c r="AA15" i="4"/>
  <c r="AM195" i="9"/>
  <c r="AM197" i="9" s="1"/>
  <c r="AM194" i="9"/>
  <c r="AM193" i="9"/>
  <c r="AM47" i="9"/>
  <c r="AM46" i="9"/>
  <c r="AM43" i="9"/>
  <c r="AM41" i="9"/>
  <c r="AM5" i="9"/>
  <c r="AM4" i="9"/>
  <c r="AM3" i="9"/>
  <c r="AM2" i="9"/>
  <c r="AM1" i="9"/>
  <c r="AM87" i="9"/>
  <c r="X4" i="2"/>
  <c r="AM42" i="9" s="1"/>
  <c r="X27" i="1"/>
  <c r="X24" i="1"/>
  <c r="X52" i="1" s="1"/>
  <c r="X27" i="3"/>
  <c r="Z27" i="4"/>
  <c r="Y27" i="4"/>
  <c r="Z15" i="4"/>
  <c r="Y15" i="4"/>
  <c r="X28" i="1"/>
  <c r="X26" i="1"/>
  <c r="X25" i="1"/>
  <c r="AL195" i="9"/>
  <c r="AL197" i="9" s="1"/>
  <c r="AL194" i="9"/>
  <c r="AL193" i="9"/>
  <c r="AL47" i="9"/>
  <c r="AL46" i="9"/>
  <c r="AL43" i="9"/>
  <c r="AL41" i="9"/>
  <c r="AL5" i="9"/>
  <c r="AL4" i="9"/>
  <c r="AL3" i="9"/>
  <c r="AL2" i="9"/>
  <c r="AL1" i="9"/>
  <c r="W27" i="3"/>
  <c r="W4" i="2"/>
  <c r="W28" i="1"/>
  <c r="W27" i="1"/>
  <c r="W26" i="1"/>
  <c r="W25" i="1"/>
  <c r="AL7" i="9" s="1"/>
  <c r="W24" i="1"/>
  <c r="AL6" i="9" s="1"/>
  <c r="X27" i="4"/>
  <c r="X15" i="4"/>
  <c r="AK195" i="9"/>
  <c r="AK197" i="9" s="1"/>
  <c r="AK194" i="9"/>
  <c r="AK193" i="9"/>
  <c r="AK47" i="9"/>
  <c r="AK46" i="9"/>
  <c r="AK43" i="9"/>
  <c r="AK41" i="9"/>
  <c r="AK5" i="9"/>
  <c r="AK4" i="9"/>
  <c r="AK3" i="9"/>
  <c r="AK2" i="9"/>
  <c r="AK1" i="9"/>
  <c r="V27" i="3"/>
  <c r="V41" i="3" s="1"/>
  <c r="V4" i="2"/>
  <c r="AK42" i="9" s="1"/>
  <c r="V28" i="1"/>
  <c r="V27" i="1"/>
  <c r="V26" i="1"/>
  <c r="V25" i="1"/>
  <c r="AK7" i="9" s="1"/>
  <c r="V24" i="1"/>
  <c r="W27" i="4"/>
  <c r="W15" i="4"/>
  <c r="AJ195" i="9"/>
  <c r="AJ197" i="9" s="1"/>
  <c r="AJ194" i="9"/>
  <c r="AJ193" i="9"/>
  <c r="AJ47" i="9"/>
  <c r="AJ46" i="9"/>
  <c r="AJ43" i="9"/>
  <c r="AJ41" i="9"/>
  <c r="AJ5" i="9"/>
  <c r="AJ4" i="9"/>
  <c r="AJ3" i="9"/>
  <c r="AJ2" i="9"/>
  <c r="AJ1" i="9"/>
  <c r="U27" i="3"/>
  <c r="U4" i="2"/>
  <c r="AJ42" i="9" s="1"/>
  <c r="U28" i="1"/>
  <c r="U24" i="1"/>
  <c r="U27" i="1"/>
  <c r="U26" i="1"/>
  <c r="U25" i="1"/>
  <c r="AJ7" i="9" s="1"/>
  <c r="U35" i="1"/>
  <c r="V27" i="4"/>
  <c r="V15" i="4"/>
  <c r="AI195" i="9"/>
  <c r="AI197" i="9" s="1"/>
  <c r="AI194" i="9"/>
  <c r="AI193" i="9"/>
  <c r="AI47" i="9"/>
  <c r="AI46" i="9"/>
  <c r="AI41" i="9"/>
  <c r="AI5" i="9"/>
  <c r="AI4" i="9"/>
  <c r="AI3" i="9"/>
  <c r="AI2" i="9"/>
  <c r="AI1" i="9"/>
  <c r="T27" i="3"/>
  <c r="T47" i="3"/>
  <c r="T4" i="2"/>
  <c r="AI42" i="9" s="1"/>
  <c r="T10" i="2"/>
  <c r="T28" i="1"/>
  <c r="T24" i="1"/>
  <c r="T27" i="1"/>
  <c r="T26" i="1"/>
  <c r="T25" i="1"/>
  <c r="AI7" i="9" s="1"/>
  <c r="T42" i="1"/>
  <c r="U27" i="4"/>
  <c r="U15" i="4"/>
  <c r="R26" i="1"/>
  <c r="Q26" i="1"/>
  <c r="P26" i="1"/>
  <c r="O26" i="1"/>
  <c r="N26" i="1"/>
  <c r="M26" i="1"/>
  <c r="L26" i="1"/>
  <c r="K26" i="1"/>
  <c r="J26" i="1"/>
  <c r="I26" i="1"/>
  <c r="H26" i="1"/>
  <c r="G26" i="1"/>
  <c r="S26" i="1"/>
  <c r="R25" i="1"/>
  <c r="AG7" i="9" s="1"/>
  <c r="Q25" i="1"/>
  <c r="AF7" i="9" s="1"/>
  <c r="P25" i="1"/>
  <c r="AE7" i="9" s="1"/>
  <c r="O25" i="1"/>
  <c r="AD7" i="9" s="1"/>
  <c r="N25" i="1"/>
  <c r="AC7" i="9" s="1"/>
  <c r="M25" i="1"/>
  <c r="AB7" i="9" s="1"/>
  <c r="L25" i="1"/>
  <c r="AA7" i="9" s="1"/>
  <c r="K25" i="1"/>
  <c r="Z7" i="9" s="1"/>
  <c r="J25" i="1"/>
  <c r="Y7" i="9" s="1"/>
  <c r="I25" i="1"/>
  <c r="X7" i="9" s="1"/>
  <c r="H25" i="1"/>
  <c r="W7" i="9" s="1"/>
  <c r="G25" i="1"/>
  <c r="V7" i="9" s="1"/>
  <c r="S25" i="1"/>
  <c r="AH7" i="9" s="1"/>
  <c r="AH1" i="9"/>
  <c r="AH2" i="9"/>
  <c r="AH3" i="9"/>
  <c r="AH4" i="9"/>
  <c r="AH5" i="9"/>
  <c r="S24" i="1"/>
  <c r="S51" i="1" s="1"/>
  <c r="AH41" i="9"/>
  <c r="S4" i="2"/>
  <c r="AH42" i="9" s="1"/>
  <c r="S10" i="2"/>
  <c r="AH43" i="9" s="1"/>
  <c r="AH46" i="9"/>
  <c r="AH47" i="9"/>
  <c r="S27" i="3"/>
  <c r="AH193" i="9"/>
  <c r="AH194" i="9"/>
  <c r="AH195" i="9"/>
  <c r="AH197" i="9" s="1"/>
  <c r="S32" i="3"/>
  <c r="S28" i="1"/>
  <c r="S27" i="1"/>
  <c r="S35" i="1"/>
  <c r="T27" i="4"/>
  <c r="T15" i="4"/>
  <c r="T14" i="4"/>
  <c r="AG1" i="9"/>
  <c r="AG2" i="9"/>
  <c r="AG3" i="9"/>
  <c r="AG4" i="9"/>
  <c r="AG5" i="9"/>
  <c r="AG41" i="9"/>
  <c r="AG46" i="9"/>
  <c r="AG47" i="9"/>
  <c r="AG193" i="9"/>
  <c r="AG194" i="9"/>
  <c r="AG195" i="9"/>
  <c r="AG197" i="9" s="1"/>
  <c r="X47" i="9"/>
  <c r="X46" i="9"/>
  <c r="X43" i="9"/>
  <c r="X42" i="9"/>
  <c r="W47" i="9"/>
  <c r="W46" i="9"/>
  <c r="W43" i="9"/>
  <c r="W42" i="9"/>
  <c r="V47" i="9"/>
  <c r="V46" i="9"/>
  <c r="V43" i="9"/>
  <c r="V42" i="9"/>
  <c r="U47" i="9"/>
  <c r="U46" i="9"/>
  <c r="U43" i="9"/>
  <c r="U42" i="9"/>
  <c r="T47" i="9"/>
  <c r="T46" i="9"/>
  <c r="T43" i="9"/>
  <c r="T42" i="9"/>
  <c r="S47" i="9"/>
  <c r="S46" i="9"/>
  <c r="S43" i="9"/>
  <c r="S42" i="9"/>
  <c r="R47" i="9"/>
  <c r="R46" i="9"/>
  <c r="R43" i="9"/>
  <c r="R42" i="9"/>
  <c r="Q47" i="9"/>
  <c r="Q46" i="9"/>
  <c r="Q43" i="9"/>
  <c r="Q42" i="9"/>
  <c r="AE46" i="9"/>
  <c r="AF1" i="9"/>
  <c r="AF2" i="9"/>
  <c r="AF3" i="9"/>
  <c r="AF4" i="9"/>
  <c r="AF5" i="9"/>
  <c r="AF41" i="9"/>
  <c r="AF46" i="9"/>
  <c r="AF47" i="9"/>
  <c r="AF193" i="9"/>
  <c r="AF194" i="9"/>
  <c r="AF195" i="9"/>
  <c r="AF197" i="9" s="1"/>
  <c r="AE195" i="9"/>
  <c r="AE197" i="9" s="1"/>
  <c r="AE194" i="9"/>
  <c r="AE193" i="9"/>
  <c r="R195" i="9"/>
  <c r="R197" i="9" s="1"/>
  <c r="Q195" i="9"/>
  <c r="Q197" i="9" s="1"/>
  <c r="R194" i="9"/>
  <c r="Q194" i="9"/>
  <c r="R193" i="9"/>
  <c r="Q193" i="9"/>
  <c r="AE47" i="9"/>
  <c r="AE41" i="9"/>
  <c r="Q41" i="9"/>
  <c r="R41" i="9"/>
  <c r="Q5" i="9"/>
  <c r="Q4" i="9"/>
  <c r="Q3" i="9"/>
  <c r="Q2" i="9"/>
  <c r="Q1" i="9"/>
  <c r="R5" i="9"/>
  <c r="R4" i="9"/>
  <c r="R3" i="9"/>
  <c r="R2" i="9"/>
  <c r="R1" i="9"/>
  <c r="AE5" i="9"/>
  <c r="AE4" i="9"/>
  <c r="AE3" i="9"/>
  <c r="AE2" i="9"/>
  <c r="AE1" i="9"/>
  <c r="AD195" i="9"/>
  <c r="AD197" i="9" s="1"/>
  <c r="AD194" i="9"/>
  <c r="AD193" i="9"/>
  <c r="AD47" i="9"/>
  <c r="AD46" i="9"/>
  <c r="AD41" i="9"/>
  <c r="AD5" i="9"/>
  <c r="AD4" i="9"/>
  <c r="AD3" i="9"/>
  <c r="AD2" i="9"/>
  <c r="AD1" i="9"/>
  <c r="AC195" i="9"/>
  <c r="AC197" i="9" s="1"/>
  <c r="AC194" i="9"/>
  <c r="AC193" i="9"/>
  <c r="AC47" i="9"/>
  <c r="AC46" i="9"/>
  <c r="AC41" i="9"/>
  <c r="AC5" i="9"/>
  <c r="AC4" i="9"/>
  <c r="AC3" i="9"/>
  <c r="AC2" i="9"/>
  <c r="AC1" i="9"/>
  <c r="Y47" i="9"/>
  <c r="Z47" i="9"/>
  <c r="AA47" i="9"/>
  <c r="AB47" i="9"/>
  <c r="Y46" i="9"/>
  <c r="Z46" i="9"/>
  <c r="AA46" i="9"/>
  <c r="AB46" i="9"/>
  <c r="S5" i="9"/>
  <c r="T5" i="9"/>
  <c r="U5" i="9"/>
  <c r="V5" i="9"/>
  <c r="W5" i="9"/>
  <c r="X5" i="9"/>
  <c r="Y5" i="9"/>
  <c r="Z5" i="9"/>
  <c r="AA5" i="9"/>
  <c r="AB5" i="9"/>
  <c r="S4" i="9"/>
  <c r="T4" i="9"/>
  <c r="U4" i="9"/>
  <c r="V4" i="9"/>
  <c r="W4" i="9"/>
  <c r="X4" i="9"/>
  <c r="Y4" i="9"/>
  <c r="Z4" i="9"/>
  <c r="AA4" i="9"/>
  <c r="AB4" i="9"/>
  <c r="S3" i="9"/>
  <c r="T3" i="9"/>
  <c r="U3" i="9"/>
  <c r="V3" i="9"/>
  <c r="W3" i="9"/>
  <c r="X3" i="9"/>
  <c r="Y3" i="9"/>
  <c r="Z3" i="9"/>
  <c r="AA3" i="9"/>
  <c r="AB3" i="9"/>
  <c r="S2" i="9"/>
  <c r="T2" i="9"/>
  <c r="U2" i="9"/>
  <c r="V2" i="9"/>
  <c r="W2" i="9"/>
  <c r="X2" i="9"/>
  <c r="Y2" i="9"/>
  <c r="Z2" i="9"/>
  <c r="AA2" i="9"/>
  <c r="AB2" i="9"/>
  <c r="S195" i="9"/>
  <c r="S197" i="9" s="1"/>
  <c r="T195" i="9"/>
  <c r="T197" i="9" s="1"/>
  <c r="U195" i="9"/>
  <c r="U197" i="9" s="1"/>
  <c r="V195" i="9"/>
  <c r="V197" i="9" s="1"/>
  <c r="W195" i="9"/>
  <c r="W197" i="9" s="1"/>
  <c r="X195" i="9"/>
  <c r="X197" i="9" s="1"/>
  <c r="Y195" i="9"/>
  <c r="Y197" i="9" s="1"/>
  <c r="Z195" i="9"/>
  <c r="Z197" i="9" s="1"/>
  <c r="AA195" i="9"/>
  <c r="AA197" i="9" s="1"/>
  <c r="AB195" i="9"/>
  <c r="AB197" i="9" s="1"/>
  <c r="S194" i="9"/>
  <c r="T194" i="9"/>
  <c r="U194" i="9"/>
  <c r="V194" i="9"/>
  <c r="W194" i="9"/>
  <c r="X194" i="9"/>
  <c r="Y194" i="9"/>
  <c r="Z194" i="9"/>
  <c r="AA194" i="9"/>
  <c r="AB194" i="9"/>
  <c r="S193" i="9"/>
  <c r="T193" i="9"/>
  <c r="U193" i="9"/>
  <c r="V193" i="9"/>
  <c r="W193" i="9"/>
  <c r="X193" i="9"/>
  <c r="Y193" i="9"/>
  <c r="Z193" i="9"/>
  <c r="AA193" i="9"/>
  <c r="AB193" i="9"/>
  <c r="S41" i="9"/>
  <c r="T41" i="9"/>
  <c r="U41" i="9"/>
  <c r="V41" i="9"/>
  <c r="W41" i="9"/>
  <c r="X41" i="9"/>
  <c r="Y41" i="9"/>
  <c r="Z41" i="9"/>
  <c r="AA41" i="9"/>
  <c r="AB41" i="9"/>
  <c r="S1" i="9"/>
  <c r="T1" i="9"/>
  <c r="U1" i="9"/>
  <c r="V1" i="9"/>
  <c r="W1" i="9"/>
  <c r="X1" i="9"/>
  <c r="Y1" i="9"/>
  <c r="Z1" i="9"/>
  <c r="AA1" i="9"/>
  <c r="AB1" i="9"/>
  <c r="R24" i="1"/>
  <c r="Q24" i="1"/>
  <c r="Q49" i="1" s="1"/>
  <c r="B24" i="1"/>
  <c r="C24" i="1"/>
  <c r="N24" i="1"/>
  <c r="E24" i="1"/>
  <c r="E41" i="1" s="1"/>
  <c r="F24" i="1"/>
  <c r="G24" i="1"/>
  <c r="H24" i="1"/>
  <c r="W6" i="9" s="1"/>
  <c r="I24" i="1"/>
  <c r="J24" i="1"/>
  <c r="K24" i="1"/>
  <c r="L24" i="1"/>
  <c r="AA6" i="9" s="1"/>
  <c r="M24" i="1"/>
  <c r="M33" i="1" s="1"/>
  <c r="D24" i="1"/>
  <c r="O24" i="1"/>
  <c r="P24" i="1"/>
  <c r="AE6" i="9" s="1"/>
  <c r="R4" i="2"/>
  <c r="AG42" i="9" s="1"/>
  <c r="R10" i="2"/>
  <c r="AG43" i="9" s="1"/>
  <c r="I26" i="2"/>
  <c r="I35" i="2" s="1"/>
  <c r="H26" i="2"/>
  <c r="W48" i="9" s="1"/>
  <c r="G26" i="2"/>
  <c r="V48" i="9" s="1"/>
  <c r="F26" i="2"/>
  <c r="E26" i="2"/>
  <c r="D26" i="2"/>
  <c r="D43" i="2" s="1"/>
  <c r="C26" i="2"/>
  <c r="R48" i="9" s="1"/>
  <c r="B26" i="2"/>
  <c r="P4" i="2"/>
  <c r="AE42" i="9" s="1"/>
  <c r="P10" i="2"/>
  <c r="Q10" i="2"/>
  <c r="AF43" i="9" s="1"/>
  <c r="Q4" i="2"/>
  <c r="AF42" i="9" s="1"/>
  <c r="N4" i="2"/>
  <c r="AC42" i="9" s="1"/>
  <c r="N10" i="2"/>
  <c r="O4" i="2"/>
  <c r="AD42" i="9" s="1"/>
  <c r="O10" i="2"/>
  <c r="AD43" i="9" s="1"/>
  <c r="J10" i="2"/>
  <c r="Y43" i="9" s="1"/>
  <c r="J4" i="2"/>
  <c r="Y42" i="9" s="1"/>
  <c r="K4" i="2"/>
  <c r="Z42" i="9" s="1"/>
  <c r="K10" i="2"/>
  <c r="L4" i="2"/>
  <c r="AA42" i="9" s="1"/>
  <c r="L10" i="2"/>
  <c r="AA43" i="9" s="1"/>
  <c r="M4" i="2"/>
  <c r="AB42" i="9" s="1"/>
  <c r="M10" i="2"/>
  <c r="S87" i="9"/>
  <c r="U87" i="9"/>
  <c r="W87" i="9"/>
  <c r="Y87" i="9"/>
  <c r="AA87" i="9"/>
  <c r="AD87" i="9"/>
  <c r="R27" i="3"/>
  <c r="R35" i="3" s="1"/>
  <c r="D27" i="3"/>
  <c r="Q27" i="3"/>
  <c r="P27" i="3"/>
  <c r="C27" i="3"/>
  <c r="C34" i="3" s="1"/>
  <c r="B27" i="3"/>
  <c r="O27" i="3"/>
  <c r="O52" i="3" s="1"/>
  <c r="N27" i="3"/>
  <c r="E27" i="3"/>
  <c r="E40" i="3" s="1"/>
  <c r="F27" i="3"/>
  <c r="G27" i="3"/>
  <c r="H27" i="3"/>
  <c r="I27" i="3"/>
  <c r="I32" i="3" s="1"/>
  <c r="J27" i="3"/>
  <c r="K27" i="3"/>
  <c r="L27" i="3"/>
  <c r="L38" i="3" s="1"/>
  <c r="M27" i="3"/>
  <c r="M34" i="3" s="1"/>
  <c r="Q43" i="3"/>
  <c r="N47" i="3"/>
  <c r="N54" i="3"/>
  <c r="L41" i="3"/>
  <c r="K32" i="3"/>
  <c r="H43" i="3"/>
  <c r="H47" i="3"/>
  <c r="G45" i="3"/>
  <c r="G52" i="3"/>
  <c r="E33" i="3"/>
  <c r="D53" i="3"/>
  <c r="B33" i="3"/>
  <c r="B42" i="3"/>
  <c r="B51" i="3"/>
  <c r="N52" i="1"/>
  <c r="N51" i="1"/>
  <c r="R27" i="1"/>
  <c r="R28" i="1"/>
  <c r="R33" i="1"/>
  <c r="R34" i="1"/>
  <c r="R37" i="1"/>
  <c r="R38" i="1"/>
  <c r="R42" i="1"/>
  <c r="R43" i="1"/>
  <c r="R46" i="1"/>
  <c r="R47" i="1"/>
  <c r="R50" i="1"/>
  <c r="R51" i="1"/>
  <c r="Q27" i="1"/>
  <c r="Q56" i="1" s="1"/>
  <c r="Q28" i="1"/>
  <c r="Q42" i="1"/>
  <c r="Q46" i="1"/>
  <c r="O51" i="1"/>
  <c r="P52" i="1"/>
  <c r="P51" i="1"/>
  <c r="C28" i="1"/>
  <c r="B28" i="1"/>
  <c r="B57" i="1" s="1"/>
  <c r="P28" i="1"/>
  <c r="P57" i="1" s="1"/>
  <c r="P27" i="1"/>
  <c r="P56" i="1" s="1"/>
  <c r="P55" i="1"/>
  <c r="P33" i="1"/>
  <c r="P34" i="1"/>
  <c r="P35" i="1"/>
  <c r="P37" i="1"/>
  <c r="P38" i="1"/>
  <c r="P40" i="1"/>
  <c r="P41" i="1"/>
  <c r="P42" i="1"/>
  <c r="P43" i="1"/>
  <c r="P44" i="1"/>
  <c r="P45" i="1"/>
  <c r="P46" i="1"/>
  <c r="P47" i="1"/>
  <c r="P48" i="1"/>
  <c r="P49" i="1"/>
  <c r="P50" i="1"/>
  <c r="O28" i="1"/>
  <c r="O57" i="1" s="1"/>
  <c r="N28" i="1"/>
  <c r="N57" i="1" s="1"/>
  <c r="M28" i="1"/>
  <c r="L28" i="1"/>
  <c r="L57" i="1" s="1"/>
  <c r="K28" i="1"/>
  <c r="K57" i="1" s="1"/>
  <c r="J28" i="1"/>
  <c r="J57" i="1" s="1"/>
  <c r="I28" i="1"/>
  <c r="I57" i="1" s="1"/>
  <c r="H28" i="1"/>
  <c r="H57" i="1" s="1"/>
  <c r="G28" i="1"/>
  <c r="G57" i="1" s="1"/>
  <c r="F28" i="1"/>
  <c r="F57" i="1" s="1"/>
  <c r="E28" i="1"/>
  <c r="E57" i="1" s="1"/>
  <c r="D28" i="1"/>
  <c r="O27" i="1"/>
  <c r="O56" i="1" s="1"/>
  <c r="D27" i="1"/>
  <c r="D56" i="1" s="1"/>
  <c r="D26" i="1"/>
  <c r="D25" i="1"/>
  <c r="S7" i="9" s="1"/>
  <c r="O55" i="1"/>
  <c r="N27" i="1"/>
  <c r="N56" i="1" s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49" i="1"/>
  <c r="N50" i="1"/>
  <c r="B26" i="1"/>
  <c r="B25" i="1"/>
  <c r="Q7" i="9" s="1"/>
  <c r="B36" i="1"/>
  <c r="B37" i="1"/>
  <c r="M27" i="1"/>
  <c r="M56" i="1" s="1"/>
  <c r="M38" i="1"/>
  <c r="M40" i="1"/>
  <c r="M44" i="1"/>
  <c r="M48" i="1"/>
  <c r="K27" i="1"/>
  <c r="J27" i="1"/>
  <c r="I27" i="1"/>
  <c r="I56" i="1" s="1"/>
  <c r="H27" i="1"/>
  <c r="H56" i="1" s="1"/>
  <c r="G27" i="1"/>
  <c r="F27" i="1"/>
  <c r="E27" i="1"/>
  <c r="E56" i="1" s="1"/>
  <c r="C27" i="1"/>
  <c r="B27" i="1"/>
  <c r="H55" i="1"/>
  <c r="F26" i="1"/>
  <c r="E26" i="1"/>
  <c r="E55" i="1" s="1"/>
  <c r="C26" i="1"/>
  <c r="H54" i="1"/>
  <c r="F25" i="1"/>
  <c r="U7" i="9" s="1"/>
  <c r="E25" i="1"/>
  <c r="C25" i="1"/>
  <c r="R7" i="9" s="1"/>
  <c r="J33" i="1"/>
  <c r="J37" i="1"/>
  <c r="J42" i="1"/>
  <c r="J43" i="1"/>
  <c r="J50" i="1"/>
  <c r="I36" i="1"/>
  <c r="I47" i="1"/>
  <c r="H33" i="1"/>
  <c r="H37" i="1"/>
  <c r="H38" i="1"/>
  <c r="H34" i="1"/>
  <c r="H35" i="1"/>
  <c r="H36" i="1"/>
  <c r="H40" i="1"/>
  <c r="H41" i="1"/>
  <c r="H42" i="1"/>
  <c r="H43" i="1"/>
  <c r="H44" i="1"/>
  <c r="H45" i="1"/>
  <c r="H46" i="1"/>
  <c r="H47" i="1"/>
  <c r="H48" i="1"/>
  <c r="H49" i="1"/>
  <c r="H50" i="1"/>
  <c r="G34" i="1"/>
  <c r="G41" i="1"/>
  <c r="F35" i="1"/>
  <c r="F36" i="1"/>
  <c r="F46" i="1"/>
  <c r="F47" i="1"/>
  <c r="E37" i="1"/>
  <c r="E36" i="1"/>
  <c r="E43" i="1"/>
  <c r="E47" i="1"/>
  <c r="D34" i="1"/>
  <c r="D35" i="1"/>
  <c r="D45" i="1"/>
  <c r="D46" i="1"/>
  <c r="B33" i="1"/>
  <c r="B44" i="1"/>
  <c r="B45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27" i="1"/>
  <c r="L56" i="1" s="1"/>
  <c r="L55" i="1"/>
  <c r="L54" i="1"/>
  <c r="S7" i="4"/>
  <c r="S9" i="4" s="1"/>
  <c r="S15" i="4" s="1"/>
  <c r="S14" i="4"/>
  <c r="S27" i="4"/>
  <c r="R7" i="4"/>
  <c r="R9" i="4" s="1"/>
  <c r="R15" i="4" s="1"/>
  <c r="R14" i="4"/>
  <c r="R27" i="4"/>
  <c r="F27" i="4"/>
  <c r="E27" i="4"/>
  <c r="H27" i="4"/>
  <c r="G27" i="4"/>
  <c r="L27" i="4"/>
  <c r="K27" i="4"/>
  <c r="J27" i="4"/>
  <c r="I27" i="4"/>
  <c r="M27" i="4"/>
  <c r="N27" i="4"/>
  <c r="O27" i="4"/>
  <c r="P27" i="4"/>
  <c r="Q27" i="4"/>
  <c r="Q7" i="4"/>
  <c r="Q9" i="4" s="1"/>
  <c r="Q15" i="4" s="1"/>
  <c r="Q14" i="4"/>
  <c r="P7" i="4"/>
  <c r="P9" i="4" s="1"/>
  <c r="P15" i="4" s="1"/>
  <c r="P14" i="4"/>
  <c r="O7" i="4"/>
  <c r="O9" i="4" s="1"/>
  <c r="O15" i="4" s="1"/>
  <c r="O14" i="4"/>
  <c r="D27" i="4"/>
  <c r="C27" i="4"/>
  <c r="D7" i="4"/>
  <c r="D9" i="4" s="1"/>
  <c r="D15" i="4" s="1"/>
  <c r="C7" i="4"/>
  <c r="C9" i="4" s="1"/>
  <c r="C15" i="4" s="1"/>
  <c r="D14" i="4"/>
  <c r="C14" i="4"/>
  <c r="M7" i="4"/>
  <c r="M9" i="4" s="1"/>
  <c r="M15" i="4" s="1"/>
  <c r="L7" i="4"/>
  <c r="L9" i="4" s="1"/>
  <c r="L15" i="4" s="1"/>
  <c r="K7" i="4"/>
  <c r="K9" i="4" s="1"/>
  <c r="K15" i="4" s="1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7" i="4"/>
  <c r="N9" i="4" s="1"/>
  <c r="N15" i="4" s="1"/>
  <c r="N14" i="4"/>
  <c r="I42" i="2"/>
  <c r="H33" i="2"/>
  <c r="H39" i="2"/>
  <c r="H42" i="2"/>
  <c r="H43" i="2"/>
  <c r="H44" i="2"/>
  <c r="H45" i="2"/>
  <c r="H46" i="2"/>
  <c r="H47" i="2"/>
  <c r="H48" i="2"/>
  <c r="H49" i="2"/>
  <c r="H50" i="2"/>
  <c r="H51" i="2"/>
  <c r="H52" i="2"/>
  <c r="H53" i="2"/>
  <c r="G39" i="2"/>
  <c r="G43" i="2"/>
  <c r="G47" i="2"/>
  <c r="G49" i="2"/>
  <c r="G53" i="2"/>
  <c r="F44" i="2"/>
  <c r="F47" i="2"/>
  <c r="F52" i="2"/>
  <c r="E39" i="2"/>
  <c r="E46" i="2"/>
  <c r="E49" i="2"/>
  <c r="D33" i="2"/>
  <c r="D39" i="2"/>
  <c r="D44" i="2"/>
  <c r="D46" i="2"/>
  <c r="D50" i="2"/>
  <c r="D51" i="2"/>
  <c r="C51" i="2"/>
  <c r="H41" i="2"/>
  <c r="E41" i="2"/>
  <c r="H40" i="2"/>
  <c r="G40" i="2"/>
  <c r="E40" i="2"/>
  <c r="D40" i="2"/>
  <c r="H36" i="2"/>
  <c r="F36" i="2"/>
  <c r="D36" i="2"/>
  <c r="H35" i="2"/>
  <c r="E35" i="2"/>
  <c r="H34" i="2"/>
  <c r="E34" i="2"/>
  <c r="B42" i="2"/>
  <c r="B43" i="2"/>
  <c r="B47" i="2"/>
  <c r="B48" i="2"/>
  <c r="B52" i="2"/>
  <c r="B53" i="2"/>
  <c r="B36" i="2"/>
  <c r="B35" i="2"/>
  <c r="AI6" i="9"/>
  <c r="T47" i="1"/>
  <c r="T38" i="1"/>
  <c r="T38" i="3"/>
  <c r="T34" i="3"/>
  <c r="T33" i="1"/>
  <c r="T45" i="1"/>
  <c r="C46" i="1"/>
  <c r="C35" i="1"/>
  <c r="E48" i="1"/>
  <c r="E40" i="1"/>
  <c r="G50" i="1"/>
  <c r="G42" i="1"/>
  <c r="I44" i="1"/>
  <c r="I38" i="1"/>
  <c r="K50" i="1"/>
  <c r="G55" i="1"/>
  <c r="M45" i="1"/>
  <c r="M41" i="1"/>
  <c r="M54" i="1"/>
  <c r="Q47" i="1"/>
  <c r="AD6" i="9"/>
  <c r="Z6" i="9"/>
  <c r="T6" i="9"/>
  <c r="T52" i="1"/>
  <c r="T35" i="1"/>
  <c r="T34" i="1"/>
  <c r="T51" i="1"/>
  <c r="C43" i="1"/>
  <c r="C37" i="1"/>
  <c r="E45" i="1"/>
  <c r="E34" i="1"/>
  <c r="G47" i="1"/>
  <c r="G43" i="1"/>
  <c r="G37" i="1"/>
  <c r="T41" i="1"/>
  <c r="T49" i="1"/>
  <c r="C48" i="1"/>
  <c r="C44" i="1"/>
  <c r="E50" i="1"/>
  <c r="E46" i="1"/>
  <c r="E42" i="1"/>
  <c r="E35" i="1"/>
  <c r="E33" i="1"/>
  <c r="G48" i="1"/>
  <c r="G40" i="1"/>
  <c r="I42" i="1"/>
  <c r="I35" i="1"/>
  <c r="K48" i="1"/>
  <c r="K40" i="1"/>
  <c r="I54" i="1"/>
  <c r="M47" i="1"/>
  <c r="M43" i="1"/>
  <c r="M36" i="1"/>
  <c r="M37" i="1"/>
  <c r="O50" i="1"/>
  <c r="O35" i="1"/>
  <c r="O37" i="1"/>
  <c r="P54" i="1"/>
  <c r="P36" i="1"/>
  <c r="O52" i="1"/>
  <c r="Q45" i="1"/>
  <c r="Q41" i="1"/>
  <c r="T48" i="1"/>
  <c r="T40" i="1"/>
  <c r="U47" i="1"/>
  <c r="U43" i="1"/>
  <c r="T36" i="1"/>
  <c r="C50" i="1"/>
  <c r="C33" i="1"/>
  <c r="E44" i="1"/>
  <c r="E38" i="1"/>
  <c r="G35" i="1"/>
  <c r="I40" i="1"/>
  <c r="K46" i="1"/>
  <c r="M49" i="1"/>
  <c r="M34" i="1"/>
  <c r="M57" i="1"/>
  <c r="O40" i="1"/>
  <c r="Q51" i="1"/>
  <c r="Q43" i="1"/>
  <c r="AB6" i="9"/>
  <c r="X6" i="9"/>
  <c r="R6" i="9"/>
  <c r="T44" i="1"/>
  <c r="T57" i="1"/>
  <c r="T43" i="1"/>
  <c r="C47" i="1"/>
  <c r="E49" i="1"/>
  <c r="I49" i="1"/>
  <c r="I45" i="1"/>
  <c r="K47" i="1"/>
  <c r="K43" i="1"/>
  <c r="M50" i="1"/>
  <c r="M46" i="1"/>
  <c r="M42" i="1"/>
  <c r="M35" i="1"/>
  <c r="O49" i="1"/>
  <c r="O45" i="1"/>
  <c r="O41" i="1"/>
  <c r="Q57" i="1"/>
  <c r="Q44" i="1"/>
  <c r="Q40" i="1"/>
  <c r="T46" i="1"/>
  <c r="U50" i="1"/>
  <c r="U46" i="1"/>
  <c r="V50" i="1"/>
  <c r="V42" i="1"/>
  <c r="V38" i="1"/>
  <c r="V54" i="1"/>
  <c r="V33" i="1"/>
  <c r="V57" i="1"/>
  <c r="V47" i="1"/>
  <c r="V34" i="1"/>
  <c r="V43" i="1"/>
  <c r="V51" i="1"/>
  <c r="V37" i="1"/>
  <c r="V46" i="1"/>
  <c r="V36" i="1"/>
  <c r="V41" i="1"/>
  <c r="V45" i="1"/>
  <c r="V49" i="1"/>
  <c r="V35" i="1"/>
  <c r="V40" i="1"/>
  <c r="V44" i="1"/>
  <c r="V48" i="1"/>
  <c r="W35" i="3"/>
  <c r="W44" i="3"/>
  <c r="W33" i="3"/>
  <c r="W51" i="3"/>
  <c r="W37" i="3"/>
  <c r="W42" i="3"/>
  <c r="W36" i="3"/>
  <c r="W41" i="3"/>
  <c r="W47" i="3"/>
  <c r="W52" i="3"/>
  <c r="W45" i="3"/>
  <c r="W57" i="1"/>
  <c r="W49" i="1"/>
  <c r="W47" i="1"/>
  <c r="W35" i="1"/>
  <c r="W52" i="1"/>
  <c r="W42" i="1"/>
  <c r="W36" i="1"/>
  <c r="W41" i="1"/>
  <c r="W56" i="1"/>
  <c r="W43" i="1"/>
  <c r="X35" i="3"/>
  <c r="X39" i="3"/>
  <c r="W26" i="2"/>
  <c r="W33" i="2" s="1"/>
  <c r="AL42" i="9"/>
  <c r="W34" i="1"/>
  <c r="W54" i="1"/>
  <c r="W37" i="1"/>
  <c r="W46" i="1"/>
  <c r="W40" i="1"/>
  <c r="W44" i="1"/>
  <c r="W33" i="1"/>
  <c r="W38" i="1"/>
  <c r="W50" i="1"/>
  <c r="W48" i="1"/>
  <c r="W45" i="1"/>
  <c r="W51" i="1"/>
  <c r="X47" i="1"/>
  <c r="X37" i="1"/>
  <c r="X55" i="1"/>
  <c r="X50" i="1"/>
  <c r="X35" i="1"/>
  <c r="X49" i="1"/>
  <c r="X48" i="1"/>
  <c r="X40" i="1"/>
  <c r="X57" i="1"/>
  <c r="F33" i="3"/>
  <c r="F37" i="3"/>
  <c r="F45" i="3"/>
  <c r="F34" i="3"/>
  <c r="F42" i="3"/>
  <c r="F52" i="3"/>
  <c r="P36" i="3"/>
  <c r="P40" i="3"/>
  <c r="P44" i="3"/>
  <c r="P50" i="3"/>
  <c r="P54" i="3"/>
  <c r="P32" i="3"/>
  <c r="P37" i="3"/>
  <c r="P42" i="3"/>
  <c r="P47" i="3"/>
  <c r="P33" i="3"/>
  <c r="P38" i="3"/>
  <c r="P43" i="3"/>
  <c r="P51" i="3"/>
  <c r="P52" i="3"/>
  <c r="P39" i="3"/>
  <c r="I47" i="3"/>
  <c r="I44" i="3"/>
  <c r="I34" i="1"/>
  <c r="I43" i="1"/>
  <c r="W50" i="3"/>
  <c r="W40" i="3"/>
  <c r="W53" i="3"/>
  <c r="W54" i="3"/>
  <c r="W32" i="3"/>
  <c r="W38" i="3"/>
  <c r="W49" i="3"/>
  <c r="Q48" i="1"/>
  <c r="Q35" i="1"/>
  <c r="I48" i="1"/>
  <c r="Q33" i="1"/>
  <c r="I33" i="1"/>
  <c r="I46" i="1"/>
  <c r="D35" i="2"/>
  <c r="D48" i="2"/>
  <c r="I37" i="1"/>
  <c r="F53" i="3"/>
  <c r="F35" i="3"/>
  <c r="O45" i="3"/>
  <c r="P46" i="3"/>
  <c r="P35" i="3"/>
  <c r="H33" i="3"/>
  <c r="H37" i="3"/>
  <c r="H41" i="3"/>
  <c r="H45" i="3"/>
  <c r="H51" i="3"/>
  <c r="H34" i="3"/>
  <c r="H38" i="3"/>
  <c r="H42" i="3"/>
  <c r="H46" i="3"/>
  <c r="H52" i="3"/>
  <c r="D42" i="3"/>
  <c r="D52" i="3"/>
  <c r="J26" i="2"/>
  <c r="J33" i="2" s="1"/>
  <c r="O26" i="2"/>
  <c r="O45" i="2" s="1"/>
  <c r="Q26" i="2"/>
  <c r="Q45" i="2" s="1"/>
  <c r="R26" i="2"/>
  <c r="R33" i="2" s="1"/>
  <c r="K37" i="1"/>
  <c r="K54" i="1"/>
  <c r="K34" i="1"/>
  <c r="C36" i="1"/>
  <c r="C41" i="1"/>
  <c r="W38" i="2"/>
  <c r="F36" i="3"/>
  <c r="O38" i="3"/>
  <c r="O46" i="3"/>
  <c r="O47" i="3"/>
  <c r="O37" i="3"/>
  <c r="S48" i="9"/>
  <c r="D45" i="2"/>
  <c r="D49" i="2"/>
  <c r="D53" i="2"/>
  <c r="Q36" i="1"/>
  <c r="Q34" i="1"/>
  <c r="Q55" i="1"/>
  <c r="W40" i="2"/>
  <c r="W53" i="2"/>
  <c r="W34" i="3"/>
  <c r="W46" i="3"/>
  <c r="W48" i="3"/>
  <c r="W39" i="3"/>
  <c r="W43" i="3"/>
  <c r="Q52" i="1"/>
  <c r="Q38" i="1"/>
  <c r="Q37" i="1"/>
  <c r="Q54" i="1"/>
  <c r="I50" i="1"/>
  <c r="I41" i="1"/>
  <c r="AF6" i="9"/>
  <c r="D34" i="2"/>
  <c r="D41" i="2"/>
  <c r="D52" i="2"/>
  <c r="D47" i="2"/>
  <c r="D42" i="2"/>
  <c r="Q50" i="1"/>
  <c r="F40" i="3"/>
  <c r="I38" i="3"/>
  <c r="P45" i="3"/>
  <c r="P34" i="3"/>
  <c r="K38" i="3"/>
  <c r="K39" i="3"/>
  <c r="K47" i="3"/>
  <c r="C36" i="3"/>
  <c r="C44" i="3"/>
  <c r="C50" i="3"/>
  <c r="G54" i="3"/>
  <c r="G50" i="3"/>
  <c r="G44" i="3"/>
  <c r="G40" i="3"/>
  <c r="G36" i="3"/>
  <c r="L47" i="3"/>
  <c r="L43" i="3"/>
  <c r="L39" i="3"/>
  <c r="L35" i="3"/>
  <c r="L32" i="3"/>
  <c r="L50" i="3"/>
  <c r="L51" i="3"/>
  <c r="L52" i="3"/>
  <c r="L53" i="3"/>
  <c r="L54" i="3"/>
  <c r="N52" i="3"/>
  <c r="N42" i="3"/>
  <c r="N34" i="3"/>
  <c r="Q51" i="3"/>
  <c r="Q39" i="3"/>
  <c r="R52" i="3"/>
  <c r="I55" i="1"/>
  <c r="Q48" i="3"/>
  <c r="Q46" i="3"/>
  <c r="AH6" i="9"/>
  <c r="S33" i="1"/>
  <c r="S37" i="1"/>
  <c r="S41" i="1"/>
  <c r="S45" i="1"/>
  <c r="S49" i="1"/>
  <c r="S34" i="1"/>
  <c r="S42" i="1"/>
  <c r="S46" i="1"/>
  <c r="S50" i="1"/>
  <c r="S56" i="1"/>
  <c r="S38" i="1"/>
  <c r="S47" i="1"/>
  <c r="S54" i="1"/>
  <c r="S40" i="1"/>
  <c r="S48" i="1"/>
  <c r="S55" i="1"/>
  <c r="AC43" i="9"/>
  <c r="AE43" i="9"/>
  <c r="S49" i="3"/>
  <c r="S41" i="3"/>
  <c r="S33" i="3"/>
  <c r="T44" i="3"/>
  <c r="T52" i="3"/>
  <c r="T49" i="3"/>
  <c r="AJ6" i="9"/>
  <c r="U51" i="1"/>
  <c r="U40" i="1"/>
  <c r="S34" i="3"/>
  <c r="S38" i="3"/>
  <c r="S42" i="3"/>
  <c r="S46" i="3"/>
  <c r="S50" i="3"/>
  <c r="S54" i="3"/>
  <c r="S35" i="3"/>
  <c r="S39" i="3"/>
  <c r="S43" i="3"/>
  <c r="S47" i="3"/>
  <c r="S51" i="3"/>
  <c r="S26" i="2"/>
  <c r="S33" i="2" s="1"/>
  <c r="T37" i="1"/>
  <c r="T50" i="1"/>
  <c r="AI43" i="9"/>
  <c r="T26" i="2"/>
  <c r="T51" i="2" s="1"/>
  <c r="AK6" i="9"/>
  <c r="V52" i="1"/>
  <c r="AG48" i="9"/>
  <c r="R36" i="2"/>
  <c r="R44" i="2"/>
  <c r="R38" i="2"/>
  <c r="AF48" i="9"/>
  <c r="Q34" i="2"/>
  <c r="Q47" i="2"/>
  <c r="Q40" i="2"/>
  <c r="Q36" i="2"/>
  <c r="S52" i="2"/>
  <c r="J42" i="2"/>
  <c r="J53" i="2"/>
  <c r="O36" i="2"/>
  <c r="X26" i="2"/>
  <c r="AM48" i="9" s="1"/>
  <c r="N46" i="3"/>
  <c r="I46" i="3"/>
  <c r="F44" i="3"/>
  <c r="D46" i="3"/>
  <c r="D34" i="3"/>
  <c r="F43" i="3"/>
  <c r="I40" i="3"/>
  <c r="F46" i="3"/>
  <c r="F51" i="3"/>
  <c r="C53" i="3"/>
  <c r="C46" i="3"/>
  <c r="C41" i="3"/>
  <c r="C35" i="3"/>
  <c r="D54" i="3"/>
  <c r="D47" i="3"/>
  <c r="D41" i="3"/>
  <c r="D36" i="3"/>
  <c r="E50" i="3"/>
  <c r="F32" i="3"/>
  <c r="I34" i="3"/>
  <c r="N53" i="3"/>
  <c r="N45" i="3"/>
  <c r="N40" i="3"/>
  <c r="N35" i="3"/>
  <c r="R46" i="3"/>
  <c r="R36" i="3"/>
  <c r="N38" i="3"/>
  <c r="C54" i="3"/>
  <c r="C40" i="3"/>
  <c r="F50" i="3"/>
  <c r="D38" i="3"/>
  <c r="I51" i="3"/>
  <c r="I53" i="3"/>
  <c r="F54" i="3"/>
  <c r="F38" i="3"/>
  <c r="F41" i="3"/>
  <c r="C51" i="3"/>
  <c r="C43" i="3"/>
  <c r="C38" i="3"/>
  <c r="D51" i="3"/>
  <c r="D44" i="3"/>
  <c r="D39" i="3"/>
  <c r="E46" i="3"/>
  <c r="N50" i="3"/>
  <c r="N43" i="3"/>
  <c r="N37" i="3"/>
  <c r="N32" i="3"/>
  <c r="R38" i="3"/>
  <c r="C39" i="2" l="1"/>
  <c r="C53" i="2"/>
  <c r="I53" i="2"/>
  <c r="C47" i="2"/>
  <c r="C41" i="2"/>
  <c r="C45" i="2"/>
  <c r="AD48" i="9"/>
  <c r="S50" i="2"/>
  <c r="C35" i="2"/>
  <c r="C48" i="2"/>
  <c r="C42" i="2"/>
  <c r="G50" i="2"/>
  <c r="G44" i="2"/>
  <c r="P26" i="2"/>
  <c r="C34" i="2"/>
  <c r="G35" i="2"/>
  <c r="G36" i="2"/>
  <c r="C52" i="2"/>
  <c r="C46" i="2"/>
  <c r="C33" i="2"/>
  <c r="G48" i="2"/>
  <c r="G42" i="2"/>
  <c r="I45" i="2"/>
  <c r="S39" i="2"/>
  <c r="T44" i="2"/>
  <c r="N26" i="2"/>
  <c r="G34" i="2"/>
  <c r="C40" i="2"/>
  <c r="C50" i="2"/>
  <c r="C44" i="2"/>
  <c r="G52" i="2"/>
  <c r="G46" i="2"/>
  <c r="G33" i="2"/>
  <c r="C36" i="2"/>
  <c r="G41" i="2"/>
  <c r="C49" i="2"/>
  <c r="C43" i="2"/>
  <c r="G51" i="2"/>
  <c r="G45" i="2"/>
  <c r="P36" i="2"/>
  <c r="T39" i="2"/>
  <c r="T43" i="2"/>
  <c r="W43" i="2"/>
  <c r="W52" i="2"/>
  <c r="X51" i="2"/>
  <c r="W47" i="2"/>
  <c r="Q48" i="2"/>
  <c r="Q38" i="2"/>
  <c r="Q41" i="2"/>
  <c r="R45" i="2"/>
  <c r="R35" i="2"/>
  <c r="W34" i="2"/>
  <c r="W44" i="2"/>
  <c r="B52" i="3"/>
  <c r="B34" i="3"/>
  <c r="G34" i="3"/>
  <c r="J41" i="3"/>
  <c r="W55" i="1"/>
  <c r="N47" i="2"/>
  <c r="Q44" i="2"/>
  <c r="Q50" i="2"/>
  <c r="Q49" i="2"/>
  <c r="R53" i="2"/>
  <c r="R51" i="2"/>
  <c r="W45" i="2"/>
  <c r="W36" i="2"/>
  <c r="W37" i="2"/>
  <c r="AL48" i="9"/>
  <c r="V53" i="1"/>
  <c r="B41" i="3"/>
  <c r="D43" i="3"/>
  <c r="G39" i="3"/>
  <c r="J43" i="3"/>
  <c r="S43" i="1"/>
  <c r="S52" i="3"/>
  <c r="X52" i="3"/>
  <c r="X36" i="3"/>
  <c r="X38" i="3"/>
  <c r="X41" i="3"/>
  <c r="X40" i="3"/>
  <c r="X45" i="3"/>
  <c r="X33" i="3"/>
  <c r="X43" i="3"/>
  <c r="X42" i="3"/>
  <c r="X44" i="3"/>
  <c r="X50" i="3"/>
  <c r="X49" i="3"/>
  <c r="X53" i="3"/>
  <c r="X47" i="3"/>
  <c r="X34" i="3"/>
  <c r="X32" i="3"/>
  <c r="X46" i="3"/>
  <c r="X37" i="3"/>
  <c r="X48" i="3"/>
  <c r="X51" i="3"/>
  <c r="V37" i="3"/>
  <c r="V35" i="3"/>
  <c r="V49" i="3"/>
  <c r="V43" i="3"/>
  <c r="V50" i="3"/>
  <c r="V36" i="3"/>
  <c r="V34" i="3"/>
  <c r="U47" i="3"/>
  <c r="U32" i="3"/>
  <c r="U46" i="3"/>
  <c r="U33" i="3"/>
  <c r="U43" i="3"/>
  <c r="U53" i="3"/>
  <c r="U34" i="3"/>
  <c r="U36" i="3"/>
  <c r="U40" i="3"/>
  <c r="U51" i="3"/>
  <c r="U45" i="3"/>
  <c r="U50" i="3"/>
  <c r="U38" i="3"/>
  <c r="U37" i="3"/>
  <c r="U52" i="3"/>
  <c r="U42" i="3"/>
  <c r="U54" i="3"/>
  <c r="U35" i="3"/>
  <c r="U44" i="3"/>
  <c r="U39" i="3"/>
  <c r="V46" i="3"/>
  <c r="I33" i="3"/>
  <c r="T41" i="3"/>
  <c r="R40" i="3"/>
  <c r="R54" i="3"/>
  <c r="E42" i="3"/>
  <c r="V45" i="3"/>
  <c r="I35" i="3"/>
  <c r="R41" i="3"/>
  <c r="E44" i="3"/>
  <c r="V52" i="3"/>
  <c r="T35" i="3"/>
  <c r="Q34" i="3"/>
  <c r="Q33" i="3"/>
  <c r="K42" i="3"/>
  <c r="O44" i="3"/>
  <c r="O43" i="3"/>
  <c r="O32" i="3"/>
  <c r="I54" i="3"/>
  <c r="V53" i="3"/>
  <c r="T32" i="3"/>
  <c r="G46" i="3"/>
  <c r="K33" i="3"/>
  <c r="K54" i="3"/>
  <c r="Q50" i="3"/>
  <c r="S48" i="3"/>
  <c r="T50" i="3"/>
  <c r="R33" i="3"/>
  <c r="E52" i="3"/>
  <c r="V38" i="3"/>
  <c r="I50" i="3"/>
  <c r="R51" i="3"/>
  <c r="I52" i="3"/>
  <c r="E54" i="3"/>
  <c r="V44" i="3"/>
  <c r="I43" i="3"/>
  <c r="T53" i="3"/>
  <c r="T48" i="3"/>
  <c r="Q52" i="3"/>
  <c r="Q44" i="3"/>
  <c r="K43" i="3"/>
  <c r="K34" i="3"/>
  <c r="O53" i="3"/>
  <c r="O42" i="3"/>
  <c r="I41" i="3"/>
  <c r="I36" i="3"/>
  <c r="V42" i="3"/>
  <c r="V33" i="3"/>
  <c r="T36" i="3"/>
  <c r="E51" i="3"/>
  <c r="G41" i="3"/>
  <c r="Q41" i="3"/>
  <c r="T46" i="3"/>
  <c r="O51" i="3"/>
  <c r="Q36" i="3"/>
  <c r="R43" i="3"/>
  <c r="V40" i="3"/>
  <c r="R48" i="3"/>
  <c r="E36" i="3"/>
  <c r="V51" i="3"/>
  <c r="T45" i="3"/>
  <c r="T40" i="3"/>
  <c r="Q42" i="3"/>
  <c r="R44" i="3"/>
  <c r="K35" i="3"/>
  <c r="O54" i="3"/>
  <c r="O41" i="3"/>
  <c r="O34" i="3"/>
  <c r="I39" i="3"/>
  <c r="V47" i="3"/>
  <c r="V32" i="3"/>
  <c r="G53" i="3"/>
  <c r="G35" i="3"/>
  <c r="K41" i="3"/>
  <c r="K51" i="3"/>
  <c r="O40" i="3"/>
  <c r="Q35" i="3"/>
  <c r="R49" i="3"/>
  <c r="E38" i="3"/>
  <c r="V48" i="3"/>
  <c r="T33" i="3"/>
  <c r="Q38" i="3"/>
  <c r="K46" i="3"/>
  <c r="O33" i="3"/>
  <c r="O50" i="3"/>
  <c r="O36" i="3"/>
  <c r="V39" i="3"/>
  <c r="K40" i="3"/>
  <c r="K52" i="3"/>
  <c r="Q53" i="3"/>
  <c r="T54" i="3"/>
  <c r="X54" i="1"/>
  <c r="AM7" i="9"/>
  <c r="AC48" i="9"/>
  <c r="N36" i="2"/>
  <c r="O46" i="2"/>
  <c r="O39" i="2"/>
  <c r="J36" i="2"/>
  <c r="N44" i="2"/>
  <c r="N50" i="2"/>
  <c r="N49" i="2"/>
  <c r="S43" i="2"/>
  <c r="W41" i="2"/>
  <c r="E54" i="1"/>
  <c r="T7" i="9"/>
  <c r="B46" i="3"/>
  <c r="B38" i="3"/>
  <c r="C47" i="3"/>
  <c r="D40" i="3"/>
  <c r="J35" i="3"/>
  <c r="M43" i="3"/>
  <c r="S45" i="3"/>
  <c r="T51" i="3"/>
  <c r="T43" i="3"/>
  <c r="N41" i="2"/>
  <c r="X35" i="2"/>
  <c r="O52" i="2"/>
  <c r="J49" i="2"/>
  <c r="N48" i="2"/>
  <c r="N35" i="2"/>
  <c r="N45" i="2"/>
  <c r="B45" i="3"/>
  <c r="B37" i="3"/>
  <c r="D32" i="3"/>
  <c r="J33" i="3"/>
  <c r="S37" i="3"/>
  <c r="H53" i="1"/>
  <c r="N53" i="1"/>
  <c r="X48" i="2"/>
  <c r="P35" i="2"/>
  <c r="P48" i="2"/>
  <c r="P43" i="2"/>
  <c r="J40" i="2"/>
  <c r="J43" i="2"/>
  <c r="N33" i="2"/>
  <c r="N42" i="2"/>
  <c r="N39" i="2"/>
  <c r="R50" i="2"/>
  <c r="R42" i="2"/>
  <c r="R52" i="2"/>
  <c r="R47" i="2"/>
  <c r="B54" i="3"/>
  <c r="B50" i="3"/>
  <c r="B44" i="3"/>
  <c r="B40" i="3"/>
  <c r="B36" i="3"/>
  <c r="B32" i="3"/>
  <c r="D50" i="3"/>
  <c r="D37" i="3"/>
  <c r="G51" i="3"/>
  <c r="G43" i="3"/>
  <c r="G38" i="3"/>
  <c r="G33" i="3"/>
  <c r="J47" i="3"/>
  <c r="J39" i="3"/>
  <c r="K45" i="3"/>
  <c r="K37" i="3"/>
  <c r="K50" i="3"/>
  <c r="J53" i="3"/>
  <c r="O39" i="3"/>
  <c r="Q47" i="3"/>
  <c r="Q40" i="3"/>
  <c r="Q32" i="3"/>
  <c r="Q55" i="3" s="1"/>
  <c r="T39" i="3"/>
  <c r="V56" i="1"/>
  <c r="P52" i="2"/>
  <c r="P40" i="2"/>
  <c r="P47" i="2"/>
  <c r="J45" i="2"/>
  <c r="Y48" i="9"/>
  <c r="R49" i="2"/>
  <c r="R37" i="2"/>
  <c r="R46" i="2"/>
  <c r="R39" i="2"/>
  <c r="I53" i="1"/>
  <c r="L53" i="1"/>
  <c r="B53" i="3"/>
  <c r="B47" i="3"/>
  <c r="B43" i="3"/>
  <c r="B39" i="3"/>
  <c r="B35" i="3"/>
  <c r="D45" i="3"/>
  <c r="D35" i="3"/>
  <c r="F39" i="3"/>
  <c r="G47" i="3"/>
  <c r="G42" i="3"/>
  <c r="G37" i="3"/>
  <c r="G32" i="3"/>
  <c r="J45" i="3"/>
  <c r="J37" i="3"/>
  <c r="K44" i="3"/>
  <c r="K36" i="3"/>
  <c r="J51" i="3"/>
  <c r="K53" i="3"/>
  <c r="Q54" i="3"/>
  <c r="Q45" i="3"/>
  <c r="Q37" i="3"/>
  <c r="Q49" i="3"/>
  <c r="U41" i="3"/>
  <c r="N54" i="1"/>
  <c r="M55" i="1"/>
  <c r="X45" i="2"/>
  <c r="X36" i="2"/>
  <c r="X49" i="2"/>
  <c r="O41" i="2"/>
  <c r="O42" i="2"/>
  <c r="O53" i="2"/>
  <c r="P42" i="2"/>
  <c r="M54" i="3"/>
  <c r="M32" i="3"/>
  <c r="M36" i="3"/>
  <c r="M40" i="3"/>
  <c r="M44" i="3"/>
  <c r="M52" i="3"/>
  <c r="M33" i="3"/>
  <c r="M37" i="3"/>
  <c r="M41" i="3"/>
  <c r="M45" i="3"/>
  <c r="M50" i="3"/>
  <c r="M38" i="3"/>
  <c r="M46" i="3"/>
  <c r="M53" i="3"/>
  <c r="M51" i="3"/>
  <c r="M39" i="3"/>
  <c r="M47" i="3"/>
  <c r="I37" i="3"/>
  <c r="I45" i="3"/>
  <c r="E35" i="3"/>
  <c r="E43" i="3"/>
  <c r="E53" i="3"/>
  <c r="E37" i="3"/>
  <c r="E45" i="3"/>
  <c r="E41" i="3"/>
  <c r="E32" i="3"/>
  <c r="E47" i="3"/>
  <c r="C39" i="3"/>
  <c r="C52" i="3"/>
  <c r="C32" i="3"/>
  <c r="C42" i="3"/>
  <c r="C37" i="3"/>
  <c r="C45" i="3"/>
  <c r="R37" i="3"/>
  <c r="R53" i="3"/>
  <c r="R42" i="3"/>
  <c r="R32" i="3"/>
  <c r="R47" i="3"/>
  <c r="T48" i="9"/>
  <c r="E43" i="2"/>
  <c r="E47" i="2"/>
  <c r="E51" i="2"/>
  <c r="E36" i="2"/>
  <c r="E33" i="2"/>
  <c r="E44" i="2"/>
  <c r="E48" i="2"/>
  <c r="E52" i="2"/>
  <c r="E42" i="2"/>
  <c r="E50" i="2"/>
  <c r="E45" i="2"/>
  <c r="E53" i="2"/>
  <c r="X48" i="9"/>
  <c r="I43" i="2"/>
  <c r="I47" i="2"/>
  <c r="I51" i="2"/>
  <c r="I36" i="2"/>
  <c r="I33" i="2"/>
  <c r="I44" i="2"/>
  <c r="I48" i="2"/>
  <c r="I52" i="2"/>
  <c r="I40" i="2"/>
  <c r="I46" i="2"/>
  <c r="I34" i="2"/>
  <c r="I39" i="2"/>
  <c r="I49" i="2"/>
  <c r="O54" i="1"/>
  <c r="O36" i="1"/>
  <c r="O43" i="1"/>
  <c r="O47" i="1"/>
  <c r="O42" i="1"/>
  <c r="O48" i="1"/>
  <c r="O34" i="1"/>
  <c r="K45" i="1"/>
  <c r="K49" i="1"/>
  <c r="K42" i="1"/>
  <c r="K41" i="1"/>
  <c r="K33" i="1"/>
  <c r="K38" i="1"/>
  <c r="K35" i="1"/>
  <c r="K36" i="1"/>
  <c r="G54" i="1"/>
  <c r="G45" i="1"/>
  <c r="G49" i="1"/>
  <c r="G33" i="1"/>
  <c r="V6" i="9"/>
  <c r="G44" i="1"/>
  <c r="G46" i="1"/>
  <c r="C57" i="1"/>
  <c r="C34" i="1"/>
  <c r="C45" i="1"/>
  <c r="C40" i="1"/>
  <c r="C42" i="1"/>
  <c r="U54" i="1"/>
  <c r="X39" i="2"/>
  <c r="X52" i="2"/>
  <c r="X42" i="2"/>
  <c r="O35" i="2"/>
  <c r="O34" i="2"/>
  <c r="U44" i="1"/>
  <c r="U41" i="1"/>
  <c r="U49" i="1"/>
  <c r="U52" i="1"/>
  <c r="U38" i="1"/>
  <c r="U37" i="1"/>
  <c r="AK87" i="9"/>
  <c r="AL87" i="9"/>
  <c r="X43" i="2"/>
  <c r="X40" i="2"/>
  <c r="X37" i="2"/>
  <c r="X53" i="2"/>
  <c r="X46" i="2"/>
  <c r="O47" i="2"/>
  <c r="O50" i="2"/>
  <c r="O51" i="2"/>
  <c r="O48" i="2"/>
  <c r="O49" i="2"/>
  <c r="P45" i="2"/>
  <c r="P50" i="2"/>
  <c r="P51" i="2"/>
  <c r="P53" i="2"/>
  <c r="P38" i="2"/>
  <c r="J41" i="2"/>
  <c r="J39" i="2"/>
  <c r="J44" i="2"/>
  <c r="T41" i="2"/>
  <c r="U45" i="1"/>
  <c r="X36" i="1"/>
  <c r="X56" i="1"/>
  <c r="X44" i="1"/>
  <c r="X34" i="1"/>
  <c r="X38" i="1"/>
  <c r="U33" i="1"/>
  <c r="X33" i="2"/>
  <c r="X47" i="2"/>
  <c r="X44" i="2"/>
  <c r="X41" i="2"/>
  <c r="X34" i="2"/>
  <c r="X50" i="2"/>
  <c r="O40" i="2"/>
  <c r="O44" i="2"/>
  <c r="O33" i="2"/>
  <c r="O43" i="2"/>
  <c r="P39" i="2"/>
  <c r="P33" i="2"/>
  <c r="P34" i="2"/>
  <c r="P44" i="2"/>
  <c r="J35" i="2"/>
  <c r="J46" i="2"/>
  <c r="J48" i="2"/>
  <c r="J47" i="2"/>
  <c r="S35" i="2"/>
  <c r="R40" i="2"/>
  <c r="R48" i="2"/>
  <c r="R34" i="2"/>
  <c r="R41" i="2"/>
  <c r="R43" i="2"/>
  <c r="T35" i="2"/>
  <c r="T53" i="2"/>
  <c r="U48" i="1"/>
  <c r="U36" i="1"/>
  <c r="W35" i="2"/>
  <c r="X45" i="1"/>
  <c r="X41" i="1"/>
  <c r="X33" i="1"/>
  <c r="X51" i="1"/>
  <c r="X46" i="1"/>
  <c r="U42" i="1"/>
  <c r="U34" i="1"/>
  <c r="O46" i="1"/>
  <c r="K44" i="1"/>
  <c r="G38" i="1"/>
  <c r="C38" i="1"/>
  <c r="C53" i="1" s="1"/>
  <c r="O44" i="1"/>
  <c r="K55" i="1"/>
  <c r="I41" i="2"/>
  <c r="I50" i="2"/>
  <c r="C49" i="1"/>
  <c r="O38" i="1"/>
  <c r="E39" i="3"/>
  <c r="M42" i="3"/>
  <c r="L33" i="3"/>
  <c r="L44" i="3"/>
  <c r="L36" i="3"/>
  <c r="L46" i="3"/>
  <c r="H35" i="3"/>
  <c r="H53" i="3"/>
  <c r="H39" i="3"/>
  <c r="N36" i="3"/>
  <c r="N41" i="3"/>
  <c r="P41" i="3"/>
  <c r="P53" i="3"/>
  <c r="AF87" i="9"/>
  <c r="AB87" i="9"/>
  <c r="Z87" i="9"/>
  <c r="Q87" i="9"/>
  <c r="Q48" i="9"/>
  <c r="B39" i="2"/>
  <c r="B45" i="2"/>
  <c r="B49" i="2"/>
  <c r="B44" i="2"/>
  <c r="B50" i="2"/>
  <c r="B41" i="2"/>
  <c r="B34" i="2"/>
  <c r="B33" i="2"/>
  <c r="B46" i="2"/>
  <c r="B51" i="2"/>
  <c r="B40" i="2"/>
  <c r="U48" i="9"/>
  <c r="F39" i="2"/>
  <c r="F45" i="2"/>
  <c r="F49" i="2"/>
  <c r="F53" i="2"/>
  <c r="F40" i="2"/>
  <c r="F34" i="2"/>
  <c r="F42" i="2"/>
  <c r="F46" i="2"/>
  <c r="F50" i="2"/>
  <c r="F33" i="2"/>
  <c r="F48" i="2"/>
  <c r="F43" i="2"/>
  <c r="F51" i="2"/>
  <c r="F41" i="2"/>
  <c r="F35" i="2"/>
  <c r="S6" i="9"/>
  <c r="D37" i="1"/>
  <c r="D36" i="1"/>
  <c r="D43" i="1"/>
  <c r="D47" i="1"/>
  <c r="D38" i="1"/>
  <c r="D40" i="1"/>
  <c r="D44" i="1"/>
  <c r="D48" i="1"/>
  <c r="D41" i="1"/>
  <c r="D49" i="1"/>
  <c r="D33" i="1"/>
  <c r="D42" i="1"/>
  <c r="D50" i="1"/>
  <c r="J38" i="1"/>
  <c r="J40" i="1"/>
  <c r="J44" i="1"/>
  <c r="J48" i="1"/>
  <c r="J34" i="1"/>
  <c r="J41" i="1"/>
  <c r="J45" i="1"/>
  <c r="J49" i="1"/>
  <c r="J35" i="1"/>
  <c r="J46" i="1"/>
  <c r="J36" i="1"/>
  <c r="J47" i="1"/>
  <c r="U6" i="9"/>
  <c r="F38" i="1"/>
  <c r="F40" i="1"/>
  <c r="F44" i="1"/>
  <c r="F48" i="1"/>
  <c r="F34" i="1"/>
  <c r="F41" i="1"/>
  <c r="F45" i="1"/>
  <c r="F49" i="1"/>
  <c r="F33" i="1"/>
  <c r="F42" i="1"/>
  <c r="F50" i="1"/>
  <c r="F37" i="1"/>
  <c r="F43" i="1"/>
  <c r="Q6" i="9"/>
  <c r="B34" i="1"/>
  <c r="B42" i="1"/>
  <c r="B46" i="1"/>
  <c r="B50" i="1"/>
  <c r="B35" i="1"/>
  <c r="B38" i="1"/>
  <c r="B43" i="1"/>
  <c r="B47" i="1"/>
  <c r="B55" i="1"/>
  <c r="B40" i="1"/>
  <c r="B48" i="1"/>
  <c r="B41" i="1"/>
  <c r="B49" i="1"/>
  <c r="X38" i="2"/>
  <c r="M35" i="3"/>
  <c r="R50" i="3"/>
  <c r="P53" i="1"/>
  <c r="F55" i="1"/>
  <c r="R54" i="1"/>
  <c r="C54" i="1"/>
  <c r="F56" i="1"/>
  <c r="J56" i="1"/>
  <c r="R55" i="1"/>
  <c r="AG6" i="9"/>
  <c r="R35" i="1"/>
  <c r="R40" i="1"/>
  <c r="R44" i="1"/>
  <c r="R48" i="1"/>
  <c r="R52" i="1"/>
  <c r="R36" i="1"/>
  <c r="R41" i="1"/>
  <c r="R45" i="1"/>
  <c r="R49" i="1"/>
  <c r="C55" i="1"/>
  <c r="B56" i="1"/>
  <c r="G56" i="1"/>
  <c r="K56" i="1"/>
  <c r="D54" i="1"/>
  <c r="D57" i="1"/>
  <c r="R57" i="1"/>
  <c r="F54" i="1"/>
  <c r="C56" i="1"/>
  <c r="B54" i="1"/>
  <c r="D55" i="1"/>
  <c r="R56" i="1"/>
  <c r="N55" i="1"/>
  <c r="S57" i="1"/>
  <c r="U56" i="1"/>
  <c r="J34" i="2"/>
  <c r="J50" i="2"/>
  <c r="J52" i="2"/>
  <c r="J51" i="2"/>
  <c r="N40" i="2"/>
  <c r="N34" i="2"/>
  <c r="N51" i="2"/>
  <c r="N52" i="2"/>
  <c r="S38" i="2"/>
  <c r="S37" i="2"/>
  <c r="S36" i="2"/>
  <c r="Q46" i="2"/>
  <c r="Q43" i="2"/>
  <c r="Q37" i="2"/>
  <c r="Q52" i="2"/>
  <c r="Q53" i="2"/>
  <c r="Q35" i="2"/>
  <c r="T48" i="2"/>
  <c r="T49" i="2"/>
  <c r="T53" i="1"/>
  <c r="D54" i="2"/>
  <c r="W48" i="2"/>
  <c r="W42" i="2"/>
  <c r="W50" i="2"/>
  <c r="W46" i="2"/>
  <c r="S53" i="3"/>
  <c r="S44" i="3"/>
  <c r="U55" i="1"/>
  <c r="W53" i="1"/>
  <c r="T55" i="1"/>
  <c r="V55" i="1"/>
  <c r="S45" i="2"/>
  <c r="S51" i="2"/>
  <c r="S42" i="2"/>
  <c r="Q33" i="2"/>
  <c r="Q51" i="2"/>
  <c r="Q39" i="2"/>
  <c r="Q42" i="2"/>
  <c r="T40" i="2"/>
  <c r="T33" i="2"/>
  <c r="T36" i="2"/>
  <c r="S53" i="2"/>
  <c r="S48" i="2"/>
  <c r="S34" i="2"/>
  <c r="S44" i="2"/>
  <c r="S49" i="2"/>
  <c r="S40" i="2"/>
  <c r="S47" i="2"/>
  <c r="AH48" i="9"/>
  <c r="S41" i="2"/>
  <c r="S46" i="2"/>
  <c r="U53" i="1"/>
  <c r="H54" i="3"/>
  <c r="H50" i="3"/>
  <c r="H44" i="3"/>
  <c r="H40" i="3"/>
  <c r="H36" i="3"/>
  <c r="H32" i="3"/>
  <c r="J46" i="3"/>
  <c r="J44" i="3"/>
  <c r="J42" i="3"/>
  <c r="J40" i="3"/>
  <c r="J38" i="3"/>
  <c r="J36" i="3"/>
  <c r="J34" i="3"/>
  <c r="J32" i="3"/>
  <c r="L45" i="3"/>
  <c r="L42" i="3"/>
  <c r="L40" i="3"/>
  <c r="L37" i="3"/>
  <c r="L34" i="3"/>
  <c r="J50" i="3"/>
  <c r="J52" i="3"/>
  <c r="J54" i="3"/>
  <c r="N51" i="3"/>
  <c r="N44" i="3"/>
  <c r="N39" i="3"/>
  <c r="N33" i="3"/>
  <c r="O35" i="3"/>
  <c r="O55" i="3" s="1"/>
  <c r="R34" i="3"/>
  <c r="R39" i="3"/>
  <c r="R45" i="3"/>
  <c r="AE87" i="9"/>
  <c r="AC87" i="9"/>
  <c r="X87" i="9"/>
  <c r="V87" i="9"/>
  <c r="T87" i="9"/>
  <c r="R87" i="9"/>
  <c r="AG87" i="9"/>
  <c r="Z43" i="9"/>
  <c r="K26" i="2"/>
  <c r="J55" i="1"/>
  <c r="Y6" i="9"/>
  <c r="AH87" i="9"/>
  <c r="S44" i="1"/>
  <c r="S36" i="1"/>
  <c r="S52" i="1"/>
  <c r="U26" i="2"/>
  <c r="AJ87" i="9"/>
  <c r="AB43" i="9"/>
  <c r="M26" i="2"/>
  <c r="AI87" i="9"/>
  <c r="V54" i="3"/>
  <c r="Q53" i="1"/>
  <c r="I42" i="3"/>
  <c r="I55" i="3" s="1"/>
  <c r="F47" i="3"/>
  <c r="F55" i="3" s="1"/>
  <c r="E34" i="3"/>
  <c r="E55" i="3" s="1"/>
  <c r="C33" i="3"/>
  <c r="C55" i="3" s="1"/>
  <c r="D33" i="3"/>
  <c r="D55" i="3" s="1"/>
  <c r="S40" i="3"/>
  <c r="S36" i="3"/>
  <c r="S55" i="3" s="1"/>
  <c r="X54" i="3"/>
  <c r="T42" i="3"/>
  <c r="T37" i="3"/>
  <c r="U49" i="3"/>
  <c r="U48" i="3"/>
  <c r="T50" i="2"/>
  <c r="T46" i="2"/>
  <c r="AI48" i="9"/>
  <c r="T52" i="2"/>
  <c r="T37" i="2"/>
  <c r="T38" i="2"/>
  <c r="T47" i="2"/>
  <c r="T42" i="2"/>
  <c r="T34" i="2"/>
  <c r="T45" i="2"/>
  <c r="W39" i="2"/>
  <c r="W49" i="2"/>
  <c r="W51" i="2"/>
  <c r="H54" i="2"/>
  <c r="L26" i="2"/>
  <c r="V26" i="2"/>
  <c r="M53" i="1"/>
  <c r="T54" i="1"/>
  <c r="T56" i="1"/>
  <c r="U57" i="1"/>
  <c r="O33" i="1"/>
  <c r="O53" i="1" s="1"/>
  <c r="G36" i="1"/>
  <c r="G53" i="1" s="1"/>
  <c r="AC6" i="9"/>
  <c r="E53" i="1"/>
  <c r="D53" i="1"/>
  <c r="J53" i="1"/>
  <c r="AM6" i="9"/>
  <c r="X43" i="1"/>
  <c r="K55" i="3"/>
  <c r="W55" i="3"/>
  <c r="B55" i="3"/>
  <c r="G55" i="3"/>
  <c r="AA55" i="3"/>
  <c r="Z55" i="3"/>
  <c r="Y55" i="3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AA33" i="2"/>
  <c r="Z33" i="2"/>
  <c r="Y33" i="2"/>
  <c r="AA53" i="1"/>
  <c r="Z53" i="1"/>
  <c r="Y53" i="1"/>
  <c r="J54" i="1"/>
  <c r="X42" i="1"/>
  <c r="X39" i="1"/>
  <c r="R54" i="2" l="1"/>
  <c r="I54" i="2"/>
  <c r="E54" i="2"/>
  <c r="G54" i="2"/>
  <c r="C54" i="2"/>
  <c r="N53" i="2"/>
  <c r="N43" i="2"/>
  <c r="N46" i="2"/>
  <c r="P49" i="2"/>
  <c r="AE48" i="9"/>
  <c r="P46" i="2"/>
  <c r="P54" i="2" s="1"/>
  <c r="P41" i="2"/>
  <c r="P37" i="2"/>
  <c r="X55" i="3"/>
  <c r="V55" i="3"/>
  <c r="T55" i="3"/>
  <c r="U55" i="3"/>
  <c r="J54" i="2"/>
  <c r="R53" i="1"/>
  <c r="Y54" i="2"/>
  <c r="B53" i="1"/>
  <c r="F53" i="1"/>
  <c r="F54" i="2"/>
  <c r="B54" i="2"/>
  <c r="O54" i="2"/>
  <c r="P55" i="3"/>
  <c r="K53" i="1"/>
  <c r="M55" i="3"/>
  <c r="N54" i="2"/>
  <c r="W54" i="2"/>
  <c r="L55" i="3"/>
  <c r="Q54" i="2"/>
  <c r="X54" i="2"/>
  <c r="R55" i="3"/>
  <c r="H55" i="3"/>
  <c r="Z54" i="2"/>
  <c r="S53" i="1"/>
  <c r="AA54" i="2"/>
  <c r="S54" i="2"/>
  <c r="X53" i="1"/>
  <c r="M42" i="2"/>
  <c r="M44" i="2"/>
  <c r="M47" i="2"/>
  <c r="M50" i="2"/>
  <c r="M52" i="2"/>
  <c r="M36" i="2"/>
  <c r="M33" i="2"/>
  <c r="M43" i="2"/>
  <c r="M46" i="2"/>
  <c r="M48" i="2"/>
  <c r="M51" i="2"/>
  <c r="M40" i="2"/>
  <c r="M35" i="2"/>
  <c r="M34" i="2"/>
  <c r="AB48" i="9"/>
  <c r="M45" i="2"/>
  <c r="M53" i="2"/>
  <c r="M39" i="2"/>
  <c r="M41" i="2"/>
  <c r="M49" i="2"/>
  <c r="AJ48" i="9"/>
  <c r="U47" i="2"/>
  <c r="U51" i="2"/>
  <c r="U40" i="2"/>
  <c r="U35" i="2"/>
  <c r="U45" i="2"/>
  <c r="U41" i="2"/>
  <c r="U46" i="2"/>
  <c r="U42" i="2"/>
  <c r="U50" i="2"/>
  <c r="U36" i="2"/>
  <c r="U44" i="2"/>
  <c r="U33" i="2"/>
  <c r="U48" i="2"/>
  <c r="U38" i="2"/>
  <c r="U43" i="2"/>
  <c r="U53" i="2"/>
  <c r="U39" i="2"/>
  <c r="U52" i="2"/>
  <c r="U34" i="2"/>
  <c r="U49" i="2"/>
  <c r="U37" i="2"/>
  <c r="N55" i="3"/>
  <c r="J55" i="3"/>
  <c r="Z48" i="9"/>
  <c r="K39" i="2"/>
  <c r="K43" i="2"/>
  <c r="K45" i="2"/>
  <c r="K47" i="2"/>
  <c r="K49" i="2"/>
  <c r="K51" i="2"/>
  <c r="K53" i="2"/>
  <c r="K41" i="2"/>
  <c r="K40" i="2"/>
  <c r="K35" i="2"/>
  <c r="K34" i="2"/>
  <c r="K33" i="2"/>
  <c r="K42" i="2"/>
  <c r="K44" i="2"/>
  <c r="K46" i="2"/>
  <c r="K48" i="2"/>
  <c r="K50" i="2"/>
  <c r="K52" i="2"/>
  <c r="K36" i="2"/>
  <c r="AA48" i="9"/>
  <c r="L33" i="2"/>
  <c r="L42" i="2"/>
  <c r="L44" i="2"/>
  <c r="L46" i="2"/>
  <c r="L48" i="2"/>
  <c r="L50" i="2"/>
  <c r="L52" i="2"/>
  <c r="L41" i="2"/>
  <c r="L34" i="2"/>
  <c r="L39" i="2"/>
  <c r="L43" i="2"/>
  <c r="L45" i="2"/>
  <c r="L47" i="2"/>
  <c r="L49" i="2"/>
  <c r="L51" i="2"/>
  <c r="L53" i="2"/>
  <c r="L40" i="2"/>
  <c r="L36" i="2"/>
  <c r="L35" i="2"/>
  <c r="T54" i="2"/>
  <c r="AK48" i="9"/>
  <c r="V48" i="2"/>
  <c r="V53" i="2"/>
  <c r="V37" i="2"/>
  <c r="V36" i="2"/>
  <c r="V44" i="2"/>
  <c r="V34" i="2"/>
  <c r="V42" i="2"/>
  <c r="V50" i="2"/>
  <c r="V39" i="2"/>
  <c r="V47" i="2"/>
  <c r="V51" i="2"/>
  <c r="V33" i="2"/>
  <c r="V41" i="2"/>
  <c r="V45" i="2"/>
  <c r="V49" i="2"/>
  <c r="V40" i="2"/>
  <c r="V52" i="2"/>
  <c r="V38" i="2"/>
  <c r="V46" i="2"/>
  <c r="V35" i="2"/>
  <c r="V43" i="2"/>
  <c r="K54" i="2" l="1"/>
  <c r="U54" i="2"/>
  <c r="M54" i="2"/>
  <c r="V54" i="2"/>
  <c r="L54" i="2"/>
</calcChain>
</file>

<file path=xl/sharedStrings.xml><?xml version="1.0" encoding="utf-8"?>
<sst xmlns="http://schemas.openxmlformats.org/spreadsheetml/2006/main" count="1076" uniqueCount="277">
  <si>
    <t>　 歳 入 合 計</t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</si>
  <si>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</si>
  <si>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</si>
  <si>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</si>
  <si>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</si>
  <si>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</si>
  <si>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</si>
  <si>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</si>
  <si>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</si>
  <si>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</si>
  <si>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収支状況</t>
    <rPh sb="0" eb="2">
      <t>シュウシ</t>
    </rPh>
    <rPh sb="2" eb="4">
      <t>ジョウキョウ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</si>
  <si>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</si>
  <si>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</si>
  <si>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</si>
  <si>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</si>
  <si>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</si>
  <si>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</si>
  <si>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</si>
  <si>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</si>
  <si>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</si>
  <si>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</si>
  <si>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</si>
  <si>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</si>
  <si>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</si>
  <si>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</si>
  <si>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</si>
  <si>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</si>
  <si>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</si>
  <si>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</si>
  <si>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</si>
  <si>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</si>
  <si>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</si>
  <si>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</si>
  <si>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</si>
  <si>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</si>
  <si>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</si>
  <si>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</si>
  <si>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</si>
  <si>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</si>
  <si>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 xml:space="preserve"> 　　うち補助事業費</t>
    <phoneticPr fontId="2"/>
  </si>
  <si>
    <t xml:space="preserve"> 　　うち単独事業費</t>
    <phoneticPr fontId="2"/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</si>
  <si>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</si>
  <si>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</si>
  <si>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</si>
  <si>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</si>
  <si>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</si>
  <si>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</si>
  <si>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</si>
  <si>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</si>
  <si>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</si>
  <si>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</si>
  <si>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</si>
  <si>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</si>
  <si>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</si>
  <si>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</si>
  <si>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</si>
  <si>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</si>
  <si>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</si>
  <si>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</si>
  <si>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</si>
  <si>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</si>
  <si>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</si>
  <si>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</si>
  <si>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</si>
  <si>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</si>
  <si>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</si>
  <si>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</si>
  <si>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</si>
  <si>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</si>
  <si>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</si>
  <si>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 xml:space="preserve"> (1) 普通交付税</t>
    <phoneticPr fontId="2"/>
  </si>
  <si>
    <t xml:space="preserve"> (2) 特別交付税</t>
    <phoneticPr fontId="2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</si>
  <si>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</si>
  <si>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</si>
  <si>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</si>
  <si>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>　  合　　　　 計</t>
  </si>
  <si>
    <t>歳出総額</t>
    <phoneticPr fontId="2"/>
  </si>
  <si>
    <t>地方債現在高</t>
    <phoneticPr fontId="2"/>
  </si>
  <si>
    <t>人　件　費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</si>
  <si>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</si>
  <si>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</si>
  <si>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</si>
  <si>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</si>
  <si>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</si>
  <si>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</si>
  <si>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</si>
  <si>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</si>
  <si>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</si>
  <si>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</si>
  <si>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</si>
  <si>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</si>
  <si>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</si>
  <si>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</si>
  <si>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</si>
  <si>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</si>
  <si>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</si>
  <si>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</si>
  <si>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</si>
  <si>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地方交付税</t>
    <phoneticPr fontId="2"/>
  </si>
  <si>
    <t>００(H12)</t>
    <phoneticPr fontId="2"/>
  </si>
  <si>
    <t>００(H12）</t>
    <phoneticPr fontId="2"/>
  </si>
  <si>
    <t>栃木県</t>
    <rPh sb="0" eb="3">
      <t>トチギケン</t>
    </rPh>
    <phoneticPr fontId="2"/>
  </si>
  <si>
    <t>３ 地方特例交付金　</t>
  </si>
  <si>
    <t>３ 地方特例交付金　</t>
    <rPh sb="2" eb="4">
      <t>チホウ</t>
    </rPh>
    <rPh sb="4" eb="6">
      <t>トクレイ</t>
    </rPh>
    <rPh sb="6" eb="9">
      <t>コウフキン</t>
    </rPh>
    <phoneticPr fontId="2"/>
  </si>
  <si>
    <t>４ 地方交付税</t>
  </si>
  <si>
    <t>４ 地方交付税</t>
    <phoneticPr fontId="3"/>
  </si>
  <si>
    <t>５ 交通安全対策特別交付金</t>
  </si>
  <si>
    <t>５ 交通安全対策特別交付金</t>
    <phoneticPr fontId="3"/>
  </si>
  <si>
    <t>６ 分担金・負担金</t>
  </si>
  <si>
    <t>６ 分担金・負担金</t>
    <phoneticPr fontId="3"/>
  </si>
  <si>
    <t>７ 使用料</t>
  </si>
  <si>
    <t>７ 使用料</t>
    <phoneticPr fontId="3"/>
  </si>
  <si>
    <t>８ 手 数 料</t>
  </si>
  <si>
    <t>８ 手 数 料</t>
    <phoneticPr fontId="3"/>
  </si>
  <si>
    <t>９ 国庫支出金</t>
  </si>
  <si>
    <t>９ 国庫支出金</t>
    <phoneticPr fontId="3"/>
  </si>
  <si>
    <t>一般財源(1～5）</t>
    <phoneticPr fontId="2"/>
  </si>
  <si>
    <t>１ 地 方 税</t>
  </si>
  <si>
    <t>２ 地方譲与税</t>
  </si>
  <si>
    <t xml:space="preserve"> (1) 普通交付税</t>
  </si>
  <si>
    <t xml:space="preserve"> (2) 特別交付税</t>
  </si>
  <si>
    <t>地方債</t>
    <rPh sb="0" eb="3">
      <t>チホウサイ</t>
    </rPh>
    <phoneticPr fontId="2"/>
  </si>
  <si>
    <t>歳入合計</t>
    <rPh sb="0" eb="2">
      <t>サイニュウ</t>
    </rPh>
    <rPh sb="2" eb="4">
      <t>ゴウケイ</t>
    </rPh>
    <phoneticPr fontId="2"/>
  </si>
  <si>
    <t>　個          人</t>
  </si>
  <si>
    <t>　法          人</t>
  </si>
  <si>
    <t xml:space="preserve">  利　 子     割</t>
  </si>
  <si>
    <t xml:space="preserve">  個          人</t>
  </si>
  <si>
    <t xml:space="preserve">  法          人</t>
  </si>
  <si>
    <t>補助費等</t>
    <rPh sb="0" eb="3">
      <t>ホジョヒ</t>
    </rPh>
    <rPh sb="3" eb="4">
      <t>トウ</t>
    </rPh>
    <phoneticPr fontId="2"/>
  </si>
  <si>
    <t>積　立　金</t>
    <rPh sb="0" eb="1">
      <t>セキ</t>
    </rPh>
    <rPh sb="2" eb="3">
      <t>リツ</t>
    </rPh>
    <rPh sb="4" eb="5">
      <t>キン</t>
    </rPh>
    <phoneticPr fontId="2"/>
  </si>
  <si>
    <t>貸　出　金</t>
    <phoneticPr fontId="2"/>
  </si>
  <si>
    <t>　　 　元利償還金</t>
    <rPh sb="4" eb="6">
      <t>ガンリ</t>
    </rPh>
    <rPh sb="6" eb="9">
      <t>ショウカンキン</t>
    </rPh>
    <phoneticPr fontId="2"/>
  </si>
  <si>
    <t>　　　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2"/>
  </si>
  <si>
    <t>９ 警　察　費</t>
  </si>
  <si>
    <t>９ 警　察　費</t>
    <rPh sb="2" eb="3">
      <t>ケイ</t>
    </rPh>
    <rPh sb="4" eb="5">
      <t>サツ</t>
    </rPh>
    <rPh sb="6" eb="7">
      <t>ヒ</t>
    </rPh>
    <phoneticPr fontId="2"/>
  </si>
  <si>
    <t>10 消　防　費</t>
  </si>
  <si>
    <t>10 消　防　費</t>
    <rPh sb="3" eb="4">
      <t>ケ</t>
    </rPh>
    <rPh sb="5" eb="6">
      <t>ボウ</t>
    </rPh>
    <rPh sb="7" eb="8">
      <t>ヒ</t>
    </rPh>
    <phoneticPr fontId="2"/>
  </si>
  <si>
    <t>11 教　育　費</t>
  </si>
  <si>
    <t>11 教　育　費</t>
    <rPh sb="3" eb="4">
      <t>キョウ</t>
    </rPh>
    <rPh sb="5" eb="6">
      <t>イク</t>
    </rPh>
    <rPh sb="7" eb="8">
      <t>ヒ</t>
    </rPh>
    <phoneticPr fontId="2"/>
  </si>
  <si>
    <t>12 災害復旧費</t>
  </si>
  <si>
    <t>12 災害復旧費</t>
    <rPh sb="3" eb="5">
      <t>サイガイ</t>
    </rPh>
    <rPh sb="5" eb="7">
      <t>フッキュウ</t>
    </rPh>
    <rPh sb="7" eb="8">
      <t>ヒ</t>
    </rPh>
    <phoneticPr fontId="2"/>
  </si>
  <si>
    <t>13 公　債　費</t>
  </si>
  <si>
    <t>13 公　債　費</t>
    <rPh sb="3" eb="4">
      <t>コウ</t>
    </rPh>
    <rPh sb="5" eb="6">
      <t>サイ</t>
    </rPh>
    <rPh sb="7" eb="8">
      <t>ヒ</t>
    </rPh>
    <phoneticPr fontId="2"/>
  </si>
  <si>
    <t>14 諸 支 出 金</t>
  </si>
  <si>
    <t>14 諸 支 出 金</t>
    <rPh sb="3" eb="4">
      <t>ショ</t>
    </rPh>
    <rPh sb="5" eb="6">
      <t>ササ</t>
    </rPh>
    <rPh sb="7" eb="8">
      <t>デ</t>
    </rPh>
    <rPh sb="9" eb="10">
      <t>キン</t>
    </rPh>
    <phoneticPr fontId="2"/>
  </si>
  <si>
    <t>15 前年度繰上充用金</t>
  </si>
  <si>
    <t>15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</si>
  <si>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>16 利子割交付金</t>
  </si>
  <si>
    <t>16 利子割交付金</t>
    <rPh sb="3" eb="5">
      <t>リシ</t>
    </rPh>
    <rPh sb="5" eb="6">
      <t>ワリ</t>
    </rPh>
    <rPh sb="6" eb="9">
      <t>コウフキン</t>
    </rPh>
    <phoneticPr fontId="2"/>
  </si>
  <si>
    <t>１ 議　会　費</t>
  </si>
  <si>
    <t>２ 総　務　費</t>
  </si>
  <si>
    <t>３ 民　生　費</t>
  </si>
  <si>
    <t>４ 衛　生　費</t>
  </si>
  <si>
    <t>５ 労　働　費</t>
  </si>
  <si>
    <t>７ 商　工　費</t>
  </si>
  <si>
    <t>８ 土　木　費</t>
  </si>
  <si>
    <t>17 地方消費税交付金</t>
    <rPh sb="3" eb="5">
      <t>チホウ</t>
    </rPh>
    <rPh sb="5" eb="8">
      <t>ショウヒゼイ</t>
    </rPh>
    <rPh sb="8" eb="11">
      <t>コウフキン</t>
    </rPh>
    <phoneticPr fontId="2"/>
  </si>
  <si>
    <t>18 ゴルフ場利用税交付金</t>
    <rPh sb="6" eb="7">
      <t>ジョウ</t>
    </rPh>
    <rPh sb="7" eb="9">
      <t>リヨウ</t>
    </rPh>
    <rPh sb="9" eb="10">
      <t>ゼイ</t>
    </rPh>
    <rPh sb="10" eb="13">
      <t>コウフキン</t>
    </rPh>
    <phoneticPr fontId="2"/>
  </si>
  <si>
    <t>19 特別地方消費税交付金</t>
    <rPh sb="3" eb="5">
      <t>トクベツ</t>
    </rPh>
    <rPh sb="5" eb="7">
      <t>チホウ</t>
    </rPh>
    <rPh sb="7" eb="10">
      <t>ショウヒゼイ</t>
    </rPh>
    <rPh sb="10" eb="13">
      <t>コウフキン</t>
    </rPh>
    <phoneticPr fontId="2"/>
  </si>
  <si>
    <t>20 自動車取得税交付金</t>
    <rPh sb="3" eb="6">
      <t>ジドウシャ</t>
    </rPh>
    <rPh sb="6" eb="8">
      <t>シュトク</t>
    </rPh>
    <rPh sb="8" eb="9">
      <t>ゼイ</t>
    </rPh>
    <rPh sb="9" eb="11">
      <t>コウフ</t>
    </rPh>
    <rPh sb="11" eb="12">
      <t>キン</t>
    </rPh>
    <phoneticPr fontId="2"/>
  </si>
  <si>
    <t>21 軽油引取税交付金</t>
    <rPh sb="3" eb="5">
      <t>ケイユ</t>
    </rPh>
    <rPh sb="5" eb="7">
      <t>ヒキトリ</t>
    </rPh>
    <rPh sb="7" eb="8">
      <t>ゼイ</t>
    </rPh>
    <rPh sb="8" eb="11">
      <t>コウフキン</t>
    </rPh>
    <phoneticPr fontId="2"/>
  </si>
  <si>
    <t>1 県民税</t>
    <phoneticPr fontId="2"/>
  </si>
  <si>
    <t>2 事業税</t>
    <phoneticPr fontId="2"/>
  </si>
  <si>
    <t>3 地方消費税</t>
    <phoneticPr fontId="2"/>
  </si>
  <si>
    <t>4 不動産取得税</t>
    <phoneticPr fontId="2"/>
  </si>
  <si>
    <t>5 県たばこ税</t>
    <phoneticPr fontId="2"/>
  </si>
  <si>
    <t>6 ゴルフ場利用税</t>
    <phoneticPr fontId="2"/>
  </si>
  <si>
    <t>7 特別地方消費税</t>
    <phoneticPr fontId="2"/>
  </si>
  <si>
    <t>8 自動車税</t>
    <phoneticPr fontId="2"/>
  </si>
  <si>
    <t>9 鉱区税</t>
    <phoneticPr fontId="2"/>
  </si>
  <si>
    <t>10 狩猟者登録税</t>
    <phoneticPr fontId="2"/>
  </si>
  <si>
    <t>11 自動車取得税</t>
    <phoneticPr fontId="2"/>
  </si>
  <si>
    <t>12 軽油引取税</t>
    <phoneticPr fontId="2"/>
  </si>
  <si>
    <t>13 入猟税</t>
    <phoneticPr fontId="2"/>
  </si>
  <si>
    <t>14 旧法による税</t>
    <phoneticPr fontId="2"/>
  </si>
  <si>
    <t>県民税</t>
    <rPh sb="0" eb="1">
      <t>ケン</t>
    </rPh>
    <phoneticPr fontId="2"/>
  </si>
  <si>
    <t>事業税</t>
    <rPh sb="0" eb="3">
      <t>ジギョウゼイ</t>
    </rPh>
    <phoneticPr fontId="2"/>
  </si>
  <si>
    <t>自動車税</t>
    <rPh sb="0" eb="3">
      <t>ジドウシャ</t>
    </rPh>
    <rPh sb="3" eb="4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</si>
  <si>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</si>
  <si>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０１(H13)</t>
    <phoneticPr fontId="2"/>
  </si>
  <si>
    <t>０１(H13）</t>
    <phoneticPr fontId="2"/>
  </si>
  <si>
    <t>０２(H14)</t>
    <phoneticPr fontId="2"/>
  </si>
  <si>
    <t>栃木県</t>
    <rPh sb="0" eb="3">
      <t>トチギケン</t>
    </rPh>
    <phoneticPr fontId="2"/>
  </si>
  <si>
    <t>10 財産収入</t>
    <phoneticPr fontId="3"/>
  </si>
  <si>
    <t>11 寄 附 金</t>
    <rPh sb="5" eb="6">
      <t>フ</t>
    </rPh>
    <phoneticPr fontId="3"/>
  </si>
  <si>
    <t>12 繰 入 金</t>
    <phoneticPr fontId="3"/>
  </si>
  <si>
    <t>13 繰 越 金</t>
    <phoneticPr fontId="3"/>
  </si>
  <si>
    <t>14 諸 収 入</t>
    <phoneticPr fontId="3"/>
  </si>
  <si>
    <t>15 地 方 債</t>
    <phoneticPr fontId="3"/>
  </si>
  <si>
    <t>特定財源（6～15）</t>
    <rPh sb="0" eb="2">
      <t>トクテイ</t>
    </rPh>
    <rPh sb="2" eb="4">
      <t>ザイゲン</t>
    </rPh>
    <phoneticPr fontId="2"/>
  </si>
  <si>
    <t>自主財源（1+7+8+10～14）</t>
    <phoneticPr fontId="3"/>
  </si>
  <si>
    <t>依存財源（2～6+9+15）</t>
    <phoneticPr fontId="3"/>
  </si>
  <si>
    <t xml:space="preserve">  うち県庁舎整備</t>
    <rPh sb="4" eb="5">
      <t>ケン</t>
    </rPh>
    <rPh sb="5" eb="7">
      <t>チョウシャ</t>
    </rPh>
    <rPh sb="7" eb="9">
      <t>セイビ</t>
    </rPh>
    <phoneticPr fontId="2"/>
  </si>
  <si>
    <t>０３(H15)</t>
    <phoneticPr fontId="2"/>
  </si>
  <si>
    <t>０３(H15)</t>
    <phoneticPr fontId="2"/>
  </si>
  <si>
    <t>０３(H15)</t>
    <phoneticPr fontId="2"/>
  </si>
  <si>
    <t>０３(H15)</t>
    <phoneticPr fontId="2"/>
  </si>
  <si>
    <t>０２(H14)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</si>
  <si>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</si>
  <si>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</si>
  <si>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</si>
  <si>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17配当割交付金</t>
    <rPh sb="2" eb="4">
      <t>ハイトウ</t>
    </rPh>
    <rPh sb="4" eb="5">
      <t>ワリ</t>
    </rPh>
    <rPh sb="5" eb="8">
      <t>コウフキン</t>
    </rPh>
    <phoneticPr fontId="2"/>
  </si>
  <si>
    <t>18株式等譲渡所得割交付金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2"/>
  </si>
  <si>
    <t xml:space="preserve">  配　　当　　割</t>
    <rPh sb="2" eb="3">
      <t>クバ</t>
    </rPh>
    <rPh sb="5" eb="6">
      <t>トウ</t>
    </rPh>
    <rPh sb="8" eb="9">
      <t>ワリ</t>
    </rPh>
    <phoneticPr fontId="2"/>
  </si>
  <si>
    <t>　株式等譲渡所得割</t>
    <rPh sb="1" eb="3">
      <t>カブシキ</t>
    </rPh>
    <rPh sb="3" eb="4">
      <t>トウ</t>
    </rPh>
    <rPh sb="4" eb="6">
      <t>ジョウト</t>
    </rPh>
    <rPh sb="6" eb="8">
      <t>ショトク</t>
    </rPh>
    <rPh sb="8" eb="9">
      <t>ワリ</t>
    </rPh>
    <phoneticPr fontId="2"/>
  </si>
  <si>
    <t xml:space="preserve">  利　　子    割</t>
    <phoneticPr fontId="2"/>
  </si>
  <si>
    <t xml:space="preserve"> </t>
    <phoneticPr fontId="2"/>
  </si>
  <si>
    <t>（％）</t>
    <phoneticPr fontId="2"/>
  </si>
  <si>
    <t>０５(H17)</t>
    <phoneticPr fontId="2"/>
  </si>
  <si>
    <t>０５(H17)</t>
    <phoneticPr fontId="2"/>
  </si>
  <si>
    <t>０６(H18)</t>
    <phoneticPr fontId="2"/>
  </si>
  <si>
    <t>21実質公債費比率</t>
    <phoneticPr fontId="2"/>
  </si>
  <si>
    <t>０６(H18)</t>
    <phoneticPr fontId="2"/>
  </si>
  <si>
    <t>一般財源(1～４）</t>
    <phoneticPr fontId="2"/>
  </si>
  <si>
    <t>特定財源（５～15）</t>
    <rPh sb="0" eb="2">
      <t>トクテイ</t>
    </rPh>
    <rPh sb="2" eb="4">
      <t>ザイゲン</t>
    </rPh>
    <phoneticPr fontId="2"/>
  </si>
  <si>
    <t>０７(H19)</t>
    <phoneticPr fontId="2"/>
  </si>
  <si>
    <t>22将来負担比率</t>
    <rPh sb="2" eb="4">
      <t>ショウライ</t>
    </rPh>
    <rPh sb="4" eb="6">
      <t>フタン</t>
    </rPh>
    <rPh sb="6" eb="8">
      <t>ヒリツ</t>
    </rPh>
    <phoneticPr fontId="2"/>
  </si>
  <si>
    <t>10-1狩猟税</t>
    <phoneticPr fontId="2"/>
  </si>
  <si>
    <t>０８(H20)</t>
    <phoneticPr fontId="2"/>
  </si>
  <si>
    <t>０９(H21)</t>
    <phoneticPr fontId="2"/>
  </si>
  <si>
    <t>１０(H22)</t>
    <phoneticPr fontId="2"/>
  </si>
  <si>
    <t>１1(H23)</t>
    <phoneticPr fontId="2"/>
  </si>
  <si>
    <t>１２(H24)</t>
    <phoneticPr fontId="2"/>
  </si>
  <si>
    <t>１１(H23)</t>
    <phoneticPr fontId="2"/>
  </si>
  <si>
    <r>
      <rPr>
        <sz val="9"/>
        <rFont val="ＭＳ 明朝"/>
        <family val="1"/>
        <charset val="128"/>
      </rPr>
      <t>(2,010,710)</t>
    </r>
    <r>
      <rPr>
        <sz val="10"/>
        <rFont val="ＭＳ 明朝"/>
        <family val="1"/>
        <charset val="128"/>
      </rPr>
      <t xml:space="preserve">
2,008,036</t>
    </r>
    <phoneticPr fontId="2"/>
  </si>
  <si>
    <t xml:space="preserve"> (3) 震災復興特別交付税</t>
    <rPh sb="5" eb="7">
      <t>シンサイ</t>
    </rPh>
    <rPh sb="7" eb="9">
      <t>フッコウ</t>
    </rPh>
    <rPh sb="9" eb="11">
      <t>トクベツ</t>
    </rPh>
    <rPh sb="11" eb="14">
      <t>コウフゼイ</t>
    </rPh>
    <phoneticPr fontId="2"/>
  </si>
  <si>
    <t>１３(H25)</t>
    <phoneticPr fontId="2"/>
  </si>
  <si>
    <t>-</t>
    <phoneticPr fontId="2"/>
  </si>
  <si>
    <t>１４(H26)</t>
    <phoneticPr fontId="2"/>
  </si>
  <si>
    <t>-</t>
  </si>
  <si>
    <t>１５(H27)</t>
    <phoneticPr fontId="2"/>
  </si>
  <si>
    <t>-</t>
    <phoneticPr fontId="2"/>
  </si>
  <si>
    <t>１５(H27)</t>
    <phoneticPr fontId="2"/>
  </si>
  <si>
    <t>１５(H2７)</t>
    <phoneticPr fontId="2"/>
  </si>
  <si>
    <t>１６(H28)</t>
    <phoneticPr fontId="2"/>
  </si>
  <si>
    <t>物件購入等</t>
    <rPh sb="0" eb="2">
      <t>ブッケン</t>
    </rPh>
    <rPh sb="2" eb="5">
      <t>コウニュウトウ</t>
    </rPh>
    <phoneticPr fontId="2"/>
  </si>
  <si>
    <t>25債務負担行為</t>
    <rPh sb="2" eb="4">
      <t>サイム</t>
    </rPh>
    <rPh sb="4" eb="6">
      <t>フタン</t>
    </rPh>
    <rPh sb="6" eb="8">
      <t>コウイ</t>
    </rPh>
    <phoneticPr fontId="2"/>
  </si>
  <si>
    <t>債務保証又は損失補償</t>
    <rPh sb="0" eb="2">
      <t>サイム</t>
    </rPh>
    <rPh sb="2" eb="4">
      <t>ホショウ</t>
    </rPh>
    <rPh sb="4" eb="5">
      <t>マタ</t>
    </rPh>
    <rPh sb="6" eb="8">
      <t>ソンシツ</t>
    </rPh>
    <rPh sb="8" eb="10">
      <t>ホショウ</t>
    </rPh>
    <phoneticPr fontId="2"/>
  </si>
  <si>
    <t>その他</t>
    <rPh sb="2" eb="3">
      <t>タ</t>
    </rPh>
    <phoneticPr fontId="2"/>
  </si>
  <si>
    <t>１６(H28)</t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</si>
  <si>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</si>
  <si>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 xml:space="preserve">   うち臨時財政対策債</t>
    <phoneticPr fontId="2"/>
  </si>
  <si>
    <t>地方消費税</t>
    <phoneticPr fontId="2"/>
  </si>
  <si>
    <t>不動産取得税</t>
    <phoneticPr fontId="2"/>
  </si>
  <si>
    <t>１７(H29)</t>
    <phoneticPr fontId="2"/>
  </si>
  <si>
    <t>１7(H29)</t>
    <phoneticPr fontId="2"/>
  </si>
  <si>
    <t>一般財源</t>
    <rPh sb="0" eb="2">
      <t>イッパン</t>
    </rPh>
    <rPh sb="2" eb="4">
      <t>ザイゲン</t>
    </rPh>
    <phoneticPr fontId="2"/>
  </si>
  <si>
    <t>１８(H30)</t>
    <phoneticPr fontId="2"/>
  </si>
  <si>
    <t xml:space="preserve"> (1)減収補てん債</t>
    <rPh sb="4" eb="6">
      <t>ゲンシュウ</t>
    </rPh>
    <rPh sb="6" eb="7">
      <t>ホ</t>
    </rPh>
    <rPh sb="9" eb="10">
      <t>サイ</t>
    </rPh>
    <phoneticPr fontId="2"/>
  </si>
  <si>
    <t>２扶　助　費</t>
    <rPh sb="1" eb="2">
      <t>タモツ</t>
    </rPh>
    <rPh sb="3" eb="4">
      <t>スケ</t>
    </rPh>
    <rPh sb="5" eb="6">
      <t>ヒ</t>
    </rPh>
    <phoneticPr fontId="2"/>
  </si>
  <si>
    <t>３公　債　費</t>
    <rPh sb="1" eb="2">
      <t>コウ</t>
    </rPh>
    <rPh sb="3" eb="4">
      <t>サイ</t>
    </rPh>
    <rPh sb="5" eb="6">
      <t>ヒ</t>
    </rPh>
    <phoneticPr fontId="2"/>
  </si>
  <si>
    <t>４物　件　費</t>
    <rPh sb="1" eb="2">
      <t>モノ</t>
    </rPh>
    <rPh sb="3" eb="4">
      <t>ケン</t>
    </rPh>
    <rPh sb="5" eb="6">
      <t>ヒ</t>
    </rPh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</si>
  <si>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</si>
  <si>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</si>
  <si>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</si>
  <si>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</si>
  <si>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９投資・出資金</t>
    <phoneticPr fontId="2"/>
  </si>
  <si>
    <t>10貸出金</t>
    <rPh sb="2" eb="5">
      <t>カシダシキン</t>
    </rPh>
    <phoneticPr fontId="2"/>
  </si>
  <si>
    <t>11前年度繰上充用金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</si>
  <si>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12普 通 建 設 事 業 費</t>
    <phoneticPr fontId="2"/>
  </si>
  <si>
    <t>13災 害 復 旧 事 業 費</t>
    <phoneticPr fontId="2"/>
  </si>
  <si>
    <t>14失 業 対 策 事 業 費</t>
    <phoneticPr fontId="2"/>
  </si>
  <si>
    <t>投資的経費（12+13+14）</t>
    <phoneticPr fontId="2"/>
  </si>
  <si>
    <t>義務的経費（1+2+3）</t>
    <phoneticPr fontId="2"/>
  </si>
  <si>
    <t>１８(H30)</t>
  </si>
  <si>
    <t>その他の経費（4〜11）</t>
    <rPh sb="2" eb="3">
      <t>タ</t>
    </rPh>
    <rPh sb="4" eb="6">
      <t>ケイヒ</t>
    </rPh>
    <phoneticPr fontId="2"/>
  </si>
  <si>
    <t>１７(H29)</t>
  </si>
  <si>
    <t>１９(R１)</t>
    <phoneticPr fontId="2"/>
  </si>
  <si>
    <t>１９(R1)</t>
    <phoneticPr fontId="2"/>
  </si>
  <si>
    <t>１９(R1)</t>
  </si>
  <si>
    <t>性質別歳出の状況・充当一般財源等</t>
    <rPh sb="0" eb="2">
      <t>セイシツ</t>
    </rPh>
    <rPh sb="2" eb="3">
      <t>ベツ</t>
    </rPh>
    <rPh sb="3" eb="5">
      <t>サイシュツ</t>
    </rPh>
    <rPh sb="6" eb="8">
      <t>ジョウキョウ</t>
    </rPh>
    <rPh sb="9" eb="11">
      <t>ジュウトウ</t>
    </rPh>
    <rPh sb="11" eb="13">
      <t>イッパン</t>
    </rPh>
    <rPh sb="13" eb="15">
      <t>ザイゲン</t>
    </rPh>
    <rPh sb="15" eb="16">
      <t>トウ</t>
    </rPh>
    <phoneticPr fontId="2"/>
  </si>
  <si>
    <t>性質別歳出の状況・充当一般財源等（構成比）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1">
      <t>ジュウトウ</t>
    </rPh>
    <rPh sb="11" eb="13">
      <t>イッパン</t>
    </rPh>
    <rPh sb="13" eb="15">
      <t>ザイゲン</t>
    </rPh>
    <rPh sb="15" eb="16">
      <t>トウ</t>
    </rPh>
    <rPh sb="17" eb="20">
      <t>コウセイヒ</t>
    </rPh>
    <phoneticPr fontId="2"/>
  </si>
  <si>
    <t>目的別歳出・充当一般財源等</t>
    <rPh sb="0" eb="3">
      <t>モクテキベツ</t>
    </rPh>
    <rPh sb="3" eb="5">
      <t>サイシュツ</t>
    </rPh>
    <rPh sb="6" eb="8">
      <t>ジュウトウ</t>
    </rPh>
    <rPh sb="8" eb="10">
      <t>イッパン</t>
    </rPh>
    <rPh sb="10" eb="12">
      <t>ザイゲン</t>
    </rPh>
    <rPh sb="12" eb="13">
      <t>トウ</t>
    </rPh>
    <phoneticPr fontId="2"/>
  </si>
  <si>
    <t>目的別歳出・充当一般財源等（構成比）</t>
    <rPh sb="0" eb="3">
      <t>モクテキベツ</t>
    </rPh>
    <rPh sb="3" eb="5">
      <t>サイシュツ</t>
    </rPh>
    <rPh sb="6" eb="8">
      <t>ジュウトウ</t>
    </rPh>
    <rPh sb="8" eb="10">
      <t>イッパン</t>
    </rPh>
    <rPh sb="10" eb="12">
      <t>ザイゲン</t>
    </rPh>
    <rPh sb="12" eb="13">
      <t>トウ</t>
    </rPh>
    <rPh sb="14" eb="17">
      <t>コウセイヒ</t>
    </rPh>
    <phoneticPr fontId="2"/>
  </si>
  <si>
    <t>21 自動車税環境性能割交付金</t>
    <rPh sb="3" eb="6">
      <t>ジドウシャ</t>
    </rPh>
    <rPh sb="6" eb="7">
      <t>ゼイ</t>
    </rPh>
    <rPh sb="7" eb="9">
      <t>カンキョウ</t>
    </rPh>
    <rPh sb="9" eb="11">
      <t>セイノウ</t>
    </rPh>
    <rPh sb="11" eb="12">
      <t>ワリ</t>
    </rPh>
    <rPh sb="12" eb="15">
      <t>コウフキン</t>
    </rPh>
    <phoneticPr fontId="2"/>
  </si>
  <si>
    <t>公　債　費</t>
    <rPh sb="0" eb="1">
      <t>コウ</t>
    </rPh>
    <rPh sb="2" eb="3">
      <t>サイ</t>
    </rPh>
    <rPh sb="4" eb="5">
      <t>ヒ</t>
    </rPh>
    <phoneticPr fontId="2"/>
  </si>
  <si>
    <t>物　件　費</t>
    <rPh sb="0" eb="1">
      <t>モノ</t>
    </rPh>
    <rPh sb="2" eb="3">
      <t>ケン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</si>
</sst>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_ ;[Red]\-#,##0.00\ "/>
    <numFmt numFmtId="177" formatCode="0.0_);[Red]\(0.0\)"/>
    <numFmt numFmtId="178" formatCode="#,###,"/>
    <numFmt numFmtId="179" formatCode="0.0_);\(0.0\)"/>
    <numFmt numFmtId="180" formatCode="0.00_ "/>
    <numFmt numFmtId="181" formatCode="0.0_ "/>
    <numFmt numFmtId="182" formatCode="#,##0,"/>
    <numFmt numFmtId="183" formatCode="#,##0.0"/>
    <numFmt numFmtId="184" formatCode="0.0%"/>
    <numFmt numFmtId="185" formatCode="0.0;&quot;▲ &quot;0.0"/>
    <numFmt numFmtId="186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" fillId="0" borderId="0"/>
    <xf numFmtId="0" fontId="15" fillId="0" borderId="0"/>
    <xf numFmtId="0" fontId="1" fillId="0" borderId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/>
    <xf numFmtId="0" fontId="16" fillId="0" borderId="0">
      <alignment vertical="center"/>
    </xf>
    <xf numFmtId="0" fontId="17" fillId="0" borderId="0">
      <alignment vertical="center"/>
    </xf>
  </cellStyleXfs>
  <cellXfs count="122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8" fontId="5" fillId="0" borderId="1" xfId="1" applyFont="1" applyBorder="1"/>
    <xf numFmtId="38" fontId="5" fillId="0" borderId="0" xfId="1" applyFont="1"/>
    <xf numFmtId="178" fontId="5" fillId="0" borderId="1" xfId="0" applyNumberFormat="1" applyFont="1" applyBorder="1"/>
    <xf numFmtId="178" fontId="5" fillId="0" borderId="1" xfId="1" applyNumberFormat="1" applyFont="1" applyBorder="1"/>
    <xf numFmtId="178" fontId="4" fillId="0" borderId="1" xfId="1" applyNumberFormat="1" applyFont="1" applyBorder="1"/>
    <xf numFmtId="178" fontId="5" fillId="0" borderId="0" xfId="1" applyNumberFormat="1" applyFont="1"/>
    <xf numFmtId="178" fontId="4" fillId="0" borderId="1" xfId="0" applyNumberFormat="1" applyFont="1" applyBorder="1"/>
    <xf numFmtId="178" fontId="4" fillId="0" borderId="1" xfId="1" applyNumberFormat="1" applyFont="1" applyBorder="1" applyAlignment="1">
      <alignment horizontal="right" vertical="center"/>
    </xf>
    <xf numFmtId="178" fontId="5" fillId="0" borderId="0" xfId="0" applyNumberFormat="1" applyFont="1"/>
    <xf numFmtId="178" fontId="4" fillId="0" borderId="1" xfId="0" applyNumberFormat="1" applyFont="1" applyBorder="1" applyAlignment="1">
      <alignment vertical="center"/>
    </xf>
    <xf numFmtId="182" fontId="5" fillId="0" borderId="1" xfId="0" applyNumberFormat="1" applyFont="1" applyBorder="1"/>
    <xf numFmtId="182" fontId="4" fillId="0" borderId="1" xfId="1" applyNumberFormat="1" applyFont="1" applyBorder="1"/>
    <xf numFmtId="182" fontId="5" fillId="0" borderId="1" xfId="1" applyNumberFormat="1" applyFont="1" applyBorder="1"/>
    <xf numFmtId="182" fontId="5" fillId="0" borderId="0" xfId="0" applyNumberFormat="1" applyFont="1"/>
    <xf numFmtId="182" fontId="4" fillId="0" borderId="1" xfId="0" applyNumberFormat="1" applyFont="1" applyBorder="1"/>
    <xf numFmtId="182" fontId="5" fillId="0" borderId="0" xfId="1" applyNumberFormat="1" applyFont="1"/>
    <xf numFmtId="182" fontId="4" fillId="0" borderId="0" xfId="0" applyNumberFormat="1" applyFont="1"/>
    <xf numFmtId="182" fontId="4" fillId="0" borderId="1" xfId="0" applyNumberFormat="1" applyFont="1" applyBorder="1" applyAlignment="1">
      <alignment vertical="center"/>
    </xf>
    <xf numFmtId="182" fontId="4" fillId="0" borderId="0" xfId="1" applyNumberFormat="1" applyFont="1"/>
    <xf numFmtId="181" fontId="5" fillId="0" borderId="1" xfId="0" applyNumberFormat="1" applyFont="1" applyBorder="1"/>
    <xf numFmtId="0" fontId="6" fillId="0" borderId="0" xfId="0" applyFont="1"/>
    <xf numFmtId="0" fontId="7" fillId="0" borderId="0" xfId="0" applyFont="1"/>
    <xf numFmtId="178" fontId="6" fillId="0" borderId="0" xfId="0" applyNumberFormat="1" applyFont="1"/>
    <xf numFmtId="183" fontId="4" fillId="0" borderId="1" xfId="1" applyNumberFormat="1" applyFont="1" applyBorder="1"/>
    <xf numFmtId="182" fontId="6" fillId="0" borderId="0" xfId="0" applyNumberFormat="1" applyFont="1"/>
    <xf numFmtId="182" fontId="7" fillId="0" borderId="0" xfId="0" applyNumberFormat="1" applyFont="1"/>
    <xf numFmtId="183" fontId="4" fillId="0" borderId="1" xfId="0" applyNumberFormat="1" applyFont="1" applyBorder="1"/>
    <xf numFmtId="182" fontId="8" fillId="0" borderId="0" xfId="0" applyNumberFormat="1" applyFont="1"/>
    <xf numFmtId="182" fontId="9" fillId="0" borderId="0" xfId="0" applyNumberFormat="1" applyFont="1"/>
    <xf numFmtId="181" fontId="4" fillId="0" borderId="0" xfId="0" applyNumberFormat="1" applyFont="1"/>
    <xf numFmtId="181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82" fontId="0" fillId="0" borderId="0" xfId="0" applyNumberFormat="1"/>
    <xf numFmtId="0" fontId="5" fillId="0" borderId="1" xfId="0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4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80" fontId="5" fillId="0" borderId="1" xfId="1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4" fontId="5" fillId="0" borderId="0" xfId="0" applyNumberFormat="1" applyFont="1"/>
    <xf numFmtId="184" fontId="7" fillId="0" borderId="0" xfId="0" applyNumberFormat="1" applyFont="1"/>
    <xf numFmtId="178" fontId="7" fillId="0" borderId="0" xfId="0" applyNumberFormat="1" applyFont="1"/>
    <xf numFmtId="0" fontId="0" fillId="0" borderId="0" xfId="0" applyAlignment="1">
      <alignment horizontal="left"/>
    </xf>
    <xf numFmtId="182" fontId="4" fillId="0" borderId="1" xfId="1" applyNumberFormat="1" applyFont="1" applyBorder="1" applyAlignment="1">
      <alignment horizontal="right" vertical="center"/>
    </xf>
    <xf numFmtId="182" fontId="5" fillId="0" borderId="0" xfId="0" applyNumberFormat="1" applyFont="1" applyAlignment="1">
      <alignment vertical="center"/>
    </xf>
    <xf numFmtId="182" fontId="6" fillId="0" borderId="0" xfId="0" applyNumberFormat="1" applyFont="1" applyAlignment="1">
      <alignment vertical="center"/>
    </xf>
    <xf numFmtId="182" fontId="4" fillId="0" borderId="1" xfId="0" applyNumberFormat="1" applyFont="1" applyBorder="1" applyAlignment="1">
      <alignment vertical="center" wrapText="1"/>
    </xf>
    <xf numFmtId="182" fontId="4" fillId="0" borderId="0" xfId="0" applyNumberFormat="1" applyFont="1" applyAlignment="1">
      <alignment vertical="center"/>
    </xf>
    <xf numFmtId="182" fontId="8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1" fontId="4" fillId="0" borderId="0" xfId="1" applyNumberFormat="1" applyFont="1" applyAlignment="1">
      <alignment vertical="center"/>
    </xf>
    <xf numFmtId="181" fontId="4" fillId="0" borderId="1" xfId="0" applyNumberFormat="1" applyFont="1" applyBorder="1"/>
    <xf numFmtId="3" fontId="4" fillId="0" borderId="1" xfId="1" applyNumberFormat="1" applyFont="1" applyBorder="1"/>
    <xf numFmtId="3" fontId="5" fillId="0" borderId="1" xfId="1" applyNumberFormat="1" applyFont="1" applyBorder="1"/>
    <xf numFmtId="3" fontId="5" fillId="0" borderId="1" xfId="0" applyNumberFormat="1" applyFont="1" applyBorder="1"/>
    <xf numFmtId="183" fontId="5" fillId="0" borderId="1" xfId="0" applyNumberFormat="1" applyFont="1" applyBorder="1"/>
    <xf numFmtId="182" fontId="4" fillId="0" borderId="2" xfId="0" applyNumberFormat="1" applyFont="1" applyBorder="1" applyAlignment="1">
      <alignment vertical="center"/>
    </xf>
    <xf numFmtId="182" fontId="5" fillId="0" borderId="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82" fontId="4" fillId="0" borderId="0" xfId="1" applyNumberFormat="1" applyFont="1" applyAlignment="1">
      <alignment horizontal="right" vertical="center"/>
    </xf>
    <xf numFmtId="0" fontId="10" fillId="0" borderId="0" xfId="0" applyFont="1"/>
    <xf numFmtId="182" fontId="5" fillId="0" borderId="1" xfId="0" applyNumberFormat="1" applyFont="1" applyBorder="1" applyAlignment="1">
      <alignment horizontal="right"/>
    </xf>
    <xf numFmtId="182" fontId="5" fillId="0" borderId="6" xfId="0" applyNumberFormat="1" applyFont="1" applyBorder="1" applyAlignment="1">
      <alignment vertical="center"/>
    </xf>
    <xf numFmtId="182" fontId="5" fillId="0" borderId="6" xfId="1" applyNumberFormat="1" applyFont="1" applyBorder="1" applyAlignment="1">
      <alignment vertical="center"/>
    </xf>
    <xf numFmtId="182" fontId="4" fillId="0" borderId="6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182" fontId="4" fillId="0" borderId="1" xfId="0" applyNumberFormat="1" applyFont="1" applyBorder="1" applyAlignment="1">
      <alignment horizontal="right"/>
    </xf>
    <xf numFmtId="178" fontId="5" fillId="0" borderId="4" xfId="0" applyNumberFormat="1" applyFont="1" applyBorder="1"/>
    <xf numFmtId="3" fontId="5" fillId="0" borderId="0" xfId="0" applyNumberFormat="1" applyFont="1" applyAlignment="1">
      <alignment vertical="center"/>
    </xf>
    <xf numFmtId="181" fontId="13" fillId="0" borderId="1" xfId="0" applyNumberFormat="1" applyFont="1" applyBorder="1" applyAlignment="1">
      <alignment vertical="center"/>
    </xf>
    <xf numFmtId="182" fontId="13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2" fontId="13" fillId="0" borderId="1" xfId="0" applyNumberFormat="1" applyFont="1" applyBorder="1"/>
    <xf numFmtId="182" fontId="5" fillId="0" borderId="1" xfId="1" applyNumberFormat="1" applyFont="1" applyBorder="1" applyAlignment="1">
      <alignment horizontal="right" vertical="center"/>
    </xf>
    <xf numFmtId="185" fontId="12" fillId="2" borderId="1" xfId="0" applyNumberFormat="1" applyFont="1" applyFill="1" applyBorder="1" applyAlignment="1">
      <alignment vertical="center"/>
    </xf>
    <xf numFmtId="185" fontId="12" fillId="2" borderId="1" xfId="0" applyNumberFormat="1" applyFont="1" applyFill="1" applyBorder="1" applyAlignment="1">
      <alignment vertical="center"/>
    </xf>
    <xf numFmtId="182" fontId="4" fillId="0" borderId="0" xfId="0" applyNumberFormat="1" applyFont="1" applyAlignment="1">
      <alignment horizontal="right"/>
    </xf>
    <xf numFmtId="186" fontId="5" fillId="0" borderId="0" xfId="0" applyNumberFormat="1" applyFont="1"/>
    <xf numFmtId="182" fontId="4" fillId="0" borderId="1" xfId="0" applyNumberFormat="1" applyFont="1" applyBorder="1" applyAlignment="1"/>
    <xf numFmtId="182" fontId="5" fillId="0" borderId="3" xfId="0" applyNumberFormat="1" applyFont="1" applyBorder="1" applyAlignment="1">
      <alignment vertical="center"/>
    </xf>
    <xf numFmtId="181" fontId="5" fillId="0" borderId="3" xfId="0" applyNumberFormat="1" applyFont="1" applyBorder="1" applyAlignment="1">
      <alignment vertical="center"/>
    </xf>
    <xf numFmtId="181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</cellXfs>
  <cellStyles count="10">
    <cellStyle name="桁区切り" xfId="1" builtinId="6"/>
    <cellStyle name="桁区切り 2" xfId="7" xr:uid="{FA1D9528-7336-4D8A-B37F-136A76E8939F}"/>
    <cellStyle name="標準" xfId="0" builtinId="0"/>
    <cellStyle name="標準 2" xfId="2" xr:uid="{00000000-0005-0000-0000-000002000000}"/>
    <cellStyle name="標準 2 2" xfId="4" xr:uid="{3C9C1111-5148-4E32-B26C-8E061578BCD1}"/>
    <cellStyle name="標準 2 3" xfId="3" xr:uid="{DC37CCA8-B9C9-4D73-9874-5F0EC24BD64C}"/>
    <cellStyle name="標準 3" xfId="5" xr:uid="{7D0F54EC-91DC-48C5-A9F2-8854820EAEE3}"/>
    <cellStyle name="標準 3 2" xfId="6" xr:uid="{F4388037-8ABD-4E32-A545-96E9CACD59F8}"/>
    <cellStyle name="標準 3 3" xfId="9" xr:uid="{8E17AA29-16E9-4DD2-A805-EAFBA07E6935}"/>
    <cellStyle name="標準 4" xfId="8" xr:uid="{C065A5C0-8F53-4754-A3AA-ED93F5A28B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45094239980565826"/>
          <c:y val="1.2480663006047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47096148522964E-2"/>
          <c:y val="9.3603744149766008E-2"/>
          <c:w val="0.87611666121442411"/>
          <c:h val="0.71294851794071779"/>
        </c:manualLayout>
      </c:layout>
      <c:barChart>
        <c:barDir val="col"/>
        <c:grouping val="clustered"/>
        <c:varyColors val="0"/>
        <c:ser>
          <c:idx val="3"/>
          <c:order val="4"/>
          <c:tx>
            <c:strRef>
              <c:f>グラフ!$P$6</c:f>
              <c:strCache>
                <c:ptCount val="1"/>
                <c:pt idx="0">
                  <c:v>歳入合計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グラフ!$Q$6:$AU$6</c:f>
              <c:numCache>
                <c:formatCode>#,##0,</c:formatCode>
                <c:ptCount val="31"/>
                <c:pt idx="0">
                  <c:v>581248143</c:v>
                </c:pt>
                <c:pt idx="1">
                  <c:v>640687376</c:v>
                </c:pt>
                <c:pt idx="2">
                  <c:v>687584431</c:v>
                </c:pt>
                <c:pt idx="3">
                  <c:v>716095382</c:v>
                </c:pt>
                <c:pt idx="4">
                  <c:v>744328735</c:v>
                </c:pt>
                <c:pt idx="5">
                  <c:v>745562014</c:v>
                </c:pt>
                <c:pt idx="6">
                  <c:v>802859743</c:v>
                </c:pt>
                <c:pt idx="7">
                  <c:v>806352438</c:v>
                </c:pt>
                <c:pt idx="8">
                  <c:v>805991713</c:v>
                </c:pt>
                <c:pt idx="9">
                  <c:v>880068717</c:v>
                </c:pt>
                <c:pt idx="10">
                  <c:v>885204313</c:v>
                </c:pt>
                <c:pt idx="11">
                  <c:v>878269138</c:v>
                </c:pt>
                <c:pt idx="12">
                  <c:v>866744174</c:v>
                </c:pt>
                <c:pt idx="13">
                  <c:v>836849564</c:v>
                </c:pt>
                <c:pt idx="14">
                  <c:v>821168338</c:v>
                </c:pt>
                <c:pt idx="15">
                  <c:v>829720484</c:v>
                </c:pt>
                <c:pt idx="16">
                  <c:v>806470842</c:v>
                </c:pt>
                <c:pt idx="17">
                  <c:v>793360835</c:v>
                </c:pt>
                <c:pt idx="18">
                  <c:v>751331835</c:v>
                </c:pt>
                <c:pt idx="19">
                  <c:v>750849663</c:v>
                </c:pt>
                <c:pt idx="20">
                  <c:v>810447515</c:v>
                </c:pt>
                <c:pt idx="21">
                  <c:v>797407582</c:v>
                </c:pt>
                <c:pt idx="22">
                  <c:v>795934092</c:v>
                </c:pt>
                <c:pt idx="23">
                  <c:v>776646842</c:v>
                </c:pt>
                <c:pt idx="24">
                  <c:v>762899394</c:v>
                </c:pt>
                <c:pt idx="25">
                  <c:v>761341404</c:v>
                </c:pt>
                <c:pt idx="26">
                  <c:v>772180995</c:v>
                </c:pt>
                <c:pt idx="27">
                  <c:v>763338596</c:v>
                </c:pt>
                <c:pt idx="28">
                  <c:v>755740379</c:v>
                </c:pt>
                <c:pt idx="29">
                  <c:v>752545373</c:v>
                </c:pt>
                <c:pt idx="30">
                  <c:v>759428886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0-4464-8D7C-11E59F0AD07A}"/>
            </c:ext>
          </c:extLst>
        </c:ser>
        <c:ser>
          <c:idx val="5"/>
          <c:order val="5"/>
          <c:tx>
            <c:strRef>
              <c:f>グラフ!$P$7</c:f>
              <c:strCache>
                <c:ptCount val="1"/>
                <c:pt idx="0">
                  <c:v>一般財源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グラフ!$Q$7:$AU$7</c:f>
              <c:numCache>
                <c:formatCode>#,##0,</c:formatCode>
                <c:ptCount val="31"/>
                <c:pt idx="0">
                  <c:v>343681093</c:v>
                </c:pt>
                <c:pt idx="1">
                  <c:v>374673868</c:v>
                </c:pt>
                <c:pt idx="2">
                  <c:v>390980265</c:v>
                </c:pt>
                <c:pt idx="3">
                  <c:v>379752668</c:v>
                </c:pt>
                <c:pt idx="4">
                  <c:v>363137422</c:v>
                </c:pt>
                <c:pt idx="5">
                  <c:v>376311030</c:v>
                </c:pt>
                <c:pt idx="6">
                  <c:v>392005907</c:v>
                </c:pt>
                <c:pt idx="7">
                  <c:v>395114185</c:v>
                </c:pt>
                <c:pt idx="8">
                  <c:v>397942933</c:v>
                </c:pt>
                <c:pt idx="9">
                  <c:v>406573181</c:v>
                </c:pt>
                <c:pt idx="10">
                  <c:v>430197507</c:v>
                </c:pt>
                <c:pt idx="11">
                  <c:v>454455144</c:v>
                </c:pt>
                <c:pt idx="12">
                  <c:v>439873390</c:v>
                </c:pt>
                <c:pt idx="13">
                  <c:v>408199291</c:v>
                </c:pt>
                <c:pt idx="14">
                  <c:v>404878512</c:v>
                </c:pt>
                <c:pt idx="15">
                  <c:v>418300628</c:v>
                </c:pt>
                <c:pt idx="16">
                  <c:v>413872530</c:v>
                </c:pt>
                <c:pt idx="17">
                  <c:v>442882184</c:v>
                </c:pt>
                <c:pt idx="18">
                  <c:v>416681850</c:v>
                </c:pt>
                <c:pt idx="19">
                  <c:v>414378009</c:v>
                </c:pt>
                <c:pt idx="20">
                  <c:v>379133064</c:v>
                </c:pt>
                <c:pt idx="21">
                  <c:v>394363721</c:v>
                </c:pt>
                <c:pt idx="22">
                  <c:v>404509668</c:v>
                </c:pt>
                <c:pt idx="23">
                  <c:v>397504196</c:v>
                </c:pt>
                <c:pt idx="24">
                  <c:v>398390683</c:v>
                </c:pt>
                <c:pt idx="25">
                  <c:v>418719649</c:v>
                </c:pt>
                <c:pt idx="26">
                  <c:v>446668463</c:v>
                </c:pt>
                <c:pt idx="27">
                  <c:v>433085320</c:v>
                </c:pt>
                <c:pt idx="28">
                  <c:v>443435010</c:v>
                </c:pt>
                <c:pt idx="29">
                  <c:v>447373739</c:v>
                </c:pt>
                <c:pt idx="30">
                  <c:v>448634209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7-4927-B6AB-0CA000B0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axId val="39695488"/>
        <c:axId val="3969702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グラフ!$Q$2:$AU$2</c:f>
              <c:numCache>
                <c:formatCode>#,##0,</c:formatCode>
                <c:ptCount val="31"/>
                <c:pt idx="0">
                  <c:v>215548978</c:v>
                </c:pt>
                <c:pt idx="1">
                  <c:v>241666035</c:v>
                </c:pt>
                <c:pt idx="2">
                  <c:v>253985593</c:v>
                </c:pt>
                <c:pt idx="3">
                  <c:v>237929631</c:v>
                </c:pt>
                <c:pt idx="4">
                  <c:v>218824889</c:v>
                </c:pt>
                <c:pt idx="5">
                  <c:v>219131892</c:v>
                </c:pt>
                <c:pt idx="6">
                  <c:v>230974630</c:v>
                </c:pt>
                <c:pt idx="7">
                  <c:v>229907407</c:v>
                </c:pt>
                <c:pt idx="8">
                  <c:v>241704187</c:v>
                </c:pt>
                <c:pt idx="9">
                  <c:v>248964209</c:v>
                </c:pt>
                <c:pt idx="10">
                  <c:v>238889836</c:v>
                </c:pt>
                <c:pt idx="11">
                  <c:v>251849472</c:v>
                </c:pt>
                <c:pt idx="12">
                  <c:v>246079727</c:v>
                </c:pt>
                <c:pt idx="13">
                  <c:v>218669482</c:v>
                </c:pt>
                <c:pt idx="14">
                  <c:v>225877905</c:v>
                </c:pt>
                <c:pt idx="15">
                  <c:v>248820686</c:v>
                </c:pt>
                <c:pt idx="16">
                  <c:v>250076234</c:v>
                </c:pt>
                <c:pt idx="17">
                  <c:v>273728886</c:v>
                </c:pt>
                <c:pt idx="18">
                  <c:v>301028548</c:v>
                </c:pt>
                <c:pt idx="19">
                  <c:v>288529432</c:v>
                </c:pt>
                <c:pt idx="20">
                  <c:v>234609333</c:v>
                </c:pt>
                <c:pt idx="21">
                  <c:v>224951161</c:v>
                </c:pt>
                <c:pt idx="22">
                  <c:v>220954560</c:v>
                </c:pt>
                <c:pt idx="23">
                  <c:v>228209798</c:v>
                </c:pt>
                <c:pt idx="24">
                  <c:v>235507446</c:v>
                </c:pt>
                <c:pt idx="25">
                  <c:v>250751120</c:v>
                </c:pt>
                <c:pt idx="26">
                  <c:v>287156687</c:v>
                </c:pt>
                <c:pt idx="27">
                  <c:v>279018735</c:v>
                </c:pt>
                <c:pt idx="28">
                  <c:v>289130264</c:v>
                </c:pt>
                <c:pt idx="29">
                  <c:v>291289034</c:v>
                </c:pt>
                <c:pt idx="30">
                  <c:v>284424955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0-4464-8D7C-11E59F0AD07A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グラフ!$Q$3:$AU$3</c:f>
              <c:numCache>
                <c:formatCode>#,##0,</c:formatCode>
                <c:ptCount val="31"/>
                <c:pt idx="0">
                  <c:v>113234946</c:v>
                </c:pt>
                <c:pt idx="1">
                  <c:v>116511653</c:v>
                </c:pt>
                <c:pt idx="2">
                  <c:v>119833761</c:v>
                </c:pt>
                <c:pt idx="3">
                  <c:v>122974983</c:v>
                </c:pt>
                <c:pt idx="4">
                  <c:v>123958016</c:v>
                </c:pt>
                <c:pt idx="5">
                  <c:v>140276276</c:v>
                </c:pt>
                <c:pt idx="6">
                  <c:v>143673913</c:v>
                </c:pt>
                <c:pt idx="7">
                  <c:v>147386863</c:v>
                </c:pt>
                <c:pt idx="8">
                  <c:v>148468152</c:v>
                </c:pt>
                <c:pt idx="9">
                  <c:v>155055248</c:v>
                </c:pt>
                <c:pt idx="10">
                  <c:v>186810945</c:v>
                </c:pt>
                <c:pt idx="11">
                  <c:v>198403416</c:v>
                </c:pt>
                <c:pt idx="12">
                  <c:v>189779072</c:v>
                </c:pt>
                <c:pt idx="13">
                  <c:v>185274699</c:v>
                </c:pt>
                <c:pt idx="14">
                  <c:v>171921575</c:v>
                </c:pt>
                <c:pt idx="15">
                  <c:v>156571505</c:v>
                </c:pt>
                <c:pt idx="16">
                  <c:v>137504979</c:v>
                </c:pt>
                <c:pt idx="17">
                  <c:v>130459817</c:v>
                </c:pt>
                <c:pt idx="18">
                  <c:v>109590481</c:v>
                </c:pt>
                <c:pt idx="19">
                  <c:v>117798963</c:v>
                </c:pt>
                <c:pt idx="20">
                  <c:v>127889381</c:v>
                </c:pt>
                <c:pt idx="21">
                  <c:v>140840964</c:v>
                </c:pt>
                <c:pt idx="22">
                  <c:v>154019642</c:v>
                </c:pt>
                <c:pt idx="23">
                  <c:v>140188341</c:v>
                </c:pt>
                <c:pt idx="24">
                  <c:v>128666527</c:v>
                </c:pt>
                <c:pt idx="25">
                  <c:v>127826397</c:v>
                </c:pt>
                <c:pt idx="26">
                  <c:v>122681899</c:v>
                </c:pt>
                <c:pt idx="27">
                  <c:v>122753027</c:v>
                </c:pt>
                <c:pt idx="28">
                  <c:v>121949632</c:v>
                </c:pt>
                <c:pt idx="29">
                  <c:v>119896452</c:v>
                </c:pt>
                <c:pt idx="30">
                  <c:v>127008782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A0-4464-8D7C-11E59F0AD07A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グラフ!$Q$4:$AU$4</c:f>
              <c:numCache>
                <c:formatCode>#,##0,</c:formatCode>
                <c:ptCount val="31"/>
                <c:pt idx="0">
                  <c:v>105977683</c:v>
                </c:pt>
                <c:pt idx="1">
                  <c:v>111079209</c:v>
                </c:pt>
                <c:pt idx="2">
                  <c:v>117399200</c:v>
                </c:pt>
                <c:pt idx="3">
                  <c:v>139453854</c:v>
                </c:pt>
                <c:pt idx="4">
                  <c:v>137958202</c:v>
                </c:pt>
                <c:pt idx="5">
                  <c:v>137268094</c:v>
                </c:pt>
                <c:pt idx="6">
                  <c:v>146604392</c:v>
                </c:pt>
                <c:pt idx="7">
                  <c:v>145176039</c:v>
                </c:pt>
                <c:pt idx="8">
                  <c:v>143103614</c:v>
                </c:pt>
                <c:pt idx="9">
                  <c:v>157581751</c:v>
                </c:pt>
                <c:pt idx="10">
                  <c:v>177433476</c:v>
                </c:pt>
                <c:pt idx="11">
                  <c:v>162063782</c:v>
                </c:pt>
                <c:pt idx="12">
                  <c:v>161628326</c:v>
                </c:pt>
                <c:pt idx="13">
                  <c:v>141433767</c:v>
                </c:pt>
                <c:pt idx="14">
                  <c:v>128506048</c:v>
                </c:pt>
                <c:pt idx="15">
                  <c:v>125183841</c:v>
                </c:pt>
                <c:pt idx="16">
                  <c:v>103948563</c:v>
                </c:pt>
                <c:pt idx="17">
                  <c:v>83821259</c:v>
                </c:pt>
                <c:pt idx="18">
                  <c:v>82231855</c:v>
                </c:pt>
                <c:pt idx="19">
                  <c:v>91917355</c:v>
                </c:pt>
                <c:pt idx="20">
                  <c:v>145602788</c:v>
                </c:pt>
                <c:pt idx="21">
                  <c:v>99220971</c:v>
                </c:pt>
                <c:pt idx="22">
                  <c:v>103018643</c:v>
                </c:pt>
                <c:pt idx="23">
                  <c:v>95424069</c:v>
                </c:pt>
                <c:pt idx="24">
                  <c:v>102491145</c:v>
                </c:pt>
                <c:pt idx="25">
                  <c:v>89960066</c:v>
                </c:pt>
                <c:pt idx="26">
                  <c:v>89196769</c:v>
                </c:pt>
                <c:pt idx="27">
                  <c:v>93669519</c:v>
                </c:pt>
                <c:pt idx="28">
                  <c:v>85825797</c:v>
                </c:pt>
                <c:pt idx="29">
                  <c:v>88749348</c:v>
                </c:pt>
                <c:pt idx="30">
                  <c:v>92509112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A0-4464-8D7C-11E59F0AD07A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地方債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０１(H13）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１1(H23)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グラフ!$Q$5:$AU$5</c:f>
              <c:numCache>
                <c:formatCode>#,##0,</c:formatCode>
                <c:ptCount val="31"/>
                <c:pt idx="0">
                  <c:v>44120248</c:v>
                </c:pt>
                <c:pt idx="1">
                  <c:v>52999518</c:v>
                </c:pt>
                <c:pt idx="2">
                  <c:v>62470877</c:v>
                </c:pt>
                <c:pt idx="3">
                  <c:v>70515377</c:v>
                </c:pt>
                <c:pt idx="4">
                  <c:v>104622830</c:v>
                </c:pt>
                <c:pt idx="5">
                  <c:v>89158075</c:v>
                </c:pt>
                <c:pt idx="6">
                  <c:v>116654430</c:v>
                </c:pt>
                <c:pt idx="7">
                  <c:v>121068300</c:v>
                </c:pt>
                <c:pt idx="8">
                  <c:v>113889000</c:v>
                </c:pt>
                <c:pt idx="9">
                  <c:v>138278390</c:v>
                </c:pt>
                <c:pt idx="10">
                  <c:v>130241600</c:v>
                </c:pt>
                <c:pt idx="11">
                  <c:v>116296300</c:v>
                </c:pt>
                <c:pt idx="12">
                  <c:v>118986287</c:v>
                </c:pt>
                <c:pt idx="13">
                  <c:v>131695874</c:v>
                </c:pt>
                <c:pt idx="14">
                  <c:v>114288300</c:v>
                </c:pt>
                <c:pt idx="15">
                  <c:v>99273000</c:v>
                </c:pt>
                <c:pt idx="16">
                  <c:v>88307800</c:v>
                </c:pt>
                <c:pt idx="17">
                  <c:v>94066600</c:v>
                </c:pt>
                <c:pt idx="18">
                  <c:v>83190000</c:v>
                </c:pt>
                <c:pt idx="19">
                  <c:v>79378000</c:v>
                </c:pt>
                <c:pt idx="20">
                  <c:v>101254000</c:v>
                </c:pt>
                <c:pt idx="21">
                  <c:v>124454000</c:v>
                </c:pt>
                <c:pt idx="22">
                  <c:v>100058740</c:v>
                </c:pt>
                <c:pt idx="23">
                  <c:v>101552200</c:v>
                </c:pt>
                <c:pt idx="24">
                  <c:v>98156600</c:v>
                </c:pt>
                <c:pt idx="25">
                  <c:v>87855134</c:v>
                </c:pt>
                <c:pt idx="26">
                  <c:v>84085600</c:v>
                </c:pt>
                <c:pt idx="27">
                  <c:v>93413000</c:v>
                </c:pt>
                <c:pt idx="28">
                  <c:v>91046000</c:v>
                </c:pt>
                <c:pt idx="29">
                  <c:v>105314000</c:v>
                </c:pt>
                <c:pt idx="30">
                  <c:v>112970867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A0-4464-8D7C-11E59F0A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1488"/>
        <c:axId val="39713024"/>
      </c:lineChart>
      <c:catAx>
        <c:axId val="3969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697024"/>
        <c:scaling>
          <c:orientation val="minMax"/>
          <c:max val="90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580902739270263E-2"/>
              <c:y val="3.90015600624024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5488"/>
        <c:crosses val="autoZero"/>
        <c:crossBetween val="between"/>
      </c:valAx>
      <c:catAx>
        <c:axId val="3971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713024"/>
        <c:crosses val="autoZero"/>
        <c:auto val="0"/>
        <c:lblAlgn val="ctr"/>
        <c:lblOffset val="100"/>
        <c:noMultiLvlLbl val="0"/>
      </c:catAx>
      <c:valAx>
        <c:axId val="397130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99026178065771"/>
              <c:y val="4.3681747269890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14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039560378244046E-2"/>
          <c:y val="0.91627913779486236"/>
          <c:w val="0.91696043962175611"/>
          <c:h val="5.0941649560104676E-2"/>
        </c:manualLayout>
      </c:layout>
      <c:overlay val="0"/>
      <c:spPr>
        <a:solidFill>
          <a:srgbClr val="FFFFFF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346119646310414"/>
          <c:y val="1.4354020443930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18008351118256E-2"/>
          <c:y val="8.7719434870032864E-2"/>
          <c:w val="0.8782354577906949"/>
          <c:h val="0.7497621418012401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グラフ!$P$195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グラフ!$Q$193:$AU$193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グラフ!$Q$195:$AU$195</c:f>
              <c:numCache>
                <c:formatCode>#,##0,</c:formatCode>
                <c:ptCount val="31"/>
                <c:pt idx="0">
                  <c:v>329836023</c:v>
                </c:pt>
                <c:pt idx="1">
                  <c:v>355655338</c:v>
                </c:pt>
                <c:pt idx="2">
                  <c:v>389864506</c:v>
                </c:pt>
                <c:pt idx="3">
                  <c:v>431114401</c:v>
                </c:pt>
                <c:pt idx="4">
                  <c:v>480516697</c:v>
                </c:pt>
                <c:pt idx="5">
                  <c:v>516616177</c:v>
                </c:pt>
                <c:pt idx="6">
                  <c:v>599275603</c:v>
                </c:pt>
                <c:pt idx="7">
                  <c:v>679625261</c:v>
                </c:pt>
                <c:pt idx="8">
                  <c:v>743933545</c:v>
                </c:pt>
                <c:pt idx="9">
                  <c:v>823310094</c:v>
                </c:pt>
                <c:pt idx="10">
                  <c:v>884568204</c:v>
                </c:pt>
                <c:pt idx="11">
                  <c:v>921526675</c:v>
                </c:pt>
                <c:pt idx="12">
                  <c:v>952079536</c:v>
                </c:pt>
                <c:pt idx="13">
                  <c:v>991445502</c:v>
                </c:pt>
                <c:pt idx="14">
                  <c:v>1009693000</c:v>
                </c:pt>
                <c:pt idx="15">
                  <c:v>1003447880</c:v>
                </c:pt>
                <c:pt idx="16">
                  <c:v>995944175</c:v>
                </c:pt>
                <c:pt idx="17">
                  <c:v>999880187</c:v>
                </c:pt>
                <c:pt idx="18">
                  <c:v>997145265</c:v>
                </c:pt>
                <c:pt idx="19">
                  <c:v>990206688</c:v>
                </c:pt>
                <c:pt idx="20">
                  <c:v>1009059765</c:v>
                </c:pt>
                <c:pt idx="21">
                  <c:v>1052961983</c:v>
                </c:pt>
                <c:pt idx="22">
                  <c:v>1074959195</c:v>
                </c:pt>
                <c:pt idx="23">
                  <c:v>1095307062</c:v>
                </c:pt>
                <c:pt idx="24">
                  <c:v>1109407333</c:v>
                </c:pt>
                <c:pt idx="25">
                  <c:v>1109025118</c:v>
                </c:pt>
                <c:pt idx="26">
                  <c:v>1100834038</c:v>
                </c:pt>
                <c:pt idx="27">
                  <c:v>1100975926</c:v>
                </c:pt>
                <c:pt idx="28">
                  <c:v>1097778000</c:v>
                </c:pt>
                <c:pt idx="29">
                  <c:v>1109262000</c:v>
                </c:pt>
                <c:pt idx="30">
                  <c:v>1127260208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5-4C31-AB9C-EE2BD83A0364}"/>
            </c:ext>
          </c:extLst>
        </c:ser>
        <c:ser>
          <c:idx val="1"/>
          <c:order val="2"/>
          <c:tx>
            <c:strRef>
              <c:f>グラフ!$P$196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グラフ!$Q$193:$AU$193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グラフ!$Q$196:$AU$196</c:f>
              <c:numCache>
                <c:formatCode>General</c:formatCode>
                <c:ptCount val="31"/>
                <c:pt idx="12" formatCode="#,##0,">
                  <c:v>10983100</c:v>
                </c:pt>
                <c:pt idx="13" formatCode="#,##0,">
                  <c:v>32791600</c:v>
                </c:pt>
                <c:pt idx="14" formatCode="#,##0,">
                  <c:v>79314300</c:v>
                </c:pt>
                <c:pt idx="15" formatCode="#,##0,">
                  <c:v>112444000</c:v>
                </c:pt>
                <c:pt idx="16" formatCode="#,##0,">
                  <c:v>137213914</c:v>
                </c:pt>
                <c:pt idx="17" formatCode="#,##0,">
                  <c:v>157089306</c:v>
                </c:pt>
                <c:pt idx="18" formatCode="#,##0,">
                  <c:v>173371213</c:v>
                </c:pt>
                <c:pt idx="19" formatCode="#,##0,">
                  <c:v>192237697</c:v>
                </c:pt>
                <c:pt idx="20" formatCode="#,##0,">
                  <c:v>235089425</c:v>
                </c:pt>
                <c:pt idx="21" formatCode="#,##0,">
                  <c:v>312381764</c:v>
                </c:pt>
                <c:pt idx="22" formatCode="#,##0,">
                  <c:v>367034468</c:v>
                </c:pt>
                <c:pt idx="23" formatCode="#,##0,">
                  <c:v>420255198</c:v>
                </c:pt>
                <c:pt idx="24" formatCode="#,##0,">
                  <c:v>467002558</c:v>
                </c:pt>
                <c:pt idx="25" formatCode="#,##0,">
                  <c:v>504092885</c:v>
                </c:pt>
                <c:pt idx="26" formatCode="#,##0,">
                  <c:v>524228145</c:v>
                </c:pt>
                <c:pt idx="27" formatCode="#,##0,">
                  <c:v>533481372</c:v>
                </c:pt>
                <c:pt idx="28" formatCode="#,##0,">
                  <c:v>545094000</c:v>
                </c:pt>
                <c:pt idx="29" formatCode="#,##0,">
                  <c:v>552143000</c:v>
                </c:pt>
                <c:pt idx="30" formatCode="#,##0,">
                  <c:v>550830000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6-4E12-9E17-2871E044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40988032"/>
        <c:axId val="41006208"/>
      </c:barChart>
      <c:lineChart>
        <c:grouping val="standard"/>
        <c:varyColors val="0"/>
        <c:ser>
          <c:idx val="0"/>
          <c:order val="0"/>
          <c:tx>
            <c:strRef>
              <c:f>グラフ!$P$194</c:f>
              <c:strCache>
                <c:ptCount val="1"/>
                <c:pt idx="0">
                  <c:v>歳出総額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グラフ!$Q$193:$AU$193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グラフ!$Q$194:$AU$194</c:f>
              <c:numCache>
                <c:formatCode>#,##0,</c:formatCode>
                <c:ptCount val="31"/>
                <c:pt idx="0">
                  <c:v>569396493</c:v>
                </c:pt>
                <c:pt idx="1">
                  <c:v>627695104</c:v>
                </c:pt>
                <c:pt idx="2">
                  <c:v>675563047</c:v>
                </c:pt>
                <c:pt idx="3">
                  <c:v>703489195</c:v>
                </c:pt>
                <c:pt idx="4">
                  <c:v>730780805</c:v>
                </c:pt>
                <c:pt idx="5">
                  <c:v>728157449</c:v>
                </c:pt>
                <c:pt idx="6">
                  <c:v>785966513</c:v>
                </c:pt>
                <c:pt idx="7">
                  <c:v>787652793</c:v>
                </c:pt>
                <c:pt idx="8">
                  <c:v>788891256</c:v>
                </c:pt>
                <c:pt idx="9">
                  <c:v>862158495</c:v>
                </c:pt>
                <c:pt idx="10">
                  <c:v>866726671</c:v>
                </c:pt>
                <c:pt idx="11">
                  <c:v>858264848</c:v>
                </c:pt>
                <c:pt idx="12">
                  <c:v>848929661</c:v>
                </c:pt>
                <c:pt idx="13">
                  <c:v>819339527</c:v>
                </c:pt>
                <c:pt idx="14">
                  <c:v>802144148</c:v>
                </c:pt>
                <c:pt idx="15">
                  <c:v>802206257</c:v>
                </c:pt>
                <c:pt idx="16">
                  <c:v>786838748</c:v>
                </c:pt>
                <c:pt idx="17">
                  <c:v>774274301</c:v>
                </c:pt>
                <c:pt idx="18">
                  <c:v>738707399</c:v>
                </c:pt>
                <c:pt idx="19">
                  <c:v>737098279</c:v>
                </c:pt>
                <c:pt idx="20">
                  <c:v>796521990</c:v>
                </c:pt>
                <c:pt idx="21">
                  <c:v>774337741</c:v>
                </c:pt>
                <c:pt idx="22">
                  <c:v>779554241</c:v>
                </c:pt>
                <c:pt idx="23">
                  <c:v>759869502</c:v>
                </c:pt>
                <c:pt idx="24">
                  <c:v>746097644</c:v>
                </c:pt>
                <c:pt idx="25">
                  <c:v>744445823</c:v>
                </c:pt>
                <c:pt idx="26">
                  <c:v>755779332</c:v>
                </c:pt>
                <c:pt idx="27">
                  <c:v>753100900</c:v>
                </c:pt>
                <c:pt idx="28">
                  <c:v>741534409</c:v>
                </c:pt>
                <c:pt idx="29">
                  <c:v>739217289</c:v>
                </c:pt>
                <c:pt idx="30">
                  <c:v>743025567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6-4E12-9E17-2871E044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8032"/>
        <c:axId val="41006208"/>
      </c:lineChart>
      <c:catAx>
        <c:axId val="4098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06208"/>
        <c:crosses val="autoZero"/>
        <c:auto val="0"/>
        <c:lblAlgn val="ctr"/>
        <c:lblOffset val="100"/>
        <c:noMultiLvlLbl val="0"/>
      </c:catAx>
      <c:valAx>
        <c:axId val="410062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tx1"/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5.8013780181764417E-2"/>
              <c:y val="4.14673006129824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8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55031971907783"/>
          <c:y val="0.91511869311567928"/>
          <c:w val="0.4661079253051022"/>
          <c:h val="7.61724020291062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41575355153406635"/>
          <c:y val="1.292408837244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90764018031901E-2"/>
          <c:y val="7.9160185153047874E-2"/>
          <c:w val="0.85244433193453228"/>
          <c:h val="0.70838575750937816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グラフ!$Q$87:$AU$87</c:f>
              <c:numCache>
                <c:formatCode>#,##0,</c:formatCode>
                <c:ptCount val="31"/>
                <c:pt idx="0">
                  <c:v>569396493</c:v>
                </c:pt>
                <c:pt idx="1">
                  <c:v>627695104</c:v>
                </c:pt>
                <c:pt idx="2">
                  <c:v>675563047</c:v>
                </c:pt>
                <c:pt idx="3">
                  <c:v>703489195</c:v>
                </c:pt>
                <c:pt idx="4">
                  <c:v>730780805</c:v>
                </c:pt>
                <c:pt idx="5">
                  <c:v>728157449</c:v>
                </c:pt>
                <c:pt idx="6">
                  <c:v>785966513</c:v>
                </c:pt>
                <c:pt idx="7">
                  <c:v>787652793</c:v>
                </c:pt>
                <c:pt idx="8">
                  <c:v>788891256</c:v>
                </c:pt>
                <c:pt idx="9">
                  <c:v>862158495</c:v>
                </c:pt>
                <c:pt idx="10">
                  <c:v>866726671</c:v>
                </c:pt>
                <c:pt idx="11">
                  <c:v>858264848</c:v>
                </c:pt>
                <c:pt idx="12">
                  <c:v>848929661</c:v>
                </c:pt>
                <c:pt idx="13">
                  <c:v>819339527</c:v>
                </c:pt>
                <c:pt idx="14">
                  <c:v>802144148</c:v>
                </c:pt>
                <c:pt idx="15">
                  <c:v>802206259</c:v>
                </c:pt>
                <c:pt idx="16">
                  <c:v>786838748</c:v>
                </c:pt>
                <c:pt idx="17">
                  <c:v>774274301</c:v>
                </c:pt>
                <c:pt idx="18">
                  <c:v>738707399</c:v>
                </c:pt>
                <c:pt idx="19">
                  <c:v>737098279</c:v>
                </c:pt>
                <c:pt idx="20">
                  <c:v>796521990</c:v>
                </c:pt>
                <c:pt idx="21">
                  <c:v>774337741</c:v>
                </c:pt>
                <c:pt idx="22">
                  <c:v>779554241</c:v>
                </c:pt>
                <c:pt idx="23">
                  <c:v>759869502</c:v>
                </c:pt>
                <c:pt idx="24">
                  <c:v>746097644</c:v>
                </c:pt>
                <c:pt idx="25">
                  <c:v>744445823</c:v>
                </c:pt>
                <c:pt idx="26">
                  <c:v>755779332</c:v>
                </c:pt>
                <c:pt idx="27">
                  <c:v>753100900</c:v>
                </c:pt>
                <c:pt idx="28">
                  <c:v>741534409</c:v>
                </c:pt>
                <c:pt idx="29">
                  <c:v>739217289</c:v>
                </c:pt>
                <c:pt idx="30">
                  <c:v>743025567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F-40B5-A47A-3AC2C616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1097472"/>
        <c:axId val="41140224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グラフ!$Q$80:$AU$80</c:f>
              <c:numCache>
                <c:formatCode>#,##0,</c:formatCode>
                <c:ptCount val="31"/>
                <c:pt idx="0">
                  <c:v>196500196</c:v>
                </c:pt>
                <c:pt idx="1">
                  <c:v>210068554</c:v>
                </c:pt>
                <c:pt idx="2">
                  <c:v>217150822</c:v>
                </c:pt>
                <c:pt idx="3">
                  <c:v>223491784</c:v>
                </c:pt>
                <c:pt idx="4">
                  <c:v>223120359</c:v>
                </c:pt>
                <c:pt idx="5">
                  <c:v>228004834</c:v>
                </c:pt>
                <c:pt idx="6">
                  <c:v>230289859</c:v>
                </c:pt>
                <c:pt idx="7">
                  <c:v>236053649</c:v>
                </c:pt>
                <c:pt idx="8">
                  <c:v>242211599</c:v>
                </c:pt>
                <c:pt idx="9">
                  <c:v>240828625</c:v>
                </c:pt>
                <c:pt idx="10">
                  <c:v>238582378</c:v>
                </c:pt>
                <c:pt idx="11">
                  <c:v>240751773</c:v>
                </c:pt>
                <c:pt idx="12">
                  <c:v>240413781</c:v>
                </c:pt>
                <c:pt idx="13">
                  <c:v>240163283</c:v>
                </c:pt>
                <c:pt idx="14">
                  <c:v>236395842</c:v>
                </c:pt>
                <c:pt idx="15">
                  <c:v>237715257</c:v>
                </c:pt>
                <c:pt idx="16">
                  <c:v>237308645</c:v>
                </c:pt>
                <c:pt idx="17">
                  <c:v>239082981</c:v>
                </c:pt>
                <c:pt idx="18">
                  <c:v>240305641</c:v>
                </c:pt>
                <c:pt idx="19">
                  <c:v>237443259</c:v>
                </c:pt>
                <c:pt idx="20">
                  <c:v>233423710</c:v>
                </c:pt>
                <c:pt idx="21">
                  <c:v>224068321</c:v>
                </c:pt>
                <c:pt idx="22">
                  <c:v>224159411</c:v>
                </c:pt>
                <c:pt idx="23">
                  <c:v>221910812</c:v>
                </c:pt>
                <c:pt idx="24">
                  <c:v>219789528</c:v>
                </c:pt>
                <c:pt idx="25">
                  <c:v>222875685</c:v>
                </c:pt>
                <c:pt idx="26">
                  <c:v>223116228</c:v>
                </c:pt>
                <c:pt idx="27">
                  <c:v>223065021</c:v>
                </c:pt>
                <c:pt idx="28">
                  <c:v>220721780</c:v>
                </c:pt>
                <c:pt idx="29">
                  <c:v>220172228</c:v>
                </c:pt>
                <c:pt idx="30">
                  <c:v>221657753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F-40B5-A47A-3AC2C616FB9E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グラフ!$Q$81:$AU$81</c:f>
              <c:numCache>
                <c:formatCode>#,##0,</c:formatCode>
                <c:ptCount val="31"/>
                <c:pt idx="0">
                  <c:v>45079864</c:v>
                </c:pt>
                <c:pt idx="1">
                  <c:v>44457525</c:v>
                </c:pt>
                <c:pt idx="2">
                  <c:v>46280907</c:v>
                </c:pt>
                <c:pt idx="3">
                  <c:v>48456776</c:v>
                </c:pt>
                <c:pt idx="4">
                  <c:v>51386617</c:v>
                </c:pt>
                <c:pt idx="5">
                  <c:v>53653002</c:v>
                </c:pt>
                <c:pt idx="6">
                  <c:v>57957058</c:v>
                </c:pt>
                <c:pt idx="7">
                  <c:v>66473944</c:v>
                </c:pt>
                <c:pt idx="8">
                  <c:v>76457300</c:v>
                </c:pt>
                <c:pt idx="9">
                  <c:v>84849447</c:v>
                </c:pt>
                <c:pt idx="10">
                  <c:v>95243556</c:v>
                </c:pt>
                <c:pt idx="11">
                  <c:v>105453966</c:v>
                </c:pt>
                <c:pt idx="12">
                  <c:v>113101962</c:v>
                </c:pt>
                <c:pt idx="13">
                  <c:v>115451651</c:v>
                </c:pt>
                <c:pt idx="14">
                  <c:v>117271956</c:v>
                </c:pt>
                <c:pt idx="15">
                  <c:v>116144950</c:v>
                </c:pt>
                <c:pt idx="16">
                  <c:v>111599997</c:v>
                </c:pt>
                <c:pt idx="17">
                  <c:v>107780266</c:v>
                </c:pt>
                <c:pt idx="18">
                  <c:v>102960513</c:v>
                </c:pt>
                <c:pt idx="19">
                  <c:v>102794564</c:v>
                </c:pt>
                <c:pt idx="20">
                  <c:v>98794037</c:v>
                </c:pt>
                <c:pt idx="21">
                  <c:v>96105777</c:v>
                </c:pt>
                <c:pt idx="22">
                  <c:v>93418241</c:v>
                </c:pt>
                <c:pt idx="23">
                  <c:v>96049239</c:v>
                </c:pt>
                <c:pt idx="24">
                  <c:v>97953840</c:v>
                </c:pt>
                <c:pt idx="25">
                  <c:v>101195022</c:v>
                </c:pt>
                <c:pt idx="26">
                  <c:v>104043199</c:v>
                </c:pt>
                <c:pt idx="27">
                  <c:v>103440806</c:v>
                </c:pt>
                <c:pt idx="28">
                  <c:v>102711329</c:v>
                </c:pt>
                <c:pt idx="29">
                  <c:v>100954601</c:v>
                </c:pt>
                <c:pt idx="30">
                  <c:v>100929359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F-40B5-A47A-3AC2C616FB9E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グラフ!$Q$82:$AU$82</c:f>
              <c:numCache>
                <c:formatCode>#,##0,</c:formatCode>
                <c:ptCount val="31"/>
                <c:pt idx="0">
                  <c:v>18425755</c:v>
                </c:pt>
                <c:pt idx="1">
                  <c:v>20210648</c:v>
                </c:pt>
                <c:pt idx="2">
                  <c:v>22305927</c:v>
                </c:pt>
                <c:pt idx="3">
                  <c:v>25049498</c:v>
                </c:pt>
                <c:pt idx="4">
                  <c:v>25697176</c:v>
                </c:pt>
                <c:pt idx="5">
                  <c:v>26137795</c:v>
                </c:pt>
                <c:pt idx="6">
                  <c:v>27865101</c:v>
                </c:pt>
                <c:pt idx="7">
                  <c:v>29739406</c:v>
                </c:pt>
                <c:pt idx="8">
                  <c:v>30285375</c:v>
                </c:pt>
                <c:pt idx="9">
                  <c:v>28865356</c:v>
                </c:pt>
                <c:pt idx="10">
                  <c:v>28540970</c:v>
                </c:pt>
                <c:pt idx="11">
                  <c:v>26911603</c:v>
                </c:pt>
                <c:pt idx="12">
                  <c:v>27466968</c:v>
                </c:pt>
                <c:pt idx="13">
                  <c:v>27230680</c:v>
                </c:pt>
                <c:pt idx="14">
                  <c:v>27178742</c:v>
                </c:pt>
                <c:pt idx="15">
                  <c:v>27690751</c:v>
                </c:pt>
                <c:pt idx="16">
                  <c:v>25827703</c:v>
                </c:pt>
                <c:pt idx="17">
                  <c:v>25707404</c:v>
                </c:pt>
                <c:pt idx="18">
                  <c:v>25802152</c:v>
                </c:pt>
                <c:pt idx="19">
                  <c:v>25404790</c:v>
                </c:pt>
                <c:pt idx="20">
                  <c:v>25768550</c:v>
                </c:pt>
                <c:pt idx="21">
                  <c:v>27900720</c:v>
                </c:pt>
                <c:pt idx="22">
                  <c:v>28271966</c:v>
                </c:pt>
                <c:pt idx="23">
                  <c:v>26835086</c:v>
                </c:pt>
                <c:pt idx="24">
                  <c:v>25951294</c:v>
                </c:pt>
                <c:pt idx="25">
                  <c:v>26062234</c:v>
                </c:pt>
                <c:pt idx="26">
                  <c:v>25584594</c:v>
                </c:pt>
                <c:pt idx="27">
                  <c:v>24703437</c:v>
                </c:pt>
                <c:pt idx="28">
                  <c:v>24299993</c:v>
                </c:pt>
                <c:pt idx="29">
                  <c:v>23455833</c:v>
                </c:pt>
                <c:pt idx="30">
                  <c:v>24426071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F-40B5-A47A-3AC2C616FB9E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補助費等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グラフ!$Q$83:$AU$83</c:f>
              <c:numCache>
                <c:formatCode>#,##0,</c:formatCode>
                <c:ptCount val="31"/>
                <c:pt idx="0">
                  <c:v>61004065</c:v>
                </c:pt>
                <c:pt idx="1">
                  <c:v>69650857</c:v>
                </c:pt>
                <c:pt idx="2">
                  <c:v>75155759</c:v>
                </c:pt>
                <c:pt idx="3">
                  <c:v>77271882</c:v>
                </c:pt>
                <c:pt idx="4">
                  <c:v>79236291</c:v>
                </c:pt>
                <c:pt idx="5">
                  <c:v>79561171</c:v>
                </c:pt>
                <c:pt idx="6">
                  <c:v>83501008</c:v>
                </c:pt>
                <c:pt idx="7">
                  <c:v>86190088</c:v>
                </c:pt>
                <c:pt idx="8">
                  <c:v>88627383</c:v>
                </c:pt>
                <c:pt idx="9">
                  <c:v>103269794</c:v>
                </c:pt>
                <c:pt idx="10">
                  <c:v>104125037</c:v>
                </c:pt>
                <c:pt idx="11">
                  <c:v>113963429</c:v>
                </c:pt>
                <c:pt idx="12">
                  <c:v>117748382</c:v>
                </c:pt>
                <c:pt idx="13">
                  <c:v>108339971</c:v>
                </c:pt>
                <c:pt idx="14">
                  <c:v>112877857</c:v>
                </c:pt>
                <c:pt idx="15">
                  <c:v>116799147</c:v>
                </c:pt>
                <c:pt idx="16">
                  <c:v>124146437</c:v>
                </c:pt>
                <c:pt idx="17">
                  <c:v>127969448</c:v>
                </c:pt>
                <c:pt idx="18">
                  <c:v>134638262</c:v>
                </c:pt>
                <c:pt idx="19">
                  <c:v>131993580</c:v>
                </c:pt>
                <c:pt idx="20">
                  <c:v>140670122</c:v>
                </c:pt>
                <c:pt idx="21">
                  <c:v>141677694</c:v>
                </c:pt>
                <c:pt idx="22">
                  <c:v>149500331</c:v>
                </c:pt>
                <c:pt idx="23">
                  <c:v>149275994</c:v>
                </c:pt>
                <c:pt idx="24">
                  <c:v>148908252</c:v>
                </c:pt>
                <c:pt idx="25">
                  <c:v>154026390</c:v>
                </c:pt>
                <c:pt idx="26">
                  <c:v>177455792</c:v>
                </c:pt>
                <c:pt idx="27">
                  <c:v>175371262</c:v>
                </c:pt>
                <c:pt idx="28">
                  <c:v>177397392</c:v>
                </c:pt>
                <c:pt idx="29">
                  <c:v>165684665</c:v>
                </c:pt>
                <c:pt idx="30">
                  <c:v>171455656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8F-40B5-A47A-3AC2C616FB9E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積　立　金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グラフ!$Q$84:$AU$84</c:f>
              <c:numCache>
                <c:formatCode>#,##0,</c:formatCode>
                <c:ptCount val="31"/>
                <c:pt idx="0">
                  <c:v>22699420</c:v>
                </c:pt>
                <c:pt idx="1">
                  <c:v>37288953</c:v>
                </c:pt>
                <c:pt idx="2">
                  <c:v>42921704</c:v>
                </c:pt>
                <c:pt idx="3">
                  <c:v>19875174</c:v>
                </c:pt>
                <c:pt idx="4">
                  <c:v>16885893</c:v>
                </c:pt>
                <c:pt idx="5">
                  <c:v>14053808</c:v>
                </c:pt>
                <c:pt idx="6">
                  <c:v>13213919</c:v>
                </c:pt>
                <c:pt idx="7">
                  <c:v>8522666</c:v>
                </c:pt>
                <c:pt idx="8">
                  <c:v>7007590</c:v>
                </c:pt>
                <c:pt idx="9">
                  <c:v>25315872</c:v>
                </c:pt>
                <c:pt idx="10">
                  <c:v>9948848</c:v>
                </c:pt>
                <c:pt idx="11">
                  <c:v>16048036</c:v>
                </c:pt>
                <c:pt idx="12">
                  <c:v>12641825</c:v>
                </c:pt>
                <c:pt idx="13">
                  <c:v>8321635</c:v>
                </c:pt>
                <c:pt idx="14">
                  <c:v>6033598</c:v>
                </c:pt>
                <c:pt idx="15">
                  <c:v>6025347</c:v>
                </c:pt>
                <c:pt idx="16">
                  <c:v>5656577</c:v>
                </c:pt>
                <c:pt idx="17">
                  <c:v>7389309</c:v>
                </c:pt>
                <c:pt idx="18">
                  <c:v>2618665</c:v>
                </c:pt>
                <c:pt idx="19">
                  <c:v>23625632</c:v>
                </c:pt>
                <c:pt idx="20">
                  <c:v>51835995</c:v>
                </c:pt>
                <c:pt idx="21">
                  <c:v>25941188</c:v>
                </c:pt>
                <c:pt idx="22">
                  <c:v>48071716</c:v>
                </c:pt>
                <c:pt idx="23">
                  <c:v>35784378</c:v>
                </c:pt>
                <c:pt idx="24">
                  <c:v>33052386</c:v>
                </c:pt>
                <c:pt idx="25">
                  <c:v>23860824</c:v>
                </c:pt>
                <c:pt idx="26">
                  <c:v>13792613</c:v>
                </c:pt>
                <c:pt idx="27">
                  <c:v>11381932</c:v>
                </c:pt>
                <c:pt idx="28">
                  <c:v>10879400</c:v>
                </c:pt>
                <c:pt idx="29">
                  <c:v>17150133</c:v>
                </c:pt>
                <c:pt idx="30">
                  <c:v>7592390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8F-40B5-A47A-3AC2C616FB9E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貸　出　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グラフ!$Q$85:$AU$85</c:f>
              <c:numCache>
                <c:formatCode>#,##0,</c:formatCode>
                <c:ptCount val="31"/>
                <c:pt idx="0">
                  <c:v>43685535</c:v>
                </c:pt>
                <c:pt idx="1">
                  <c:v>43398808</c:v>
                </c:pt>
                <c:pt idx="2">
                  <c:v>51738303</c:v>
                </c:pt>
                <c:pt idx="3">
                  <c:v>57378271</c:v>
                </c:pt>
                <c:pt idx="4">
                  <c:v>68826152</c:v>
                </c:pt>
                <c:pt idx="5">
                  <c:v>67602677</c:v>
                </c:pt>
                <c:pt idx="6">
                  <c:v>67215138</c:v>
                </c:pt>
                <c:pt idx="7">
                  <c:v>68176718</c:v>
                </c:pt>
                <c:pt idx="8">
                  <c:v>69960966</c:v>
                </c:pt>
                <c:pt idx="9">
                  <c:v>75478481</c:v>
                </c:pt>
                <c:pt idx="10">
                  <c:v>70997421</c:v>
                </c:pt>
                <c:pt idx="11">
                  <c:v>69510071</c:v>
                </c:pt>
                <c:pt idx="12">
                  <c:v>72661580</c:v>
                </c:pt>
                <c:pt idx="13">
                  <c:v>69637695</c:v>
                </c:pt>
                <c:pt idx="14">
                  <c:v>98749037</c:v>
                </c:pt>
                <c:pt idx="15">
                  <c:v>117494011</c:v>
                </c:pt>
                <c:pt idx="16">
                  <c:v>106128575</c:v>
                </c:pt>
                <c:pt idx="17">
                  <c:v>91811555</c:v>
                </c:pt>
                <c:pt idx="18">
                  <c:v>81156720</c:v>
                </c:pt>
                <c:pt idx="19">
                  <c:v>87284273</c:v>
                </c:pt>
                <c:pt idx="20">
                  <c:v>100911038</c:v>
                </c:pt>
                <c:pt idx="21">
                  <c:v>118260291</c:v>
                </c:pt>
                <c:pt idx="22">
                  <c:v>108226957</c:v>
                </c:pt>
                <c:pt idx="23">
                  <c:v>113809688</c:v>
                </c:pt>
                <c:pt idx="24">
                  <c:v>99103508</c:v>
                </c:pt>
                <c:pt idx="25">
                  <c:v>93085294</c:v>
                </c:pt>
                <c:pt idx="26">
                  <c:v>83636313</c:v>
                </c:pt>
                <c:pt idx="27">
                  <c:v>79961714</c:v>
                </c:pt>
                <c:pt idx="28">
                  <c:v>74706685</c:v>
                </c:pt>
                <c:pt idx="29">
                  <c:v>54298322</c:v>
                </c:pt>
                <c:pt idx="30">
                  <c:v>47400668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8F-40B5-A47A-3AC2C616FB9E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グラフ!$Q$79:$AU$79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グラフ!$Q$86:$AU$86</c:f>
              <c:numCache>
                <c:formatCode>#,##0,</c:formatCode>
                <c:ptCount val="31"/>
                <c:pt idx="0">
                  <c:v>145457906</c:v>
                </c:pt>
                <c:pt idx="1">
                  <c:v>164302662</c:v>
                </c:pt>
                <c:pt idx="2">
                  <c:v>177792039</c:v>
                </c:pt>
                <c:pt idx="3">
                  <c:v>213274004</c:v>
                </c:pt>
                <c:pt idx="4">
                  <c:v>233435036</c:v>
                </c:pt>
                <c:pt idx="5">
                  <c:v>224452821</c:v>
                </c:pt>
                <c:pt idx="6">
                  <c:v>274602483</c:v>
                </c:pt>
                <c:pt idx="7">
                  <c:v>260875155</c:v>
                </c:pt>
                <c:pt idx="8">
                  <c:v>242409321</c:v>
                </c:pt>
                <c:pt idx="9">
                  <c:v>258411097</c:v>
                </c:pt>
                <c:pt idx="10">
                  <c:v>261586252</c:v>
                </c:pt>
                <c:pt idx="11">
                  <c:v>238048846</c:v>
                </c:pt>
                <c:pt idx="12">
                  <c:v>226295146</c:v>
                </c:pt>
                <c:pt idx="13">
                  <c:v>210488447</c:v>
                </c:pt>
                <c:pt idx="14">
                  <c:v>176243695</c:v>
                </c:pt>
                <c:pt idx="15">
                  <c:v>156967371</c:v>
                </c:pt>
                <c:pt idx="16">
                  <c:v>153341715</c:v>
                </c:pt>
                <c:pt idx="17">
                  <c:v>155169740</c:v>
                </c:pt>
                <c:pt idx="18">
                  <c:v>130982156</c:v>
                </c:pt>
                <c:pt idx="19">
                  <c:v>108535156</c:v>
                </c:pt>
                <c:pt idx="20">
                  <c:v>125353772</c:v>
                </c:pt>
                <c:pt idx="21">
                  <c:v>119456696</c:v>
                </c:pt>
                <c:pt idx="22">
                  <c:v>99969474</c:v>
                </c:pt>
                <c:pt idx="23">
                  <c:v>89869208</c:v>
                </c:pt>
                <c:pt idx="24">
                  <c:v>99322756</c:v>
                </c:pt>
                <c:pt idx="25">
                  <c:v>100368972</c:v>
                </c:pt>
                <c:pt idx="26">
                  <c:v>95731251</c:v>
                </c:pt>
                <c:pt idx="27">
                  <c:v>98085236</c:v>
                </c:pt>
                <c:pt idx="28">
                  <c:v>105892687</c:v>
                </c:pt>
                <c:pt idx="29">
                  <c:v>120181835</c:v>
                </c:pt>
                <c:pt idx="30">
                  <c:v>127752243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8F-40B5-A47A-3AC2C616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2528"/>
        <c:axId val="41144320"/>
      </c:lineChart>
      <c:catAx>
        <c:axId val="4109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4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40224"/>
        <c:scaling>
          <c:orientation val="minMax"/>
          <c:max val="90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9880469946312322E-2"/>
              <c:y val="3.0694731119775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97472"/>
        <c:crosses val="autoZero"/>
        <c:crossBetween val="between"/>
        <c:dispUnits>
          <c:builtInUnit val="thousands"/>
        </c:dispUnits>
      </c:valAx>
      <c:catAx>
        <c:axId val="4114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144320"/>
        <c:crosses val="autoZero"/>
        <c:auto val="0"/>
        <c:lblAlgn val="ctr"/>
        <c:lblOffset val="100"/>
        <c:noMultiLvlLbl val="0"/>
      </c:catAx>
      <c:valAx>
        <c:axId val="411443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927392923205119"/>
              <c:y val="3.3925710742467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42528"/>
        <c:crosses val="max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8557927407456"/>
          <c:y val="0.89310448098354367"/>
          <c:w val="0.62537464571578616"/>
          <c:h val="8.37607130144300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281474564423165"/>
          <c:y val="1.1382113821138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93589324186487E-2"/>
          <c:y val="7.8048904422167859E-2"/>
          <c:w val="0.85728609949148971"/>
          <c:h val="0.71676080028711397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グラフ!$P$127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グラフ!$Q$127:$AU$127</c:f>
              <c:numCache>
                <c:formatCode>#,##0,</c:formatCode>
                <c:ptCount val="31"/>
                <c:pt idx="0">
                  <c:v>569396493</c:v>
                </c:pt>
                <c:pt idx="1">
                  <c:v>627695104</c:v>
                </c:pt>
                <c:pt idx="2">
                  <c:v>675563047</c:v>
                </c:pt>
                <c:pt idx="3">
                  <c:v>703489195</c:v>
                </c:pt>
                <c:pt idx="4">
                  <c:v>730780805</c:v>
                </c:pt>
                <c:pt idx="5">
                  <c:v>728157449</c:v>
                </c:pt>
                <c:pt idx="6">
                  <c:v>785966513</c:v>
                </c:pt>
                <c:pt idx="7">
                  <c:v>787652793</c:v>
                </c:pt>
                <c:pt idx="8">
                  <c:v>788891256</c:v>
                </c:pt>
                <c:pt idx="9">
                  <c:v>862158495</c:v>
                </c:pt>
                <c:pt idx="10">
                  <c:v>866726671</c:v>
                </c:pt>
                <c:pt idx="11">
                  <c:v>858264848</c:v>
                </c:pt>
                <c:pt idx="12">
                  <c:v>848929661</c:v>
                </c:pt>
                <c:pt idx="13">
                  <c:v>819339527</c:v>
                </c:pt>
                <c:pt idx="14">
                  <c:v>802144147</c:v>
                </c:pt>
                <c:pt idx="15">
                  <c:v>811602020</c:v>
                </c:pt>
                <c:pt idx="16">
                  <c:v>786838752</c:v>
                </c:pt>
                <c:pt idx="17">
                  <c:v>774274305</c:v>
                </c:pt>
                <c:pt idx="18">
                  <c:v>738707401</c:v>
                </c:pt>
                <c:pt idx="19">
                  <c:v>737098281</c:v>
                </c:pt>
                <c:pt idx="20">
                  <c:v>796521992</c:v>
                </c:pt>
                <c:pt idx="21">
                  <c:v>774337743</c:v>
                </c:pt>
                <c:pt idx="22">
                  <c:v>779554241</c:v>
                </c:pt>
                <c:pt idx="23">
                  <c:v>759869502</c:v>
                </c:pt>
                <c:pt idx="24">
                  <c:v>746097644</c:v>
                </c:pt>
                <c:pt idx="25">
                  <c:v>744445823</c:v>
                </c:pt>
                <c:pt idx="26">
                  <c:v>755779332</c:v>
                </c:pt>
                <c:pt idx="27">
                  <c:v>753252928</c:v>
                </c:pt>
                <c:pt idx="28">
                  <c:v>741534410</c:v>
                </c:pt>
                <c:pt idx="29">
                  <c:v>739217290</c:v>
                </c:pt>
                <c:pt idx="30">
                  <c:v>743025567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9-4235-AAE5-33FE6D8E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1307136"/>
        <c:axId val="41329408"/>
      </c:barChart>
      <c:lineChart>
        <c:grouping val="standard"/>
        <c:varyColors val="0"/>
        <c:ser>
          <c:idx val="1"/>
          <c:order val="0"/>
          <c:tx>
            <c:strRef>
              <c:f>グラフ!$P$119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グラフ!$Q$119:$AU$119</c:f>
              <c:numCache>
                <c:formatCode>#,##0,</c:formatCode>
                <c:ptCount val="31"/>
                <c:pt idx="0">
                  <c:v>50905770</c:v>
                </c:pt>
                <c:pt idx="1">
                  <c:v>73362508</c:v>
                </c:pt>
                <c:pt idx="2">
                  <c:v>76076111</c:v>
                </c:pt>
                <c:pt idx="3">
                  <c:v>60096913</c:v>
                </c:pt>
                <c:pt idx="4">
                  <c:v>52691782</c:v>
                </c:pt>
                <c:pt idx="5">
                  <c:v>49436344</c:v>
                </c:pt>
                <c:pt idx="6">
                  <c:v>44769298</c:v>
                </c:pt>
                <c:pt idx="7">
                  <c:v>46864301</c:v>
                </c:pt>
                <c:pt idx="8">
                  <c:v>41739172</c:v>
                </c:pt>
                <c:pt idx="9">
                  <c:v>62342594</c:v>
                </c:pt>
                <c:pt idx="10">
                  <c:v>47020076</c:v>
                </c:pt>
                <c:pt idx="11">
                  <c:v>45874912</c:v>
                </c:pt>
                <c:pt idx="12">
                  <c:v>37093455</c:v>
                </c:pt>
                <c:pt idx="13">
                  <c:v>36384843</c:v>
                </c:pt>
                <c:pt idx="14">
                  <c:v>37927249</c:v>
                </c:pt>
                <c:pt idx="15">
                  <c:v>38764206</c:v>
                </c:pt>
                <c:pt idx="16">
                  <c:v>45540185</c:v>
                </c:pt>
                <c:pt idx="17">
                  <c:v>65531099</c:v>
                </c:pt>
                <c:pt idx="18">
                  <c:v>47678713</c:v>
                </c:pt>
                <c:pt idx="19">
                  <c:v>44881442</c:v>
                </c:pt>
                <c:pt idx="20">
                  <c:v>42705982</c:v>
                </c:pt>
                <c:pt idx="21">
                  <c:v>43121879</c:v>
                </c:pt>
                <c:pt idx="22">
                  <c:v>53072999</c:v>
                </c:pt>
                <c:pt idx="23">
                  <c:v>44793395</c:v>
                </c:pt>
                <c:pt idx="24">
                  <c:v>50379598</c:v>
                </c:pt>
                <c:pt idx="25">
                  <c:v>40945669</c:v>
                </c:pt>
                <c:pt idx="26">
                  <c:v>33562289</c:v>
                </c:pt>
                <c:pt idx="27">
                  <c:v>34889202</c:v>
                </c:pt>
                <c:pt idx="28">
                  <c:v>36631986</c:v>
                </c:pt>
                <c:pt idx="29">
                  <c:v>37110322</c:v>
                </c:pt>
                <c:pt idx="30">
                  <c:v>33708634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9-4235-AAE5-33FE6D8EC251}"/>
            </c:ext>
          </c:extLst>
        </c:ser>
        <c:ser>
          <c:idx val="0"/>
          <c:order val="1"/>
          <c:tx>
            <c:strRef>
              <c:f>グラフ!$P$120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グラフ!$Q$120:$AU$120</c:f>
              <c:numCache>
                <c:formatCode>#,##0,</c:formatCode>
                <c:ptCount val="31"/>
                <c:pt idx="0">
                  <c:v>32637197</c:v>
                </c:pt>
                <c:pt idx="1">
                  <c:v>34549020</c:v>
                </c:pt>
                <c:pt idx="2">
                  <c:v>38980657</c:v>
                </c:pt>
                <c:pt idx="3">
                  <c:v>43562269</c:v>
                </c:pt>
                <c:pt idx="4">
                  <c:v>41466006</c:v>
                </c:pt>
                <c:pt idx="5">
                  <c:v>43811959</c:v>
                </c:pt>
                <c:pt idx="6">
                  <c:v>50096539</c:v>
                </c:pt>
                <c:pt idx="7">
                  <c:v>52360027</c:v>
                </c:pt>
                <c:pt idx="8">
                  <c:v>52427992</c:v>
                </c:pt>
                <c:pt idx="9">
                  <c:v>52451953</c:v>
                </c:pt>
                <c:pt idx="10">
                  <c:v>59444678</c:v>
                </c:pt>
                <c:pt idx="11">
                  <c:v>65550787</c:v>
                </c:pt>
                <c:pt idx="12">
                  <c:v>67206422</c:v>
                </c:pt>
                <c:pt idx="13">
                  <c:v>68197546</c:v>
                </c:pt>
                <c:pt idx="14">
                  <c:v>59529055</c:v>
                </c:pt>
                <c:pt idx="15">
                  <c:v>58614403</c:v>
                </c:pt>
                <c:pt idx="16">
                  <c:v>66441177</c:v>
                </c:pt>
                <c:pt idx="17">
                  <c:v>73439902</c:v>
                </c:pt>
                <c:pt idx="18">
                  <c:v>75260434</c:v>
                </c:pt>
                <c:pt idx="19">
                  <c:v>82144390</c:v>
                </c:pt>
                <c:pt idx="20">
                  <c:v>106545359</c:v>
                </c:pt>
                <c:pt idx="21">
                  <c:v>97168532</c:v>
                </c:pt>
                <c:pt idx="22">
                  <c:v>102376266</c:v>
                </c:pt>
                <c:pt idx="23">
                  <c:v>107421616</c:v>
                </c:pt>
                <c:pt idx="24">
                  <c:v>100481240</c:v>
                </c:pt>
                <c:pt idx="25">
                  <c:v>107313389</c:v>
                </c:pt>
                <c:pt idx="26">
                  <c:v>108539899</c:v>
                </c:pt>
                <c:pt idx="27">
                  <c:v>113705448</c:v>
                </c:pt>
                <c:pt idx="28">
                  <c:v>114851879</c:v>
                </c:pt>
                <c:pt idx="29">
                  <c:v>111273754</c:v>
                </c:pt>
                <c:pt idx="30">
                  <c:v>120556952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9-4235-AAE5-33FE6D8EC251}"/>
            </c:ext>
          </c:extLst>
        </c:ser>
        <c:ser>
          <c:idx val="6"/>
          <c:order val="2"/>
          <c:tx>
            <c:strRef>
              <c:f>グラフ!$P$121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グラフ!$Q$121:$AU$121</c:f>
              <c:numCache>
                <c:formatCode>#,##0,</c:formatCode>
                <c:ptCount val="31"/>
                <c:pt idx="0">
                  <c:v>16738133</c:v>
                </c:pt>
                <c:pt idx="1">
                  <c:v>17307848</c:v>
                </c:pt>
                <c:pt idx="2">
                  <c:v>18543618</c:v>
                </c:pt>
                <c:pt idx="3">
                  <c:v>23923401</c:v>
                </c:pt>
                <c:pt idx="4">
                  <c:v>37879804</c:v>
                </c:pt>
                <c:pt idx="5">
                  <c:v>28083144</c:v>
                </c:pt>
                <c:pt idx="6">
                  <c:v>32962504</c:v>
                </c:pt>
                <c:pt idx="7">
                  <c:v>31591680</c:v>
                </c:pt>
                <c:pt idx="8">
                  <c:v>23328863</c:v>
                </c:pt>
                <c:pt idx="9">
                  <c:v>22727641</c:v>
                </c:pt>
                <c:pt idx="10">
                  <c:v>23356622</c:v>
                </c:pt>
                <c:pt idx="11">
                  <c:v>24431266</c:v>
                </c:pt>
                <c:pt idx="12">
                  <c:v>25471579</c:v>
                </c:pt>
                <c:pt idx="13">
                  <c:v>25184451</c:v>
                </c:pt>
                <c:pt idx="14">
                  <c:v>24776694</c:v>
                </c:pt>
                <c:pt idx="15">
                  <c:v>24787642</c:v>
                </c:pt>
                <c:pt idx="16">
                  <c:v>26211751</c:v>
                </c:pt>
                <c:pt idx="17">
                  <c:v>23937031</c:v>
                </c:pt>
                <c:pt idx="18">
                  <c:v>20748045</c:v>
                </c:pt>
                <c:pt idx="19">
                  <c:v>20676833</c:v>
                </c:pt>
                <c:pt idx="20">
                  <c:v>33068883</c:v>
                </c:pt>
                <c:pt idx="21">
                  <c:v>31283602</c:v>
                </c:pt>
                <c:pt idx="22">
                  <c:v>36702574</c:v>
                </c:pt>
                <c:pt idx="23">
                  <c:v>29739417</c:v>
                </c:pt>
                <c:pt idx="24">
                  <c:v>30150449</c:v>
                </c:pt>
                <c:pt idx="25">
                  <c:v>32783572</c:v>
                </c:pt>
                <c:pt idx="26">
                  <c:v>37790942</c:v>
                </c:pt>
                <c:pt idx="27">
                  <c:v>34046699</c:v>
                </c:pt>
                <c:pt idx="28">
                  <c:v>31550673</c:v>
                </c:pt>
                <c:pt idx="29">
                  <c:v>33612932</c:v>
                </c:pt>
                <c:pt idx="30">
                  <c:v>31272748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49-4235-AAE5-33FE6D8EC251}"/>
            </c:ext>
          </c:extLst>
        </c:ser>
        <c:ser>
          <c:idx val="7"/>
          <c:order val="3"/>
          <c:tx>
            <c:strRef>
              <c:f>グラフ!$P$122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グラフ!$Q$122:$AU$122</c:f>
              <c:numCache>
                <c:formatCode>#,##0,</c:formatCode>
                <c:ptCount val="31"/>
                <c:pt idx="0">
                  <c:v>60865506</c:v>
                </c:pt>
                <c:pt idx="1">
                  <c:v>63368941</c:v>
                </c:pt>
                <c:pt idx="2">
                  <c:v>65483921</c:v>
                </c:pt>
                <c:pt idx="3">
                  <c:v>72900799</c:v>
                </c:pt>
                <c:pt idx="4">
                  <c:v>79811852</c:v>
                </c:pt>
                <c:pt idx="5">
                  <c:v>81675921</c:v>
                </c:pt>
                <c:pt idx="6">
                  <c:v>92045555</c:v>
                </c:pt>
                <c:pt idx="7">
                  <c:v>89255239</c:v>
                </c:pt>
                <c:pt idx="8">
                  <c:v>80647021</c:v>
                </c:pt>
                <c:pt idx="9">
                  <c:v>77024247</c:v>
                </c:pt>
                <c:pt idx="10">
                  <c:v>72709092</c:v>
                </c:pt>
                <c:pt idx="11">
                  <c:v>72580306</c:v>
                </c:pt>
                <c:pt idx="12">
                  <c:v>65275691</c:v>
                </c:pt>
                <c:pt idx="13">
                  <c:v>57689681</c:v>
                </c:pt>
                <c:pt idx="14">
                  <c:v>57717935</c:v>
                </c:pt>
                <c:pt idx="15">
                  <c:v>51121570</c:v>
                </c:pt>
                <c:pt idx="16">
                  <c:v>47471724</c:v>
                </c:pt>
                <c:pt idx="17">
                  <c:v>40673134</c:v>
                </c:pt>
                <c:pt idx="18">
                  <c:v>40723390</c:v>
                </c:pt>
                <c:pt idx="19">
                  <c:v>38099418</c:v>
                </c:pt>
                <c:pt idx="20">
                  <c:v>39465508</c:v>
                </c:pt>
                <c:pt idx="21">
                  <c:v>32282128</c:v>
                </c:pt>
                <c:pt idx="22">
                  <c:v>35528007</c:v>
                </c:pt>
                <c:pt idx="23">
                  <c:v>35818925</c:v>
                </c:pt>
                <c:pt idx="24">
                  <c:v>36526537</c:v>
                </c:pt>
                <c:pt idx="25">
                  <c:v>36343909</c:v>
                </c:pt>
                <c:pt idx="26">
                  <c:v>35310401</c:v>
                </c:pt>
                <c:pt idx="27">
                  <c:v>32881054</c:v>
                </c:pt>
                <c:pt idx="28">
                  <c:v>34481304</c:v>
                </c:pt>
                <c:pt idx="29">
                  <c:v>34359814</c:v>
                </c:pt>
                <c:pt idx="30">
                  <c:v>35523925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49-4235-AAE5-33FE6D8EC251}"/>
            </c:ext>
          </c:extLst>
        </c:ser>
        <c:ser>
          <c:idx val="8"/>
          <c:order val="4"/>
          <c:tx>
            <c:strRef>
              <c:f>グラフ!$P$123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グラフ!$Q$123:$AU$123</c:f>
              <c:numCache>
                <c:formatCode>#,##0,</c:formatCode>
                <c:ptCount val="31"/>
                <c:pt idx="0">
                  <c:v>34732081</c:v>
                </c:pt>
                <c:pt idx="1">
                  <c:v>32148204</c:v>
                </c:pt>
                <c:pt idx="2">
                  <c:v>35922435</c:v>
                </c:pt>
                <c:pt idx="3">
                  <c:v>37128643</c:v>
                </c:pt>
                <c:pt idx="4">
                  <c:v>44052711</c:v>
                </c:pt>
                <c:pt idx="5">
                  <c:v>40404176</c:v>
                </c:pt>
                <c:pt idx="6">
                  <c:v>40835341</c:v>
                </c:pt>
                <c:pt idx="7">
                  <c:v>43187305</c:v>
                </c:pt>
                <c:pt idx="8">
                  <c:v>45538547</c:v>
                </c:pt>
                <c:pt idx="9">
                  <c:v>56762679</c:v>
                </c:pt>
                <c:pt idx="10">
                  <c:v>50233509</c:v>
                </c:pt>
                <c:pt idx="11">
                  <c:v>47506871</c:v>
                </c:pt>
                <c:pt idx="12">
                  <c:v>60132697</c:v>
                </c:pt>
                <c:pt idx="13">
                  <c:v>63625226</c:v>
                </c:pt>
                <c:pt idx="14">
                  <c:v>88630394</c:v>
                </c:pt>
                <c:pt idx="15">
                  <c:v>110508556</c:v>
                </c:pt>
                <c:pt idx="16">
                  <c:v>100849119</c:v>
                </c:pt>
                <c:pt idx="17">
                  <c:v>88207101</c:v>
                </c:pt>
                <c:pt idx="18">
                  <c:v>78787441</c:v>
                </c:pt>
                <c:pt idx="19">
                  <c:v>85303179</c:v>
                </c:pt>
                <c:pt idx="20">
                  <c:v>98933824</c:v>
                </c:pt>
                <c:pt idx="21">
                  <c:v>114797256</c:v>
                </c:pt>
                <c:pt idx="22">
                  <c:v>105421491</c:v>
                </c:pt>
                <c:pt idx="23">
                  <c:v>109946322</c:v>
                </c:pt>
                <c:pt idx="24">
                  <c:v>97421362</c:v>
                </c:pt>
                <c:pt idx="25">
                  <c:v>91050255</c:v>
                </c:pt>
                <c:pt idx="26">
                  <c:v>82697552</c:v>
                </c:pt>
                <c:pt idx="27">
                  <c:v>77453311</c:v>
                </c:pt>
                <c:pt idx="28">
                  <c:v>74064408</c:v>
                </c:pt>
                <c:pt idx="29">
                  <c:v>52271714</c:v>
                </c:pt>
                <c:pt idx="30">
                  <c:v>46630576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49-4235-AAE5-33FE6D8EC251}"/>
            </c:ext>
          </c:extLst>
        </c:ser>
        <c:ser>
          <c:idx val="2"/>
          <c:order val="5"/>
          <c:tx>
            <c:strRef>
              <c:f>グラフ!$P$124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グラフ!$Q$124:$AU$124</c:f>
              <c:numCache>
                <c:formatCode>#,##0,</c:formatCode>
                <c:ptCount val="31"/>
                <c:pt idx="0">
                  <c:v>110318785</c:v>
                </c:pt>
                <c:pt idx="1">
                  <c:v>118951225</c:v>
                </c:pt>
                <c:pt idx="2">
                  <c:v>123903356</c:v>
                </c:pt>
                <c:pt idx="3">
                  <c:v>149303594</c:v>
                </c:pt>
                <c:pt idx="4">
                  <c:v>164164492</c:v>
                </c:pt>
                <c:pt idx="5">
                  <c:v>163607307</c:v>
                </c:pt>
                <c:pt idx="6">
                  <c:v>178320508</c:v>
                </c:pt>
                <c:pt idx="7">
                  <c:v>181798967</c:v>
                </c:pt>
                <c:pt idx="8">
                  <c:v>189833445</c:v>
                </c:pt>
                <c:pt idx="9">
                  <c:v>203813359</c:v>
                </c:pt>
                <c:pt idx="10">
                  <c:v>205080769</c:v>
                </c:pt>
                <c:pt idx="11">
                  <c:v>192968139</c:v>
                </c:pt>
                <c:pt idx="12">
                  <c:v>181748343</c:v>
                </c:pt>
                <c:pt idx="13">
                  <c:v>166849338</c:v>
                </c:pt>
                <c:pt idx="14">
                  <c:v>134846743</c:v>
                </c:pt>
                <c:pt idx="15">
                  <c:v>125044840</c:v>
                </c:pt>
                <c:pt idx="16">
                  <c:v>120140074</c:v>
                </c:pt>
                <c:pt idx="17">
                  <c:v>106831096</c:v>
                </c:pt>
                <c:pt idx="18">
                  <c:v>100228871</c:v>
                </c:pt>
                <c:pt idx="19">
                  <c:v>94706576</c:v>
                </c:pt>
                <c:pt idx="20">
                  <c:v>100300698</c:v>
                </c:pt>
                <c:pt idx="21">
                  <c:v>87675623</c:v>
                </c:pt>
                <c:pt idx="22">
                  <c:v>77525023</c:v>
                </c:pt>
                <c:pt idx="23">
                  <c:v>70027199</c:v>
                </c:pt>
                <c:pt idx="24">
                  <c:v>77899438</c:v>
                </c:pt>
                <c:pt idx="25">
                  <c:v>72566665</c:v>
                </c:pt>
                <c:pt idx="26">
                  <c:v>65940900</c:v>
                </c:pt>
                <c:pt idx="27">
                  <c:v>73581126</c:v>
                </c:pt>
                <c:pt idx="28">
                  <c:v>78200112</c:v>
                </c:pt>
                <c:pt idx="29">
                  <c:v>95231774</c:v>
                </c:pt>
                <c:pt idx="30">
                  <c:v>92587634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49-4235-AAE5-33FE6D8EC251}"/>
            </c:ext>
          </c:extLst>
        </c:ser>
        <c:ser>
          <c:idx val="3"/>
          <c:order val="6"/>
          <c:tx>
            <c:strRef>
              <c:f>グラフ!$P$125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グラフ!$Q$125:$AU$125</c:f>
              <c:numCache>
                <c:formatCode>#,##0,</c:formatCode>
                <c:ptCount val="31"/>
                <c:pt idx="0">
                  <c:v>163846387</c:v>
                </c:pt>
                <c:pt idx="1">
                  <c:v>176577839</c:v>
                </c:pt>
                <c:pt idx="2">
                  <c:v>192822196</c:v>
                </c:pt>
                <c:pt idx="3">
                  <c:v>197881945</c:v>
                </c:pt>
                <c:pt idx="4">
                  <c:v>190788118</c:v>
                </c:pt>
                <c:pt idx="5">
                  <c:v>191376434</c:v>
                </c:pt>
                <c:pt idx="6">
                  <c:v>203833558</c:v>
                </c:pt>
                <c:pt idx="7">
                  <c:v>202094334</c:v>
                </c:pt>
                <c:pt idx="8">
                  <c:v>206533618</c:v>
                </c:pt>
                <c:pt idx="9">
                  <c:v>201809091</c:v>
                </c:pt>
                <c:pt idx="10">
                  <c:v>198313714</c:v>
                </c:pt>
                <c:pt idx="11">
                  <c:v>197367333</c:v>
                </c:pt>
                <c:pt idx="12">
                  <c:v>196988624</c:v>
                </c:pt>
                <c:pt idx="13">
                  <c:v>194941421</c:v>
                </c:pt>
                <c:pt idx="14">
                  <c:v>195687761</c:v>
                </c:pt>
                <c:pt idx="15">
                  <c:v>195521001</c:v>
                </c:pt>
                <c:pt idx="16">
                  <c:v>188791474</c:v>
                </c:pt>
                <c:pt idx="17">
                  <c:v>189267010</c:v>
                </c:pt>
                <c:pt idx="18">
                  <c:v>190451421</c:v>
                </c:pt>
                <c:pt idx="19">
                  <c:v>185210503</c:v>
                </c:pt>
                <c:pt idx="20">
                  <c:v>186787613</c:v>
                </c:pt>
                <c:pt idx="21">
                  <c:v>189310245</c:v>
                </c:pt>
                <c:pt idx="22">
                  <c:v>183239063</c:v>
                </c:pt>
                <c:pt idx="23">
                  <c:v>180591804</c:v>
                </c:pt>
                <c:pt idx="24">
                  <c:v>177838669</c:v>
                </c:pt>
                <c:pt idx="25">
                  <c:v>184427324</c:v>
                </c:pt>
                <c:pt idx="26">
                  <c:v>183120775</c:v>
                </c:pt>
                <c:pt idx="27">
                  <c:v>180910103</c:v>
                </c:pt>
                <c:pt idx="28">
                  <c:v>179528407</c:v>
                </c:pt>
                <c:pt idx="29">
                  <c:v>183350659</c:v>
                </c:pt>
                <c:pt idx="30">
                  <c:v>186100894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49-4235-AAE5-33FE6D8EC251}"/>
            </c:ext>
          </c:extLst>
        </c:ser>
        <c:ser>
          <c:idx val="4"/>
          <c:order val="7"/>
          <c:tx>
            <c:strRef>
              <c:f>グラフ!$P$126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グラフ!$Q$118:$AU$118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グラフ!$Q$126:$AU$126</c:f>
              <c:numCache>
                <c:formatCode>#,##0,</c:formatCode>
                <c:ptCount val="31"/>
                <c:pt idx="0">
                  <c:v>45087650</c:v>
                </c:pt>
                <c:pt idx="1">
                  <c:v>44462197</c:v>
                </c:pt>
                <c:pt idx="2">
                  <c:v>46289996</c:v>
                </c:pt>
                <c:pt idx="3">
                  <c:v>48471464</c:v>
                </c:pt>
                <c:pt idx="4">
                  <c:v>51405708</c:v>
                </c:pt>
                <c:pt idx="5">
                  <c:v>53679369</c:v>
                </c:pt>
                <c:pt idx="6">
                  <c:v>57994506</c:v>
                </c:pt>
                <c:pt idx="7">
                  <c:v>66516473</c:v>
                </c:pt>
                <c:pt idx="8">
                  <c:v>76493627</c:v>
                </c:pt>
                <c:pt idx="9">
                  <c:v>84880864</c:v>
                </c:pt>
                <c:pt idx="10">
                  <c:v>95279494</c:v>
                </c:pt>
                <c:pt idx="11">
                  <c:v>105461724</c:v>
                </c:pt>
                <c:pt idx="12">
                  <c:v>113101962</c:v>
                </c:pt>
                <c:pt idx="13">
                  <c:v>115451651</c:v>
                </c:pt>
                <c:pt idx="14">
                  <c:v>117299604</c:v>
                </c:pt>
                <c:pt idx="15">
                  <c:v>125583729</c:v>
                </c:pt>
                <c:pt idx="16">
                  <c:v>111643853</c:v>
                </c:pt>
                <c:pt idx="17">
                  <c:v>107824564</c:v>
                </c:pt>
                <c:pt idx="18">
                  <c:v>103013897</c:v>
                </c:pt>
                <c:pt idx="19">
                  <c:v>102871243</c:v>
                </c:pt>
                <c:pt idx="20">
                  <c:v>98874240</c:v>
                </c:pt>
                <c:pt idx="21">
                  <c:v>96165922</c:v>
                </c:pt>
                <c:pt idx="22">
                  <c:v>93477669</c:v>
                </c:pt>
                <c:pt idx="23">
                  <c:v>96108963</c:v>
                </c:pt>
                <c:pt idx="24">
                  <c:v>98013861</c:v>
                </c:pt>
                <c:pt idx="25">
                  <c:v>101256938</c:v>
                </c:pt>
                <c:pt idx="26">
                  <c:v>104119497</c:v>
                </c:pt>
                <c:pt idx="27">
                  <c:v>103525710</c:v>
                </c:pt>
                <c:pt idx="28">
                  <c:v>102804382</c:v>
                </c:pt>
                <c:pt idx="29">
                  <c:v>101063432</c:v>
                </c:pt>
                <c:pt idx="30">
                  <c:v>101043717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49-4235-AAE5-33FE6D8E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1712"/>
        <c:axId val="41345792"/>
      </c:lineChart>
      <c:catAx>
        <c:axId val="4130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2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29408"/>
        <c:scaling>
          <c:orientation val="minMax"/>
          <c:max val="90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6670069507643212E-2"/>
              <c:y val="3.4146341463414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07136"/>
        <c:crosses val="autoZero"/>
        <c:crossBetween val="between"/>
        <c:dispUnits>
          <c:builtInUnit val="thousands"/>
        </c:dispUnits>
      </c:valAx>
      <c:catAx>
        <c:axId val="4133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345792"/>
        <c:crosses val="autoZero"/>
        <c:auto val="0"/>
        <c:lblAlgn val="ctr"/>
        <c:lblOffset val="100"/>
        <c:noMultiLvlLbl val="0"/>
      </c:catAx>
      <c:valAx>
        <c:axId val="413457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278671573088532"/>
              <c:y val="3.73983739837398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31712"/>
        <c:crosses val="max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2406058747501"/>
          <c:y val="0.88305724552141029"/>
          <c:w val="0.7337236068022629"/>
          <c:h val="9.0885599761314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43546866141732288"/>
          <c:y val="1.889763779527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5202807887178E-2"/>
          <c:y val="8.503937007874017E-2"/>
          <c:w val="0.91822836789633588"/>
          <c:h val="0.72125984251968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グラフ!$P$156:$P$157</c:f>
              <c:strCache>
                <c:ptCount val="1"/>
                <c:pt idx="0">
                  <c:v> 補助事業費  単独事業費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グラフ!$Q$155:$AU$155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グラフ!$Q$156:$AU$156</c:f>
              <c:numCache>
                <c:formatCode>#,##0,</c:formatCode>
                <c:ptCount val="31"/>
                <c:pt idx="0">
                  <c:v>78685531</c:v>
                </c:pt>
                <c:pt idx="1">
                  <c:v>79990686</c:v>
                </c:pt>
                <c:pt idx="2">
                  <c:v>81983675</c:v>
                </c:pt>
                <c:pt idx="3">
                  <c:v>100686139</c:v>
                </c:pt>
                <c:pt idx="4">
                  <c:v>111726135</c:v>
                </c:pt>
                <c:pt idx="5">
                  <c:v>109277415</c:v>
                </c:pt>
                <c:pt idx="6">
                  <c:v>126173550</c:v>
                </c:pt>
                <c:pt idx="7">
                  <c:v>115895100</c:v>
                </c:pt>
                <c:pt idx="8">
                  <c:v>108529954</c:v>
                </c:pt>
                <c:pt idx="9">
                  <c:v>119624745</c:v>
                </c:pt>
                <c:pt idx="10">
                  <c:v>130734062</c:v>
                </c:pt>
                <c:pt idx="11">
                  <c:v>116761913</c:v>
                </c:pt>
                <c:pt idx="12">
                  <c:v>110024026</c:v>
                </c:pt>
                <c:pt idx="13">
                  <c:v>103737179</c:v>
                </c:pt>
                <c:pt idx="14">
                  <c:v>83053931</c:v>
                </c:pt>
                <c:pt idx="15">
                  <c:v>67939477</c:v>
                </c:pt>
                <c:pt idx="16">
                  <c:v>64382643</c:v>
                </c:pt>
                <c:pt idx="17">
                  <c:v>52331543</c:v>
                </c:pt>
                <c:pt idx="18">
                  <c:v>51922251</c:v>
                </c:pt>
                <c:pt idx="19">
                  <c:v>45492525</c:v>
                </c:pt>
                <c:pt idx="20">
                  <c:v>49108527</c:v>
                </c:pt>
                <c:pt idx="21">
                  <c:v>39517699</c:v>
                </c:pt>
                <c:pt idx="22">
                  <c:v>51031731</c:v>
                </c:pt>
                <c:pt idx="23">
                  <c:v>58231189</c:v>
                </c:pt>
                <c:pt idx="24">
                  <c:v>70208198</c:v>
                </c:pt>
                <c:pt idx="25">
                  <c:v>68509785</c:v>
                </c:pt>
                <c:pt idx="26">
                  <c:v>60368066</c:v>
                </c:pt>
                <c:pt idx="27">
                  <c:v>59837611</c:v>
                </c:pt>
                <c:pt idx="28">
                  <c:v>59076000</c:v>
                </c:pt>
                <c:pt idx="29">
                  <c:v>68066000</c:v>
                </c:pt>
                <c:pt idx="30">
                  <c:v>66652685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F2F-97BC-9155A1735E62}"/>
            </c:ext>
          </c:extLst>
        </c:ser>
        <c:ser>
          <c:idx val="1"/>
          <c:order val="1"/>
          <c:tx>
            <c:strRef>
              <c:f>グラフ!$P$157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グラフ!$Q$155:$AU$155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グラフ!$Q$157:$AU$157</c:f>
              <c:numCache>
                <c:formatCode>#,##0,</c:formatCode>
                <c:ptCount val="31"/>
                <c:pt idx="0">
                  <c:v>54534008</c:v>
                </c:pt>
                <c:pt idx="1">
                  <c:v>71063368</c:v>
                </c:pt>
                <c:pt idx="2">
                  <c:v>82316141</c:v>
                </c:pt>
                <c:pt idx="3">
                  <c:v>96797769</c:v>
                </c:pt>
                <c:pt idx="4">
                  <c:v>106708286</c:v>
                </c:pt>
                <c:pt idx="5">
                  <c:v>103330110</c:v>
                </c:pt>
                <c:pt idx="6">
                  <c:v>130760853</c:v>
                </c:pt>
                <c:pt idx="7">
                  <c:v>131422650</c:v>
                </c:pt>
                <c:pt idx="8">
                  <c:v>121020946</c:v>
                </c:pt>
                <c:pt idx="9">
                  <c:v>120759821</c:v>
                </c:pt>
                <c:pt idx="10">
                  <c:v>111780881</c:v>
                </c:pt>
                <c:pt idx="11">
                  <c:v>100876844</c:v>
                </c:pt>
                <c:pt idx="12">
                  <c:v>99845243</c:v>
                </c:pt>
                <c:pt idx="13">
                  <c:v>89266063</c:v>
                </c:pt>
                <c:pt idx="14">
                  <c:v>74891162</c:v>
                </c:pt>
                <c:pt idx="15">
                  <c:v>74649302</c:v>
                </c:pt>
                <c:pt idx="16">
                  <c:v>75355481</c:v>
                </c:pt>
                <c:pt idx="17">
                  <c:v>90866877</c:v>
                </c:pt>
                <c:pt idx="18">
                  <c:v>67850423</c:v>
                </c:pt>
                <c:pt idx="19">
                  <c:v>51252483</c:v>
                </c:pt>
                <c:pt idx="20">
                  <c:v>63982906</c:v>
                </c:pt>
                <c:pt idx="21">
                  <c:v>70296479</c:v>
                </c:pt>
                <c:pt idx="22">
                  <c:v>41313416</c:v>
                </c:pt>
                <c:pt idx="23">
                  <c:v>25193686</c:v>
                </c:pt>
                <c:pt idx="24">
                  <c:v>25472632</c:v>
                </c:pt>
                <c:pt idx="25">
                  <c:v>28152211</c:v>
                </c:pt>
                <c:pt idx="26">
                  <c:v>31961275</c:v>
                </c:pt>
                <c:pt idx="27">
                  <c:v>34346359</c:v>
                </c:pt>
                <c:pt idx="28">
                  <c:v>42696000</c:v>
                </c:pt>
                <c:pt idx="29">
                  <c:v>47685296</c:v>
                </c:pt>
                <c:pt idx="30">
                  <c:v>55747582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A-4F2F-97BC-9155A1735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1452288"/>
        <c:axId val="41453824"/>
      </c:barChart>
      <c:catAx>
        <c:axId val="4145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453824"/>
        <c:crosses val="autoZero"/>
        <c:auto val="1"/>
        <c:lblAlgn val="ctr"/>
        <c:lblOffset val="100"/>
        <c:noMultiLvlLbl val="0"/>
      </c:catAx>
      <c:valAx>
        <c:axId val="414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394120734908154E-2"/>
              <c:y val="3.6220472440944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452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30758975964817"/>
          <c:y val="0.89639569126362817"/>
          <c:w val="0.53574898483867506"/>
          <c:h val="7.6712110396973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税の状況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17783386773816E-2"/>
          <c:y val="0.10192289773350627"/>
          <c:w val="0.86327511626439435"/>
          <c:h val="0.74022525843185139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グラフ!$P$48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グラフ!$Q$48:$AU$48</c:f>
              <c:numCache>
                <c:formatCode>#,##0,</c:formatCode>
                <c:ptCount val="31"/>
                <c:pt idx="0">
                  <c:v>215549000</c:v>
                </c:pt>
                <c:pt idx="1">
                  <c:v>241666000</c:v>
                </c:pt>
                <c:pt idx="2">
                  <c:v>253986000</c:v>
                </c:pt>
                <c:pt idx="3">
                  <c:v>237930000</c:v>
                </c:pt>
                <c:pt idx="4">
                  <c:v>218825000</c:v>
                </c:pt>
                <c:pt idx="5">
                  <c:v>219132000</c:v>
                </c:pt>
                <c:pt idx="6">
                  <c:v>230975000</c:v>
                </c:pt>
                <c:pt idx="7">
                  <c:v>229907000</c:v>
                </c:pt>
                <c:pt idx="8">
                  <c:v>241704179</c:v>
                </c:pt>
                <c:pt idx="9">
                  <c:v>248964209</c:v>
                </c:pt>
                <c:pt idx="10">
                  <c:v>238889828</c:v>
                </c:pt>
                <c:pt idx="11">
                  <c:v>251849472</c:v>
                </c:pt>
                <c:pt idx="12">
                  <c:v>246079727</c:v>
                </c:pt>
                <c:pt idx="13">
                  <c:v>218669482</c:v>
                </c:pt>
                <c:pt idx="14">
                  <c:v>225877905</c:v>
                </c:pt>
                <c:pt idx="15">
                  <c:v>248820686</c:v>
                </c:pt>
                <c:pt idx="16">
                  <c:v>250076234</c:v>
                </c:pt>
                <c:pt idx="17">
                  <c:v>273728886</c:v>
                </c:pt>
                <c:pt idx="18">
                  <c:v>301028548</c:v>
                </c:pt>
                <c:pt idx="19">
                  <c:v>288529432</c:v>
                </c:pt>
                <c:pt idx="20">
                  <c:v>234609333</c:v>
                </c:pt>
                <c:pt idx="21">
                  <c:v>224951161</c:v>
                </c:pt>
                <c:pt idx="22">
                  <c:v>220954560</c:v>
                </c:pt>
                <c:pt idx="23">
                  <c:v>228209798</c:v>
                </c:pt>
                <c:pt idx="24">
                  <c:v>235507446</c:v>
                </c:pt>
                <c:pt idx="25">
                  <c:v>250751120</c:v>
                </c:pt>
                <c:pt idx="26">
                  <c:v>287156687</c:v>
                </c:pt>
                <c:pt idx="27">
                  <c:v>279019201</c:v>
                </c:pt>
                <c:pt idx="28">
                  <c:v>289130496</c:v>
                </c:pt>
                <c:pt idx="29">
                  <c:v>291289137</c:v>
                </c:pt>
                <c:pt idx="30">
                  <c:v>284425187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2B-4AFD-9AED-0210532F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axId val="553937720"/>
        <c:axId val="553933240"/>
      </c:barChart>
      <c:lineChart>
        <c:grouping val="standard"/>
        <c:varyColors val="0"/>
        <c:ser>
          <c:idx val="0"/>
          <c:order val="0"/>
          <c:tx>
            <c:strRef>
              <c:f>グラフ!$P$42</c:f>
              <c:strCache>
                <c:ptCount val="1"/>
                <c:pt idx="0">
                  <c:v>県民税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グラフ!$Q$42:$AU$42</c:f>
              <c:numCache>
                <c:formatCode>#,##0,</c:formatCode>
                <c:ptCount val="31"/>
                <c:pt idx="0">
                  <c:v>55057000</c:v>
                </c:pt>
                <c:pt idx="1">
                  <c:v>66807000</c:v>
                </c:pt>
                <c:pt idx="2">
                  <c:v>71104000</c:v>
                </c:pt>
                <c:pt idx="3">
                  <c:v>67916000</c:v>
                </c:pt>
                <c:pt idx="4">
                  <c:v>65630000</c:v>
                </c:pt>
                <c:pt idx="5">
                  <c:v>61835000</c:v>
                </c:pt>
                <c:pt idx="6">
                  <c:v>61296000</c:v>
                </c:pt>
                <c:pt idx="7">
                  <c:v>55934000</c:v>
                </c:pt>
                <c:pt idx="8">
                  <c:v>58956322</c:v>
                </c:pt>
                <c:pt idx="9">
                  <c:v>49691104</c:v>
                </c:pt>
                <c:pt idx="10">
                  <c:v>49919781</c:v>
                </c:pt>
                <c:pt idx="11">
                  <c:v>62945175</c:v>
                </c:pt>
                <c:pt idx="12">
                  <c:v>60091758</c:v>
                </c:pt>
                <c:pt idx="13">
                  <c:v>47608640</c:v>
                </c:pt>
                <c:pt idx="14">
                  <c:v>45584511</c:v>
                </c:pt>
                <c:pt idx="15">
                  <c:v>48507026</c:v>
                </c:pt>
                <c:pt idx="16">
                  <c:v>50663740</c:v>
                </c:pt>
                <c:pt idx="17">
                  <c:v>55737324</c:v>
                </c:pt>
                <c:pt idx="18">
                  <c:v>86450122</c:v>
                </c:pt>
                <c:pt idx="19">
                  <c:v>86867844</c:v>
                </c:pt>
                <c:pt idx="20">
                  <c:v>80806475</c:v>
                </c:pt>
                <c:pt idx="21">
                  <c:v>75535868</c:v>
                </c:pt>
                <c:pt idx="22">
                  <c:v>75065563</c:v>
                </c:pt>
                <c:pt idx="23">
                  <c:v>78609228</c:v>
                </c:pt>
                <c:pt idx="24">
                  <c:v>83020481</c:v>
                </c:pt>
                <c:pt idx="25">
                  <c:v>86215416</c:v>
                </c:pt>
                <c:pt idx="26">
                  <c:v>84685831</c:v>
                </c:pt>
                <c:pt idx="27">
                  <c:v>81717810</c:v>
                </c:pt>
                <c:pt idx="28">
                  <c:v>86236203</c:v>
                </c:pt>
                <c:pt idx="29">
                  <c:v>85609638</c:v>
                </c:pt>
                <c:pt idx="30">
                  <c:v>85351769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FD-9AED-0210532FC521}"/>
            </c:ext>
          </c:extLst>
        </c:ser>
        <c:ser>
          <c:idx val="1"/>
          <c:order val="1"/>
          <c:tx>
            <c:strRef>
              <c:f>グラフ!$P$43</c:f>
              <c:strCache>
                <c:ptCount val="1"/>
                <c:pt idx="0">
                  <c:v>事業税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>
                    <a:alpha val="91000"/>
                  </a:schemeClr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グラフ!$Q$43:$AU$43</c:f>
              <c:numCache>
                <c:formatCode>#,##0,</c:formatCode>
                <c:ptCount val="31"/>
                <c:pt idx="0">
                  <c:v>84895000</c:v>
                </c:pt>
                <c:pt idx="1">
                  <c:v>92128000</c:v>
                </c:pt>
                <c:pt idx="2">
                  <c:v>95731000</c:v>
                </c:pt>
                <c:pt idx="3">
                  <c:v>79850000</c:v>
                </c:pt>
                <c:pt idx="4">
                  <c:v>64332000</c:v>
                </c:pt>
                <c:pt idx="5">
                  <c:v>60012000</c:v>
                </c:pt>
                <c:pt idx="6">
                  <c:v>67671000</c:v>
                </c:pt>
                <c:pt idx="7">
                  <c:v>71651000</c:v>
                </c:pt>
                <c:pt idx="8">
                  <c:v>74697899</c:v>
                </c:pt>
                <c:pt idx="9">
                  <c:v>63284662</c:v>
                </c:pt>
                <c:pt idx="10">
                  <c:v>57384111</c:v>
                </c:pt>
                <c:pt idx="11">
                  <c:v>61307864</c:v>
                </c:pt>
                <c:pt idx="12">
                  <c:v>57838804</c:v>
                </c:pt>
                <c:pt idx="13">
                  <c:v>49324196</c:v>
                </c:pt>
                <c:pt idx="14">
                  <c:v>56384579</c:v>
                </c:pt>
                <c:pt idx="15">
                  <c:v>71265870</c:v>
                </c:pt>
                <c:pt idx="16">
                  <c:v>71555591</c:v>
                </c:pt>
                <c:pt idx="17">
                  <c:v>89048729</c:v>
                </c:pt>
                <c:pt idx="18">
                  <c:v>86639748</c:v>
                </c:pt>
                <c:pt idx="19">
                  <c:v>81088409</c:v>
                </c:pt>
                <c:pt idx="20">
                  <c:v>38472497</c:v>
                </c:pt>
                <c:pt idx="21">
                  <c:v>34121520</c:v>
                </c:pt>
                <c:pt idx="22">
                  <c:v>32749939</c:v>
                </c:pt>
                <c:pt idx="23">
                  <c:v>34759441</c:v>
                </c:pt>
                <c:pt idx="24">
                  <c:v>39899115</c:v>
                </c:pt>
                <c:pt idx="25">
                  <c:v>45895424</c:v>
                </c:pt>
                <c:pt idx="26">
                  <c:v>53849848</c:v>
                </c:pt>
                <c:pt idx="27">
                  <c:v>57004046</c:v>
                </c:pt>
                <c:pt idx="28">
                  <c:v>57602720</c:v>
                </c:pt>
                <c:pt idx="29">
                  <c:v>57596799</c:v>
                </c:pt>
                <c:pt idx="30">
                  <c:v>56083338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B-4AFD-9AED-0210532FC521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地方消費税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グラフ!$Q$44:$AU$44</c:f>
              <c:numCache>
                <c:formatCode>#,##0,</c:formatCode>
                <c:ptCount val="31"/>
                <c:pt idx="8">
                  <c:v>10795030</c:v>
                </c:pt>
                <c:pt idx="9">
                  <c:v>42216959</c:v>
                </c:pt>
                <c:pt idx="10">
                  <c:v>39214719</c:v>
                </c:pt>
                <c:pt idx="11">
                  <c:v>40572905</c:v>
                </c:pt>
                <c:pt idx="12">
                  <c:v>39298988</c:v>
                </c:pt>
                <c:pt idx="13">
                  <c:v>35861735</c:v>
                </c:pt>
                <c:pt idx="14">
                  <c:v>38427039</c:v>
                </c:pt>
                <c:pt idx="15">
                  <c:v>42162840</c:v>
                </c:pt>
                <c:pt idx="16">
                  <c:v>38812008</c:v>
                </c:pt>
                <c:pt idx="17">
                  <c:v>40877840</c:v>
                </c:pt>
                <c:pt idx="18">
                  <c:v>40180349</c:v>
                </c:pt>
                <c:pt idx="19">
                  <c:v>38487567</c:v>
                </c:pt>
                <c:pt idx="20">
                  <c:v>39065636</c:v>
                </c:pt>
                <c:pt idx="21">
                  <c:v>40655720</c:v>
                </c:pt>
                <c:pt idx="22">
                  <c:v>39667935</c:v>
                </c:pt>
                <c:pt idx="23">
                  <c:v>39866414</c:v>
                </c:pt>
                <c:pt idx="24">
                  <c:v>40175275</c:v>
                </c:pt>
                <c:pt idx="25">
                  <c:v>48431947</c:v>
                </c:pt>
                <c:pt idx="26">
                  <c:v>78934891</c:v>
                </c:pt>
                <c:pt idx="27">
                  <c:v>71234000</c:v>
                </c:pt>
                <c:pt idx="28">
                  <c:v>74644190</c:v>
                </c:pt>
                <c:pt idx="29">
                  <c:v>77150000</c:v>
                </c:pt>
                <c:pt idx="30">
                  <c:v>74182014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2B-4AFD-9AED-0210532FC521}"/>
            </c:ext>
          </c:extLst>
        </c:ser>
        <c:ser>
          <c:idx val="3"/>
          <c:order val="3"/>
          <c:tx>
            <c:strRef>
              <c:f>グラフ!$P$45</c:f>
              <c:strCache>
                <c:ptCount val="1"/>
                <c:pt idx="0">
                  <c:v>不動産取得税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グラフ!$Q$45:$AU$45</c:f>
              <c:numCache>
                <c:formatCode>#,##0,</c:formatCode>
                <c:ptCount val="31"/>
                <c:pt idx="0">
                  <c:v>10136000</c:v>
                </c:pt>
                <c:pt idx="1">
                  <c:v>10522000</c:v>
                </c:pt>
                <c:pt idx="2">
                  <c:v>11149000</c:v>
                </c:pt>
                <c:pt idx="3">
                  <c:v>12770000</c:v>
                </c:pt>
                <c:pt idx="4">
                  <c:v>10324000</c:v>
                </c:pt>
                <c:pt idx="5">
                  <c:v>10094000</c:v>
                </c:pt>
                <c:pt idx="6">
                  <c:v>12629000</c:v>
                </c:pt>
                <c:pt idx="7">
                  <c:v>11060000</c:v>
                </c:pt>
                <c:pt idx="8">
                  <c:v>10823351</c:v>
                </c:pt>
                <c:pt idx="9">
                  <c:v>9913670</c:v>
                </c:pt>
                <c:pt idx="10">
                  <c:v>8885783</c:v>
                </c:pt>
                <c:pt idx="11">
                  <c:v>7949195</c:v>
                </c:pt>
                <c:pt idx="12">
                  <c:v>8700812</c:v>
                </c:pt>
                <c:pt idx="13">
                  <c:v>7731822</c:v>
                </c:pt>
                <c:pt idx="14">
                  <c:v>7001179</c:v>
                </c:pt>
                <c:pt idx="15">
                  <c:v>7024479</c:v>
                </c:pt>
                <c:pt idx="16">
                  <c:v>7661677</c:v>
                </c:pt>
                <c:pt idx="17">
                  <c:v>7829403</c:v>
                </c:pt>
                <c:pt idx="18">
                  <c:v>8001600</c:v>
                </c:pt>
                <c:pt idx="19">
                  <c:v>7077760</c:v>
                </c:pt>
                <c:pt idx="20">
                  <c:v>5894527</c:v>
                </c:pt>
                <c:pt idx="21">
                  <c:v>5211014</c:v>
                </c:pt>
                <c:pt idx="22">
                  <c:v>4303655</c:v>
                </c:pt>
                <c:pt idx="23">
                  <c:v>4592979</c:v>
                </c:pt>
                <c:pt idx="24">
                  <c:v>5095927</c:v>
                </c:pt>
                <c:pt idx="25">
                  <c:v>5312583</c:v>
                </c:pt>
                <c:pt idx="26">
                  <c:v>5311414</c:v>
                </c:pt>
                <c:pt idx="27">
                  <c:v>4946959</c:v>
                </c:pt>
                <c:pt idx="28">
                  <c:v>6011464</c:v>
                </c:pt>
                <c:pt idx="29">
                  <c:v>5176000</c:v>
                </c:pt>
                <c:pt idx="30">
                  <c:v>4966790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2B-4AFD-9AED-0210532FC521}"/>
            </c:ext>
          </c:extLst>
        </c:ser>
        <c:ser>
          <c:idx val="4"/>
          <c:order val="4"/>
          <c:tx>
            <c:strRef>
              <c:f>グラフ!$P$46</c:f>
              <c:strCache>
                <c:ptCount val="1"/>
                <c:pt idx="0">
                  <c:v>自動車税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グラフ!$Q$46:$AU$46</c:f>
              <c:numCache>
                <c:formatCode>#,##0,</c:formatCode>
                <c:ptCount val="31"/>
                <c:pt idx="0">
                  <c:v>24649000</c:v>
                </c:pt>
                <c:pt idx="1">
                  <c:v>26264000</c:v>
                </c:pt>
                <c:pt idx="2">
                  <c:v>27851000</c:v>
                </c:pt>
                <c:pt idx="3">
                  <c:v>29439000</c:v>
                </c:pt>
                <c:pt idx="4">
                  <c:v>30700000</c:v>
                </c:pt>
                <c:pt idx="5">
                  <c:v>32030000</c:v>
                </c:pt>
                <c:pt idx="6">
                  <c:v>33475000</c:v>
                </c:pt>
                <c:pt idx="7">
                  <c:v>34979000</c:v>
                </c:pt>
                <c:pt idx="8">
                  <c:v>36176438</c:v>
                </c:pt>
                <c:pt idx="9">
                  <c:v>37066297</c:v>
                </c:pt>
                <c:pt idx="10">
                  <c:v>37623099</c:v>
                </c:pt>
                <c:pt idx="11">
                  <c:v>38028411</c:v>
                </c:pt>
                <c:pt idx="12">
                  <c:v>38376419</c:v>
                </c:pt>
                <c:pt idx="13">
                  <c:v>38687579</c:v>
                </c:pt>
                <c:pt idx="14">
                  <c:v>38418432</c:v>
                </c:pt>
                <c:pt idx="15">
                  <c:v>37960355</c:v>
                </c:pt>
                <c:pt idx="16">
                  <c:v>39009335</c:v>
                </c:pt>
                <c:pt idx="17">
                  <c:v>38529571</c:v>
                </c:pt>
                <c:pt idx="18">
                  <c:v>38557930</c:v>
                </c:pt>
                <c:pt idx="19">
                  <c:v>37851728</c:v>
                </c:pt>
                <c:pt idx="20">
                  <c:v>37431121</c:v>
                </c:pt>
                <c:pt idx="21">
                  <c:v>36614089</c:v>
                </c:pt>
                <c:pt idx="22">
                  <c:v>36433903</c:v>
                </c:pt>
                <c:pt idx="23">
                  <c:v>36149834</c:v>
                </c:pt>
                <c:pt idx="24">
                  <c:v>35878322</c:v>
                </c:pt>
                <c:pt idx="25">
                  <c:v>35448832</c:v>
                </c:pt>
                <c:pt idx="26">
                  <c:v>35157304</c:v>
                </c:pt>
                <c:pt idx="27">
                  <c:v>34936535</c:v>
                </c:pt>
                <c:pt idx="28">
                  <c:v>35037627</c:v>
                </c:pt>
                <c:pt idx="29">
                  <c:v>35184000</c:v>
                </c:pt>
                <c:pt idx="30">
                  <c:v>35774450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2B-4AFD-9AED-0210532FC521}"/>
            </c:ext>
          </c:extLst>
        </c:ser>
        <c:ser>
          <c:idx val="5"/>
          <c:order val="5"/>
          <c:tx>
            <c:strRef>
              <c:f>グラフ!$P$47</c:f>
              <c:strCache>
                <c:ptCount val="1"/>
                <c:pt idx="0">
                  <c:v>軽油引取税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グラフ!$Q$41:$AU$41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１５(H2７)</c:v>
                </c:pt>
                <c:pt idx="27">
                  <c:v>１６(H28)</c:v>
                </c:pt>
                <c:pt idx="28">
                  <c:v>１7(H29)</c:v>
                </c:pt>
                <c:pt idx="29">
                  <c:v>１８(H30)</c:v>
                </c:pt>
                <c:pt idx="30">
                  <c:v>１９(R1)</c:v>
                </c:pt>
              </c:strCache>
            </c:strRef>
          </c:cat>
          <c:val>
            <c:numRef>
              <c:f>グラフ!$Q$47:$AU$47</c:f>
              <c:numCache>
                <c:formatCode>#,##0,</c:formatCode>
                <c:ptCount val="31"/>
                <c:pt idx="0">
                  <c:v>14890000</c:v>
                </c:pt>
                <c:pt idx="1">
                  <c:v>19120000</c:v>
                </c:pt>
                <c:pt idx="2">
                  <c:v>20221000</c:v>
                </c:pt>
                <c:pt idx="3">
                  <c:v>20895000</c:v>
                </c:pt>
                <c:pt idx="4">
                  <c:v>22486000</c:v>
                </c:pt>
                <c:pt idx="5">
                  <c:v>29272000</c:v>
                </c:pt>
                <c:pt idx="6">
                  <c:v>29373000</c:v>
                </c:pt>
                <c:pt idx="7">
                  <c:v>29703000</c:v>
                </c:pt>
                <c:pt idx="8">
                  <c:v>28707802</c:v>
                </c:pt>
                <c:pt idx="9">
                  <c:v>27311908</c:v>
                </c:pt>
                <c:pt idx="10">
                  <c:v>26406211</c:v>
                </c:pt>
                <c:pt idx="11">
                  <c:v>23976314</c:v>
                </c:pt>
                <c:pt idx="12">
                  <c:v>24140539</c:v>
                </c:pt>
                <c:pt idx="13">
                  <c:v>23758230</c:v>
                </c:pt>
                <c:pt idx="14">
                  <c:v>23386565</c:v>
                </c:pt>
                <c:pt idx="15">
                  <c:v>25851380</c:v>
                </c:pt>
                <c:pt idx="16">
                  <c:v>25590280</c:v>
                </c:pt>
                <c:pt idx="17">
                  <c:v>25557229</c:v>
                </c:pt>
                <c:pt idx="18">
                  <c:v>25037379</c:v>
                </c:pt>
                <c:pt idx="19">
                  <c:v>21933290</c:v>
                </c:pt>
                <c:pt idx="20">
                  <c:v>19486548</c:v>
                </c:pt>
                <c:pt idx="21">
                  <c:v>21856183</c:v>
                </c:pt>
                <c:pt idx="22">
                  <c:v>22216071</c:v>
                </c:pt>
                <c:pt idx="23">
                  <c:v>22941847</c:v>
                </c:pt>
                <c:pt idx="24">
                  <c:v>22719716</c:v>
                </c:pt>
                <c:pt idx="25">
                  <c:v>22625279</c:v>
                </c:pt>
                <c:pt idx="26">
                  <c:v>21772986</c:v>
                </c:pt>
                <c:pt idx="27">
                  <c:v>21724199</c:v>
                </c:pt>
                <c:pt idx="28">
                  <c:v>21849719</c:v>
                </c:pt>
                <c:pt idx="29">
                  <c:v>22150000</c:v>
                </c:pt>
                <c:pt idx="30">
                  <c:v>21838796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2B-4AFD-9AED-0210532F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98760"/>
        <c:axId val="682890440"/>
      </c:lineChart>
      <c:catAx>
        <c:axId val="5539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553933240"/>
        <c:crosses val="autoZero"/>
        <c:auto val="1"/>
        <c:lblAlgn val="ctr"/>
        <c:lblOffset val="100"/>
        <c:noMultiLvlLbl val="0"/>
      </c:catAx>
      <c:valAx>
        <c:axId val="553933240"/>
        <c:scaling>
          <c:orientation val="minMax"/>
          <c:max val="3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553937720"/>
        <c:crosses val="autoZero"/>
        <c:crossBetween val="between"/>
      </c:valAx>
      <c:valAx>
        <c:axId val="682890440"/>
        <c:scaling>
          <c:orientation val="minMax"/>
          <c:max val="100000000"/>
        </c:scaling>
        <c:delete val="0"/>
        <c:axPos val="r"/>
        <c:numFmt formatCode="#,##0,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2898760"/>
        <c:crosses val="max"/>
        <c:crossBetween val="between"/>
      </c:valAx>
      <c:catAx>
        <c:axId val="682898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2890440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966358224702445"/>
          <c:y val="0.93571062294501428"/>
          <c:w val="0.76067271666569414"/>
          <c:h val="5.093060010185628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142875</xdr:rowOff>
    </xdr:from>
    <xdr:to>
      <xdr:col>13</xdr:col>
      <xdr:colOff>447675</xdr:colOff>
      <xdr:row>37</xdr:row>
      <xdr:rowOff>76200</xdr:rowOff>
    </xdr:to>
    <xdr:graphicFrame macro="">
      <xdr:nvGraphicFramePr>
        <xdr:cNvPr id="4268" name="Chart 4">
          <a:extLst>
            <a:ext uri="{FF2B5EF4-FFF2-40B4-BE49-F238E27FC236}">
              <a16:creationId xmlns:a16="http://schemas.microsoft.com/office/drawing/2014/main" id="{00000000-0008-0000-0500-0000A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82550</xdr:colOff>
      <xdr:row>194</xdr:row>
      <xdr:rowOff>130629</xdr:rowOff>
    </xdr:from>
    <xdr:to>
      <xdr:col>13</xdr:col>
      <xdr:colOff>596900</xdr:colOff>
      <xdr:row>227</xdr:row>
      <xdr:rowOff>65314</xdr:rowOff>
    </xdr:to>
    <xdr:graphicFrame macro="">
      <xdr:nvGraphicFramePr>
        <xdr:cNvPr id="4270" name="Chart 6">
          <a:extLst>
            <a:ext uri="{FF2B5EF4-FFF2-40B4-BE49-F238E27FC236}">
              <a16:creationId xmlns:a16="http://schemas.microsoft.com/office/drawing/2014/main" id="{00000000-0008-0000-0500-0000A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92075</xdr:colOff>
      <xdr:row>78</xdr:row>
      <xdr:rowOff>98424</xdr:rowOff>
    </xdr:from>
    <xdr:to>
      <xdr:col>13</xdr:col>
      <xdr:colOff>473075</xdr:colOff>
      <xdr:row>114</xdr:row>
      <xdr:rowOff>63499</xdr:rowOff>
    </xdr:to>
    <xdr:graphicFrame macro="">
      <xdr:nvGraphicFramePr>
        <xdr:cNvPr id="4271" name="Chart 7">
          <a:extLst>
            <a:ext uri="{FF2B5EF4-FFF2-40B4-BE49-F238E27FC236}">
              <a16:creationId xmlns:a16="http://schemas.microsoft.com/office/drawing/2014/main" id="{00000000-0008-0000-05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117</xdr:row>
      <xdr:rowOff>47625</xdr:rowOff>
    </xdr:from>
    <xdr:to>
      <xdr:col>13</xdr:col>
      <xdr:colOff>590550</xdr:colOff>
      <xdr:row>152</xdr:row>
      <xdr:rowOff>114300</xdr:rowOff>
    </xdr:to>
    <xdr:graphicFrame macro="">
      <xdr:nvGraphicFramePr>
        <xdr:cNvPr id="4272" name="Chart 8">
          <a:extLst>
            <a:ext uri="{FF2B5EF4-FFF2-40B4-BE49-F238E27FC236}">
              <a16:creationId xmlns:a16="http://schemas.microsoft.com/office/drawing/2014/main" id="{00000000-0008-0000-05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156</xdr:row>
      <xdr:rowOff>87084</xdr:rowOff>
    </xdr:from>
    <xdr:to>
      <xdr:col>13</xdr:col>
      <xdr:colOff>561975</xdr:colOff>
      <xdr:row>191</xdr:row>
      <xdr:rowOff>217713</xdr:rowOff>
    </xdr:to>
    <xdr:graphicFrame macro="">
      <xdr:nvGraphicFramePr>
        <xdr:cNvPr id="4273" name="Chart 9">
          <a:extLst>
            <a:ext uri="{FF2B5EF4-FFF2-40B4-BE49-F238E27FC236}">
              <a16:creationId xmlns:a16="http://schemas.microsoft.com/office/drawing/2014/main" id="{00000000-0008-0000-0500-0000B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152401</xdr:colOff>
      <xdr:row>40</xdr:row>
      <xdr:rowOff>174170</xdr:rowOff>
    </xdr:from>
    <xdr:to>
      <xdr:col>13</xdr:col>
      <xdr:colOff>500744</xdr:colOff>
      <xdr:row>75</xdr:row>
      <xdr:rowOff>119743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EB13C1-90C7-4241-A689-11F8C608FF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0.02458</cdr:x>
      <cdr:y>0.04954</cdr:y>
    </cdr:from>
    <cdr:to>
      <cdr:x>0.17982</cdr:x>
      <cdr:y>0.09541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639DA62-2B89-4A60-A461-32F8CEF94497}"/>
            </a:ext>
          </a:extLst>
        </cdr:cNvPr>
        <cdr:cNvSpPr txBox="1"/>
      </cdr:nvSpPr>
      <cdr:spPr>
        <a:xfrm xmlns:a="http://schemas.openxmlformats.org/drawingml/2006/main">
          <a:off x="206828" y="293916"/>
          <a:ext cx="1306286" cy="272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総額（百万円）</a:t>
          </a:r>
        </a:p>
      </cdr:txBody>
    </cdr:sp>
  </cdr:relSizeAnchor>
  <cdr:relSizeAnchor xmlns:cdr="http://schemas.openxmlformats.org/drawingml/2006/chartDrawing">
    <cdr:from>
      <cdr:x>0.88486</cdr:x>
      <cdr:y>0.05688</cdr:y>
    </cdr:from>
    <cdr:to>
      <cdr:x>0.97283</cdr:x>
      <cdr:y>0.08807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89336D-82F4-4B14-B9AE-9872BDFA4FF6}"/>
            </a:ext>
          </a:extLst>
        </cdr:cNvPr>
        <cdr:cNvSpPr txBox="1"/>
      </cdr:nvSpPr>
      <cdr:spPr>
        <a:xfrm xmlns:a="http://schemas.openxmlformats.org/drawingml/2006/main">
          <a:off x="7445828" y="337457"/>
          <a:ext cx="740228" cy="185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1"/>
  <sheetViews>
    <sheetView showGridLines="0" view="pageBreakPreview" zoomScale="110" zoomScaleNormal="100" zoomScaleSheetLayoutView="110" workbookViewId="0">
      <pane xSplit="2" ySplit="3" topLeftCell="I31" activePane="bottomRight" state="frozen"/>
      <selection pane="topRight" activeCell="C1" sqref="C1"/>
      <selection pane="bottomLeft" activeCell="A2" sqref="A2"/>
      <selection pane="bottomRight" activeCell="L1" sqref="L1:L2"/>
    </sheetView>
  </sheetViews>
  <sheetFormatPr defaultColWidth="9" defaultRowHeight="12" x14ac:dyDescent="0.2"/>
  <cols>
    <col min="1" max="1" width="3" style="36" customWidth="1"/>
    <col min="2" max="2" width="22.33203125" style="36" customWidth="1"/>
    <col min="3" max="3" width="10.109375" style="38" hidden="1" customWidth="1"/>
    <col min="4" max="8" width="9.77734375" style="36" customWidth="1"/>
    <col min="9" max="9" width="9.77734375" style="38" customWidth="1"/>
    <col min="10" max="33" width="9.77734375" style="36" customWidth="1"/>
    <col min="34" max="16384" width="9" style="36"/>
  </cols>
  <sheetData>
    <row r="1" spans="1:33" ht="15" customHeight="1" x14ac:dyDescent="0.2">
      <c r="A1" s="37" t="s">
        <v>72</v>
      </c>
      <c r="L1" s="39" t="s">
        <v>101</v>
      </c>
      <c r="M1" s="39"/>
      <c r="V1" s="39" t="s">
        <v>101</v>
      </c>
      <c r="AF1" s="39" t="s">
        <v>101</v>
      </c>
      <c r="AG1" s="39"/>
    </row>
    <row r="2" spans="1:33" ht="15" customHeight="1" x14ac:dyDescent="0.15">
      <c r="L2" s="21" t="s">
        <v>96</v>
      </c>
      <c r="M2" s="21"/>
      <c r="V2" s="21" t="s">
        <v>96</v>
      </c>
      <c r="AF2" s="21" t="s">
        <v>96</v>
      </c>
    </row>
    <row r="3" spans="1:33" s="99" customFormat="1" ht="15" customHeight="1" x14ac:dyDescent="0.2">
      <c r="A3" s="115"/>
      <c r="B3" s="116"/>
      <c r="C3" s="54" t="s">
        <v>9</v>
      </c>
      <c r="D3" s="54" t="s">
        <v>8</v>
      </c>
      <c r="E3" s="54" t="s">
        <v>7</v>
      </c>
      <c r="F3" s="54" t="s">
        <v>6</v>
      </c>
      <c r="G3" s="54" t="s">
        <v>5</v>
      </c>
      <c r="H3" s="97" t="s">
        <v>4</v>
      </c>
      <c r="I3" s="98" t="s">
        <v>3</v>
      </c>
      <c r="J3" s="97" t="s">
        <v>2</v>
      </c>
      <c r="K3" s="98" t="s">
        <v>1</v>
      </c>
      <c r="L3" s="98" t="s">
        <v>41</v>
      </c>
      <c r="M3" s="97" t="s">
        <v>42</v>
      </c>
      <c r="N3" s="97" t="s">
        <v>99</v>
      </c>
      <c r="O3" s="97" t="s">
        <v>179</v>
      </c>
      <c r="P3" s="97" t="s">
        <v>181</v>
      </c>
      <c r="Q3" s="97" t="s">
        <v>193</v>
      </c>
      <c r="R3" s="54" t="s">
        <v>200</v>
      </c>
      <c r="S3" s="54" t="s">
        <v>208</v>
      </c>
      <c r="T3" s="54" t="s">
        <v>210</v>
      </c>
      <c r="U3" s="54" t="s">
        <v>215</v>
      </c>
      <c r="V3" s="54" t="s">
        <v>218</v>
      </c>
      <c r="W3" s="54" t="s">
        <v>219</v>
      </c>
      <c r="X3" s="54" t="s">
        <v>220</v>
      </c>
      <c r="Y3" s="54" t="s">
        <v>223</v>
      </c>
      <c r="Z3" s="54" t="s">
        <v>222</v>
      </c>
      <c r="AA3" s="54" t="s">
        <v>226</v>
      </c>
      <c r="AB3" s="54" t="s">
        <v>228</v>
      </c>
      <c r="AC3" s="54" t="s">
        <v>230</v>
      </c>
      <c r="AD3" s="54" t="s">
        <v>234</v>
      </c>
      <c r="AE3" s="54" t="s">
        <v>244</v>
      </c>
      <c r="AF3" s="54" t="s">
        <v>247</v>
      </c>
      <c r="AG3" s="54" t="s">
        <v>268</v>
      </c>
    </row>
    <row r="4" spans="1:33" ht="15" customHeight="1" x14ac:dyDescent="0.2">
      <c r="A4" s="118" t="s">
        <v>43</v>
      </c>
      <c r="B4" s="120"/>
      <c r="C4" s="82">
        <v>1914418</v>
      </c>
      <c r="D4" s="82">
        <v>1926941</v>
      </c>
      <c r="E4" s="83">
        <v>1940115</v>
      </c>
      <c r="F4" s="83">
        <v>1951125</v>
      </c>
      <c r="G4" s="84">
        <v>1960535</v>
      </c>
      <c r="H4" s="85">
        <v>1976264</v>
      </c>
      <c r="I4" s="85">
        <v>1982565</v>
      </c>
      <c r="J4" s="86">
        <v>1988966</v>
      </c>
      <c r="K4" s="87">
        <v>1994303</v>
      </c>
      <c r="L4" s="87">
        <v>1998186</v>
      </c>
      <c r="M4" s="87">
        <v>2000497</v>
      </c>
      <c r="N4" s="87">
        <v>2003283</v>
      </c>
      <c r="O4" s="87">
        <v>2004401</v>
      </c>
      <c r="P4" s="87">
        <v>2005467</v>
      </c>
      <c r="Q4" s="87">
        <v>2006717</v>
      </c>
      <c r="R4" s="88" t="s">
        <v>224</v>
      </c>
      <c r="S4" s="81">
        <v>2009498</v>
      </c>
      <c r="T4" s="81">
        <v>2006363</v>
      </c>
      <c r="U4" s="81">
        <v>2006701</v>
      </c>
      <c r="V4" s="81">
        <v>2003954</v>
      </c>
      <c r="W4" s="81">
        <v>2000774</v>
      </c>
      <c r="X4" s="81">
        <v>1995901</v>
      </c>
      <c r="Y4" s="81">
        <v>1988755</v>
      </c>
      <c r="Z4" s="81">
        <v>2010934</v>
      </c>
      <c r="AA4" s="81">
        <v>2010272</v>
      </c>
      <c r="AB4" s="81">
        <v>2004417</v>
      </c>
      <c r="AC4" s="94">
        <v>1998864</v>
      </c>
      <c r="AD4" s="94">
        <v>1998864</v>
      </c>
      <c r="AE4" s="94">
        <v>1985738</v>
      </c>
      <c r="AF4" s="94">
        <v>1974255</v>
      </c>
      <c r="AG4" s="94">
        <v>1965516</v>
      </c>
    </row>
    <row r="5" spans="1:33" ht="15" customHeight="1" x14ac:dyDescent="0.2">
      <c r="A5" s="121" t="s">
        <v>10</v>
      </c>
      <c r="B5" s="3" t="s">
        <v>14</v>
      </c>
      <c r="C5" s="42">
        <v>581248143</v>
      </c>
      <c r="D5" s="42">
        <v>640687376</v>
      </c>
      <c r="E5" s="42">
        <v>687584431</v>
      </c>
      <c r="F5" s="42">
        <v>716095382</v>
      </c>
      <c r="G5" s="42">
        <v>744328735</v>
      </c>
      <c r="H5" s="78">
        <v>745562014</v>
      </c>
      <c r="I5" s="79">
        <v>802859743</v>
      </c>
      <c r="J5" s="78">
        <v>806352438</v>
      </c>
      <c r="K5" s="78">
        <v>805991713</v>
      </c>
      <c r="L5" s="78">
        <v>880068717</v>
      </c>
      <c r="M5" s="80">
        <v>885204313</v>
      </c>
      <c r="N5" s="80">
        <v>878269138</v>
      </c>
      <c r="O5" s="80">
        <v>866744174</v>
      </c>
      <c r="P5" s="80">
        <v>836849564</v>
      </c>
      <c r="Q5" s="80">
        <v>821168338</v>
      </c>
      <c r="R5" s="44">
        <v>820324222</v>
      </c>
      <c r="S5" s="44">
        <v>806470842</v>
      </c>
      <c r="T5" s="44">
        <v>793360835</v>
      </c>
      <c r="U5" s="44">
        <v>751331835</v>
      </c>
      <c r="V5" s="44">
        <v>750849663</v>
      </c>
      <c r="W5" s="44">
        <v>810447515</v>
      </c>
      <c r="X5" s="44">
        <v>797407582</v>
      </c>
      <c r="Y5" s="44">
        <v>795934092</v>
      </c>
      <c r="Z5" s="44">
        <v>776646842</v>
      </c>
      <c r="AA5" s="44">
        <v>762899394</v>
      </c>
      <c r="AB5" s="44">
        <v>761341404</v>
      </c>
      <c r="AC5" s="44">
        <v>772180995</v>
      </c>
      <c r="AD5" s="44">
        <v>763338596</v>
      </c>
      <c r="AE5" s="43">
        <v>755740379</v>
      </c>
      <c r="AF5" s="43">
        <v>752545373</v>
      </c>
      <c r="AG5" s="43">
        <v>759428886</v>
      </c>
    </row>
    <row r="6" spans="1:33" ht="15" customHeight="1" x14ac:dyDescent="0.2">
      <c r="A6" s="121"/>
      <c r="B6" s="3" t="s">
        <v>15</v>
      </c>
      <c r="C6" s="42">
        <v>569396493</v>
      </c>
      <c r="D6" s="42">
        <v>627695104</v>
      </c>
      <c r="E6" s="42">
        <v>675563047</v>
      </c>
      <c r="F6" s="42">
        <v>703489195</v>
      </c>
      <c r="G6" s="42">
        <v>730780805</v>
      </c>
      <c r="H6" s="42">
        <v>728157449</v>
      </c>
      <c r="I6" s="43">
        <v>785966513</v>
      </c>
      <c r="J6" s="42">
        <v>787652793</v>
      </c>
      <c r="K6" s="42">
        <v>788891256</v>
      </c>
      <c r="L6" s="42">
        <v>862158495</v>
      </c>
      <c r="M6" s="44">
        <v>866726671</v>
      </c>
      <c r="N6" s="44">
        <v>858264848</v>
      </c>
      <c r="O6" s="44">
        <v>848929661</v>
      </c>
      <c r="P6" s="44">
        <v>819339527</v>
      </c>
      <c r="Q6" s="44">
        <v>802144148</v>
      </c>
      <c r="R6" s="44">
        <v>802206257</v>
      </c>
      <c r="S6" s="44">
        <v>786838748</v>
      </c>
      <c r="T6" s="44">
        <v>774274301</v>
      </c>
      <c r="U6" s="44">
        <v>738707399</v>
      </c>
      <c r="V6" s="44">
        <v>737098279</v>
      </c>
      <c r="W6" s="44">
        <v>796521990</v>
      </c>
      <c r="X6" s="44">
        <v>774337741</v>
      </c>
      <c r="Y6" s="44">
        <v>779554241</v>
      </c>
      <c r="Z6" s="44">
        <v>759869502</v>
      </c>
      <c r="AA6" s="44">
        <v>746097644</v>
      </c>
      <c r="AB6" s="44">
        <v>744445823</v>
      </c>
      <c r="AC6" s="44">
        <v>755779332</v>
      </c>
      <c r="AD6" s="44">
        <v>753100900</v>
      </c>
      <c r="AE6" s="43">
        <v>741534409</v>
      </c>
      <c r="AF6" s="43">
        <v>739217289</v>
      </c>
      <c r="AG6" s="43">
        <v>743025567</v>
      </c>
    </row>
    <row r="7" spans="1:33" ht="15" customHeight="1" x14ac:dyDescent="0.2">
      <c r="A7" s="121"/>
      <c r="B7" s="3" t="s">
        <v>16</v>
      </c>
      <c r="C7" s="43">
        <f>+C5-C6</f>
        <v>11851650</v>
      </c>
      <c r="D7" s="43">
        <f>+D5-D6</f>
        <v>12992272</v>
      </c>
      <c r="E7" s="43">
        <f t="shared" ref="E7:K7" si="0">+E5-E6</f>
        <v>12021384</v>
      </c>
      <c r="F7" s="43">
        <f t="shared" si="0"/>
        <v>12606187</v>
      </c>
      <c r="G7" s="43">
        <f t="shared" si="0"/>
        <v>13547930</v>
      </c>
      <c r="H7" s="43">
        <f t="shared" si="0"/>
        <v>17404565</v>
      </c>
      <c r="I7" s="43">
        <f t="shared" si="0"/>
        <v>16893230</v>
      </c>
      <c r="J7" s="43">
        <f t="shared" si="0"/>
        <v>18699645</v>
      </c>
      <c r="K7" s="43">
        <f t="shared" si="0"/>
        <v>17100457</v>
      </c>
      <c r="L7" s="43">
        <f t="shared" ref="L7:S7" si="1">+L5-L6</f>
        <v>17910222</v>
      </c>
      <c r="M7" s="43">
        <f t="shared" si="1"/>
        <v>18477642</v>
      </c>
      <c r="N7" s="43">
        <f t="shared" si="1"/>
        <v>20004290</v>
      </c>
      <c r="O7" s="43">
        <f t="shared" si="1"/>
        <v>17814513</v>
      </c>
      <c r="P7" s="43">
        <f t="shared" si="1"/>
        <v>17510037</v>
      </c>
      <c r="Q7" s="43">
        <f t="shared" si="1"/>
        <v>19024190</v>
      </c>
      <c r="R7" s="43">
        <f t="shared" si="1"/>
        <v>18117965</v>
      </c>
      <c r="S7" s="43">
        <f t="shared" si="1"/>
        <v>19632094</v>
      </c>
      <c r="T7" s="43">
        <v>19086534</v>
      </c>
      <c r="U7" s="43">
        <v>12624436</v>
      </c>
      <c r="V7" s="43">
        <v>13751384</v>
      </c>
      <c r="W7" s="43">
        <v>13925525</v>
      </c>
      <c r="X7" s="43">
        <v>23069841</v>
      </c>
      <c r="Y7" s="43">
        <v>16379851</v>
      </c>
      <c r="Z7" s="43">
        <v>16777340</v>
      </c>
      <c r="AA7" s="43">
        <v>16801750</v>
      </c>
      <c r="AB7" s="43">
        <v>16895581</v>
      </c>
      <c r="AC7" s="44">
        <v>16401663</v>
      </c>
      <c r="AD7" s="44">
        <v>10237696</v>
      </c>
      <c r="AE7" s="43">
        <v>14205970</v>
      </c>
      <c r="AF7" s="43">
        <f>AF5-AF6</f>
        <v>13328084</v>
      </c>
      <c r="AG7" s="43">
        <v>16403319</v>
      </c>
    </row>
    <row r="8" spans="1:33" ht="15" customHeight="1" x14ac:dyDescent="0.2">
      <c r="A8" s="121"/>
      <c r="B8" s="3" t="s">
        <v>17</v>
      </c>
      <c r="C8" s="42">
        <v>6191618</v>
      </c>
      <c r="D8" s="42">
        <v>8394981</v>
      </c>
      <c r="E8" s="42">
        <v>7727540</v>
      </c>
      <c r="F8" s="42">
        <v>7768750</v>
      </c>
      <c r="G8" s="42">
        <v>8146938</v>
      </c>
      <c r="H8" s="42">
        <v>12601574</v>
      </c>
      <c r="I8" s="43">
        <v>13518736</v>
      </c>
      <c r="J8" s="42">
        <v>15642718</v>
      </c>
      <c r="K8" s="42">
        <v>14886187</v>
      </c>
      <c r="L8" s="43">
        <v>15724262</v>
      </c>
      <c r="M8" s="44">
        <v>16414826</v>
      </c>
      <c r="N8" s="44">
        <v>17942775</v>
      </c>
      <c r="O8" s="44">
        <v>15718778</v>
      </c>
      <c r="P8" s="44">
        <v>15454962</v>
      </c>
      <c r="Q8" s="44">
        <v>16619016</v>
      </c>
      <c r="R8" s="44">
        <v>15807247</v>
      </c>
      <c r="S8" s="44">
        <v>17701994</v>
      </c>
      <c r="T8" s="44">
        <v>12789333</v>
      </c>
      <c r="U8" s="44">
        <v>7454513</v>
      </c>
      <c r="V8" s="44">
        <v>7793057</v>
      </c>
      <c r="W8" s="44">
        <v>7592657</v>
      </c>
      <c r="X8" s="44">
        <v>14758857</v>
      </c>
      <c r="Y8" s="44">
        <v>9903662</v>
      </c>
      <c r="Z8" s="44">
        <v>7872118</v>
      </c>
      <c r="AA8" s="44">
        <v>8723818</v>
      </c>
      <c r="AB8" s="44">
        <v>8616954</v>
      </c>
      <c r="AC8" s="44">
        <v>7456745</v>
      </c>
      <c r="AD8" s="44">
        <v>5270507</v>
      </c>
      <c r="AE8" s="43">
        <v>7622561</v>
      </c>
      <c r="AF8" s="43">
        <v>8667708</v>
      </c>
      <c r="AG8" s="43">
        <v>8320693</v>
      </c>
    </row>
    <row r="9" spans="1:33" ht="15" customHeight="1" x14ac:dyDescent="0.2">
      <c r="A9" s="121"/>
      <c r="B9" s="3" t="s">
        <v>18</v>
      </c>
      <c r="C9" s="43">
        <f>+C7-C8</f>
        <v>5660032</v>
      </c>
      <c r="D9" s="43">
        <f>+D7-D8</f>
        <v>4597291</v>
      </c>
      <c r="E9" s="43">
        <f t="shared" ref="E9:K9" si="2">+E7-E8</f>
        <v>4293844</v>
      </c>
      <c r="F9" s="43">
        <f t="shared" si="2"/>
        <v>4837437</v>
      </c>
      <c r="G9" s="43">
        <f t="shared" si="2"/>
        <v>5400992</v>
      </c>
      <c r="H9" s="43">
        <f t="shared" si="2"/>
        <v>4802991</v>
      </c>
      <c r="I9" s="43">
        <f t="shared" si="2"/>
        <v>3374494</v>
      </c>
      <c r="J9" s="43">
        <f t="shared" si="2"/>
        <v>3056927</v>
      </c>
      <c r="K9" s="43">
        <f t="shared" si="2"/>
        <v>2214270</v>
      </c>
      <c r="L9" s="43">
        <f t="shared" ref="L9:S9" si="3">+L7-L8</f>
        <v>2185960</v>
      </c>
      <c r="M9" s="43">
        <f t="shared" si="3"/>
        <v>2062816</v>
      </c>
      <c r="N9" s="43">
        <f t="shared" si="3"/>
        <v>2061515</v>
      </c>
      <c r="O9" s="43">
        <f t="shared" si="3"/>
        <v>2095735</v>
      </c>
      <c r="P9" s="43">
        <f t="shared" si="3"/>
        <v>2055075</v>
      </c>
      <c r="Q9" s="43">
        <f t="shared" si="3"/>
        <v>2405174</v>
      </c>
      <c r="R9" s="43">
        <f t="shared" si="3"/>
        <v>2310718</v>
      </c>
      <c r="S9" s="43">
        <f t="shared" si="3"/>
        <v>1930100</v>
      </c>
      <c r="T9" s="43">
        <v>6297201</v>
      </c>
      <c r="U9" s="43">
        <v>5169923</v>
      </c>
      <c r="V9" s="43">
        <v>5958327</v>
      </c>
      <c r="W9" s="43">
        <v>6332868</v>
      </c>
      <c r="X9" s="43">
        <v>8310984</v>
      </c>
      <c r="Y9" s="43">
        <v>6476189</v>
      </c>
      <c r="Z9" s="43">
        <v>8905222</v>
      </c>
      <c r="AA9" s="43">
        <v>8077932</v>
      </c>
      <c r="AB9" s="43">
        <v>8278627</v>
      </c>
      <c r="AC9" s="44">
        <v>8944918</v>
      </c>
      <c r="AD9" s="44">
        <v>4967189</v>
      </c>
      <c r="AE9" s="43">
        <v>6583409</v>
      </c>
      <c r="AF9" s="43">
        <f>AF7-AF8</f>
        <v>4660376</v>
      </c>
      <c r="AG9" s="43">
        <v>8082626</v>
      </c>
    </row>
    <row r="10" spans="1:33" ht="15" customHeight="1" x14ac:dyDescent="0.2">
      <c r="A10" s="121"/>
      <c r="B10" s="3" t="s">
        <v>19</v>
      </c>
      <c r="C10" s="44">
        <v>1076012</v>
      </c>
      <c r="D10" s="44">
        <v>-1062741</v>
      </c>
      <c r="E10" s="44">
        <v>-303447</v>
      </c>
      <c r="F10" s="44">
        <v>543593</v>
      </c>
      <c r="G10" s="44">
        <v>563555</v>
      </c>
      <c r="H10" s="44">
        <v>-598001</v>
      </c>
      <c r="I10" s="44">
        <v>-1428497</v>
      </c>
      <c r="J10" s="44">
        <v>-317567</v>
      </c>
      <c r="K10" s="44">
        <v>-842657</v>
      </c>
      <c r="L10" s="44">
        <v>-28310</v>
      </c>
      <c r="M10" s="44">
        <v>-123144</v>
      </c>
      <c r="N10" s="44">
        <v>-1301</v>
      </c>
      <c r="O10" s="44">
        <v>34220</v>
      </c>
      <c r="P10" s="44">
        <v>-40660</v>
      </c>
      <c r="Q10" s="44">
        <v>350099</v>
      </c>
      <c r="R10" s="44">
        <v>-94456</v>
      </c>
      <c r="S10" s="44">
        <v>-380618</v>
      </c>
      <c r="T10" s="44">
        <v>4367101</v>
      </c>
      <c r="U10" s="44">
        <v>-1127278</v>
      </c>
      <c r="V10" s="44">
        <v>788404</v>
      </c>
      <c r="W10" s="44">
        <v>374159</v>
      </c>
      <c r="X10" s="44">
        <v>1978116</v>
      </c>
      <c r="Y10" s="44">
        <v>-1834795</v>
      </c>
      <c r="Z10" s="44">
        <v>2429033</v>
      </c>
      <c r="AA10" s="44">
        <v>-827290</v>
      </c>
      <c r="AB10" s="44">
        <v>200695</v>
      </c>
      <c r="AC10" s="44">
        <v>666291</v>
      </c>
      <c r="AD10" s="44">
        <f>AD9-AC9</f>
        <v>-3977729</v>
      </c>
      <c r="AE10" s="43">
        <f>AE9-AD9</f>
        <v>1616220</v>
      </c>
      <c r="AF10" s="43">
        <f>AF9-AE9</f>
        <v>-1923033</v>
      </c>
      <c r="AG10" s="43">
        <v>3422250</v>
      </c>
    </row>
    <row r="11" spans="1:33" ht="15" customHeight="1" x14ac:dyDescent="0.2">
      <c r="A11" s="121"/>
      <c r="B11" s="3" t="s">
        <v>20</v>
      </c>
      <c r="C11" s="42">
        <v>676609</v>
      </c>
      <c r="D11" s="42">
        <v>969929</v>
      </c>
      <c r="E11" s="42">
        <v>6173500</v>
      </c>
      <c r="F11" s="42">
        <v>919922</v>
      </c>
      <c r="G11" s="42">
        <v>625653</v>
      </c>
      <c r="H11" s="42">
        <v>500488</v>
      </c>
      <c r="I11" s="43">
        <v>216097</v>
      </c>
      <c r="J11" s="42">
        <v>101319</v>
      </c>
      <c r="K11" s="42">
        <v>109053</v>
      </c>
      <c r="L11" s="43">
        <v>129739</v>
      </c>
      <c r="M11" s="44">
        <v>33437</v>
      </c>
      <c r="N11" s="44">
        <v>89567</v>
      </c>
      <c r="O11" s="44">
        <v>59198</v>
      </c>
      <c r="P11" s="44">
        <v>41946</v>
      </c>
      <c r="Q11" s="44">
        <v>43661</v>
      </c>
      <c r="R11" s="44">
        <v>29570</v>
      </c>
      <c r="S11" s="44">
        <v>33074</v>
      </c>
      <c r="T11" s="44">
        <v>33576</v>
      </c>
      <c r="U11" s="44">
        <v>58348</v>
      </c>
      <c r="V11" s="44">
        <v>105279</v>
      </c>
      <c r="W11" s="44">
        <v>2891903</v>
      </c>
      <c r="X11" s="44">
        <v>3880715</v>
      </c>
      <c r="Y11" s="44">
        <v>4860190</v>
      </c>
      <c r="Z11" s="44">
        <v>4498855</v>
      </c>
      <c r="AA11" s="44">
        <v>4226295</v>
      </c>
      <c r="AB11" s="44">
        <v>3703745</v>
      </c>
      <c r="AC11" s="59">
        <v>3948821</v>
      </c>
      <c r="AD11" s="59">
        <v>4249626</v>
      </c>
      <c r="AE11" s="101">
        <v>2323909</v>
      </c>
      <c r="AF11" s="101">
        <v>2988463</v>
      </c>
      <c r="AG11" s="101">
        <v>2232019</v>
      </c>
    </row>
    <row r="12" spans="1:33" ht="15" customHeight="1" x14ac:dyDescent="0.2">
      <c r="A12" s="121"/>
      <c r="B12" s="3" t="s">
        <v>21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3">
        <v>0</v>
      </c>
      <c r="J12" s="42">
        <v>0</v>
      </c>
      <c r="K12" s="42">
        <v>0</v>
      </c>
      <c r="L12" s="43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1</v>
      </c>
      <c r="S12" s="44">
        <v>2</v>
      </c>
      <c r="T12" s="44">
        <v>2</v>
      </c>
      <c r="U12" s="44">
        <v>42379</v>
      </c>
      <c r="V12" s="44">
        <v>16550</v>
      </c>
      <c r="W12" s="44">
        <v>403</v>
      </c>
      <c r="X12" s="44">
        <v>403</v>
      </c>
      <c r="Y12" s="44">
        <v>0</v>
      </c>
      <c r="Z12" s="59" t="s">
        <v>227</v>
      </c>
      <c r="AA12" s="44">
        <v>1432</v>
      </c>
      <c r="AB12" s="59" t="s">
        <v>229</v>
      </c>
      <c r="AC12" s="59" t="s">
        <v>231</v>
      </c>
      <c r="AD12" s="59" t="s">
        <v>227</v>
      </c>
      <c r="AE12" s="101">
        <v>708735</v>
      </c>
      <c r="AF12" s="101"/>
      <c r="AG12" s="36">
        <v>0</v>
      </c>
    </row>
    <row r="13" spans="1:33" ht="15" customHeight="1" x14ac:dyDescent="0.2">
      <c r="A13" s="121"/>
      <c r="B13" s="3" t="s">
        <v>22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3">
        <v>0</v>
      </c>
      <c r="J13" s="42">
        <v>0</v>
      </c>
      <c r="K13" s="42">
        <v>0</v>
      </c>
      <c r="L13" s="43">
        <v>0</v>
      </c>
      <c r="M13" s="44">
        <v>1000000</v>
      </c>
      <c r="N13" s="44">
        <v>0</v>
      </c>
      <c r="O13" s="44">
        <v>1000000</v>
      </c>
      <c r="P13" s="44">
        <v>1000000</v>
      </c>
      <c r="Q13" s="44">
        <v>0</v>
      </c>
      <c r="R13" s="44">
        <v>1000000</v>
      </c>
      <c r="S13" s="44">
        <v>1000000</v>
      </c>
      <c r="T13" s="44">
        <v>1000000</v>
      </c>
      <c r="U13" s="44">
        <v>10500000</v>
      </c>
      <c r="V13" s="44">
        <v>3000000</v>
      </c>
      <c r="W13" s="44">
        <v>5401840</v>
      </c>
      <c r="X13" s="44">
        <v>0</v>
      </c>
      <c r="Y13" s="44">
        <v>0</v>
      </c>
      <c r="Z13" s="59" t="s">
        <v>227</v>
      </c>
      <c r="AA13" s="44">
        <v>32690</v>
      </c>
      <c r="AB13" s="44">
        <v>3780000</v>
      </c>
      <c r="AC13" s="44">
        <v>4930000</v>
      </c>
      <c r="AD13" s="44">
        <v>2940000</v>
      </c>
      <c r="AE13" s="43">
        <v>8360000</v>
      </c>
      <c r="AF13" s="43">
        <v>3020000</v>
      </c>
      <c r="AG13" s="101">
        <v>7375878</v>
      </c>
    </row>
    <row r="14" spans="1:33" ht="15" customHeight="1" x14ac:dyDescent="0.2">
      <c r="A14" s="121"/>
      <c r="B14" s="3" t="s">
        <v>23</v>
      </c>
      <c r="C14" s="43">
        <f>+C10+C11+C12-C13</f>
        <v>1752621</v>
      </c>
      <c r="D14" s="43">
        <f>+D10+D11+D12-D13</f>
        <v>-92812</v>
      </c>
      <c r="E14" s="43">
        <f t="shared" ref="E14:K14" si="4">+E10+E11+E12-E13</f>
        <v>5870053</v>
      </c>
      <c r="F14" s="43">
        <f t="shared" si="4"/>
        <v>1463515</v>
      </c>
      <c r="G14" s="43">
        <f t="shared" si="4"/>
        <v>1189208</v>
      </c>
      <c r="H14" s="43">
        <f t="shared" si="4"/>
        <v>-97513</v>
      </c>
      <c r="I14" s="43">
        <f t="shared" si="4"/>
        <v>-1212400</v>
      </c>
      <c r="J14" s="43">
        <f t="shared" si="4"/>
        <v>-216248</v>
      </c>
      <c r="K14" s="43">
        <f t="shared" si="4"/>
        <v>-733604</v>
      </c>
      <c r="L14" s="43">
        <f t="shared" ref="L14:T14" si="5">+L10+L11+L12-L13</f>
        <v>101429</v>
      </c>
      <c r="M14" s="43">
        <f t="shared" si="5"/>
        <v>-1089707</v>
      </c>
      <c r="N14" s="43">
        <f t="shared" si="5"/>
        <v>88266</v>
      </c>
      <c r="O14" s="43">
        <f t="shared" si="5"/>
        <v>-906582</v>
      </c>
      <c r="P14" s="43">
        <f t="shared" si="5"/>
        <v>-998714</v>
      </c>
      <c r="Q14" s="43">
        <f t="shared" si="5"/>
        <v>393760</v>
      </c>
      <c r="R14" s="43">
        <f t="shared" si="5"/>
        <v>-1064885</v>
      </c>
      <c r="S14" s="43">
        <f t="shared" si="5"/>
        <v>-1347542</v>
      </c>
      <c r="T14" s="43">
        <f t="shared" si="5"/>
        <v>3400679</v>
      </c>
      <c r="U14" s="43">
        <v>-11526551</v>
      </c>
      <c r="V14" s="43">
        <v>-2089767</v>
      </c>
      <c r="W14" s="43">
        <v>-2135375</v>
      </c>
      <c r="X14" s="43">
        <v>5858831</v>
      </c>
      <c r="Y14" s="43">
        <v>3025395</v>
      </c>
      <c r="Z14" s="43">
        <v>6927888</v>
      </c>
      <c r="AA14" s="43">
        <v>3367747</v>
      </c>
      <c r="AB14" s="43">
        <v>124440</v>
      </c>
      <c r="AC14" s="44">
        <v>-314888</v>
      </c>
      <c r="AD14" s="44">
        <v>-2668103</v>
      </c>
      <c r="AE14" s="43">
        <v>-3711136</v>
      </c>
      <c r="AF14" s="43">
        <f>AF10+AF11-AF13</f>
        <v>-1954570</v>
      </c>
      <c r="AG14" s="43">
        <v>-1721609</v>
      </c>
    </row>
    <row r="15" spans="1:33" ht="15" customHeight="1" x14ac:dyDescent="0.2">
      <c r="A15" s="121"/>
      <c r="B15" s="3" t="s">
        <v>24</v>
      </c>
      <c r="C15" s="45">
        <f t="shared" ref="C15:H15" si="6">+C9/C19*100</f>
        <v>1.8468780712739763</v>
      </c>
      <c r="D15" s="45">
        <f t="shared" si="6"/>
        <v>1.3712368931756318</v>
      </c>
      <c r="E15" s="45">
        <f t="shared" si="6"/>
        <v>1.2123108090817258</v>
      </c>
      <c r="F15" s="45">
        <f t="shared" si="6"/>
        <v>1.3488876563636296</v>
      </c>
      <c r="G15" s="45">
        <f t="shared" si="6"/>
        <v>1.4900521299137683</v>
      </c>
      <c r="H15" s="45">
        <f t="shared" si="6"/>
        <v>1.326854176864247</v>
      </c>
      <c r="I15" s="45">
        <f t="shared" ref="I15:N15" si="7">+I9/I19*100</f>
        <v>0.92309316016897336</v>
      </c>
      <c r="J15" s="45">
        <f t="shared" si="7"/>
        <v>0.81538907289387497</v>
      </c>
      <c r="K15" s="45">
        <f t="shared" si="7"/>
        <v>0.56558319478681707</v>
      </c>
      <c r="L15" s="45">
        <f t="shared" si="7"/>
        <v>0.54756737302939618</v>
      </c>
      <c r="M15" s="45">
        <f t="shared" si="7"/>
        <v>0.51673554236932673</v>
      </c>
      <c r="N15" s="45">
        <f t="shared" si="7"/>
        <v>0.5019049363178204</v>
      </c>
      <c r="O15" s="45">
        <f t="shared" ref="O15:T15" si="8">+O9/O19*100</f>
        <v>0.5171409025599234</v>
      </c>
      <c r="P15" s="45">
        <f t="shared" si="8"/>
        <v>0.51855746876764752</v>
      </c>
      <c r="Q15" s="45">
        <f t="shared" si="8"/>
        <v>0.64531394226790362</v>
      </c>
      <c r="R15" s="45">
        <f t="shared" si="8"/>
        <v>0.63133751976947816</v>
      </c>
      <c r="S15" s="45">
        <f t="shared" si="8"/>
        <v>0.4995170425129325</v>
      </c>
      <c r="T15" s="45">
        <f t="shared" si="8"/>
        <v>1.5629531825430567</v>
      </c>
      <c r="U15" s="45">
        <f t="shared" ref="U15:Z15" si="9">+U9/U19*100</f>
        <v>1.2773493841567241</v>
      </c>
      <c r="V15" s="45">
        <f t="shared" si="9"/>
        <v>1.4029530404173673</v>
      </c>
      <c r="W15" s="45">
        <f t="shared" si="9"/>
        <v>1.5271662715484686</v>
      </c>
      <c r="X15" s="45">
        <f t="shared" si="9"/>
        <v>1.9814364202438144</v>
      </c>
      <c r="Y15" s="45">
        <f t="shared" si="9"/>
        <v>1.5436699247575836</v>
      </c>
      <c r="Z15" s="45">
        <f t="shared" si="9"/>
        <v>2.0805074152820917</v>
      </c>
      <c r="AA15" s="45">
        <f t="shared" ref="AA15:AC15" si="10">+AA9/AA19*100</f>
        <v>1.8912406699188584</v>
      </c>
      <c r="AB15" s="45">
        <f t="shared" si="10"/>
        <v>1.9176854249429116</v>
      </c>
      <c r="AC15" s="45">
        <f t="shared" si="10"/>
        <v>2.0087817557143901</v>
      </c>
      <c r="AD15" s="45">
        <f t="shared" ref="AD15:AE15" si="11">+AD9/AD19*100</f>
        <v>1.1231712522008102</v>
      </c>
      <c r="AE15" s="45">
        <f t="shared" si="11"/>
        <v>1.4852280282698107</v>
      </c>
      <c r="AF15" s="45">
        <f t="shared" ref="AF15:AG15" si="12">+AF9/AF19*100</f>
        <v>1.0542625870849891</v>
      </c>
      <c r="AG15" s="45">
        <f t="shared" si="12"/>
        <v>1.8236446777429798</v>
      </c>
    </row>
    <row r="16" spans="1:33" ht="15" customHeight="1" x14ac:dyDescent="0.2">
      <c r="A16" s="119" t="s">
        <v>25</v>
      </c>
      <c r="B16" s="119"/>
      <c r="C16" s="46">
        <v>157991993</v>
      </c>
      <c r="D16" s="47">
        <v>178536975</v>
      </c>
      <c r="E16" s="47">
        <v>191169213</v>
      </c>
      <c r="F16" s="47">
        <v>192379839</v>
      </c>
      <c r="G16" s="47">
        <v>194619681</v>
      </c>
      <c r="H16" s="47">
        <v>180621991</v>
      </c>
      <c r="I16" s="46">
        <v>180708040</v>
      </c>
      <c r="J16" s="47">
        <v>185319121</v>
      </c>
      <c r="K16" s="47">
        <v>197779940</v>
      </c>
      <c r="L16" s="46">
        <v>199932266</v>
      </c>
      <c r="M16" s="47">
        <v>173838000</v>
      </c>
      <c r="N16" s="47">
        <v>173807237</v>
      </c>
      <c r="O16" s="47">
        <v>176046256</v>
      </c>
      <c r="P16" s="47">
        <v>172232310</v>
      </c>
      <c r="Q16" s="47">
        <v>154097560</v>
      </c>
      <c r="R16" s="47">
        <v>160290716</v>
      </c>
      <c r="S16" s="47">
        <v>195033760</v>
      </c>
      <c r="T16" s="47">
        <v>215952437</v>
      </c>
      <c r="U16" s="47">
        <v>231584603</v>
      </c>
      <c r="V16" s="47">
        <v>222405949</v>
      </c>
      <c r="W16" s="47">
        <v>188221469</v>
      </c>
      <c r="X16" s="47">
        <v>154485952</v>
      </c>
      <c r="Y16" s="47">
        <v>170202080</v>
      </c>
      <c r="Z16" s="47">
        <v>178637225</v>
      </c>
      <c r="AA16" s="47">
        <v>186475668</v>
      </c>
      <c r="AB16" s="47">
        <v>196067636</v>
      </c>
      <c r="AC16" s="47">
        <v>223545614</v>
      </c>
      <c r="AD16" s="47">
        <v>224788054</v>
      </c>
      <c r="AE16" s="47">
        <v>221563213</v>
      </c>
      <c r="AF16" s="47">
        <v>222751839</v>
      </c>
      <c r="AG16" s="47">
        <v>225784132</v>
      </c>
    </row>
    <row r="17" spans="1:33" ht="15" customHeight="1" x14ac:dyDescent="0.2">
      <c r="A17" s="119" t="s">
        <v>26</v>
      </c>
      <c r="B17" s="119"/>
      <c r="C17" s="46">
        <v>268145420</v>
      </c>
      <c r="D17" s="47">
        <v>291541605</v>
      </c>
      <c r="E17" s="47">
        <v>308090153</v>
      </c>
      <c r="F17" s="47">
        <v>312298077</v>
      </c>
      <c r="G17" s="47">
        <v>315522587</v>
      </c>
      <c r="H17" s="47">
        <v>317708650</v>
      </c>
      <c r="I17" s="46">
        <v>321555236</v>
      </c>
      <c r="J17" s="47">
        <v>329360755</v>
      </c>
      <c r="K17" s="47">
        <v>343248332</v>
      </c>
      <c r="L17" s="46">
        <v>350196985</v>
      </c>
      <c r="M17" s="47">
        <v>356830952</v>
      </c>
      <c r="N17" s="47">
        <v>368478157</v>
      </c>
      <c r="O17" s="47">
        <v>362413490</v>
      </c>
      <c r="P17" s="47">
        <v>354322044</v>
      </c>
      <c r="Q17" s="47">
        <v>323533887</v>
      </c>
      <c r="R17" s="47">
        <v>313992991</v>
      </c>
      <c r="S17" s="47">
        <v>329875590</v>
      </c>
      <c r="T17" s="47">
        <v>344068112</v>
      </c>
      <c r="U17" s="47">
        <v>339700258</v>
      </c>
      <c r="V17" s="47">
        <v>338148980</v>
      </c>
      <c r="W17" s="47">
        <v>314105398</v>
      </c>
      <c r="X17" s="47">
        <v>293049439</v>
      </c>
      <c r="Y17" s="47">
        <v>308365925</v>
      </c>
      <c r="Z17" s="47">
        <v>311340094</v>
      </c>
      <c r="AA17" s="47">
        <v>313366924</v>
      </c>
      <c r="AB17" s="47">
        <v>319042017</v>
      </c>
      <c r="AC17" s="47">
        <v>341097890</v>
      </c>
      <c r="AD17" s="47">
        <v>345902312</v>
      </c>
      <c r="AE17" s="47">
        <v>341433479</v>
      </c>
      <c r="AF17" s="47">
        <v>340325690</v>
      </c>
      <c r="AG17" s="47">
        <v>346909331</v>
      </c>
    </row>
    <row r="18" spans="1:33" ht="15" customHeight="1" x14ac:dyDescent="0.2">
      <c r="A18" s="119" t="s">
        <v>27</v>
      </c>
      <c r="B18" s="119"/>
      <c r="C18" s="46">
        <v>196148147</v>
      </c>
      <c r="D18" s="47">
        <v>221888094</v>
      </c>
      <c r="E18" s="47">
        <v>237588896</v>
      </c>
      <c r="F18" s="47">
        <v>238981995</v>
      </c>
      <c r="G18" s="47">
        <v>241794460</v>
      </c>
      <c r="H18" s="47">
        <v>224908847</v>
      </c>
      <c r="I18" s="46">
        <v>225037121</v>
      </c>
      <c r="J18" s="47">
        <v>230795122</v>
      </c>
      <c r="K18" s="47">
        <v>246341965</v>
      </c>
      <c r="L18" s="46">
        <v>249024045</v>
      </c>
      <c r="M18" s="47">
        <v>216395764</v>
      </c>
      <c r="N18" s="47">
        <v>216349846</v>
      </c>
      <c r="O18" s="47">
        <v>219155357</v>
      </c>
      <c r="P18" s="47">
        <v>214382562</v>
      </c>
      <c r="Q18" s="47">
        <v>203892367</v>
      </c>
      <c r="R18" s="47">
        <v>212286315</v>
      </c>
      <c r="S18" s="47">
        <v>251551393</v>
      </c>
      <c r="T18" s="47">
        <v>274788332</v>
      </c>
      <c r="U18" s="47">
        <v>297248033</v>
      </c>
      <c r="V18" s="47">
        <v>283884271</v>
      </c>
      <c r="W18" s="47">
        <v>238131800</v>
      </c>
      <c r="X18" s="47">
        <v>193817881</v>
      </c>
      <c r="Y18" s="47">
        <v>214751398</v>
      </c>
      <c r="Z18" s="47">
        <v>226732548</v>
      </c>
      <c r="AA18" s="47">
        <v>236828746</v>
      </c>
      <c r="AB18" s="47">
        <v>248476692</v>
      </c>
      <c r="AC18" s="47">
        <v>280877901</v>
      </c>
      <c r="AD18" s="47">
        <v>282757313</v>
      </c>
      <c r="AE18" s="47">
        <v>278340012</v>
      </c>
      <c r="AF18" s="47">
        <v>279657467</v>
      </c>
      <c r="AG18" s="47">
        <v>283058331</v>
      </c>
    </row>
    <row r="19" spans="1:33" ht="15" customHeight="1" x14ac:dyDescent="0.2">
      <c r="A19" s="119" t="s">
        <v>28</v>
      </c>
      <c r="B19" s="119"/>
      <c r="C19" s="46">
        <v>306464844</v>
      </c>
      <c r="D19" s="47">
        <v>335265994</v>
      </c>
      <c r="E19" s="47">
        <v>354186729</v>
      </c>
      <c r="F19" s="47">
        <v>358624158</v>
      </c>
      <c r="G19" s="47">
        <v>362470003</v>
      </c>
      <c r="H19" s="47">
        <v>361983335</v>
      </c>
      <c r="I19" s="46">
        <v>365563753</v>
      </c>
      <c r="J19" s="47">
        <v>374904092</v>
      </c>
      <c r="K19" s="47">
        <v>391502085</v>
      </c>
      <c r="L19" s="46">
        <v>399212975</v>
      </c>
      <c r="M19" s="47">
        <v>399201493</v>
      </c>
      <c r="N19" s="47">
        <v>410738140</v>
      </c>
      <c r="O19" s="47">
        <v>405254156</v>
      </c>
      <c r="P19" s="47">
        <v>396306123</v>
      </c>
      <c r="Q19" s="47">
        <v>372713782</v>
      </c>
      <c r="R19" s="47">
        <v>366003592</v>
      </c>
      <c r="S19" s="47">
        <v>386393223</v>
      </c>
      <c r="T19" s="47">
        <v>402904007</v>
      </c>
      <c r="U19" s="47">
        <v>404738364</v>
      </c>
      <c r="V19" s="47">
        <v>424698962</v>
      </c>
      <c r="W19" s="47">
        <v>414680976</v>
      </c>
      <c r="X19" s="47">
        <v>419442376</v>
      </c>
      <c r="Y19" s="47">
        <v>419531980</v>
      </c>
      <c r="Z19" s="47">
        <v>428031255</v>
      </c>
      <c r="AA19" s="47">
        <v>427123429</v>
      </c>
      <c r="AB19" s="47">
        <v>431698906</v>
      </c>
      <c r="AC19" s="47">
        <v>445290683</v>
      </c>
      <c r="AD19" s="47">
        <v>442246807</v>
      </c>
      <c r="AE19" s="47">
        <v>443259141</v>
      </c>
      <c r="AF19" s="47">
        <v>442050781</v>
      </c>
      <c r="AG19" s="47">
        <v>443212765</v>
      </c>
    </row>
    <row r="20" spans="1:33" ht="15" customHeight="1" x14ac:dyDescent="0.2">
      <c r="A20" s="119" t="s">
        <v>29</v>
      </c>
      <c r="B20" s="119"/>
      <c r="C20" s="48">
        <v>0.58257999999999999</v>
      </c>
      <c r="D20" s="49">
        <v>0.59487999999999996</v>
      </c>
      <c r="E20" s="49">
        <v>0.60736000000000001</v>
      </c>
      <c r="F20" s="49">
        <v>0.61363000000000001</v>
      </c>
      <c r="G20" s="49">
        <v>0.61778</v>
      </c>
      <c r="H20" s="49">
        <v>0.60045000000000004</v>
      </c>
      <c r="I20" s="50">
        <v>0.58243999999999996</v>
      </c>
      <c r="J20" s="49">
        <v>0.56437999999999999</v>
      </c>
      <c r="K20" s="49">
        <v>0.56694999999999995</v>
      </c>
      <c r="L20" s="50">
        <v>0.56991999999999998</v>
      </c>
      <c r="M20" s="49">
        <v>0.54476000000000002</v>
      </c>
      <c r="N20" s="49">
        <v>0.50992000000000004</v>
      </c>
      <c r="O20" s="49">
        <v>0.48</v>
      </c>
      <c r="P20" s="49">
        <v>0.48</v>
      </c>
      <c r="Q20" s="49">
        <v>0.48270999999999997</v>
      </c>
      <c r="R20" s="49">
        <v>0.49</v>
      </c>
      <c r="S20" s="49">
        <v>0.52</v>
      </c>
      <c r="T20" s="49">
        <v>0.57648999999999995</v>
      </c>
      <c r="U20" s="49">
        <v>0.63353000000000004</v>
      </c>
      <c r="V20" s="49">
        <v>0.65569999999999995</v>
      </c>
      <c r="W20" s="49">
        <v>0.64622999999999997</v>
      </c>
      <c r="X20" s="49">
        <v>0.59470999999999996</v>
      </c>
      <c r="Y20" s="49">
        <v>0.55945</v>
      </c>
      <c r="Z20" s="49">
        <v>0.55096000000000001</v>
      </c>
      <c r="AA20" s="49">
        <v>0.5736</v>
      </c>
      <c r="AB20" s="49">
        <v>0.59445999999999999</v>
      </c>
      <c r="AC20" s="49">
        <v>0.62165999999999999</v>
      </c>
      <c r="AD20" s="49">
        <v>0.63993</v>
      </c>
      <c r="AE20" s="49">
        <v>0.65</v>
      </c>
      <c r="AF20" s="49">
        <v>0.65110000000000001</v>
      </c>
      <c r="AG20" s="49">
        <v>0.65142999999999995</v>
      </c>
    </row>
    <row r="21" spans="1:33" ht="15" customHeight="1" x14ac:dyDescent="0.2">
      <c r="A21" s="119" t="s">
        <v>30</v>
      </c>
      <c r="B21" s="119"/>
      <c r="C21" s="51">
        <v>70.900000000000006</v>
      </c>
      <c r="D21" s="52">
        <v>70</v>
      </c>
      <c r="E21" s="52">
        <v>70.8</v>
      </c>
      <c r="F21" s="52">
        <v>76.400000000000006</v>
      </c>
      <c r="G21" s="52">
        <v>81.8</v>
      </c>
      <c r="H21" s="52">
        <v>81.900000000000006</v>
      </c>
      <c r="I21" s="53">
        <v>81.3</v>
      </c>
      <c r="J21" s="52">
        <v>84.3</v>
      </c>
      <c r="K21" s="52">
        <v>88.2</v>
      </c>
      <c r="L21" s="53">
        <v>91.4</v>
      </c>
      <c r="M21" s="52">
        <v>87.4</v>
      </c>
      <c r="N21" s="52">
        <v>87.2</v>
      </c>
      <c r="O21" s="52">
        <v>89.9</v>
      </c>
      <c r="P21" s="52">
        <v>93.5</v>
      </c>
      <c r="Q21" s="52">
        <v>89.5</v>
      </c>
      <c r="R21" s="52">
        <v>91.1</v>
      </c>
      <c r="S21" s="52">
        <v>96.4</v>
      </c>
      <c r="T21" s="52">
        <v>93.2</v>
      </c>
      <c r="U21" s="52">
        <v>100.4</v>
      </c>
      <c r="V21" s="52">
        <v>98.8</v>
      </c>
      <c r="W21" s="52">
        <v>98.1</v>
      </c>
      <c r="X21" s="52">
        <v>87</v>
      </c>
      <c r="Y21" s="52">
        <v>91</v>
      </c>
      <c r="Z21" s="52">
        <v>92.1</v>
      </c>
      <c r="AA21" s="52">
        <v>92.8</v>
      </c>
      <c r="AB21" s="52">
        <v>93</v>
      </c>
      <c r="AC21" s="52">
        <v>95.1</v>
      </c>
      <c r="AD21" s="52">
        <v>97.7</v>
      </c>
      <c r="AE21" s="52">
        <v>95.7</v>
      </c>
      <c r="AF21" s="52">
        <v>94.6</v>
      </c>
      <c r="AG21" s="52">
        <v>95.2</v>
      </c>
    </row>
    <row r="22" spans="1:33" ht="15" customHeight="1" x14ac:dyDescent="0.2">
      <c r="A22" s="119" t="s">
        <v>31</v>
      </c>
      <c r="B22" s="119"/>
      <c r="C22" s="51">
        <v>11.7</v>
      </c>
      <c r="D22" s="52">
        <v>10.5</v>
      </c>
      <c r="E22" s="52">
        <v>10.4</v>
      </c>
      <c r="F22" s="52">
        <v>11.2</v>
      </c>
      <c r="G22" s="52">
        <v>12.2</v>
      </c>
      <c r="H22" s="52">
        <v>12</v>
      </c>
      <c r="I22" s="53">
        <v>12.7</v>
      </c>
      <c r="J22" s="52">
        <v>14.6</v>
      </c>
      <c r="K22" s="52">
        <v>16.3</v>
      </c>
      <c r="L22" s="53">
        <v>18.2</v>
      </c>
      <c r="M22" s="52">
        <v>19.399999999999999</v>
      </c>
      <c r="N22" s="52">
        <v>20.399999999999999</v>
      </c>
      <c r="O22" s="52">
        <v>21.9</v>
      </c>
      <c r="P22" s="52">
        <v>23.3</v>
      </c>
      <c r="Q22" s="52">
        <v>23</v>
      </c>
      <c r="R22" s="52">
        <v>22.8</v>
      </c>
      <c r="S22" s="52">
        <v>21.8</v>
      </c>
      <c r="T22" s="52">
        <v>20.9</v>
      </c>
      <c r="U22" s="52">
        <v>20.2</v>
      </c>
      <c r="V22" s="52">
        <v>20.6</v>
      </c>
      <c r="W22" s="52">
        <v>18.899999999999999</v>
      </c>
      <c r="X22" s="52">
        <v>17.8</v>
      </c>
      <c r="Y22" s="52">
        <v>18.100000000000001</v>
      </c>
      <c r="Z22" s="52">
        <v>19.2</v>
      </c>
      <c r="AA22" s="52">
        <v>19</v>
      </c>
      <c r="AB22" s="52">
        <v>19.399999999999999</v>
      </c>
      <c r="AC22" s="52">
        <v>19.5</v>
      </c>
      <c r="AD22" s="52">
        <v>20.3</v>
      </c>
      <c r="AE22" s="52">
        <v>19.600000000000001</v>
      </c>
      <c r="AF22" s="52">
        <v>19.2</v>
      </c>
      <c r="AG22" s="52">
        <v>19.2</v>
      </c>
    </row>
    <row r="23" spans="1:33" ht="15" customHeight="1" x14ac:dyDescent="0.2">
      <c r="A23" s="119" t="s">
        <v>32</v>
      </c>
      <c r="B23" s="119"/>
      <c r="C23" s="51">
        <v>9.8000000000000007</v>
      </c>
      <c r="D23" s="52">
        <v>9.6999999999999993</v>
      </c>
      <c r="E23" s="52">
        <v>9.5</v>
      </c>
      <c r="F23" s="52">
        <v>10.1</v>
      </c>
      <c r="G23" s="52">
        <v>10.6</v>
      </c>
      <c r="H23" s="52">
        <v>11.5</v>
      </c>
      <c r="I23" s="53">
        <v>12.4</v>
      </c>
      <c r="J23" s="52">
        <v>14.2</v>
      </c>
      <c r="K23" s="52">
        <v>15.6</v>
      </c>
      <c r="L23" s="53">
        <v>17.3</v>
      </c>
      <c r="M23" s="52">
        <v>19.399999999999999</v>
      </c>
      <c r="N23" s="52">
        <v>19.5</v>
      </c>
      <c r="O23" s="52">
        <v>20.8</v>
      </c>
      <c r="P23" s="52">
        <v>20.8</v>
      </c>
      <c r="Q23" s="52">
        <v>20.8</v>
      </c>
      <c r="R23" s="52">
        <v>21.9</v>
      </c>
      <c r="S23" s="52">
        <v>19.899999999999999</v>
      </c>
      <c r="T23" s="52">
        <v>17.899999999999999</v>
      </c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95"/>
      <c r="AF23" s="95"/>
      <c r="AG23" s="95"/>
    </row>
    <row r="24" spans="1:33" ht="15" customHeight="1" x14ac:dyDescent="0.2">
      <c r="A24" s="4" t="s">
        <v>211</v>
      </c>
      <c r="B24" s="4"/>
      <c r="C24" s="51"/>
      <c r="D24" s="52"/>
      <c r="E24" s="52"/>
      <c r="F24" s="52"/>
      <c r="G24" s="52"/>
      <c r="H24" s="52"/>
      <c r="I24" s="53"/>
      <c r="J24" s="52"/>
      <c r="K24" s="52"/>
      <c r="L24" s="53"/>
      <c r="M24" s="52"/>
      <c r="N24" s="52"/>
      <c r="O24" s="52"/>
      <c r="P24" s="52"/>
      <c r="Q24" s="52"/>
      <c r="R24" s="52"/>
      <c r="S24" s="52">
        <v>15.9</v>
      </c>
      <c r="T24" s="52">
        <v>15.2</v>
      </c>
      <c r="U24" s="52">
        <v>13.7</v>
      </c>
      <c r="V24" s="52">
        <v>12.7</v>
      </c>
      <c r="W24" s="52">
        <v>12</v>
      </c>
      <c r="X24" s="52">
        <v>11.5</v>
      </c>
      <c r="Y24" s="52">
        <v>11.3</v>
      </c>
      <c r="Z24" s="52">
        <v>11.3</v>
      </c>
      <c r="AA24" s="52">
        <v>11.5</v>
      </c>
      <c r="AB24" s="52">
        <v>11.6</v>
      </c>
      <c r="AC24" s="52">
        <v>11.5</v>
      </c>
      <c r="AD24" s="52">
        <v>11.1</v>
      </c>
      <c r="AE24" s="102">
        <v>10.6</v>
      </c>
      <c r="AF24" s="103">
        <v>10.1</v>
      </c>
      <c r="AG24" s="103">
        <v>9.8000000000000007</v>
      </c>
    </row>
    <row r="25" spans="1:33" ht="15" customHeight="1" x14ac:dyDescent="0.2">
      <c r="A25" s="119" t="s">
        <v>33</v>
      </c>
      <c r="B25" s="119"/>
      <c r="C25" s="51">
        <v>10</v>
      </c>
      <c r="D25" s="52">
        <v>9.5</v>
      </c>
      <c r="E25" s="52">
        <v>9.1</v>
      </c>
      <c r="F25" s="52">
        <v>9.1</v>
      </c>
      <c r="G25" s="52">
        <v>9.3000000000000007</v>
      </c>
      <c r="H25" s="52">
        <v>9.5</v>
      </c>
      <c r="I25" s="53">
        <v>9.6999999999999993</v>
      </c>
      <c r="J25" s="52">
        <v>10.1</v>
      </c>
      <c r="K25" s="52">
        <v>10.9</v>
      </c>
      <c r="L25" s="53">
        <v>11.8</v>
      </c>
      <c r="M25" s="52">
        <v>12.9</v>
      </c>
      <c r="N25" s="52">
        <v>14</v>
      </c>
      <c r="O25" s="52">
        <v>15</v>
      </c>
      <c r="P25" s="52">
        <v>15.3</v>
      </c>
      <c r="Q25" s="52">
        <v>15.2</v>
      </c>
      <c r="R25" s="52">
        <v>15.2</v>
      </c>
      <c r="S25" s="52">
        <v>14.9</v>
      </c>
      <c r="T25" s="52">
        <v>14.2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95"/>
      <c r="AF25" s="95"/>
      <c r="AG25" s="95"/>
    </row>
    <row r="26" spans="1:33" ht="15" customHeight="1" x14ac:dyDescent="0.2">
      <c r="A26" s="4" t="s">
        <v>216</v>
      </c>
      <c r="B26" s="4"/>
      <c r="C26" s="51"/>
      <c r="D26" s="52"/>
      <c r="E26" s="52"/>
      <c r="F26" s="52"/>
      <c r="G26" s="52"/>
      <c r="H26" s="52"/>
      <c r="I26" s="53"/>
      <c r="J26" s="52"/>
      <c r="K26" s="52"/>
      <c r="L26" s="53"/>
      <c r="M26" s="52"/>
      <c r="N26" s="52"/>
      <c r="O26" s="52"/>
      <c r="P26" s="52"/>
      <c r="Q26" s="52"/>
      <c r="R26" s="52"/>
      <c r="S26" s="52"/>
      <c r="T26" s="52"/>
      <c r="U26" s="52">
        <v>166.5</v>
      </c>
      <c r="V26" s="52">
        <v>165.8</v>
      </c>
      <c r="W26" s="52">
        <v>171</v>
      </c>
      <c r="X26" s="52">
        <v>155.80000000000001</v>
      </c>
      <c r="Y26" s="52">
        <v>146</v>
      </c>
      <c r="Z26" s="52">
        <v>130.30000000000001</v>
      </c>
      <c r="AA26" s="52">
        <v>118.7</v>
      </c>
      <c r="AB26" s="52">
        <v>106.2</v>
      </c>
      <c r="AC26" s="52">
        <v>99.8</v>
      </c>
      <c r="AD26" s="52">
        <v>100.5</v>
      </c>
      <c r="AE26" s="103">
        <v>98.4</v>
      </c>
      <c r="AF26" s="103">
        <v>99.6</v>
      </c>
      <c r="AG26" s="103">
        <v>103.4</v>
      </c>
    </row>
    <row r="27" spans="1:33" ht="15" customHeight="1" x14ac:dyDescent="0.2">
      <c r="A27" s="117" t="s">
        <v>34</v>
      </c>
      <c r="B27" s="118"/>
      <c r="C27" s="43">
        <f t="shared" ref="C27:Q27" si="13">SUM(C28:C30)</f>
        <v>0</v>
      </c>
      <c r="D27" s="43">
        <f t="shared" si="13"/>
        <v>0</v>
      </c>
      <c r="E27" s="43">
        <f t="shared" si="13"/>
        <v>125936363</v>
      </c>
      <c r="F27" s="43">
        <f t="shared" si="13"/>
        <v>132811537</v>
      </c>
      <c r="G27" s="43">
        <f t="shared" si="13"/>
        <v>133545338</v>
      </c>
      <c r="H27" s="43">
        <f t="shared" si="13"/>
        <v>134109940</v>
      </c>
      <c r="I27" s="43">
        <f t="shared" si="13"/>
        <v>134034682</v>
      </c>
      <c r="J27" s="43">
        <f t="shared" si="13"/>
        <v>130735676</v>
      </c>
      <c r="K27" s="43">
        <f t="shared" si="13"/>
        <v>126224766</v>
      </c>
      <c r="L27" s="43">
        <f t="shared" si="13"/>
        <v>134893458</v>
      </c>
      <c r="M27" s="43">
        <f t="shared" si="13"/>
        <v>139813267</v>
      </c>
      <c r="N27" s="43">
        <f t="shared" si="13"/>
        <v>150887256</v>
      </c>
      <c r="O27" s="43">
        <f t="shared" si="13"/>
        <v>160532018</v>
      </c>
      <c r="P27" s="43">
        <f t="shared" si="13"/>
        <v>145946911</v>
      </c>
      <c r="Q27" s="43">
        <f t="shared" si="13"/>
        <v>142293120</v>
      </c>
      <c r="R27" s="43">
        <f t="shared" ref="R27:X27" si="14">SUM(R28:R30)</f>
        <v>137057997</v>
      </c>
      <c r="S27" s="43">
        <f t="shared" si="14"/>
        <v>104232092</v>
      </c>
      <c r="T27" s="43">
        <f t="shared" si="14"/>
        <v>89268339</v>
      </c>
      <c r="U27" s="43">
        <f t="shared" si="14"/>
        <v>63544159</v>
      </c>
      <c r="V27" s="43">
        <f t="shared" si="14"/>
        <v>59849775</v>
      </c>
      <c r="W27" s="43">
        <f t="shared" si="14"/>
        <v>82516674</v>
      </c>
      <c r="X27" s="43">
        <f t="shared" si="14"/>
        <v>88583148</v>
      </c>
      <c r="Y27" s="43">
        <f t="shared" ref="Y27:AF27" si="15">SUM(Y28:Y30)</f>
        <v>109598901</v>
      </c>
      <c r="Z27" s="43">
        <f t="shared" si="15"/>
        <v>122402598</v>
      </c>
      <c r="AA27" s="43">
        <f t="shared" si="15"/>
        <v>133817884</v>
      </c>
      <c r="AB27" s="43">
        <f t="shared" si="15"/>
        <v>127672394</v>
      </c>
      <c r="AC27" s="43">
        <f t="shared" si="15"/>
        <v>119041834</v>
      </c>
      <c r="AD27" s="43">
        <f t="shared" si="15"/>
        <v>113203262</v>
      </c>
      <c r="AE27" s="43">
        <f t="shared" si="15"/>
        <v>102544445</v>
      </c>
      <c r="AF27" s="43">
        <f t="shared" si="15"/>
        <v>104786950</v>
      </c>
      <c r="AG27" s="43">
        <f t="shared" ref="AG27" si="16">SUM(AG28:AG30)</f>
        <v>94136276</v>
      </c>
    </row>
    <row r="28" spans="1:33" ht="15" customHeight="1" x14ac:dyDescent="0.15">
      <c r="A28" s="110"/>
      <c r="B28" s="2" t="s">
        <v>11</v>
      </c>
      <c r="C28" s="43"/>
      <c r="D28" s="42"/>
      <c r="E28" s="42">
        <v>21760074</v>
      </c>
      <c r="F28" s="42">
        <v>22679996</v>
      </c>
      <c r="G28" s="42">
        <v>23305649</v>
      </c>
      <c r="H28" s="42">
        <v>23806137</v>
      </c>
      <c r="I28" s="43">
        <v>24022234</v>
      </c>
      <c r="J28" s="42">
        <v>24123553</v>
      </c>
      <c r="K28" s="42">
        <v>24232606</v>
      </c>
      <c r="L28" s="43">
        <v>24362345</v>
      </c>
      <c r="M28" s="42">
        <v>23395782</v>
      </c>
      <c r="N28" s="42">
        <v>23485349</v>
      </c>
      <c r="O28" s="42">
        <v>22544490</v>
      </c>
      <c r="P28" s="42">
        <v>21586429</v>
      </c>
      <c r="Q28" s="42">
        <v>21630090</v>
      </c>
      <c r="R28" s="42">
        <v>20659660</v>
      </c>
      <c r="S28" s="42">
        <v>19692734</v>
      </c>
      <c r="T28" s="42">
        <v>18726310</v>
      </c>
      <c r="U28" s="42">
        <v>8284658</v>
      </c>
      <c r="V28" s="42">
        <v>5389937</v>
      </c>
      <c r="W28" s="42">
        <v>2880000</v>
      </c>
      <c r="X28" s="42">
        <v>6760715</v>
      </c>
      <c r="Y28" s="42">
        <v>11620905</v>
      </c>
      <c r="Z28" s="42">
        <v>16119760</v>
      </c>
      <c r="AA28" s="42">
        <v>20313365</v>
      </c>
      <c r="AB28" s="42">
        <v>20237110</v>
      </c>
      <c r="AC28" s="42">
        <v>19255931</v>
      </c>
      <c r="AD28" s="42">
        <v>20565557</v>
      </c>
      <c r="AE28" s="42">
        <v>14529466</v>
      </c>
      <c r="AF28" s="42">
        <v>14497929</v>
      </c>
      <c r="AG28" s="42">
        <v>9354070</v>
      </c>
    </row>
    <row r="29" spans="1:33" ht="15" customHeight="1" x14ac:dyDescent="0.15">
      <c r="A29" s="110"/>
      <c r="B29" s="2" t="s">
        <v>12</v>
      </c>
      <c r="C29" s="43"/>
      <c r="D29" s="42"/>
      <c r="E29" s="42">
        <v>53839615</v>
      </c>
      <c r="F29" s="42">
        <v>55397370</v>
      </c>
      <c r="G29" s="42">
        <v>53965680</v>
      </c>
      <c r="H29" s="42">
        <v>51592660</v>
      </c>
      <c r="I29" s="43">
        <v>51025689</v>
      </c>
      <c r="J29" s="42">
        <v>49125351</v>
      </c>
      <c r="K29" s="42">
        <v>47354605</v>
      </c>
      <c r="L29" s="43">
        <v>47585869</v>
      </c>
      <c r="M29" s="42">
        <v>49480175</v>
      </c>
      <c r="N29" s="42">
        <v>58654129</v>
      </c>
      <c r="O29" s="42">
        <v>58776934</v>
      </c>
      <c r="P29" s="42">
        <v>48878252</v>
      </c>
      <c r="Q29" s="42">
        <v>48964685</v>
      </c>
      <c r="R29" s="42">
        <v>49036645</v>
      </c>
      <c r="S29" s="42">
        <v>30103568</v>
      </c>
      <c r="T29" s="42">
        <v>30174615</v>
      </c>
      <c r="U29" s="42">
        <v>18295567</v>
      </c>
      <c r="V29" s="42">
        <v>18958612</v>
      </c>
      <c r="W29" s="42">
        <v>7000000</v>
      </c>
      <c r="X29" s="42">
        <v>13080546</v>
      </c>
      <c r="Y29" s="42">
        <v>26127523</v>
      </c>
      <c r="Z29" s="42">
        <v>36184703</v>
      </c>
      <c r="AA29" s="42">
        <v>36244721</v>
      </c>
      <c r="AB29" s="42">
        <v>36300376</v>
      </c>
      <c r="AC29" s="42">
        <v>36478842</v>
      </c>
      <c r="AD29" s="42">
        <v>36499462</v>
      </c>
      <c r="AE29" s="42">
        <v>36517663</v>
      </c>
      <c r="AF29" s="42">
        <v>36541013</v>
      </c>
      <c r="AG29" s="42">
        <v>36560831</v>
      </c>
    </row>
    <row r="30" spans="1:33" ht="15" customHeight="1" x14ac:dyDescent="0.15">
      <c r="A30" s="110"/>
      <c r="B30" s="2" t="s">
        <v>13</v>
      </c>
      <c r="C30" s="43"/>
      <c r="D30" s="42"/>
      <c r="E30" s="42">
        <v>50336674</v>
      </c>
      <c r="F30" s="42">
        <v>54734171</v>
      </c>
      <c r="G30" s="42">
        <v>56274009</v>
      </c>
      <c r="H30" s="42">
        <v>58711143</v>
      </c>
      <c r="I30" s="43">
        <v>58986759</v>
      </c>
      <c r="J30" s="42">
        <v>57486772</v>
      </c>
      <c r="K30" s="42">
        <v>54637555</v>
      </c>
      <c r="L30" s="43">
        <v>62945244</v>
      </c>
      <c r="M30" s="42">
        <v>66937310</v>
      </c>
      <c r="N30" s="42">
        <v>68747778</v>
      </c>
      <c r="O30" s="42">
        <v>79210594</v>
      </c>
      <c r="P30" s="42">
        <v>75482230</v>
      </c>
      <c r="Q30" s="42">
        <v>71698345</v>
      </c>
      <c r="R30" s="42">
        <v>67361692</v>
      </c>
      <c r="S30" s="42">
        <v>54435790</v>
      </c>
      <c r="T30" s="42">
        <v>40367414</v>
      </c>
      <c r="U30" s="42">
        <v>36963934</v>
      </c>
      <c r="V30" s="42">
        <v>35501226</v>
      </c>
      <c r="W30" s="42">
        <v>72636674</v>
      </c>
      <c r="X30" s="42">
        <v>68741887</v>
      </c>
      <c r="Y30" s="42">
        <v>71850473</v>
      </c>
      <c r="Z30" s="42">
        <v>70098135</v>
      </c>
      <c r="AA30" s="42">
        <v>77259798</v>
      </c>
      <c r="AB30" s="42">
        <v>71134908</v>
      </c>
      <c r="AC30" s="42">
        <v>63307061</v>
      </c>
      <c r="AD30" s="42">
        <v>56138243</v>
      </c>
      <c r="AE30" s="42">
        <v>51497316</v>
      </c>
      <c r="AF30" s="42">
        <v>53748008</v>
      </c>
      <c r="AG30" s="42">
        <v>48221375</v>
      </c>
    </row>
    <row r="31" spans="1:33" ht="15" customHeight="1" x14ac:dyDescent="0.15">
      <c r="A31" s="111"/>
      <c r="B31" s="2" t="s">
        <v>192</v>
      </c>
      <c r="C31" s="43"/>
      <c r="D31" s="42"/>
      <c r="E31" s="42">
        <v>5000000</v>
      </c>
      <c r="F31" s="42">
        <v>6166193</v>
      </c>
      <c r="G31" s="42">
        <v>9226546</v>
      </c>
      <c r="H31" s="42">
        <v>10922227</v>
      </c>
      <c r="I31" s="42">
        <v>10745278</v>
      </c>
      <c r="J31" s="42">
        <v>13088740</v>
      </c>
      <c r="K31" s="42">
        <v>14156150</v>
      </c>
      <c r="L31" s="42">
        <v>34235543</v>
      </c>
      <c r="M31" s="43">
        <v>34004461</v>
      </c>
      <c r="N31" s="42">
        <v>33612431</v>
      </c>
      <c r="O31" s="42">
        <v>33645668</v>
      </c>
      <c r="P31" s="42">
        <v>33579904</v>
      </c>
      <c r="Q31" s="42">
        <v>32793495</v>
      </c>
      <c r="R31" s="42">
        <v>30993738</v>
      </c>
      <c r="S31" s="42">
        <v>22040253</v>
      </c>
      <c r="T31" s="42">
        <v>8278843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96"/>
      <c r="AF31" s="96"/>
      <c r="AG31" s="96"/>
    </row>
    <row r="32" spans="1:33" ht="15" customHeight="1" x14ac:dyDescent="0.2">
      <c r="A32" s="117" t="s">
        <v>35</v>
      </c>
      <c r="B32" s="118"/>
      <c r="C32" s="43">
        <v>329836023</v>
      </c>
      <c r="D32" s="42">
        <v>355655338</v>
      </c>
      <c r="E32" s="42">
        <v>389864506</v>
      </c>
      <c r="F32" s="42">
        <v>431114401</v>
      </c>
      <c r="G32" s="42">
        <v>480516697</v>
      </c>
      <c r="H32" s="42">
        <v>516616177</v>
      </c>
      <c r="I32" s="43">
        <v>599275603</v>
      </c>
      <c r="J32" s="42">
        <v>679625261</v>
      </c>
      <c r="K32" s="42">
        <v>743933545</v>
      </c>
      <c r="L32" s="43">
        <v>823310094</v>
      </c>
      <c r="M32" s="42">
        <v>884568204</v>
      </c>
      <c r="N32" s="42">
        <v>921526675</v>
      </c>
      <c r="O32" s="42">
        <v>952079536</v>
      </c>
      <c r="P32" s="42">
        <v>991445502</v>
      </c>
      <c r="Q32" s="42">
        <v>1009693000</v>
      </c>
      <c r="R32" s="42">
        <v>1003447880</v>
      </c>
      <c r="S32" s="42">
        <v>995944175</v>
      </c>
      <c r="T32" s="42">
        <v>999880187</v>
      </c>
      <c r="U32" s="42">
        <v>997145265</v>
      </c>
      <c r="V32" s="42">
        <v>990206688</v>
      </c>
      <c r="W32" s="42">
        <v>1009059765</v>
      </c>
      <c r="X32" s="42">
        <v>1052961983</v>
      </c>
      <c r="Y32" s="42">
        <v>1074959195</v>
      </c>
      <c r="Z32" s="42">
        <v>1095307062</v>
      </c>
      <c r="AA32" s="42">
        <v>1109407333</v>
      </c>
      <c r="AB32" s="42">
        <v>1109025118</v>
      </c>
      <c r="AC32" s="42">
        <v>1100834038</v>
      </c>
      <c r="AD32" s="42">
        <v>1100975926</v>
      </c>
      <c r="AE32" s="42">
        <v>1097778000</v>
      </c>
      <c r="AF32" s="42">
        <v>1109262000</v>
      </c>
      <c r="AG32" s="42">
        <v>1127260208</v>
      </c>
    </row>
    <row r="33" spans="1:33" ht="15" customHeight="1" x14ac:dyDescent="0.2">
      <c r="A33" s="113" t="s">
        <v>241</v>
      </c>
      <c r="B33" s="114"/>
      <c r="C33" s="43"/>
      <c r="D33" s="42"/>
      <c r="E33" s="42"/>
      <c r="F33" s="42"/>
      <c r="G33" s="42"/>
      <c r="H33" s="42"/>
      <c r="I33" s="43"/>
      <c r="J33" s="42"/>
      <c r="K33" s="42"/>
      <c r="L33" s="43"/>
      <c r="M33" s="42"/>
      <c r="N33" s="42"/>
      <c r="O33" s="42">
        <v>10983100</v>
      </c>
      <c r="P33" s="42">
        <v>32791600</v>
      </c>
      <c r="Q33" s="42">
        <v>79314300</v>
      </c>
      <c r="R33" s="42">
        <v>112444000</v>
      </c>
      <c r="S33" s="42">
        <v>137213914</v>
      </c>
      <c r="T33" s="42">
        <v>157089306</v>
      </c>
      <c r="U33" s="42">
        <v>173371213</v>
      </c>
      <c r="V33" s="42">
        <v>192237697</v>
      </c>
      <c r="W33" s="42">
        <v>235089425</v>
      </c>
      <c r="X33" s="42">
        <v>312381764</v>
      </c>
      <c r="Y33" s="42">
        <v>367034468</v>
      </c>
      <c r="Z33" s="42">
        <v>420255198</v>
      </c>
      <c r="AA33" s="42">
        <v>467002558</v>
      </c>
      <c r="AB33" s="42">
        <v>504092885</v>
      </c>
      <c r="AC33" s="42">
        <v>524228145</v>
      </c>
      <c r="AD33" s="42">
        <v>533481372</v>
      </c>
      <c r="AE33" s="42">
        <v>545094000</v>
      </c>
      <c r="AF33" s="42">
        <v>552143000</v>
      </c>
      <c r="AG33" s="42">
        <v>550830000</v>
      </c>
    </row>
    <row r="34" spans="1:33" ht="15" customHeight="1" x14ac:dyDescent="0.2">
      <c r="A34" s="117" t="s">
        <v>236</v>
      </c>
      <c r="B34" s="118"/>
      <c r="C34" s="42"/>
      <c r="D34" s="42"/>
      <c r="E34" s="42"/>
      <c r="F34" s="42"/>
      <c r="G34" s="42"/>
      <c r="H34" s="42"/>
      <c r="I34" s="42"/>
      <c r="J34" s="42">
        <v>127473960</v>
      </c>
      <c r="K34" s="42">
        <v>123873275</v>
      </c>
      <c r="L34" s="42">
        <v>116718070</v>
      </c>
      <c r="M34" s="42">
        <v>115459410</v>
      </c>
      <c r="N34" s="42">
        <v>105483226</v>
      </c>
      <c r="O34" s="42">
        <v>97435438</v>
      </c>
      <c r="P34" s="42">
        <v>81453504</v>
      </c>
      <c r="Q34" s="42">
        <v>72424690</v>
      </c>
      <c r="R34" s="42">
        <v>76544326</v>
      </c>
      <c r="S34" s="42">
        <v>90855268</v>
      </c>
      <c r="T34" s="42">
        <v>82715806</v>
      </c>
      <c r="U34" s="42">
        <v>66639278</v>
      </c>
      <c r="V34" s="42">
        <v>83025975</v>
      </c>
      <c r="W34" s="42">
        <v>71383221</v>
      </c>
      <c r="X34" s="42">
        <v>56276297</v>
      </c>
      <c r="Y34" s="42">
        <v>44508035</v>
      </c>
      <c r="Z34" s="42">
        <v>35011232</v>
      </c>
      <c r="AA34" s="42">
        <v>51060473</v>
      </c>
      <c r="AB34" s="42">
        <v>49462694</v>
      </c>
      <c r="AC34" s="42">
        <v>45235511</v>
      </c>
      <c r="AD34" s="42">
        <v>73816097</v>
      </c>
      <c r="AE34" s="42">
        <v>83250132</v>
      </c>
      <c r="AF34" s="42">
        <v>93448393</v>
      </c>
      <c r="AG34" s="42">
        <f>SUM(AG35:AG37)</f>
        <v>113179054</v>
      </c>
    </row>
    <row r="35" spans="1:33" ht="15" customHeight="1" x14ac:dyDescent="0.2">
      <c r="A35" s="112"/>
      <c r="B35" s="41" t="s">
        <v>235</v>
      </c>
      <c r="C35" s="82"/>
      <c r="D35" s="41"/>
      <c r="E35" s="41"/>
      <c r="F35" s="41"/>
      <c r="G35" s="41"/>
      <c r="H35" s="41"/>
      <c r="I35" s="82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42">
        <v>18531396</v>
      </c>
      <c r="AD35" s="42">
        <v>53340903</v>
      </c>
      <c r="AE35" s="42">
        <v>66690936</v>
      </c>
      <c r="AF35" s="42">
        <v>63502840</v>
      </c>
      <c r="AG35" s="42">
        <v>78091556</v>
      </c>
    </row>
    <row r="36" spans="1:33" ht="15" customHeight="1" x14ac:dyDescent="0.2">
      <c r="A36" s="112"/>
      <c r="B36" s="41" t="s">
        <v>237</v>
      </c>
      <c r="C36" s="82"/>
      <c r="D36" s="41"/>
      <c r="E36" s="41"/>
      <c r="F36" s="41"/>
      <c r="G36" s="41"/>
      <c r="H36" s="41"/>
      <c r="I36" s="8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2"/>
      <c r="AC36" s="42"/>
      <c r="AD36" s="42"/>
      <c r="AE36" s="42"/>
      <c r="AF36" s="42"/>
      <c r="AG36" s="42"/>
    </row>
    <row r="37" spans="1:33" ht="15" customHeight="1" x14ac:dyDescent="0.2">
      <c r="A37" s="113"/>
      <c r="B37" s="41" t="s">
        <v>238</v>
      </c>
      <c r="C37" s="82"/>
      <c r="D37" s="41"/>
      <c r="E37" s="41"/>
      <c r="F37" s="41"/>
      <c r="G37" s="41"/>
      <c r="H37" s="41"/>
      <c r="I37" s="82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42">
        <v>26704115</v>
      </c>
      <c r="AD37" s="42">
        <v>20475194</v>
      </c>
      <c r="AE37" s="42">
        <v>16559196</v>
      </c>
      <c r="AF37" s="42">
        <v>29945553</v>
      </c>
      <c r="AG37" s="42">
        <v>35087498</v>
      </c>
    </row>
    <row r="38" spans="1:33" ht="16.350000000000001" customHeight="1" x14ac:dyDescent="0.2"/>
    <row r="39" spans="1:33" ht="16.350000000000001" customHeight="1" x14ac:dyDescent="0.2"/>
    <row r="40" spans="1:33" ht="16.350000000000001" customHeight="1" x14ac:dyDescent="0.2"/>
    <row r="41" spans="1:33" ht="16.350000000000001" customHeight="1" x14ac:dyDescent="0.2"/>
    <row r="42" spans="1:33" ht="16.350000000000001" customHeight="1" x14ac:dyDescent="0.2"/>
    <row r="43" spans="1:33" ht="16.350000000000001" customHeight="1" x14ac:dyDescent="0.2"/>
    <row r="44" spans="1:33" ht="16.350000000000001" customHeight="1" x14ac:dyDescent="0.2"/>
    <row r="45" spans="1:33" ht="16.350000000000001" customHeight="1" x14ac:dyDescent="0.2"/>
    <row r="46" spans="1:33" ht="16.350000000000001" customHeight="1" x14ac:dyDescent="0.2"/>
    <row r="47" spans="1:33" ht="16.350000000000001" customHeight="1" x14ac:dyDescent="0.2"/>
    <row r="48" spans="1:33" ht="16.350000000000001" customHeight="1" x14ac:dyDescent="0.2"/>
    <row r="49" ht="16.350000000000001" customHeight="1" x14ac:dyDescent="0.2"/>
    <row r="50" ht="16.350000000000001" customHeight="1" x14ac:dyDescent="0.2"/>
    <row r="51" ht="16.350000000000001" customHeight="1" x14ac:dyDescent="0.2"/>
    <row r="52" ht="16.350000000000001" customHeight="1" x14ac:dyDescent="0.2"/>
    <row r="53" ht="16.350000000000001" customHeight="1" x14ac:dyDescent="0.2"/>
    <row r="54" ht="16.350000000000001" customHeight="1" x14ac:dyDescent="0.2"/>
    <row r="55" ht="16.350000000000001" customHeight="1" x14ac:dyDescent="0.2"/>
    <row r="56" ht="16.350000000000001" customHeight="1" x14ac:dyDescent="0.2"/>
    <row r="57" ht="16.350000000000001" customHeight="1" x14ac:dyDescent="0.2"/>
    <row r="58" ht="16.350000000000001" customHeight="1" x14ac:dyDescent="0.2"/>
    <row r="59" ht="16.350000000000001" customHeight="1" x14ac:dyDescent="0.2"/>
    <row r="60" ht="16.350000000000001" customHeight="1" x14ac:dyDescent="0.2"/>
    <row r="61" ht="16.350000000000001" customHeight="1" x14ac:dyDescent="0.2"/>
    <row r="62" ht="16.350000000000001" customHeight="1" x14ac:dyDescent="0.2"/>
    <row r="63" ht="16.350000000000001" customHeight="1" x14ac:dyDescent="0.2"/>
    <row r="64" ht="16.350000000000001" customHeight="1" x14ac:dyDescent="0.2"/>
    <row r="65" ht="16.350000000000001" customHeight="1" x14ac:dyDescent="0.2"/>
    <row r="66" ht="16.350000000000001" customHeight="1" x14ac:dyDescent="0.2"/>
    <row r="67" ht="16.350000000000001" customHeight="1" x14ac:dyDescent="0.2"/>
    <row r="68" ht="16.350000000000001" customHeight="1" x14ac:dyDescent="0.2"/>
    <row r="69" ht="16.350000000000001" customHeight="1" x14ac:dyDescent="0.2"/>
    <row r="70" ht="16.350000000000001" customHeight="1" x14ac:dyDescent="0.2"/>
    <row r="71" ht="16.350000000000001" customHeight="1" x14ac:dyDescent="0.2"/>
    <row r="72" ht="16.350000000000001" customHeight="1" x14ac:dyDescent="0.2"/>
    <row r="73" ht="16.350000000000001" customHeight="1" x14ac:dyDescent="0.2"/>
    <row r="74" ht="16.350000000000001" customHeight="1" x14ac:dyDescent="0.2"/>
    <row r="75" ht="16.350000000000001" customHeight="1" x14ac:dyDescent="0.2"/>
    <row r="76" ht="16.350000000000001" customHeight="1" x14ac:dyDescent="0.2"/>
    <row r="77" ht="16.350000000000001" customHeight="1" x14ac:dyDescent="0.2"/>
    <row r="78" ht="16.350000000000001" customHeight="1" x14ac:dyDescent="0.2"/>
    <row r="79" ht="16.350000000000001" customHeight="1" x14ac:dyDescent="0.2"/>
    <row r="80" ht="16.350000000000001" customHeight="1" x14ac:dyDescent="0.2"/>
    <row r="81" ht="16.350000000000001" customHeight="1" x14ac:dyDescent="0.2"/>
    <row r="82" ht="16.350000000000001" customHeight="1" x14ac:dyDescent="0.2"/>
    <row r="83" ht="16.350000000000001" customHeight="1" x14ac:dyDescent="0.2"/>
    <row r="84" ht="16.350000000000001" customHeight="1" x14ac:dyDescent="0.2"/>
    <row r="85" ht="16.350000000000001" customHeight="1" x14ac:dyDescent="0.2"/>
    <row r="86" ht="16.350000000000001" customHeight="1" x14ac:dyDescent="0.2"/>
    <row r="87" ht="16.350000000000001" customHeight="1" x14ac:dyDescent="0.2"/>
    <row r="88" ht="16.350000000000001" customHeight="1" x14ac:dyDescent="0.2"/>
    <row r="89" ht="16.350000000000001" customHeight="1" x14ac:dyDescent="0.2"/>
    <row r="90" ht="16.350000000000001" customHeight="1" x14ac:dyDescent="0.2"/>
    <row r="91" ht="16.350000000000001" customHeight="1" x14ac:dyDescent="0.2"/>
    <row r="92" ht="16.350000000000001" customHeight="1" x14ac:dyDescent="0.2"/>
    <row r="93" ht="16.350000000000001" customHeight="1" x14ac:dyDescent="0.2"/>
    <row r="94" ht="16.350000000000001" customHeight="1" x14ac:dyDescent="0.2"/>
    <row r="95" ht="16.350000000000001" customHeight="1" x14ac:dyDescent="0.2"/>
    <row r="96" ht="16.350000000000001" customHeight="1" x14ac:dyDescent="0.2"/>
    <row r="97" ht="16.350000000000001" customHeight="1" x14ac:dyDescent="0.2"/>
    <row r="98" ht="16.350000000000001" customHeight="1" x14ac:dyDescent="0.2"/>
    <row r="99" ht="16.350000000000001" customHeight="1" x14ac:dyDescent="0.2"/>
    <row r="100" ht="16.350000000000001" customHeight="1" x14ac:dyDescent="0.2"/>
    <row r="101" ht="16.350000000000001" customHeight="1" x14ac:dyDescent="0.2"/>
    <row r="102" ht="16.350000000000001" customHeight="1" x14ac:dyDescent="0.2"/>
    <row r="103" ht="16.350000000000001" customHeight="1" x14ac:dyDescent="0.2"/>
    <row r="104" ht="16.350000000000001" customHeight="1" x14ac:dyDescent="0.2"/>
    <row r="105" ht="16.350000000000001" customHeight="1" x14ac:dyDescent="0.2"/>
    <row r="106" ht="16.350000000000001" customHeight="1" x14ac:dyDescent="0.2"/>
    <row r="107" ht="16.350000000000001" customHeight="1" x14ac:dyDescent="0.2"/>
    <row r="108" ht="16.350000000000001" customHeight="1" x14ac:dyDescent="0.2"/>
    <row r="109" ht="16.350000000000001" customHeight="1" x14ac:dyDescent="0.2"/>
    <row r="110" ht="16.350000000000001" customHeight="1" x14ac:dyDescent="0.2"/>
    <row r="111" ht="16.350000000000001" customHeight="1" x14ac:dyDescent="0.2"/>
    <row r="112" ht="16.350000000000001" customHeight="1" x14ac:dyDescent="0.2"/>
    <row r="113" ht="16.350000000000001" customHeight="1" x14ac:dyDescent="0.2"/>
    <row r="114" ht="16.350000000000001" customHeight="1" x14ac:dyDescent="0.2"/>
    <row r="115" ht="16.350000000000001" customHeight="1" x14ac:dyDescent="0.2"/>
    <row r="116" ht="16.350000000000001" customHeight="1" x14ac:dyDescent="0.2"/>
    <row r="117" ht="16.350000000000001" customHeight="1" x14ac:dyDescent="0.2"/>
    <row r="118" ht="16.350000000000001" customHeight="1" x14ac:dyDescent="0.2"/>
    <row r="119" ht="16.350000000000001" customHeight="1" x14ac:dyDescent="0.2"/>
    <row r="120" ht="16.350000000000001" customHeight="1" x14ac:dyDescent="0.2"/>
    <row r="121" ht="16.350000000000001" customHeight="1" x14ac:dyDescent="0.2"/>
    <row r="122" ht="16.350000000000001" customHeight="1" x14ac:dyDescent="0.2"/>
    <row r="123" ht="16.350000000000001" customHeight="1" x14ac:dyDescent="0.2"/>
    <row r="124" ht="16.350000000000001" customHeight="1" x14ac:dyDescent="0.2"/>
    <row r="125" ht="16.350000000000001" customHeight="1" x14ac:dyDescent="0.2"/>
    <row r="126" ht="16.350000000000001" customHeight="1" x14ac:dyDescent="0.2"/>
    <row r="127" ht="16.350000000000001" customHeight="1" x14ac:dyDescent="0.2"/>
    <row r="128" ht="16.350000000000001" customHeight="1" x14ac:dyDescent="0.2"/>
    <row r="129" ht="16.350000000000001" customHeight="1" x14ac:dyDescent="0.2"/>
    <row r="130" ht="16.350000000000001" customHeight="1" x14ac:dyDescent="0.2"/>
    <row r="131" ht="16.350000000000001" customHeight="1" x14ac:dyDescent="0.2"/>
    <row r="132" ht="16.350000000000001" customHeight="1" x14ac:dyDescent="0.2"/>
    <row r="133" ht="16.350000000000001" customHeight="1" x14ac:dyDescent="0.2"/>
    <row r="134" ht="16.350000000000001" customHeight="1" x14ac:dyDescent="0.2"/>
    <row r="135" ht="16.350000000000001" customHeight="1" x14ac:dyDescent="0.2"/>
    <row r="136" ht="16.350000000000001" customHeight="1" x14ac:dyDescent="0.2"/>
    <row r="137" ht="16.350000000000001" customHeight="1" x14ac:dyDescent="0.2"/>
    <row r="138" ht="16.350000000000001" customHeight="1" x14ac:dyDescent="0.2"/>
    <row r="139" ht="16.350000000000001" customHeight="1" x14ac:dyDescent="0.2"/>
    <row r="140" ht="16.350000000000001" customHeight="1" x14ac:dyDescent="0.2"/>
    <row r="141" ht="16.350000000000001" customHeight="1" x14ac:dyDescent="0.2"/>
    <row r="142" ht="16.350000000000001" customHeight="1" x14ac:dyDescent="0.2"/>
    <row r="143" ht="16.350000000000001" customHeight="1" x14ac:dyDescent="0.2"/>
    <row r="144" ht="16.350000000000001" customHeight="1" x14ac:dyDescent="0.2"/>
    <row r="145" ht="16.350000000000001" customHeight="1" x14ac:dyDescent="0.2"/>
    <row r="146" ht="16.350000000000001" customHeight="1" x14ac:dyDescent="0.2"/>
    <row r="147" ht="16.350000000000001" customHeight="1" x14ac:dyDescent="0.2"/>
    <row r="148" ht="16.350000000000001" customHeight="1" x14ac:dyDescent="0.2"/>
    <row r="149" ht="16.350000000000001" customHeight="1" x14ac:dyDescent="0.2"/>
    <row r="150" ht="16.350000000000001" customHeight="1" x14ac:dyDescent="0.2"/>
    <row r="151" ht="16.350000000000001" customHeight="1" x14ac:dyDescent="0.2"/>
    <row r="152" ht="16.350000000000001" customHeight="1" x14ac:dyDescent="0.2"/>
    <row r="153" ht="16.350000000000001" customHeight="1" x14ac:dyDescent="0.2"/>
    <row r="154" ht="16.35000000000000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</sheetData>
  <mergeCells count="15">
    <mergeCell ref="A3:B3"/>
    <mergeCell ref="A34:B34"/>
    <mergeCell ref="A32:B32"/>
    <mergeCell ref="A23:B23"/>
    <mergeCell ref="A4:B4"/>
    <mergeCell ref="A5:A15"/>
    <mergeCell ref="A27:B27"/>
    <mergeCell ref="A25:B25"/>
    <mergeCell ref="A16:B16"/>
    <mergeCell ref="A17:B17"/>
    <mergeCell ref="A18:B18"/>
    <mergeCell ref="A19:B19"/>
    <mergeCell ref="A20:B20"/>
    <mergeCell ref="A21:B21"/>
    <mergeCell ref="A22:B22"/>
  </mergeCells>
  <phoneticPr fontId="2"/>
  <pageMargins left="0.78740157480314965" right="0.62" top="0.59055118110236227" bottom="0.52" header="0" footer="0.51181102362204722"/>
  <pageSetup paperSize="9" orientation="landscape" horizontalDpi="4294967292" r:id="rId1"/>
  <headerFooter alignWithMargins="0">
    <oddFooter>&amp;C-&amp;P--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U197"/>
  <sheetViews>
    <sheetView tabSelected="1" view="pageBreakPreview" topLeftCell="A43" zoomScale="70" zoomScaleNormal="75" zoomScaleSheetLayoutView="70" workbookViewId="0">
      <selection activeCell="O84" sqref="O84"/>
    </sheetView>
  </sheetViews>
  <sheetFormatPr defaultRowHeight="13.2" x14ac:dyDescent="0.2"/>
  <cols>
    <col min="1" max="13" width="9.109375" customWidth="1"/>
    <col min="14" max="15" width="10.109375" customWidth="1"/>
    <col min="16" max="16" width="15.109375" customWidth="1"/>
    <col min="17" max="18" width="11.77734375" customWidth="1"/>
    <col min="19" max="24" width="11.88671875" bestFit="1" customWidth="1"/>
    <col min="25" max="30" width="11.109375" bestFit="1" customWidth="1"/>
    <col min="31" max="47" width="9.88671875" customWidth="1"/>
  </cols>
  <sheetData>
    <row r="1" spans="13:47" ht="19.5" customHeight="1" x14ac:dyDescent="0.2">
      <c r="M1" s="76" t="s">
        <v>101</v>
      </c>
      <c r="Q1" t="str">
        <f>歳入!B3</f>
        <v>８９（元）</v>
      </c>
      <c r="R1" t="str">
        <f>歳入!C3</f>
        <v>９０（H2）</v>
      </c>
      <c r="S1" t="str">
        <f>歳入!D3</f>
        <v>９１（H3）</v>
      </c>
      <c r="T1" t="str">
        <f>歳入!E3</f>
        <v>９２（H4）</v>
      </c>
      <c r="U1" t="str">
        <f>歳入!F3</f>
        <v>９３（H5）</v>
      </c>
      <c r="V1" t="str">
        <f>歳入!G3</f>
        <v>９４（H6）</v>
      </c>
      <c r="W1" t="str">
        <f>歳入!H3</f>
        <v>９５（H7）</v>
      </c>
      <c r="X1" t="str">
        <f>歳入!I3</f>
        <v>９６（H8）</v>
      </c>
      <c r="Y1" t="str">
        <f>歳入!J3</f>
        <v>９７(H9）</v>
      </c>
      <c r="Z1" t="str">
        <f>歳入!K3</f>
        <v>９８(H10）</v>
      </c>
      <c r="AA1" t="str">
        <f>歳入!L3</f>
        <v>９９(H11）</v>
      </c>
      <c r="AB1" t="str">
        <f>歳入!M3</f>
        <v>００(H12）</v>
      </c>
      <c r="AC1" t="str">
        <f>歳入!N3</f>
        <v>０１(H13）</v>
      </c>
      <c r="AD1" t="str">
        <f>歳入!O3</f>
        <v>０２(H14)</v>
      </c>
      <c r="AE1" t="str">
        <f>歳入!P3</f>
        <v>０３(H15)</v>
      </c>
      <c r="AF1" t="str">
        <f>歳入!Q3</f>
        <v>０４(H16)</v>
      </c>
      <c r="AG1" t="str">
        <f>歳入!R3</f>
        <v>０５(H17)</v>
      </c>
      <c r="AH1" t="str">
        <f>歳入!S3</f>
        <v>０６(H18)</v>
      </c>
      <c r="AI1" t="str">
        <f>歳入!T3</f>
        <v>０７(H19)</v>
      </c>
      <c r="AJ1" t="str">
        <f>歳入!U3</f>
        <v>０８(H20)</v>
      </c>
      <c r="AK1" t="str">
        <f>歳入!V3</f>
        <v>０９(H21)</v>
      </c>
      <c r="AL1" t="str">
        <f>歳入!W3</f>
        <v>１０(H22)</v>
      </c>
      <c r="AM1" t="str">
        <f>歳入!X3</f>
        <v>１1(H23)</v>
      </c>
      <c r="AN1" t="str">
        <f>歳入!Y3</f>
        <v>１２(H24)</v>
      </c>
      <c r="AO1" t="str">
        <f>歳入!Z3</f>
        <v>１３(H25)</v>
      </c>
      <c r="AP1" t="str">
        <f>歳入!AA3</f>
        <v>１４(H26)</v>
      </c>
      <c r="AQ1" t="str">
        <f>歳入!AB3</f>
        <v>１５(H27)</v>
      </c>
      <c r="AR1" t="str">
        <f>歳入!AC3</f>
        <v>１６(H28)</v>
      </c>
      <c r="AS1" t="str">
        <f>歳入!AD3</f>
        <v>１７(H29)</v>
      </c>
      <c r="AT1" t="str">
        <f>歳入!AE3</f>
        <v>１８(H30)</v>
      </c>
      <c r="AU1" t="str">
        <f>歳入!AF3</f>
        <v>１９(R1)</v>
      </c>
    </row>
    <row r="2" spans="13:47" x14ac:dyDescent="0.2">
      <c r="P2" t="s">
        <v>73</v>
      </c>
      <c r="Q2" s="40">
        <f>歳入!B4</f>
        <v>215548978</v>
      </c>
      <c r="R2" s="40">
        <f>歳入!C4</f>
        <v>241666035</v>
      </c>
      <c r="S2" s="40">
        <f>歳入!D4</f>
        <v>253985593</v>
      </c>
      <c r="T2" s="40">
        <f>歳入!E4</f>
        <v>237929631</v>
      </c>
      <c r="U2" s="40">
        <f>歳入!F4</f>
        <v>218824889</v>
      </c>
      <c r="V2" s="40">
        <f>歳入!G4</f>
        <v>219131892</v>
      </c>
      <c r="W2" s="40">
        <f>歳入!H4</f>
        <v>230974630</v>
      </c>
      <c r="X2" s="40">
        <f>歳入!I4</f>
        <v>229907407</v>
      </c>
      <c r="Y2" s="40">
        <f>歳入!J4</f>
        <v>241704187</v>
      </c>
      <c r="Z2" s="40">
        <f>歳入!K4</f>
        <v>248964209</v>
      </c>
      <c r="AA2" s="40">
        <f>歳入!L4</f>
        <v>238889836</v>
      </c>
      <c r="AB2" s="40">
        <f>歳入!M4</f>
        <v>251849472</v>
      </c>
      <c r="AC2" s="40">
        <f>歳入!N4</f>
        <v>246079727</v>
      </c>
      <c r="AD2" s="40">
        <f>歳入!O4</f>
        <v>218669482</v>
      </c>
      <c r="AE2" s="40">
        <f>歳入!P4</f>
        <v>225877905</v>
      </c>
      <c r="AF2" s="40">
        <f>歳入!Q4</f>
        <v>248820686</v>
      </c>
      <c r="AG2" s="40">
        <f>歳入!R4</f>
        <v>250076234</v>
      </c>
      <c r="AH2" s="40">
        <f>歳入!S4</f>
        <v>273728886</v>
      </c>
      <c r="AI2" s="40">
        <f>歳入!T4</f>
        <v>301028548</v>
      </c>
      <c r="AJ2" s="40">
        <f>歳入!U4</f>
        <v>288529432</v>
      </c>
      <c r="AK2" s="40">
        <f>歳入!V4</f>
        <v>234609333</v>
      </c>
      <c r="AL2" s="40">
        <f>歳入!W4</f>
        <v>224951161</v>
      </c>
      <c r="AM2" s="40">
        <f>歳入!X4</f>
        <v>220954560</v>
      </c>
      <c r="AN2" s="40">
        <f>歳入!Y4</f>
        <v>228209798</v>
      </c>
      <c r="AO2" s="40">
        <f>歳入!Z4</f>
        <v>235507446</v>
      </c>
      <c r="AP2" s="40">
        <f>歳入!AA4</f>
        <v>250751120</v>
      </c>
      <c r="AQ2" s="40">
        <f>歳入!AB4</f>
        <v>287156687</v>
      </c>
      <c r="AR2" s="40">
        <f>歳入!AC4</f>
        <v>279018735</v>
      </c>
      <c r="AS2" s="40">
        <f>歳入!AD4</f>
        <v>289130264</v>
      </c>
      <c r="AT2" s="40">
        <f>歳入!AE4</f>
        <v>291289034</v>
      </c>
      <c r="AU2" s="40">
        <f>歳入!AF4</f>
        <v>284424955</v>
      </c>
    </row>
    <row r="3" spans="13:47" x14ac:dyDescent="0.2">
      <c r="P3" s="40" t="s">
        <v>98</v>
      </c>
      <c r="Q3" s="40">
        <f>歳入!B7</f>
        <v>113234946</v>
      </c>
      <c r="R3" s="40">
        <f>歳入!C7</f>
        <v>116511653</v>
      </c>
      <c r="S3" s="40">
        <f>歳入!D7</f>
        <v>119833761</v>
      </c>
      <c r="T3" s="40">
        <f>歳入!E7</f>
        <v>122974983</v>
      </c>
      <c r="U3" s="40">
        <f>歳入!F7</f>
        <v>123958016</v>
      </c>
      <c r="V3" s="40">
        <f>歳入!G7</f>
        <v>140276276</v>
      </c>
      <c r="W3" s="40">
        <f>歳入!H7</f>
        <v>143673913</v>
      </c>
      <c r="X3" s="40">
        <f>歳入!I7</f>
        <v>147386863</v>
      </c>
      <c r="Y3" s="40">
        <f>歳入!J7</f>
        <v>148468152</v>
      </c>
      <c r="Z3" s="40">
        <f>歳入!K7</f>
        <v>155055248</v>
      </c>
      <c r="AA3" s="40">
        <f>歳入!L7</f>
        <v>186810945</v>
      </c>
      <c r="AB3" s="40">
        <f>歳入!M7</f>
        <v>198403416</v>
      </c>
      <c r="AC3" s="40">
        <f>歳入!N7</f>
        <v>189779072</v>
      </c>
      <c r="AD3" s="40">
        <f>歳入!O7</f>
        <v>185274699</v>
      </c>
      <c r="AE3" s="40">
        <f>歳入!P7</f>
        <v>171921575</v>
      </c>
      <c r="AF3" s="40">
        <f>歳入!Q7</f>
        <v>156571505</v>
      </c>
      <c r="AG3" s="40">
        <f>歳入!R7</f>
        <v>137504979</v>
      </c>
      <c r="AH3" s="40">
        <f>歳入!S7</f>
        <v>130459817</v>
      </c>
      <c r="AI3" s="40">
        <f>歳入!T7</f>
        <v>109590481</v>
      </c>
      <c r="AJ3" s="40">
        <f>歳入!U7</f>
        <v>117798963</v>
      </c>
      <c r="AK3" s="40">
        <f>歳入!V7</f>
        <v>127889381</v>
      </c>
      <c r="AL3" s="40">
        <f>歳入!W7</f>
        <v>140840964</v>
      </c>
      <c r="AM3" s="40">
        <f>歳入!X7</f>
        <v>154019642</v>
      </c>
      <c r="AN3" s="40">
        <f>歳入!Y7</f>
        <v>140188341</v>
      </c>
      <c r="AO3" s="40">
        <f>歳入!Z7</f>
        <v>128666527</v>
      </c>
      <c r="AP3" s="40">
        <f>歳入!AA7</f>
        <v>127826397</v>
      </c>
      <c r="AQ3" s="40">
        <f>歳入!AB7</f>
        <v>122681899</v>
      </c>
      <c r="AR3" s="40">
        <f>歳入!AC7</f>
        <v>122753027</v>
      </c>
      <c r="AS3" s="40">
        <f>歳入!AD7</f>
        <v>121949632</v>
      </c>
      <c r="AT3" s="40">
        <f>歳入!AE7</f>
        <v>119896452</v>
      </c>
      <c r="AU3" s="40">
        <f>歳入!AF7</f>
        <v>127008782</v>
      </c>
    </row>
    <row r="4" spans="13:47" x14ac:dyDescent="0.2">
      <c r="P4" t="s">
        <v>74</v>
      </c>
      <c r="Q4" s="40">
        <f>歳入!B15</f>
        <v>105977683</v>
      </c>
      <c r="R4" s="40">
        <f>歳入!C15</f>
        <v>111079209</v>
      </c>
      <c r="S4" s="40">
        <f>歳入!D15</f>
        <v>117399200</v>
      </c>
      <c r="T4" s="40">
        <f>歳入!E15</f>
        <v>139453854</v>
      </c>
      <c r="U4" s="40">
        <f>歳入!F15</f>
        <v>137958202</v>
      </c>
      <c r="V4" s="40">
        <f>歳入!G15</f>
        <v>137268094</v>
      </c>
      <c r="W4" s="40">
        <f>歳入!H15</f>
        <v>146604392</v>
      </c>
      <c r="X4" s="40">
        <f>歳入!I15</f>
        <v>145176039</v>
      </c>
      <c r="Y4" s="40">
        <f>歳入!J15</f>
        <v>143103614</v>
      </c>
      <c r="Z4" s="40">
        <f>歳入!K15</f>
        <v>157581751</v>
      </c>
      <c r="AA4" s="40">
        <f>歳入!L15</f>
        <v>177433476</v>
      </c>
      <c r="AB4" s="40">
        <f>歳入!M15</f>
        <v>162063782</v>
      </c>
      <c r="AC4" s="40">
        <f>歳入!N15</f>
        <v>161628326</v>
      </c>
      <c r="AD4" s="40">
        <f>歳入!O15</f>
        <v>141433767</v>
      </c>
      <c r="AE4" s="40">
        <f>歳入!P15</f>
        <v>128506048</v>
      </c>
      <c r="AF4" s="40">
        <f>歳入!Q15</f>
        <v>125183841</v>
      </c>
      <c r="AG4" s="40">
        <f>歳入!R15</f>
        <v>103948563</v>
      </c>
      <c r="AH4" s="40">
        <f>歳入!S15</f>
        <v>83821259</v>
      </c>
      <c r="AI4" s="40">
        <f>歳入!T15</f>
        <v>82231855</v>
      </c>
      <c r="AJ4" s="40">
        <f>歳入!U15</f>
        <v>91917355</v>
      </c>
      <c r="AK4" s="40">
        <f>歳入!V15</f>
        <v>145602788</v>
      </c>
      <c r="AL4" s="40">
        <f>歳入!W15</f>
        <v>99220971</v>
      </c>
      <c r="AM4" s="40">
        <f>歳入!X15</f>
        <v>103018643</v>
      </c>
      <c r="AN4" s="40">
        <f>歳入!Y15</f>
        <v>95424069</v>
      </c>
      <c r="AO4" s="40">
        <f>歳入!Z15</f>
        <v>102491145</v>
      </c>
      <c r="AP4" s="40">
        <f>歳入!AA15</f>
        <v>89960066</v>
      </c>
      <c r="AQ4" s="40">
        <f>歳入!AB15</f>
        <v>89196769</v>
      </c>
      <c r="AR4" s="40">
        <f>歳入!AC15</f>
        <v>93669519</v>
      </c>
      <c r="AS4" s="40">
        <f>歳入!AD15</f>
        <v>85825797</v>
      </c>
      <c r="AT4" s="40">
        <f>歳入!AE15</f>
        <v>88749348</v>
      </c>
      <c r="AU4" s="40">
        <f>歳入!AF15</f>
        <v>92509112</v>
      </c>
    </row>
    <row r="5" spans="13:47" x14ac:dyDescent="0.2">
      <c r="P5" t="s">
        <v>121</v>
      </c>
      <c r="Q5" s="40">
        <f>歳入!B21</f>
        <v>44120248</v>
      </c>
      <c r="R5" s="40">
        <f>歳入!C21</f>
        <v>52999518</v>
      </c>
      <c r="S5" s="40">
        <f>歳入!D21</f>
        <v>62470877</v>
      </c>
      <c r="T5" s="40">
        <f>歳入!E21</f>
        <v>70515377</v>
      </c>
      <c r="U5" s="40">
        <f>歳入!F21</f>
        <v>104622830</v>
      </c>
      <c r="V5" s="40">
        <f>歳入!G21</f>
        <v>89158075</v>
      </c>
      <c r="W5" s="40">
        <f>歳入!H21</f>
        <v>116654430</v>
      </c>
      <c r="X5" s="40">
        <f>歳入!I21</f>
        <v>121068300</v>
      </c>
      <c r="Y5" s="40">
        <f>歳入!J21</f>
        <v>113889000</v>
      </c>
      <c r="Z5" s="40">
        <f>歳入!K21</f>
        <v>138278390</v>
      </c>
      <c r="AA5" s="40">
        <f>歳入!L21</f>
        <v>130241600</v>
      </c>
      <c r="AB5" s="40">
        <f>歳入!M21</f>
        <v>116296300</v>
      </c>
      <c r="AC5" s="40">
        <f>歳入!N21</f>
        <v>118986287</v>
      </c>
      <c r="AD5" s="40">
        <f>歳入!O21</f>
        <v>131695874</v>
      </c>
      <c r="AE5" s="40">
        <f>歳入!P21</f>
        <v>114288300</v>
      </c>
      <c r="AF5" s="40">
        <f>歳入!Q21</f>
        <v>99273000</v>
      </c>
      <c r="AG5" s="40">
        <f>歳入!R21</f>
        <v>88307800</v>
      </c>
      <c r="AH5" s="40">
        <f>歳入!S21</f>
        <v>94066600</v>
      </c>
      <c r="AI5" s="40">
        <f>歳入!T21</f>
        <v>83190000</v>
      </c>
      <c r="AJ5" s="40">
        <f>歳入!U21</f>
        <v>79378000</v>
      </c>
      <c r="AK5" s="40">
        <f>歳入!V21</f>
        <v>101254000</v>
      </c>
      <c r="AL5" s="40">
        <f>歳入!W21</f>
        <v>124454000</v>
      </c>
      <c r="AM5" s="40">
        <f>歳入!X21</f>
        <v>100058740</v>
      </c>
      <c r="AN5" s="40">
        <f>歳入!Y21</f>
        <v>101552200</v>
      </c>
      <c r="AO5" s="40">
        <f>歳入!Z21</f>
        <v>98156600</v>
      </c>
      <c r="AP5" s="40">
        <f>歳入!AA21</f>
        <v>87855134</v>
      </c>
      <c r="AQ5" s="40">
        <f>歳入!AB21</f>
        <v>84085600</v>
      </c>
      <c r="AR5" s="40">
        <f>歳入!AC21</f>
        <v>93413000</v>
      </c>
      <c r="AS5" s="40">
        <f>歳入!AD21</f>
        <v>91046000</v>
      </c>
      <c r="AT5" s="40">
        <f>歳入!AE21</f>
        <v>105314000</v>
      </c>
      <c r="AU5" s="40">
        <f>歳入!AF21</f>
        <v>112970867</v>
      </c>
    </row>
    <row r="6" spans="13:47" x14ac:dyDescent="0.2">
      <c r="P6" t="s">
        <v>122</v>
      </c>
      <c r="Q6" s="40">
        <f>歳入!B24</f>
        <v>581248143</v>
      </c>
      <c r="R6" s="40">
        <f>歳入!C24</f>
        <v>640687376</v>
      </c>
      <c r="S6" s="40">
        <f>歳入!D24</f>
        <v>687584431</v>
      </c>
      <c r="T6" s="40">
        <f>歳入!E24</f>
        <v>716095382</v>
      </c>
      <c r="U6" s="40">
        <f>歳入!F24</f>
        <v>744328735</v>
      </c>
      <c r="V6" s="40">
        <f>歳入!G24</f>
        <v>745562014</v>
      </c>
      <c r="W6" s="40">
        <f>歳入!H24</f>
        <v>802859743</v>
      </c>
      <c r="X6" s="40">
        <f>歳入!I24</f>
        <v>806352438</v>
      </c>
      <c r="Y6" s="40">
        <f>歳入!J24</f>
        <v>805991713</v>
      </c>
      <c r="Z6" s="40">
        <f>歳入!K24</f>
        <v>880068717</v>
      </c>
      <c r="AA6" s="40">
        <f>歳入!L24</f>
        <v>885204313</v>
      </c>
      <c r="AB6" s="40">
        <f>歳入!M24</f>
        <v>878269138</v>
      </c>
      <c r="AC6" s="40">
        <f>歳入!N24</f>
        <v>866744174</v>
      </c>
      <c r="AD6" s="40">
        <f>歳入!O24</f>
        <v>836849564</v>
      </c>
      <c r="AE6" s="40">
        <f>歳入!P24</f>
        <v>821168338</v>
      </c>
      <c r="AF6" s="40">
        <f>歳入!Q24</f>
        <v>829720484</v>
      </c>
      <c r="AG6" s="40">
        <f>歳入!R24</f>
        <v>806470842</v>
      </c>
      <c r="AH6" s="40">
        <f>歳入!S24</f>
        <v>793360835</v>
      </c>
      <c r="AI6" s="40">
        <f>歳入!T24</f>
        <v>751331835</v>
      </c>
      <c r="AJ6" s="40">
        <f>歳入!U24</f>
        <v>750849663</v>
      </c>
      <c r="AK6" s="40">
        <f>歳入!V24</f>
        <v>810447515</v>
      </c>
      <c r="AL6" s="40">
        <f>歳入!W24</f>
        <v>797407582</v>
      </c>
      <c r="AM6" s="40">
        <f>歳入!X24</f>
        <v>795934092</v>
      </c>
      <c r="AN6" s="40">
        <f>歳入!Y24</f>
        <v>776646842</v>
      </c>
      <c r="AO6" s="40">
        <f>歳入!Z24</f>
        <v>762899394</v>
      </c>
      <c r="AP6" s="40">
        <f>歳入!AA24</f>
        <v>761341404</v>
      </c>
      <c r="AQ6" s="40">
        <f>歳入!AB24</f>
        <v>772180995</v>
      </c>
      <c r="AR6" s="40">
        <f>歳入!AC24</f>
        <v>763338596</v>
      </c>
      <c r="AS6" s="40">
        <f>歳入!AD24</f>
        <v>755740379</v>
      </c>
      <c r="AT6" s="40">
        <f>歳入!AE24</f>
        <v>752545373</v>
      </c>
      <c r="AU6" s="40">
        <f>歳入!AF24</f>
        <v>759428886</v>
      </c>
    </row>
    <row r="7" spans="13:47" x14ac:dyDescent="0.2">
      <c r="P7" s="58" t="s">
        <v>246</v>
      </c>
      <c r="Q7" s="40">
        <f>歳入!B25</f>
        <v>343681093</v>
      </c>
      <c r="R7" s="40">
        <f>歳入!C25</f>
        <v>374673868</v>
      </c>
      <c r="S7" s="40">
        <f>歳入!D25</f>
        <v>390980265</v>
      </c>
      <c r="T7" s="40">
        <f>歳入!E25</f>
        <v>379752668</v>
      </c>
      <c r="U7" s="40">
        <f>歳入!F25</f>
        <v>363137422</v>
      </c>
      <c r="V7" s="40">
        <f>歳入!G25</f>
        <v>376311030</v>
      </c>
      <c r="W7" s="40">
        <f>歳入!H25</f>
        <v>392005907</v>
      </c>
      <c r="X7" s="40">
        <f>歳入!I25</f>
        <v>395114185</v>
      </c>
      <c r="Y7" s="40">
        <f>歳入!J25</f>
        <v>397942933</v>
      </c>
      <c r="Z7" s="40">
        <f>歳入!K25</f>
        <v>406573181</v>
      </c>
      <c r="AA7" s="40">
        <f>歳入!L25</f>
        <v>430197507</v>
      </c>
      <c r="AB7" s="40">
        <f>歳入!M25</f>
        <v>454455144</v>
      </c>
      <c r="AC7" s="40">
        <f>歳入!N25</f>
        <v>439873390</v>
      </c>
      <c r="AD7" s="40">
        <f>歳入!O25</f>
        <v>408199291</v>
      </c>
      <c r="AE7" s="40">
        <f>歳入!P25</f>
        <v>404878512</v>
      </c>
      <c r="AF7" s="40">
        <f>歳入!Q25</f>
        <v>418300628</v>
      </c>
      <c r="AG7" s="40">
        <f>歳入!R25</f>
        <v>413872530</v>
      </c>
      <c r="AH7" s="40">
        <f>歳入!S25</f>
        <v>442882184</v>
      </c>
      <c r="AI7" s="40">
        <f>歳入!T25</f>
        <v>416681850</v>
      </c>
      <c r="AJ7" s="40">
        <f>歳入!U25</f>
        <v>414378009</v>
      </c>
      <c r="AK7" s="40">
        <f>歳入!V25</f>
        <v>379133064</v>
      </c>
      <c r="AL7" s="40">
        <f>歳入!W25</f>
        <v>394363721</v>
      </c>
      <c r="AM7" s="40">
        <f>歳入!X25</f>
        <v>404509668</v>
      </c>
      <c r="AN7" s="40">
        <f>歳入!Y25</f>
        <v>397504196</v>
      </c>
      <c r="AO7" s="40">
        <f>歳入!Z25</f>
        <v>398390683</v>
      </c>
      <c r="AP7" s="40">
        <f>歳入!AA25</f>
        <v>418719649</v>
      </c>
      <c r="AQ7" s="40">
        <f>歳入!AB25</f>
        <v>446668463</v>
      </c>
      <c r="AR7" s="40">
        <f>歳入!AC25</f>
        <v>433085320</v>
      </c>
      <c r="AS7" s="40">
        <f>歳入!AD25</f>
        <v>443435010</v>
      </c>
      <c r="AT7" s="40">
        <f>歳入!AE25</f>
        <v>447373739</v>
      </c>
      <c r="AU7" s="40">
        <f>歳入!AF25</f>
        <v>448634209</v>
      </c>
    </row>
    <row r="40" spans="13:47" ht="19.05" customHeight="1" x14ac:dyDescent="0.2">
      <c r="M40" s="76" t="s">
        <v>101</v>
      </c>
    </row>
    <row r="41" spans="13:47" ht="16.350000000000001" customHeight="1" x14ac:dyDescent="0.2">
      <c r="Q41" t="str">
        <f>税!B3</f>
        <v>８９（元）</v>
      </c>
      <c r="R41" t="str">
        <f>税!C3</f>
        <v>９０（H2）</v>
      </c>
      <c r="S41" t="str">
        <f>税!D3</f>
        <v>９１（H3）</v>
      </c>
      <c r="T41" t="str">
        <f>税!E3</f>
        <v>９２（H4）</v>
      </c>
      <c r="U41" t="str">
        <f>税!F3</f>
        <v>９３（H5）</v>
      </c>
      <c r="V41" t="str">
        <f>税!G3</f>
        <v>９４（H6）</v>
      </c>
      <c r="W41" t="str">
        <f>税!H3</f>
        <v>９５（H7）</v>
      </c>
      <c r="X41" t="str">
        <f>税!I3</f>
        <v>９６（H8）</v>
      </c>
      <c r="Y41" t="str">
        <f>税!J3</f>
        <v>９７（H9）</v>
      </c>
      <c r="Z41" t="str">
        <f>税!K3</f>
        <v>９８(H10)</v>
      </c>
      <c r="AA41" t="str">
        <f>税!L3</f>
        <v>９９(H11)</v>
      </c>
      <c r="AB41" t="str">
        <f>税!M3</f>
        <v>００(H12)</v>
      </c>
      <c r="AC41" t="str">
        <f>税!N3</f>
        <v>０１(H13)</v>
      </c>
      <c r="AD41" t="str">
        <f>税!O3</f>
        <v>０２(H14)</v>
      </c>
      <c r="AE41" t="str">
        <f>税!P3</f>
        <v>０３(H15)</v>
      </c>
      <c r="AF41" t="str">
        <f>税!Q3</f>
        <v>０４(H16)</v>
      </c>
      <c r="AG41" t="str">
        <f>税!R3</f>
        <v>０５(H17)</v>
      </c>
      <c r="AH41" t="str">
        <f>税!S3</f>
        <v>０６(H18)</v>
      </c>
      <c r="AI41" t="str">
        <f>税!T3</f>
        <v>０７(H19)</v>
      </c>
      <c r="AJ41" t="str">
        <f>税!U3</f>
        <v>０８(H20)</v>
      </c>
      <c r="AK41" t="str">
        <f>税!V3</f>
        <v>０９(H21)</v>
      </c>
      <c r="AL41" t="str">
        <f>税!W3</f>
        <v>１０(H22)</v>
      </c>
      <c r="AM41" t="str">
        <f>税!X3</f>
        <v>１１(H23)</v>
      </c>
      <c r="AN41" t="str">
        <f>税!Y3</f>
        <v>１２(H24)</v>
      </c>
      <c r="AO41" t="str">
        <f>税!Z3</f>
        <v>１３(H25)</v>
      </c>
      <c r="AP41" t="str">
        <f>税!AA3</f>
        <v>１４(H26)</v>
      </c>
      <c r="AQ41" t="str">
        <f>税!AB3</f>
        <v>１５(H2７)</v>
      </c>
      <c r="AR41" t="str">
        <f>税!AC3</f>
        <v>１６(H28)</v>
      </c>
      <c r="AS41" t="str">
        <f>税!AD3</f>
        <v>１7(H29)</v>
      </c>
      <c r="AT41" t="str">
        <f>税!AE3</f>
        <v>１８(H30)</v>
      </c>
      <c r="AU41" t="str">
        <f>税!AF3</f>
        <v>１９(R1)</v>
      </c>
    </row>
    <row r="42" spans="13:47" x14ac:dyDescent="0.2">
      <c r="P42" t="s">
        <v>175</v>
      </c>
      <c r="Q42" s="40">
        <f>税!B4*1000</f>
        <v>55057000</v>
      </c>
      <c r="R42" s="40">
        <f>税!C4*1000</f>
        <v>66807000</v>
      </c>
      <c r="S42" s="40">
        <f>税!D4*1000</f>
        <v>71104000</v>
      </c>
      <c r="T42" s="40">
        <f>税!E4*1000</f>
        <v>67916000</v>
      </c>
      <c r="U42" s="40">
        <f>税!F4*1000</f>
        <v>65630000</v>
      </c>
      <c r="V42" s="40">
        <f>税!G4*1000</f>
        <v>61835000</v>
      </c>
      <c r="W42" s="40">
        <f>税!H4*1000</f>
        <v>61296000</v>
      </c>
      <c r="X42" s="40">
        <f>税!I4*1000</f>
        <v>55934000</v>
      </c>
      <c r="Y42" s="40">
        <f>税!J4</f>
        <v>58956322</v>
      </c>
      <c r="Z42" s="40">
        <f>税!K4</f>
        <v>49691104</v>
      </c>
      <c r="AA42" s="40">
        <f>税!L4</f>
        <v>49919781</v>
      </c>
      <c r="AB42" s="40">
        <f>税!M4</f>
        <v>62945175</v>
      </c>
      <c r="AC42" s="40">
        <f>税!N4</f>
        <v>60091758</v>
      </c>
      <c r="AD42" s="40">
        <f>税!O4</f>
        <v>47608640</v>
      </c>
      <c r="AE42" s="40">
        <f>税!P4</f>
        <v>45584511</v>
      </c>
      <c r="AF42" s="40">
        <f>税!Q4</f>
        <v>48507026</v>
      </c>
      <c r="AG42" s="40">
        <f>税!R4</f>
        <v>50663740</v>
      </c>
      <c r="AH42" s="40">
        <f>税!S4</f>
        <v>55737324</v>
      </c>
      <c r="AI42" s="40">
        <f>税!T4</f>
        <v>86450122</v>
      </c>
      <c r="AJ42" s="40">
        <f>税!U4</f>
        <v>86867844</v>
      </c>
      <c r="AK42" s="40">
        <f>税!V4</f>
        <v>80806475</v>
      </c>
      <c r="AL42" s="40">
        <f>税!W4</f>
        <v>75535868</v>
      </c>
      <c r="AM42" s="40">
        <f>税!X4</f>
        <v>75065563</v>
      </c>
      <c r="AN42" s="40">
        <f>税!Y4</f>
        <v>78609228</v>
      </c>
      <c r="AO42" s="40">
        <f>税!Z4</f>
        <v>83020481</v>
      </c>
      <c r="AP42" s="40">
        <f>税!AA4</f>
        <v>86215416</v>
      </c>
      <c r="AQ42" s="40">
        <f>税!AB4</f>
        <v>84685831</v>
      </c>
      <c r="AR42" s="40">
        <f>税!AC4</f>
        <v>81717810</v>
      </c>
      <c r="AS42" s="40">
        <f>税!AD4</f>
        <v>86236203</v>
      </c>
      <c r="AT42" s="40">
        <f>税!AE4</f>
        <v>85609638</v>
      </c>
      <c r="AU42" s="40">
        <f>税!AF4</f>
        <v>85351769</v>
      </c>
    </row>
    <row r="43" spans="13:47" x14ac:dyDescent="0.2">
      <c r="P43" t="s">
        <v>176</v>
      </c>
      <c r="Q43" s="40">
        <f>税!B10*1000</f>
        <v>84895000</v>
      </c>
      <c r="R43" s="40">
        <f>税!C10*1000</f>
        <v>92128000</v>
      </c>
      <c r="S43" s="40">
        <f>税!D10*1000</f>
        <v>95731000</v>
      </c>
      <c r="T43" s="40">
        <f>税!E10*1000</f>
        <v>79850000</v>
      </c>
      <c r="U43" s="40">
        <f>税!F10*1000</f>
        <v>64332000</v>
      </c>
      <c r="V43" s="40">
        <f>税!G10*1000</f>
        <v>60012000</v>
      </c>
      <c r="W43" s="40">
        <f>税!H10*1000</f>
        <v>67671000</v>
      </c>
      <c r="X43" s="40">
        <f>税!I10*1000</f>
        <v>71651000</v>
      </c>
      <c r="Y43" s="40">
        <f>税!J10</f>
        <v>74697899</v>
      </c>
      <c r="Z43" s="40">
        <f>税!K10</f>
        <v>63284662</v>
      </c>
      <c r="AA43" s="40">
        <f>税!L10</f>
        <v>57384111</v>
      </c>
      <c r="AB43" s="40">
        <f>税!M10</f>
        <v>61307864</v>
      </c>
      <c r="AC43" s="40">
        <f>税!N10</f>
        <v>57838804</v>
      </c>
      <c r="AD43" s="40">
        <f>税!O10</f>
        <v>49324196</v>
      </c>
      <c r="AE43" s="40">
        <f>税!P10</f>
        <v>56384579</v>
      </c>
      <c r="AF43" s="40">
        <f>税!Q10</f>
        <v>71265870</v>
      </c>
      <c r="AG43" s="40">
        <f>税!R10</f>
        <v>71555591</v>
      </c>
      <c r="AH43" s="40">
        <f>税!S10</f>
        <v>89048729</v>
      </c>
      <c r="AI43" s="40">
        <f>税!T10</f>
        <v>86639748</v>
      </c>
      <c r="AJ43" s="40">
        <f>税!U10</f>
        <v>81088409</v>
      </c>
      <c r="AK43" s="40">
        <f>税!V10</f>
        <v>38472497</v>
      </c>
      <c r="AL43" s="40">
        <f>税!W10</f>
        <v>34121520</v>
      </c>
      <c r="AM43" s="40">
        <f>税!X10</f>
        <v>32749939</v>
      </c>
      <c r="AN43" s="40">
        <f>税!Y10</f>
        <v>34759441</v>
      </c>
      <c r="AO43" s="40">
        <f>税!Z10</f>
        <v>39899115</v>
      </c>
      <c r="AP43" s="40">
        <f>税!AA10</f>
        <v>45895424</v>
      </c>
      <c r="AQ43" s="40">
        <f>税!AB10</f>
        <v>53849848</v>
      </c>
      <c r="AR43" s="40">
        <f>税!AC10</f>
        <v>57004046</v>
      </c>
      <c r="AS43" s="40">
        <f>税!AD10</f>
        <v>57602720</v>
      </c>
      <c r="AT43" s="40">
        <f>税!AE10</f>
        <v>57596799</v>
      </c>
      <c r="AU43" s="40">
        <f>税!AF10</f>
        <v>56083338</v>
      </c>
    </row>
    <row r="44" spans="13:47" x14ac:dyDescent="0.2">
      <c r="P44" t="s">
        <v>242</v>
      </c>
      <c r="Q44" s="40"/>
      <c r="R44" s="40"/>
      <c r="S44" s="40"/>
      <c r="T44" s="40"/>
      <c r="U44" s="40"/>
      <c r="V44" s="40"/>
      <c r="W44" s="40"/>
      <c r="X44" s="40"/>
      <c r="Y44" s="40">
        <f>税!J13</f>
        <v>10795030</v>
      </c>
      <c r="Z44" s="40">
        <f>税!K13</f>
        <v>42216959</v>
      </c>
      <c r="AA44" s="40">
        <f>税!L13</f>
        <v>39214719</v>
      </c>
      <c r="AB44" s="40">
        <f>税!M13</f>
        <v>40572905</v>
      </c>
      <c r="AC44" s="40">
        <f>税!N13</f>
        <v>39298988</v>
      </c>
      <c r="AD44" s="40">
        <f>税!O13</f>
        <v>35861735</v>
      </c>
      <c r="AE44" s="40">
        <f>税!P13</f>
        <v>38427039</v>
      </c>
      <c r="AF44" s="40">
        <f>税!Q13</f>
        <v>42162840</v>
      </c>
      <c r="AG44" s="40">
        <f>税!R13</f>
        <v>38812008</v>
      </c>
      <c r="AH44" s="40">
        <f>税!S13</f>
        <v>40877840</v>
      </c>
      <c r="AI44" s="40">
        <f>税!T13</f>
        <v>40180349</v>
      </c>
      <c r="AJ44" s="40">
        <f>税!U13</f>
        <v>38487567</v>
      </c>
      <c r="AK44" s="40">
        <f>税!V13</f>
        <v>39065636</v>
      </c>
      <c r="AL44" s="40">
        <f>税!W13</f>
        <v>40655720</v>
      </c>
      <c r="AM44" s="40">
        <f>税!X13</f>
        <v>39667935</v>
      </c>
      <c r="AN44" s="40">
        <f>税!Y13</f>
        <v>39866414</v>
      </c>
      <c r="AO44" s="40">
        <f>税!Z13</f>
        <v>40175275</v>
      </c>
      <c r="AP44" s="40">
        <f>税!AA13</f>
        <v>48431947</v>
      </c>
      <c r="AQ44" s="40">
        <f>税!AB13</f>
        <v>78934891</v>
      </c>
      <c r="AR44" s="40">
        <f>税!AC13</f>
        <v>71234000</v>
      </c>
      <c r="AS44" s="40">
        <f>税!AD13</f>
        <v>74644190</v>
      </c>
      <c r="AT44" s="40">
        <f>税!AE13</f>
        <v>77150000</v>
      </c>
      <c r="AU44" s="40">
        <f>税!AF13</f>
        <v>74182014</v>
      </c>
    </row>
    <row r="45" spans="13:47" x14ac:dyDescent="0.2">
      <c r="P45" t="s">
        <v>243</v>
      </c>
      <c r="Q45" s="40">
        <f>税!B14*1000</f>
        <v>10136000</v>
      </c>
      <c r="R45" s="40">
        <f>税!C14*1000</f>
        <v>10522000</v>
      </c>
      <c r="S45" s="40">
        <f>税!D14*1000</f>
        <v>11149000</v>
      </c>
      <c r="T45" s="40">
        <f>税!E14*1000</f>
        <v>12770000</v>
      </c>
      <c r="U45" s="40">
        <f>税!F14*1000</f>
        <v>10324000</v>
      </c>
      <c r="V45" s="40">
        <f>税!G14*1000</f>
        <v>10094000</v>
      </c>
      <c r="W45" s="40">
        <f>税!H14*1000</f>
        <v>12629000</v>
      </c>
      <c r="X45" s="40">
        <f>税!I14*1000</f>
        <v>11060000</v>
      </c>
      <c r="Y45" s="40">
        <f>税!J14</f>
        <v>10823351</v>
      </c>
      <c r="Z45" s="40">
        <f>税!K14</f>
        <v>9913670</v>
      </c>
      <c r="AA45" s="40">
        <f>税!L14</f>
        <v>8885783</v>
      </c>
      <c r="AB45" s="40">
        <f>税!M14</f>
        <v>7949195</v>
      </c>
      <c r="AC45" s="40">
        <f>税!N14</f>
        <v>8700812</v>
      </c>
      <c r="AD45" s="40">
        <f>税!O14</f>
        <v>7731822</v>
      </c>
      <c r="AE45" s="40">
        <f>税!P14</f>
        <v>7001179</v>
      </c>
      <c r="AF45" s="40">
        <f>税!Q14</f>
        <v>7024479</v>
      </c>
      <c r="AG45" s="40">
        <f>税!R14</f>
        <v>7661677</v>
      </c>
      <c r="AH45" s="40">
        <f>税!S14</f>
        <v>7829403</v>
      </c>
      <c r="AI45" s="40">
        <f>税!T14</f>
        <v>8001600</v>
      </c>
      <c r="AJ45" s="40">
        <f>税!U14</f>
        <v>7077760</v>
      </c>
      <c r="AK45" s="40">
        <f>税!V14</f>
        <v>5894527</v>
      </c>
      <c r="AL45" s="40">
        <f>税!W14</f>
        <v>5211014</v>
      </c>
      <c r="AM45" s="40">
        <f>税!X14</f>
        <v>4303655</v>
      </c>
      <c r="AN45" s="40">
        <f>税!Y14</f>
        <v>4592979</v>
      </c>
      <c r="AO45" s="40">
        <f>税!Z14</f>
        <v>5095927</v>
      </c>
      <c r="AP45" s="40">
        <f>税!AA14</f>
        <v>5312583</v>
      </c>
      <c r="AQ45" s="40">
        <f>税!AB14</f>
        <v>5311414</v>
      </c>
      <c r="AR45" s="40">
        <f>税!AC14</f>
        <v>4946959</v>
      </c>
      <c r="AS45" s="40">
        <f>税!AD14</f>
        <v>6011464</v>
      </c>
      <c r="AT45" s="40">
        <f>税!AE14</f>
        <v>5176000</v>
      </c>
      <c r="AU45" s="40">
        <f>税!AF14</f>
        <v>4966790</v>
      </c>
    </row>
    <row r="46" spans="13:47" x14ac:dyDescent="0.2">
      <c r="P46" t="s">
        <v>177</v>
      </c>
      <c r="Q46" s="40">
        <f>税!B18*1000</f>
        <v>24649000</v>
      </c>
      <c r="R46" s="40">
        <f>税!C18*1000</f>
        <v>26264000</v>
      </c>
      <c r="S46" s="40">
        <f>税!D18*1000</f>
        <v>27851000</v>
      </c>
      <c r="T46" s="40">
        <f>税!E18*1000</f>
        <v>29439000</v>
      </c>
      <c r="U46" s="40">
        <f>税!F18*1000</f>
        <v>30700000</v>
      </c>
      <c r="V46" s="40">
        <f>税!G18*1000</f>
        <v>32030000</v>
      </c>
      <c r="W46" s="40">
        <f>税!H18*1000</f>
        <v>33475000</v>
      </c>
      <c r="X46" s="40">
        <f>税!I18*1000</f>
        <v>34979000</v>
      </c>
      <c r="Y46" s="40">
        <f>税!J18</f>
        <v>36176438</v>
      </c>
      <c r="Z46" s="40">
        <f>税!K18</f>
        <v>37066297</v>
      </c>
      <c r="AA46" s="40">
        <f>税!L18</f>
        <v>37623099</v>
      </c>
      <c r="AB46" s="40">
        <f>税!M18</f>
        <v>38028411</v>
      </c>
      <c r="AC46" s="40">
        <f>税!N18</f>
        <v>38376419</v>
      </c>
      <c r="AD46" s="40">
        <f>税!O18</f>
        <v>38687579</v>
      </c>
      <c r="AE46" s="40">
        <f>税!P18</f>
        <v>38418432</v>
      </c>
      <c r="AF46" s="40">
        <f>税!Q18</f>
        <v>37960355</v>
      </c>
      <c r="AG46" s="40">
        <f>税!R18</f>
        <v>39009335</v>
      </c>
      <c r="AH46" s="40">
        <f>税!S18</f>
        <v>38529571</v>
      </c>
      <c r="AI46" s="40">
        <f>税!T18</f>
        <v>38557930</v>
      </c>
      <c r="AJ46" s="40">
        <f>税!U18</f>
        <v>37851728</v>
      </c>
      <c r="AK46" s="40">
        <f>税!V18</f>
        <v>37431121</v>
      </c>
      <c r="AL46" s="40">
        <f>税!W18</f>
        <v>36614089</v>
      </c>
      <c r="AM46" s="40">
        <f>税!X18</f>
        <v>36433903</v>
      </c>
      <c r="AN46" s="40">
        <f>税!Y18</f>
        <v>36149834</v>
      </c>
      <c r="AO46" s="40">
        <f>税!Z18</f>
        <v>35878322</v>
      </c>
      <c r="AP46" s="40">
        <f>税!AA18</f>
        <v>35448832</v>
      </c>
      <c r="AQ46" s="40">
        <f>税!AB18</f>
        <v>35157304</v>
      </c>
      <c r="AR46" s="40">
        <f>税!AC18</f>
        <v>34936535</v>
      </c>
      <c r="AS46" s="40">
        <f>税!AD18</f>
        <v>35037627</v>
      </c>
      <c r="AT46" s="40">
        <f>税!AE18</f>
        <v>35184000</v>
      </c>
      <c r="AU46" s="40">
        <f>税!AF18</f>
        <v>35774450</v>
      </c>
    </row>
    <row r="47" spans="13:47" x14ac:dyDescent="0.2">
      <c r="P47" t="s">
        <v>178</v>
      </c>
      <c r="Q47" s="40">
        <f>税!B23*1000</f>
        <v>14890000</v>
      </c>
      <c r="R47" s="40">
        <f>税!C23*1000</f>
        <v>19120000</v>
      </c>
      <c r="S47" s="40">
        <f>税!D23*1000</f>
        <v>20221000</v>
      </c>
      <c r="T47" s="40">
        <f>税!E23*1000</f>
        <v>20895000</v>
      </c>
      <c r="U47" s="40">
        <f>税!F23*1000</f>
        <v>22486000</v>
      </c>
      <c r="V47" s="40">
        <f>税!G23*1000</f>
        <v>29272000</v>
      </c>
      <c r="W47" s="40">
        <f>税!H23*1000</f>
        <v>29373000</v>
      </c>
      <c r="X47" s="40">
        <f>税!I23*1000</f>
        <v>29703000</v>
      </c>
      <c r="Y47" s="40">
        <f>税!J23</f>
        <v>28707802</v>
      </c>
      <c r="Z47" s="40">
        <f>税!K23</f>
        <v>27311908</v>
      </c>
      <c r="AA47" s="40">
        <f>税!L23</f>
        <v>26406211</v>
      </c>
      <c r="AB47" s="40">
        <f>税!M23</f>
        <v>23976314</v>
      </c>
      <c r="AC47" s="40">
        <f>税!N23</f>
        <v>24140539</v>
      </c>
      <c r="AD47" s="40">
        <f>税!O23</f>
        <v>23758230</v>
      </c>
      <c r="AE47" s="40">
        <f>税!P23</f>
        <v>23386565</v>
      </c>
      <c r="AF47" s="40">
        <f>税!Q23</f>
        <v>25851380</v>
      </c>
      <c r="AG47" s="40">
        <f>税!R23</f>
        <v>25590280</v>
      </c>
      <c r="AH47" s="40">
        <f>税!S23</f>
        <v>25557229</v>
      </c>
      <c r="AI47" s="40">
        <f>税!T23</f>
        <v>25037379</v>
      </c>
      <c r="AJ47" s="40">
        <f>税!U23</f>
        <v>21933290</v>
      </c>
      <c r="AK47" s="40">
        <f>税!V23</f>
        <v>19486548</v>
      </c>
      <c r="AL47" s="40">
        <f>税!W23</f>
        <v>21856183</v>
      </c>
      <c r="AM47" s="40">
        <f>税!X23</f>
        <v>22216071</v>
      </c>
      <c r="AN47" s="40">
        <f>税!Y23</f>
        <v>22941847</v>
      </c>
      <c r="AO47" s="40">
        <f>税!Z23</f>
        <v>22719716</v>
      </c>
      <c r="AP47" s="40">
        <f>税!AA23</f>
        <v>22625279</v>
      </c>
      <c r="AQ47" s="40">
        <f>税!AB23</f>
        <v>21772986</v>
      </c>
      <c r="AR47" s="40">
        <f>税!AC23</f>
        <v>21724199</v>
      </c>
      <c r="AS47" s="40">
        <f>税!AD23</f>
        <v>21849719</v>
      </c>
      <c r="AT47" s="40">
        <f>税!AE23</f>
        <v>22150000</v>
      </c>
      <c r="AU47" s="40">
        <f>税!AF23</f>
        <v>21838796</v>
      </c>
    </row>
    <row r="48" spans="13:47" x14ac:dyDescent="0.2">
      <c r="P48" t="s">
        <v>79</v>
      </c>
      <c r="Q48" s="40">
        <f>税!B26*1000</f>
        <v>215549000</v>
      </c>
      <c r="R48" s="40">
        <f>税!C26*1000</f>
        <v>241666000</v>
      </c>
      <c r="S48" s="40">
        <f>税!D26*1000</f>
        <v>253986000</v>
      </c>
      <c r="T48" s="40">
        <f>税!E26*1000</f>
        <v>237930000</v>
      </c>
      <c r="U48" s="40">
        <f>税!F26*1000</f>
        <v>218825000</v>
      </c>
      <c r="V48" s="40">
        <f>税!G26*1000</f>
        <v>219132000</v>
      </c>
      <c r="W48" s="40">
        <f>税!H26*1000</f>
        <v>230975000</v>
      </c>
      <c r="X48" s="40">
        <f>税!I26*1000</f>
        <v>229907000</v>
      </c>
      <c r="Y48" s="40">
        <f>税!J26</f>
        <v>241704179</v>
      </c>
      <c r="Z48" s="40">
        <f>税!K26</f>
        <v>248964209</v>
      </c>
      <c r="AA48" s="40">
        <f>税!L26</f>
        <v>238889828</v>
      </c>
      <c r="AB48" s="40">
        <f>税!M26</f>
        <v>251849472</v>
      </c>
      <c r="AC48" s="40">
        <f>税!N26</f>
        <v>246079727</v>
      </c>
      <c r="AD48" s="40">
        <f>税!O26</f>
        <v>218669482</v>
      </c>
      <c r="AE48" s="40">
        <f>税!P26</f>
        <v>225877905</v>
      </c>
      <c r="AF48" s="40">
        <f>税!Q26</f>
        <v>248820686</v>
      </c>
      <c r="AG48" s="40">
        <f>税!R26</f>
        <v>250076234</v>
      </c>
      <c r="AH48" s="40">
        <f>税!S26</f>
        <v>273728886</v>
      </c>
      <c r="AI48" s="40">
        <f>税!T26</f>
        <v>301028548</v>
      </c>
      <c r="AJ48" s="40">
        <f>税!U26</f>
        <v>288529432</v>
      </c>
      <c r="AK48" s="40">
        <f>税!V26</f>
        <v>234609333</v>
      </c>
      <c r="AL48" s="40">
        <f>税!W26</f>
        <v>224951161</v>
      </c>
      <c r="AM48" s="40">
        <f>税!X26</f>
        <v>220954560</v>
      </c>
      <c r="AN48" s="40">
        <f>税!Y26</f>
        <v>228209798</v>
      </c>
      <c r="AO48" s="40">
        <f>税!Z26</f>
        <v>235507446</v>
      </c>
      <c r="AP48" s="40">
        <f>税!AA26</f>
        <v>250751120</v>
      </c>
      <c r="AQ48" s="40">
        <f>税!AB26</f>
        <v>287156687</v>
      </c>
      <c r="AR48" s="40">
        <f>税!AC26</f>
        <v>279019201</v>
      </c>
      <c r="AS48" s="40">
        <f>税!AD26</f>
        <v>289130496</v>
      </c>
      <c r="AT48" s="40">
        <f>税!AE26</f>
        <v>291289137</v>
      </c>
      <c r="AU48" s="40">
        <f>税!AF26</f>
        <v>284425187</v>
      </c>
    </row>
    <row r="76" spans="13:47" ht="23.7" customHeight="1" x14ac:dyDescent="0.2"/>
    <row r="77" spans="13:47" ht="12.6" customHeight="1" x14ac:dyDescent="0.2"/>
    <row r="78" spans="13:47" ht="20.85" customHeight="1" x14ac:dyDescent="0.2">
      <c r="M78" s="76" t="s">
        <v>101</v>
      </c>
    </row>
    <row r="79" spans="13:47" x14ac:dyDescent="0.2">
      <c r="Q79" s="19" t="str">
        <f>'歳出（性質別）'!B3</f>
        <v>８９（元）</v>
      </c>
      <c r="R79" t="str">
        <f>'歳出（性質別）'!C3</f>
        <v>９０（H2）</v>
      </c>
      <c r="S79" t="str">
        <f>'歳出（性質別）'!D3</f>
        <v>９１（H3）</v>
      </c>
      <c r="T79" t="str">
        <f>'歳出（性質別）'!E3</f>
        <v>９２（H4）</v>
      </c>
      <c r="U79" t="str">
        <f>'歳出（性質別）'!F3</f>
        <v>９３（H5）</v>
      </c>
      <c r="V79" t="str">
        <f>'歳出（性質別）'!G3</f>
        <v>９４（H6）</v>
      </c>
      <c r="W79" t="str">
        <f>'歳出（性質別）'!H3</f>
        <v>９５（H7）</v>
      </c>
      <c r="X79" t="str">
        <f>'歳出（性質別）'!I3</f>
        <v>９６（H8）</v>
      </c>
      <c r="Y79" t="str">
        <f>'歳出（性質別）'!J3</f>
        <v>９７(H9）</v>
      </c>
      <c r="Z79" t="str">
        <f>'歳出（性質別）'!K3</f>
        <v>９８(H10）</v>
      </c>
      <c r="AA79" t="str">
        <f>'歳出（性質別）'!L3</f>
        <v>９９(H11)</v>
      </c>
      <c r="AB79" s="19" t="str">
        <f>'歳出（性質別）'!M3</f>
        <v>００(H12)</v>
      </c>
      <c r="AC79" s="19" t="str">
        <f>'歳出（性質別）'!N3</f>
        <v>０１(H13)</v>
      </c>
      <c r="AD79" s="19" t="str">
        <f>'歳出（性質別）'!O3</f>
        <v>０２(H14)</v>
      </c>
      <c r="AE79" s="19" t="str">
        <f>'歳出（性質別）'!P3</f>
        <v>０３(H15)</v>
      </c>
      <c r="AF79" s="19" t="str">
        <f>'歳出（性質別）'!Q3</f>
        <v>０４(H16)</v>
      </c>
      <c r="AG79" s="19" t="str">
        <f>'歳出（性質別）'!R3</f>
        <v>０５(H17)</v>
      </c>
      <c r="AH79" s="19" t="str">
        <f>'歳出（性質別）'!S3</f>
        <v>０６(H18)</v>
      </c>
      <c r="AI79" s="19" t="str">
        <f>'歳出（性質別）'!T3</f>
        <v>０７(H19)</v>
      </c>
      <c r="AJ79" s="19" t="str">
        <f>'歳出（性質別）'!U3</f>
        <v>０８(H20)</v>
      </c>
      <c r="AK79" s="19" t="str">
        <f>'歳出（性質別）'!V3</f>
        <v>０９(H21)</v>
      </c>
      <c r="AL79" s="19" t="str">
        <f>'歳出（性質別）'!W3</f>
        <v>１０(H22)</v>
      </c>
      <c r="AM79" s="19" t="str">
        <f>'歳出（性質別）'!X3</f>
        <v>１１(H23)</v>
      </c>
      <c r="AN79" s="19" t="str">
        <f>'歳出（性質別）'!Y3</f>
        <v>１２(H24)</v>
      </c>
      <c r="AO79" s="19" t="str">
        <f>'歳出（性質別）'!Z3</f>
        <v>１３(H25)</v>
      </c>
      <c r="AP79" s="19" t="str">
        <f>'歳出（性質別）'!AA3</f>
        <v>１４(H26)</v>
      </c>
      <c r="AQ79" s="19" t="str">
        <f>'歳出（性質別）'!AB3</f>
        <v>１５(H27)</v>
      </c>
      <c r="AR79" s="19" t="str">
        <f>'歳出（性質別）'!AC3</f>
        <v>１６(H28)</v>
      </c>
      <c r="AS79" s="19" t="str">
        <f>'歳出（性質別）'!AD3</f>
        <v>１７(H29)</v>
      </c>
      <c r="AT79" s="19" t="str">
        <f>'歳出（性質別）'!AE3</f>
        <v>１８(H30)</v>
      </c>
      <c r="AU79" s="19" t="str">
        <f>'歳出（性質別）'!AF3</f>
        <v>１９(R１)</v>
      </c>
    </row>
    <row r="80" spans="13:47" x14ac:dyDescent="0.2">
      <c r="P80" t="s">
        <v>78</v>
      </c>
      <c r="Q80" s="40">
        <f>'歳出（性質別）'!B4</f>
        <v>196500196</v>
      </c>
      <c r="R80" s="40">
        <f>'歳出（性質別）'!C4</f>
        <v>210068554</v>
      </c>
      <c r="S80" s="40">
        <f>'歳出（性質別）'!D4</f>
        <v>217150822</v>
      </c>
      <c r="T80" s="40">
        <f>'歳出（性質別）'!E4</f>
        <v>223491784</v>
      </c>
      <c r="U80" s="40">
        <f>'歳出（性質別）'!F4</f>
        <v>223120359</v>
      </c>
      <c r="V80" s="40">
        <f>'歳出（性質別）'!G4</f>
        <v>228004834</v>
      </c>
      <c r="W80" s="40">
        <f>'歳出（性質別）'!H4</f>
        <v>230289859</v>
      </c>
      <c r="X80" s="40">
        <f>'歳出（性質別）'!I4</f>
        <v>236053649</v>
      </c>
      <c r="Y80" s="40">
        <f>'歳出（性質別）'!J4</f>
        <v>242211599</v>
      </c>
      <c r="Z80" s="40">
        <f>'歳出（性質別）'!K4</f>
        <v>240828625</v>
      </c>
      <c r="AA80" s="40">
        <f>'歳出（性質別）'!L4</f>
        <v>238582378</v>
      </c>
      <c r="AB80" s="40">
        <f>'歳出（性質別）'!M4</f>
        <v>240751773</v>
      </c>
      <c r="AC80" s="40">
        <f>'歳出（性質別）'!N4</f>
        <v>240413781</v>
      </c>
      <c r="AD80" s="40">
        <f>'歳出（性質別）'!O4</f>
        <v>240163283</v>
      </c>
      <c r="AE80" s="40">
        <f>'歳出（性質別）'!P4</f>
        <v>236395842</v>
      </c>
      <c r="AF80" s="40">
        <f>'歳出（性質別）'!Q4</f>
        <v>237715257</v>
      </c>
      <c r="AG80" s="40">
        <f>'歳出（性質別）'!R4</f>
        <v>237308645</v>
      </c>
      <c r="AH80" s="40">
        <f>'歳出（性質別）'!S4</f>
        <v>239082981</v>
      </c>
      <c r="AI80" s="40">
        <f>'歳出（性質別）'!T4</f>
        <v>240305641</v>
      </c>
      <c r="AJ80" s="40">
        <f>'歳出（性質別）'!U4</f>
        <v>237443259</v>
      </c>
      <c r="AK80" s="40">
        <f>'歳出（性質別）'!V4</f>
        <v>233423710</v>
      </c>
      <c r="AL80" s="40">
        <f>'歳出（性質別）'!W4</f>
        <v>224068321</v>
      </c>
      <c r="AM80" s="40">
        <f>'歳出（性質別）'!X4</f>
        <v>224159411</v>
      </c>
      <c r="AN80" s="40">
        <f>'歳出（性質別）'!Y4</f>
        <v>221910812</v>
      </c>
      <c r="AO80" s="40">
        <f>'歳出（性質別）'!Z4</f>
        <v>219789528</v>
      </c>
      <c r="AP80" s="40">
        <f>'歳出（性質別）'!AA4</f>
        <v>222875685</v>
      </c>
      <c r="AQ80" s="40">
        <f>'歳出（性質別）'!AB4</f>
        <v>223116228</v>
      </c>
      <c r="AR80" s="40">
        <f>'歳出（性質別）'!AC4</f>
        <v>223065021</v>
      </c>
      <c r="AS80" s="40">
        <f>'歳出（性質別）'!AD4</f>
        <v>220721780</v>
      </c>
      <c r="AT80" s="40">
        <f>'歳出（性質別）'!AE4</f>
        <v>220172228</v>
      </c>
      <c r="AU80" s="40">
        <f>'歳出（性質別）'!AF4</f>
        <v>221657753</v>
      </c>
    </row>
    <row r="81" spans="16:47" x14ac:dyDescent="0.2">
      <c r="P81" t="s">
        <v>275</v>
      </c>
      <c r="Q81" s="40">
        <f>'歳出（性質別）'!B7</f>
        <v>45079864</v>
      </c>
      <c r="R81" s="40">
        <f>'歳出（性質別）'!C7</f>
        <v>44457525</v>
      </c>
      <c r="S81" s="40">
        <f>'歳出（性質別）'!D7</f>
        <v>46280907</v>
      </c>
      <c r="T81" s="40">
        <f>'歳出（性質別）'!E7</f>
        <v>48456776</v>
      </c>
      <c r="U81" s="40">
        <f>'歳出（性質別）'!F7</f>
        <v>51386617</v>
      </c>
      <c r="V81" s="40">
        <f>'歳出（性質別）'!G7</f>
        <v>53653002</v>
      </c>
      <c r="W81" s="40">
        <f>'歳出（性質別）'!H7</f>
        <v>57957058</v>
      </c>
      <c r="X81" s="40">
        <f>'歳出（性質別）'!I7</f>
        <v>66473944</v>
      </c>
      <c r="Y81" s="40">
        <f>'歳出（性質別）'!J7</f>
        <v>76457300</v>
      </c>
      <c r="Z81" s="40">
        <f>'歳出（性質別）'!K7</f>
        <v>84849447</v>
      </c>
      <c r="AA81" s="40">
        <f>'歳出（性質別）'!L7</f>
        <v>95243556</v>
      </c>
      <c r="AB81" s="40">
        <f>'歳出（性質別）'!M7</f>
        <v>105453966</v>
      </c>
      <c r="AC81" s="40">
        <f>'歳出（性質別）'!N7</f>
        <v>113101962</v>
      </c>
      <c r="AD81" s="40">
        <f>'歳出（性質別）'!O7</f>
        <v>115451651</v>
      </c>
      <c r="AE81" s="40">
        <f>'歳出（性質別）'!P7</f>
        <v>117271956</v>
      </c>
      <c r="AF81" s="40">
        <f>'歳出（性質別）'!Q7</f>
        <v>116144950</v>
      </c>
      <c r="AG81" s="40">
        <f>'歳出（性質別）'!R7</f>
        <v>111599997</v>
      </c>
      <c r="AH81" s="40">
        <f>'歳出（性質別）'!S7</f>
        <v>107780266</v>
      </c>
      <c r="AI81" s="40">
        <f>'歳出（性質別）'!T7</f>
        <v>102960513</v>
      </c>
      <c r="AJ81" s="40">
        <f>'歳出（性質別）'!U7</f>
        <v>102794564</v>
      </c>
      <c r="AK81" s="40">
        <f>'歳出（性質別）'!V7</f>
        <v>98794037</v>
      </c>
      <c r="AL81" s="40">
        <f>'歳出（性質別）'!W7</f>
        <v>96105777</v>
      </c>
      <c r="AM81" s="40">
        <f>'歳出（性質別）'!X7</f>
        <v>93418241</v>
      </c>
      <c r="AN81" s="40">
        <f>'歳出（性質別）'!Y7</f>
        <v>96049239</v>
      </c>
      <c r="AO81" s="40">
        <f>'歳出（性質別）'!Z7</f>
        <v>97953840</v>
      </c>
      <c r="AP81" s="40">
        <f>'歳出（性質別）'!AA7</f>
        <v>101195022</v>
      </c>
      <c r="AQ81" s="40">
        <f>'歳出（性質別）'!AB7</f>
        <v>104043199</v>
      </c>
      <c r="AR81" s="40">
        <f>'歳出（性質別）'!AC7</f>
        <v>103440806</v>
      </c>
      <c r="AS81" s="40">
        <f>'歳出（性質別）'!AD7</f>
        <v>102711329</v>
      </c>
      <c r="AT81" s="40">
        <f>'歳出（性質別）'!AE7</f>
        <v>100954601</v>
      </c>
      <c r="AU81" s="40">
        <f>'歳出（性質別）'!AF7</f>
        <v>100929359</v>
      </c>
    </row>
    <row r="82" spans="16:47" x14ac:dyDescent="0.2">
      <c r="P82" t="s">
        <v>276</v>
      </c>
      <c r="Q82" s="40">
        <f>'歳出（性質別）'!B10</f>
        <v>18425755</v>
      </c>
      <c r="R82" s="40">
        <f>'歳出（性質別）'!C10</f>
        <v>20210648</v>
      </c>
      <c r="S82" s="40">
        <f>'歳出（性質別）'!D10</f>
        <v>22305927</v>
      </c>
      <c r="T82" s="40">
        <f>'歳出（性質別）'!E10</f>
        <v>25049498</v>
      </c>
      <c r="U82" s="40">
        <f>'歳出（性質別）'!F10</f>
        <v>25697176</v>
      </c>
      <c r="V82" s="40">
        <f>'歳出（性質別）'!G10</f>
        <v>26137795</v>
      </c>
      <c r="W82" s="40">
        <f>'歳出（性質別）'!H10</f>
        <v>27865101</v>
      </c>
      <c r="X82" s="40">
        <f>'歳出（性質別）'!I10</f>
        <v>29739406</v>
      </c>
      <c r="Y82" s="40">
        <f>'歳出（性質別）'!J10</f>
        <v>30285375</v>
      </c>
      <c r="Z82" s="40">
        <f>'歳出（性質別）'!K10</f>
        <v>28865356</v>
      </c>
      <c r="AA82" s="40">
        <f>'歳出（性質別）'!L10</f>
        <v>28540970</v>
      </c>
      <c r="AB82" s="40">
        <f>'歳出（性質別）'!M10</f>
        <v>26911603</v>
      </c>
      <c r="AC82" s="40">
        <f>'歳出（性質別）'!N10</f>
        <v>27466968</v>
      </c>
      <c r="AD82" s="40">
        <f>'歳出（性質別）'!O10</f>
        <v>27230680</v>
      </c>
      <c r="AE82" s="40">
        <f>'歳出（性質別）'!P10</f>
        <v>27178742</v>
      </c>
      <c r="AF82" s="40">
        <f>'歳出（性質別）'!Q10</f>
        <v>27690751</v>
      </c>
      <c r="AG82" s="40">
        <f>'歳出（性質別）'!R10</f>
        <v>25827703</v>
      </c>
      <c r="AH82" s="40">
        <f>'歳出（性質別）'!S10</f>
        <v>25707404</v>
      </c>
      <c r="AI82" s="40">
        <f>'歳出（性質別）'!T10</f>
        <v>25802152</v>
      </c>
      <c r="AJ82" s="40">
        <f>'歳出（性質別）'!U10</f>
        <v>25404790</v>
      </c>
      <c r="AK82" s="40">
        <f>'歳出（性質別）'!V10</f>
        <v>25768550</v>
      </c>
      <c r="AL82" s="40">
        <f>'歳出（性質別）'!W10</f>
        <v>27900720</v>
      </c>
      <c r="AM82" s="40">
        <f>'歳出（性質別）'!X10</f>
        <v>28271966</v>
      </c>
      <c r="AN82" s="40">
        <f>'歳出（性質別）'!Y10</f>
        <v>26835086</v>
      </c>
      <c r="AO82" s="40">
        <f>'歳出（性質別）'!Z10</f>
        <v>25951294</v>
      </c>
      <c r="AP82" s="40">
        <f>'歳出（性質別）'!AA10</f>
        <v>26062234</v>
      </c>
      <c r="AQ82" s="40">
        <f>'歳出（性質別）'!AB10</f>
        <v>25584594</v>
      </c>
      <c r="AR82" s="40">
        <f>'歳出（性質別）'!AC10</f>
        <v>24703437</v>
      </c>
      <c r="AS82" s="40">
        <f>'歳出（性質別）'!AD10</f>
        <v>24299993</v>
      </c>
      <c r="AT82" s="40">
        <f>'歳出（性質別）'!AE10</f>
        <v>23455833</v>
      </c>
      <c r="AU82" s="40">
        <f>'歳出（性質別）'!AF10</f>
        <v>24426071</v>
      </c>
    </row>
    <row r="83" spans="16:47" x14ac:dyDescent="0.2">
      <c r="P83" t="s">
        <v>128</v>
      </c>
      <c r="Q83" s="40">
        <f>'歳出（性質別）'!B12</f>
        <v>61004065</v>
      </c>
      <c r="R83" s="40">
        <f>'歳出（性質別）'!C12</f>
        <v>69650857</v>
      </c>
      <c r="S83" s="40">
        <f>'歳出（性質別）'!D12</f>
        <v>75155759</v>
      </c>
      <c r="T83" s="40">
        <f>'歳出（性質別）'!E12</f>
        <v>77271882</v>
      </c>
      <c r="U83" s="40">
        <f>'歳出（性質別）'!F12</f>
        <v>79236291</v>
      </c>
      <c r="V83" s="40">
        <f>'歳出（性質別）'!G12</f>
        <v>79561171</v>
      </c>
      <c r="W83" s="40">
        <f>'歳出（性質別）'!H12</f>
        <v>83501008</v>
      </c>
      <c r="X83" s="40">
        <f>'歳出（性質別）'!I12</f>
        <v>86190088</v>
      </c>
      <c r="Y83" s="40">
        <f>'歳出（性質別）'!J12</f>
        <v>88627383</v>
      </c>
      <c r="Z83" s="40">
        <f>'歳出（性質別）'!K12</f>
        <v>103269794</v>
      </c>
      <c r="AA83" s="40">
        <f>'歳出（性質別）'!L12</f>
        <v>104125037</v>
      </c>
      <c r="AB83" s="40">
        <f>'歳出（性質別）'!M12</f>
        <v>113963429</v>
      </c>
      <c r="AC83" s="40">
        <f>'歳出（性質別）'!N12</f>
        <v>117748382</v>
      </c>
      <c r="AD83" s="40">
        <f>'歳出（性質別）'!O12</f>
        <v>108339971</v>
      </c>
      <c r="AE83" s="40">
        <f>'歳出（性質別）'!P12</f>
        <v>112877857</v>
      </c>
      <c r="AF83" s="40">
        <f>'歳出（性質別）'!Q12</f>
        <v>116799147</v>
      </c>
      <c r="AG83" s="40">
        <f>'歳出（性質別）'!R12</f>
        <v>124146437</v>
      </c>
      <c r="AH83" s="40">
        <f>'歳出（性質別）'!S12</f>
        <v>127969448</v>
      </c>
      <c r="AI83" s="40">
        <f>'歳出（性質別）'!T12</f>
        <v>134638262</v>
      </c>
      <c r="AJ83" s="40">
        <f>'歳出（性質別）'!U12</f>
        <v>131993580</v>
      </c>
      <c r="AK83" s="40">
        <f>'歳出（性質別）'!V12</f>
        <v>140670122</v>
      </c>
      <c r="AL83" s="40">
        <f>'歳出（性質別）'!W12</f>
        <v>141677694</v>
      </c>
      <c r="AM83" s="40">
        <f>'歳出（性質別）'!X12</f>
        <v>149500331</v>
      </c>
      <c r="AN83" s="40">
        <f>'歳出（性質別）'!Y12</f>
        <v>149275994</v>
      </c>
      <c r="AO83" s="40">
        <f>'歳出（性質別）'!Z12</f>
        <v>148908252</v>
      </c>
      <c r="AP83" s="40">
        <f>'歳出（性質別）'!AA12</f>
        <v>154026390</v>
      </c>
      <c r="AQ83" s="40">
        <f>'歳出（性質別）'!AB12</f>
        <v>177455792</v>
      </c>
      <c r="AR83" s="40">
        <f>'歳出（性質別）'!AC12</f>
        <v>175371262</v>
      </c>
      <c r="AS83" s="40">
        <f>'歳出（性質別）'!AD12</f>
        <v>177397392</v>
      </c>
      <c r="AT83" s="40">
        <f>'歳出（性質別）'!AE12</f>
        <v>165684665</v>
      </c>
      <c r="AU83" s="40">
        <f>'歳出（性質別）'!AF12</f>
        <v>171455656</v>
      </c>
    </row>
    <row r="84" spans="16:47" x14ac:dyDescent="0.2">
      <c r="P84" t="s">
        <v>129</v>
      </c>
      <c r="Q84" s="40">
        <f>'歳出（性質別）'!B14</f>
        <v>22699420</v>
      </c>
      <c r="R84" s="40">
        <f>'歳出（性質別）'!C14</f>
        <v>37288953</v>
      </c>
      <c r="S84" s="40">
        <f>'歳出（性質別）'!D14</f>
        <v>42921704</v>
      </c>
      <c r="T84" s="40">
        <f>'歳出（性質別）'!E14</f>
        <v>19875174</v>
      </c>
      <c r="U84" s="40">
        <f>'歳出（性質別）'!F14</f>
        <v>16885893</v>
      </c>
      <c r="V84" s="40">
        <f>'歳出（性質別）'!G14</f>
        <v>14053808</v>
      </c>
      <c r="W84" s="40">
        <f>'歳出（性質別）'!H14</f>
        <v>13213919</v>
      </c>
      <c r="X84" s="40">
        <f>'歳出（性質別）'!I14</f>
        <v>8522666</v>
      </c>
      <c r="Y84" s="40">
        <f>'歳出（性質別）'!J14</f>
        <v>7007590</v>
      </c>
      <c r="Z84" s="40">
        <f>'歳出（性質別）'!K14</f>
        <v>25315872</v>
      </c>
      <c r="AA84" s="40">
        <f>'歳出（性質別）'!L14</f>
        <v>9948848</v>
      </c>
      <c r="AB84" s="40">
        <f>'歳出（性質別）'!M14</f>
        <v>16048036</v>
      </c>
      <c r="AC84" s="40">
        <f>'歳出（性質別）'!N14</f>
        <v>12641825</v>
      </c>
      <c r="AD84" s="40">
        <f>'歳出（性質別）'!O14</f>
        <v>8321635</v>
      </c>
      <c r="AE84" s="40">
        <f>'歳出（性質別）'!P14</f>
        <v>6033598</v>
      </c>
      <c r="AF84" s="40">
        <f>'歳出（性質別）'!Q14</f>
        <v>6025347</v>
      </c>
      <c r="AG84" s="40">
        <f>'歳出（性質別）'!R14</f>
        <v>5656577</v>
      </c>
      <c r="AH84" s="40">
        <f>'歳出（性質別）'!S14</f>
        <v>7389309</v>
      </c>
      <c r="AI84" s="40">
        <f>'歳出（性質別）'!T14</f>
        <v>2618665</v>
      </c>
      <c r="AJ84" s="40">
        <f>'歳出（性質別）'!U14</f>
        <v>23625632</v>
      </c>
      <c r="AK84" s="40">
        <f>'歳出（性質別）'!V14</f>
        <v>51835995</v>
      </c>
      <c r="AL84" s="40">
        <f>'歳出（性質別）'!W14</f>
        <v>25941188</v>
      </c>
      <c r="AM84" s="40">
        <f>'歳出（性質別）'!X14</f>
        <v>48071716</v>
      </c>
      <c r="AN84" s="40">
        <f>'歳出（性質別）'!Y14</f>
        <v>35784378</v>
      </c>
      <c r="AO84" s="40">
        <f>'歳出（性質別）'!Z14</f>
        <v>33052386</v>
      </c>
      <c r="AP84" s="40">
        <f>'歳出（性質別）'!AA14</f>
        <v>23860824</v>
      </c>
      <c r="AQ84" s="40">
        <f>'歳出（性質別）'!AB14</f>
        <v>13792613</v>
      </c>
      <c r="AR84" s="40">
        <f>'歳出（性質別）'!AC14</f>
        <v>11381932</v>
      </c>
      <c r="AS84" s="40">
        <f>'歳出（性質別）'!AD14</f>
        <v>10879400</v>
      </c>
      <c r="AT84" s="40">
        <f>'歳出（性質別）'!AE14</f>
        <v>17150133</v>
      </c>
      <c r="AU84" s="40">
        <f>'歳出（性質別）'!AF14</f>
        <v>7592390</v>
      </c>
    </row>
    <row r="85" spans="16:47" x14ac:dyDescent="0.2">
      <c r="P85" t="s">
        <v>130</v>
      </c>
      <c r="Q85" s="40">
        <f>'歳出（性質別）'!B16</f>
        <v>43685535</v>
      </c>
      <c r="R85" s="40">
        <f>'歳出（性質別）'!C16</f>
        <v>43398808</v>
      </c>
      <c r="S85" s="40">
        <f>'歳出（性質別）'!D16</f>
        <v>51738303</v>
      </c>
      <c r="T85" s="40">
        <f>'歳出（性質別）'!E16</f>
        <v>57378271</v>
      </c>
      <c r="U85" s="40">
        <f>'歳出（性質別）'!F16</f>
        <v>68826152</v>
      </c>
      <c r="V85" s="40">
        <f>'歳出（性質別）'!G16</f>
        <v>67602677</v>
      </c>
      <c r="W85" s="40">
        <f>'歳出（性質別）'!H16</f>
        <v>67215138</v>
      </c>
      <c r="X85" s="40">
        <f>'歳出（性質別）'!I16</f>
        <v>68176718</v>
      </c>
      <c r="Y85" s="40">
        <f>'歳出（性質別）'!J16</f>
        <v>69960966</v>
      </c>
      <c r="Z85" s="40">
        <f>'歳出（性質別）'!K16</f>
        <v>75478481</v>
      </c>
      <c r="AA85" s="40">
        <f>'歳出（性質別）'!L16</f>
        <v>70997421</v>
      </c>
      <c r="AB85" s="40">
        <f>'歳出（性質別）'!M16</f>
        <v>69510071</v>
      </c>
      <c r="AC85" s="40">
        <f>'歳出（性質別）'!N16</f>
        <v>72661580</v>
      </c>
      <c r="AD85" s="40">
        <f>'歳出（性質別）'!O16</f>
        <v>69637695</v>
      </c>
      <c r="AE85" s="40">
        <f>'歳出（性質別）'!P16</f>
        <v>98749037</v>
      </c>
      <c r="AF85" s="40">
        <f>'歳出（性質別）'!Q16</f>
        <v>117494011</v>
      </c>
      <c r="AG85" s="40">
        <f>'歳出（性質別）'!R16</f>
        <v>106128575</v>
      </c>
      <c r="AH85" s="40">
        <f>'歳出（性質別）'!S16</f>
        <v>91811555</v>
      </c>
      <c r="AI85" s="40">
        <f>'歳出（性質別）'!T16</f>
        <v>81156720</v>
      </c>
      <c r="AJ85" s="40">
        <f>'歳出（性質別）'!U16</f>
        <v>87284273</v>
      </c>
      <c r="AK85" s="40">
        <f>'歳出（性質別）'!V16</f>
        <v>100911038</v>
      </c>
      <c r="AL85" s="40">
        <f>'歳出（性質別）'!W16</f>
        <v>118260291</v>
      </c>
      <c r="AM85" s="40">
        <f>'歳出（性質別）'!X16</f>
        <v>108226957</v>
      </c>
      <c r="AN85" s="40">
        <f>'歳出（性質別）'!Y16</f>
        <v>113809688</v>
      </c>
      <c r="AO85" s="40">
        <f>'歳出（性質別）'!Z16</f>
        <v>99103508</v>
      </c>
      <c r="AP85" s="40">
        <f>'歳出（性質別）'!AA16</f>
        <v>93085294</v>
      </c>
      <c r="AQ85" s="40">
        <f>'歳出（性質別）'!AB16</f>
        <v>83636313</v>
      </c>
      <c r="AR85" s="40">
        <f>'歳出（性質別）'!AC16</f>
        <v>79961714</v>
      </c>
      <c r="AS85" s="40">
        <f>'歳出（性質別）'!AD16</f>
        <v>74706685</v>
      </c>
      <c r="AT85" s="40">
        <f>'歳出（性質別）'!AE16</f>
        <v>54298322</v>
      </c>
      <c r="AU85" s="40">
        <f>'歳出（性質別）'!AF16</f>
        <v>47400668</v>
      </c>
    </row>
    <row r="86" spans="16:47" x14ac:dyDescent="0.2">
      <c r="P86" t="s">
        <v>80</v>
      </c>
      <c r="Q86" s="40">
        <f>'歳出（性質別）'!B18</f>
        <v>145457906</v>
      </c>
      <c r="R86" s="40">
        <f>'歳出（性質別）'!C18</f>
        <v>164302662</v>
      </c>
      <c r="S86" s="40">
        <f>'歳出（性質別）'!D18</f>
        <v>177792039</v>
      </c>
      <c r="T86" s="40">
        <f>'歳出（性質別）'!E18</f>
        <v>213274004</v>
      </c>
      <c r="U86" s="40">
        <f>'歳出（性質別）'!F18</f>
        <v>233435036</v>
      </c>
      <c r="V86" s="40">
        <f>'歳出（性質別）'!G18</f>
        <v>224452821</v>
      </c>
      <c r="W86" s="40">
        <f>'歳出（性質別）'!H18</f>
        <v>274602483</v>
      </c>
      <c r="X86" s="40">
        <f>'歳出（性質別）'!I18</f>
        <v>260875155</v>
      </c>
      <c r="Y86" s="40">
        <f>'歳出（性質別）'!J18</f>
        <v>242409321</v>
      </c>
      <c r="Z86" s="40">
        <f>'歳出（性質別）'!K18</f>
        <v>258411097</v>
      </c>
      <c r="AA86" s="40">
        <f>'歳出（性質別）'!L18</f>
        <v>261586252</v>
      </c>
      <c r="AB86" s="40">
        <f>'歳出（性質別）'!M18</f>
        <v>238048846</v>
      </c>
      <c r="AC86" s="40">
        <f>'歳出（性質別）'!N18</f>
        <v>226295146</v>
      </c>
      <c r="AD86" s="40">
        <f>'歳出（性質別）'!O18</f>
        <v>210488447</v>
      </c>
      <c r="AE86" s="40">
        <f>'歳出（性質別）'!P18</f>
        <v>176243695</v>
      </c>
      <c r="AF86" s="40">
        <f>'歳出（性質別）'!Q18</f>
        <v>156967371</v>
      </c>
      <c r="AG86" s="40">
        <f>'歳出（性質別）'!R18</f>
        <v>153341715</v>
      </c>
      <c r="AH86" s="40">
        <f>'歳出（性質別）'!S18</f>
        <v>155169740</v>
      </c>
      <c r="AI86" s="40">
        <f>'歳出（性質別）'!T18</f>
        <v>130982156</v>
      </c>
      <c r="AJ86" s="40">
        <f>'歳出（性質別）'!U18</f>
        <v>108535156</v>
      </c>
      <c r="AK86" s="40">
        <f>'歳出（性質別）'!V18</f>
        <v>125353772</v>
      </c>
      <c r="AL86" s="40">
        <f>'歳出（性質別）'!W18</f>
        <v>119456696</v>
      </c>
      <c r="AM86" s="40">
        <f>'歳出（性質別）'!X18</f>
        <v>99969474</v>
      </c>
      <c r="AN86" s="40">
        <f>'歳出（性質別）'!Y18</f>
        <v>89869208</v>
      </c>
      <c r="AO86" s="40">
        <f>'歳出（性質別）'!Z18</f>
        <v>99322756</v>
      </c>
      <c r="AP86" s="40">
        <f>'歳出（性質別）'!AA18</f>
        <v>100368972</v>
      </c>
      <c r="AQ86" s="40">
        <f>'歳出（性質別）'!AB18</f>
        <v>95731251</v>
      </c>
      <c r="AR86" s="40">
        <f>'歳出（性質別）'!AC18</f>
        <v>98085236</v>
      </c>
      <c r="AS86" s="40">
        <f>'歳出（性質別）'!AD18</f>
        <v>105892687</v>
      </c>
      <c r="AT86" s="40">
        <f>'歳出（性質別）'!AE18</f>
        <v>120181835</v>
      </c>
      <c r="AU86" s="40">
        <f>'歳出（性質別）'!AF18</f>
        <v>127752243</v>
      </c>
    </row>
    <row r="87" spans="16:47" x14ac:dyDescent="0.2">
      <c r="P87" t="s">
        <v>79</v>
      </c>
      <c r="Q87" s="40">
        <f>'歳出（性質別）'!B23</f>
        <v>569396493</v>
      </c>
      <c r="R87" s="40">
        <f>'歳出（性質別）'!C23</f>
        <v>627695104</v>
      </c>
      <c r="S87" s="40">
        <f>'歳出（性質別）'!D23</f>
        <v>675563047</v>
      </c>
      <c r="T87" s="40">
        <f>'歳出（性質別）'!E23</f>
        <v>703489195</v>
      </c>
      <c r="U87" s="40">
        <f>'歳出（性質別）'!F23</f>
        <v>730780805</v>
      </c>
      <c r="V87" s="40">
        <f>'歳出（性質別）'!G23</f>
        <v>728157449</v>
      </c>
      <c r="W87" s="40">
        <f>'歳出（性質別）'!H23</f>
        <v>785966513</v>
      </c>
      <c r="X87" s="40">
        <f>'歳出（性質別）'!I23</f>
        <v>787652793</v>
      </c>
      <c r="Y87" s="40">
        <f>'歳出（性質別）'!J23</f>
        <v>788891256</v>
      </c>
      <c r="Z87" s="40">
        <f>'歳出（性質別）'!K23</f>
        <v>862158495</v>
      </c>
      <c r="AA87" s="40">
        <f>'歳出（性質別）'!L23</f>
        <v>866726671</v>
      </c>
      <c r="AB87" s="40">
        <f>'歳出（性質別）'!M23</f>
        <v>858264848</v>
      </c>
      <c r="AC87" s="40">
        <f>'歳出（性質別）'!N23</f>
        <v>848929661</v>
      </c>
      <c r="AD87" s="40">
        <f>'歳出（性質別）'!O23</f>
        <v>819339527</v>
      </c>
      <c r="AE87" s="40">
        <f>'歳出（性質別）'!P23</f>
        <v>802144148</v>
      </c>
      <c r="AF87" s="40">
        <f>'歳出（性質別）'!Q23</f>
        <v>802206259</v>
      </c>
      <c r="AG87" s="40">
        <f>'歳出（性質別）'!R23</f>
        <v>786838748</v>
      </c>
      <c r="AH87" s="40">
        <f>'歳出（性質別）'!S23</f>
        <v>774274301</v>
      </c>
      <c r="AI87" s="40">
        <f>'歳出（性質別）'!T23</f>
        <v>738707399</v>
      </c>
      <c r="AJ87" s="40">
        <f>'歳出（性質別）'!U23</f>
        <v>737098279</v>
      </c>
      <c r="AK87" s="40">
        <f>'歳出（性質別）'!V23</f>
        <v>796521990</v>
      </c>
      <c r="AL87" s="40">
        <f>'歳出（性質別）'!W23</f>
        <v>774337741</v>
      </c>
      <c r="AM87" s="40">
        <f>'歳出（性質別）'!X23</f>
        <v>779554241</v>
      </c>
      <c r="AN87" s="40">
        <f>'歳出（性質別）'!Y23</f>
        <v>759869502</v>
      </c>
      <c r="AO87" s="40">
        <f>'歳出（性質別）'!Z23</f>
        <v>746097644</v>
      </c>
      <c r="AP87" s="40">
        <f>'歳出（性質別）'!AA23</f>
        <v>744445823</v>
      </c>
      <c r="AQ87" s="40">
        <f>'歳出（性質別）'!AB23</f>
        <v>755779332</v>
      </c>
      <c r="AR87" s="40">
        <f>'歳出（性質別）'!AC23</f>
        <v>753100900</v>
      </c>
      <c r="AS87" s="40">
        <f>'歳出（性質別）'!AD23</f>
        <v>741534409</v>
      </c>
      <c r="AT87" s="40">
        <f>'歳出（性質別）'!AE23</f>
        <v>739217289</v>
      </c>
      <c r="AU87" s="40">
        <f>'歳出（性質別）'!AF23</f>
        <v>743025567</v>
      </c>
    </row>
    <row r="117" spans="13:47" ht="21.9" customHeight="1" x14ac:dyDescent="0.2">
      <c r="M117" s="76" t="s">
        <v>101</v>
      </c>
    </row>
    <row r="118" spans="13:47" x14ac:dyDescent="0.2">
      <c r="Q118" t="str">
        <f>'歳出（目的別・充当一般財源）'!B3</f>
        <v>８９（元）</v>
      </c>
      <c r="R118" t="str">
        <f>'歳出（目的別・充当一般財源）'!C3</f>
        <v>９０（H2）</v>
      </c>
      <c r="S118" t="str">
        <f>'歳出（目的別・充当一般財源）'!D3</f>
        <v>９１（H3）</v>
      </c>
      <c r="T118" t="str">
        <f>'歳出（目的別・充当一般財源）'!E3</f>
        <v>９２（H4）</v>
      </c>
      <c r="U118" t="str">
        <f>'歳出（目的別・充当一般財源）'!F3</f>
        <v>９３（H5）</v>
      </c>
      <c r="V118" t="str">
        <f>'歳出（目的別・充当一般財源）'!G3</f>
        <v>９４（H6）</v>
      </c>
      <c r="W118" t="str">
        <f>'歳出（目的別・充当一般財源）'!H3</f>
        <v>９５（H7）</v>
      </c>
      <c r="X118" t="str">
        <f>'歳出（目的別・充当一般財源）'!I3</f>
        <v>９６（H8）</v>
      </c>
      <c r="Y118" t="str">
        <f>'歳出（目的別・充当一般財源）'!J3</f>
        <v>９７(H9）</v>
      </c>
      <c r="Z118" t="str">
        <f>'歳出（目的別・充当一般財源）'!K3</f>
        <v>９８(H10）</v>
      </c>
      <c r="AA118" t="str">
        <f>'歳出（目的別・充当一般財源）'!L3</f>
        <v>９９(H11)</v>
      </c>
      <c r="AB118" t="str">
        <f>'歳出（目的別・充当一般財源）'!M3</f>
        <v>００(H12)</v>
      </c>
      <c r="AC118" t="str">
        <f>'歳出（目的別・充当一般財源）'!N3</f>
        <v>０１(H13)</v>
      </c>
      <c r="AD118" t="str">
        <f>'歳出（目的別・充当一般財源）'!O3</f>
        <v>０２(H14)</v>
      </c>
      <c r="AE118" t="str">
        <f>'歳出（目的別・充当一般財源）'!P3</f>
        <v>０３(H15)</v>
      </c>
      <c r="AF118" t="str">
        <f>'歳出（目的別・充当一般財源）'!Q3</f>
        <v>０４(H16)</v>
      </c>
      <c r="AG118" t="str">
        <f>'歳出（目的別・充当一般財源）'!R3</f>
        <v>０５(H17)</v>
      </c>
      <c r="AH118" t="str">
        <f>'歳出（目的別・充当一般財源）'!S3</f>
        <v>０６(H18)</v>
      </c>
      <c r="AI118" t="str">
        <f>'歳出（目的別・充当一般財源）'!T3</f>
        <v>０７(H19)</v>
      </c>
      <c r="AJ118" t="str">
        <f>'歳出（目的別・充当一般財源）'!U3</f>
        <v>０８(H20)</v>
      </c>
      <c r="AK118" t="str">
        <f>'歳出（目的別・充当一般財源）'!V3</f>
        <v>０９(H21)</v>
      </c>
      <c r="AL118" t="str">
        <f>'歳出（目的別・充当一般財源）'!W3</f>
        <v>１０(H22)</v>
      </c>
      <c r="AM118" t="str">
        <f>'歳出（目的別・充当一般財源）'!X3</f>
        <v>１１(H23)</v>
      </c>
      <c r="AN118" t="str">
        <f>'歳出（目的別・充当一般財源）'!Y3</f>
        <v>１２(H24)</v>
      </c>
      <c r="AO118" t="str">
        <f>'歳出（目的別・充当一般財源）'!Z3</f>
        <v>１３(H25)</v>
      </c>
      <c r="AP118" t="str">
        <f>'歳出（目的別・充当一般財源）'!AA3</f>
        <v>１４(H26)</v>
      </c>
      <c r="AQ118" t="str">
        <f>'歳出（目的別・充当一般財源）'!AB3</f>
        <v>１５(H27)</v>
      </c>
      <c r="AR118" t="str">
        <f>'歳出（目的別・充当一般財源）'!AC3</f>
        <v>１６(H28)</v>
      </c>
      <c r="AS118" t="str">
        <f>'歳出（目的別・充当一般財源）'!AD3</f>
        <v>１７(H29)</v>
      </c>
      <c r="AT118" t="str">
        <f>'歳出（目的別・充当一般財源）'!AE3</f>
        <v>１８(H30)</v>
      </c>
      <c r="AU118" t="str">
        <f>'歳出（目的別・充当一般財源）'!AF3</f>
        <v>１９(R1)</v>
      </c>
    </row>
    <row r="119" spans="13:47" x14ac:dyDescent="0.2">
      <c r="P119" t="s">
        <v>81</v>
      </c>
      <c r="Q119" s="40">
        <f>'歳出(目的別）'!B5</f>
        <v>50905770</v>
      </c>
      <c r="R119" s="40">
        <f>'歳出(目的別）'!C5</f>
        <v>73362508</v>
      </c>
      <c r="S119" s="40">
        <f>'歳出(目的別）'!D5</f>
        <v>76076111</v>
      </c>
      <c r="T119" s="40">
        <f>'歳出(目的別）'!E5</f>
        <v>60096913</v>
      </c>
      <c r="U119" s="40">
        <f>'歳出(目的別）'!F5</f>
        <v>52691782</v>
      </c>
      <c r="V119" s="40">
        <f>'歳出(目的別）'!G5</f>
        <v>49436344</v>
      </c>
      <c r="W119" s="40">
        <f>'歳出(目的別）'!H5</f>
        <v>44769298</v>
      </c>
      <c r="X119" s="40">
        <f>'歳出(目的別）'!I5</f>
        <v>46864301</v>
      </c>
      <c r="Y119" s="40">
        <f>'歳出(目的別）'!J5</f>
        <v>41739172</v>
      </c>
      <c r="Z119" s="40">
        <f>'歳出(目的別）'!K5</f>
        <v>62342594</v>
      </c>
      <c r="AA119" s="40">
        <f>'歳出(目的別）'!L5</f>
        <v>47020076</v>
      </c>
      <c r="AB119" s="40">
        <f>'歳出(目的別）'!M5</f>
        <v>45874912</v>
      </c>
      <c r="AC119" s="40">
        <f>'歳出(目的別）'!N5</f>
        <v>37093455</v>
      </c>
      <c r="AD119" s="40">
        <f>'歳出(目的別）'!O5</f>
        <v>36384843</v>
      </c>
      <c r="AE119" s="40">
        <f>'歳出(目的別）'!P5</f>
        <v>37927249</v>
      </c>
      <c r="AF119" s="40">
        <f>'歳出(目的別）'!Q5</f>
        <v>38764206</v>
      </c>
      <c r="AG119" s="40">
        <f>'歳出(目的別）'!R5</f>
        <v>45540185</v>
      </c>
      <c r="AH119" s="40">
        <f>'歳出(目的別）'!S5</f>
        <v>65531099</v>
      </c>
      <c r="AI119" s="40">
        <f>'歳出(目的別）'!T5</f>
        <v>47678713</v>
      </c>
      <c r="AJ119" s="40">
        <f>'歳出(目的別）'!U5</f>
        <v>44881442</v>
      </c>
      <c r="AK119" s="40">
        <f>'歳出(目的別）'!V5</f>
        <v>42705982</v>
      </c>
      <c r="AL119" s="40">
        <f>'歳出(目的別）'!W5</f>
        <v>43121879</v>
      </c>
      <c r="AM119" s="40">
        <f>'歳出(目的別）'!X5</f>
        <v>53072999</v>
      </c>
      <c r="AN119" s="40">
        <f>'歳出(目的別）'!Y5</f>
        <v>44793395</v>
      </c>
      <c r="AO119" s="40">
        <f>'歳出(目的別）'!Z5</f>
        <v>50379598</v>
      </c>
      <c r="AP119" s="40">
        <f>'歳出(目的別）'!AA5</f>
        <v>40945669</v>
      </c>
      <c r="AQ119" s="40">
        <f>'歳出(目的別）'!AB5</f>
        <v>33562289</v>
      </c>
      <c r="AR119" s="40">
        <f>'歳出(目的別）'!AC5</f>
        <v>34889202</v>
      </c>
      <c r="AS119" s="40">
        <f>'歳出(目的別）'!AD5</f>
        <v>36631986</v>
      </c>
      <c r="AT119" s="40">
        <f>'歳出(目的別）'!AE5</f>
        <v>37110322</v>
      </c>
      <c r="AU119" s="40">
        <f>'歳出(目的別）'!AF5</f>
        <v>33708634</v>
      </c>
    </row>
    <row r="120" spans="13:47" x14ac:dyDescent="0.2">
      <c r="P120" t="s">
        <v>82</v>
      </c>
      <c r="Q120" s="40">
        <f>'歳出(目的別）'!B6</f>
        <v>32637197</v>
      </c>
      <c r="R120" s="40">
        <f>'歳出(目的別）'!C6</f>
        <v>34549020</v>
      </c>
      <c r="S120" s="40">
        <f>'歳出(目的別）'!D6</f>
        <v>38980657</v>
      </c>
      <c r="T120" s="40">
        <f>'歳出(目的別）'!E6</f>
        <v>43562269</v>
      </c>
      <c r="U120" s="40">
        <f>'歳出(目的別）'!F6</f>
        <v>41466006</v>
      </c>
      <c r="V120" s="40">
        <f>'歳出(目的別）'!G6</f>
        <v>43811959</v>
      </c>
      <c r="W120" s="40">
        <f>'歳出(目的別）'!H6</f>
        <v>50096539</v>
      </c>
      <c r="X120" s="40">
        <f>'歳出(目的別）'!I6</f>
        <v>52360027</v>
      </c>
      <c r="Y120" s="40">
        <f>'歳出(目的別）'!J6</f>
        <v>52427992</v>
      </c>
      <c r="Z120" s="40">
        <f>'歳出(目的別）'!K6</f>
        <v>52451953</v>
      </c>
      <c r="AA120" s="40">
        <f>'歳出(目的別）'!L6</f>
        <v>59444678</v>
      </c>
      <c r="AB120" s="40">
        <f>'歳出(目的別）'!M6</f>
        <v>65550787</v>
      </c>
      <c r="AC120" s="40">
        <f>'歳出(目的別）'!N6</f>
        <v>67206422</v>
      </c>
      <c r="AD120" s="40">
        <f>'歳出(目的別）'!O6</f>
        <v>68197546</v>
      </c>
      <c r="AE120" s="40">
        <f>'歳出(目的別）'!P6</f>
        <v>59529055</v>
      </c>
      <c r="AF120" s="40">
        <f>'歳出(目的別）'!Q6</f>
        <v>58614403</v>
      </c>
      <c r="AG120" s="40">
        <f>'歳出(目的別）'!R6</f>
        <v>66441177</v>
      </c>
      <c r="AH120" s="40">
        <f>'歳出(目的別）'!S6</f>
        <v>73439902</v>
      </c>
      <c r="AI120" s="40">
        <f>'歳出(目的別）'!T6</f>
        <v>75260434</v>
      </c>
      <c r="AJ120" s="40">
        <f>'歳出(目的別）'!U6</f>
        <v>82144390</v>
      </c>
      <c r="AK120" s="40">
        <f>'歳出(目的別）'!V6</f>
        <v>106545359</v>
      </c>
      <c r="AL120" s="40">
        <f>'歳出(目的別）'!W6</f>
        <v>97168532</v>
      </c>
      <c r="AM120" s="40">
        <f>'歳出(目的別）'!X6</f>
        <v>102376266</v>
      </c>
      <c r="AN120" s="40">
        <f>'歳出(目的別）'!Y6</f>
        <v>107421616</v>
      </c>
      <c r="AO120" s="40">
        <f>'歳出(目的別）'!Z6</f>
        <v>100481240</v>
      </c>
      <c r="AP120" s="40">
        <f>'歳出(目的別）'!AA6</f>
        <v>107313389</v>
      </c>
      <c r="AQ120" s="40">
        <f>'歳出(目的別）'!AB6</f>
        <v>108539899</v>
      </c>
      <c r="AR120" s="40">
        <f>'歳出(目的別）'!AC6</f>
        <v>113705448</v>
      </c>
      <c r="AS120" s="40">
        <f>'歳出(目的別）'!AD6</f>
        <v>114851879</v>
      </c>
      <c r="AT120" s="40">
        <f>'歳出(目的別）'!AE6</f>
        <v>111273754</v>
      </c>
      <c r="AU120" s="40">
        <f>'歳出(目的別）'!AF6</f>
        <v>120556952</v>
      </c>
    </row>
    <row r="121" spans="13:47" x14ac:dyDescent="0.2">
      <c r="P121" t="s">
        <v>83</v>
      </c>
      <c r="Q121" s="40">
        <f>'歳出(目的別）'!B7</f>
        <v>16738133</v>
      </c>
      <c r="R121" s="40">
        <f>'歳出(目的別）'!C7</f>
        <v>17307848</v>
      </c>
      <c r="S121" s="40">
        <f>'歳出(目的別）'!D7</f>
        <v>18543618</v>
      </c>
      <c r="T121" s="40">
        <f>'歳出(目的別）'!E7</f>
        <v>23923401</v>
      </c>
      <c r="U121" s="40">
        <f>'歳出(目的別）'!F7</f>
        <v>37879804</v>
      </c>
      <c r="V121" s="40">
        <f>'歳出(目的別）'!G7</f>
        <v>28083144</v>
      </c>
      <c r="W121" s="40">
        <f>'歳出(目的別）'!H7</f>
        <v>32962504</v>
      </c>
      <c r="X121" s="40">
        <f>'歳出(目的別）'!I7</f>
        <v>31591680</v>
      </c>
      <c r="Y121" s="40">
        <f>'歳出(目的別）'!J7</f>
        <v>23328863</v>
      </c>
      <c r="Z121" s="40">
        <f>'歳出(目的別）'!K7</f>
        <v>22727641</v>
      </c>
      <c r="AA121" s="40">
        <f>'歳出(目的別）'!L7</f>
        <v>23356622</v>
      </c>
      <c r="AB121" s="40">
        <f>'歳出(目的別）'!M7</f>
        <v>24431266</v>
      </c>
      <c r="AC121" s="40">
        <f>'歳出(目的別）'!N7</f>
        <v>25471579</v>
      </c>
      <c r="AD121" s="40">
        <f>'歳出(目的別）'!O7</f>
        <v>25184451</v>
      </c>
      <c r="AE121" s="40">
        <f>'歳出(目的別）'!P7</f>
        <v>24776694</v>
      </c>
      <c r="AF121" s="40">
        <f>'歳出(目的別）'!Q7</f>
        <v>24787642</v>
      </c>
      <c r="AG121" s="40">
        <f>'歳出(目的別）'!R7</f>
        <v>26211751</v>
      </c>
      <c r="AH121" s="40">
        <f>'歳出(目的別）'!S7</f>
        <v>23937031</v>
      </c>
      <c r="AI121" s="40">
        <f>'歳出(目的別）'!T7</f>
        <v>20748045</v>
      </c>
      <c r="AJ121" s="40">
        <f>'歳出(目的別）'!U7</f>
        <v>20676833</v>
      </c>
      <c r="AK121" s="40">
        <f>'歳出(目的別）'!V7</f>
        <v>33068883</v>
      </c>
      <c r="AL121" s="40">
        <f>'歳出(目的別）'!W7</f>
        <v>31283602</v>
      </c>
      <c r="AM121" s="40">
        <f>'歳出(目的別）'!X7</f>
        <v>36702574</v>
      </c>
      <c r="AN121" s="40">
        <f>'歳出(目的別）'!Y7</f>
        <v>29739417</v>
      </c>
      <c r="AO121" s="40">
        <f>'歳出(目的別）'!Z7</f>
        <v>30150449</v>
      </c>
      <c r="AP121" s="40">
        <f>'歳出(目的別）'!AA7</f>
        <v>32783572</v>
      </c>
      <c r="AQ121" s="40">
        <f>'歳出(目的別）'!AB7</f>
        <v>37790942</v>
      </c>
      <c r="AR121" s="40">
        <f>'歳出(目的別）'!AC7</f>
        <v>34046699</v>
      </c>
      <c r="AS121" s="40">
        <f>'歳出(目的別）'!AD7</f>
        <v>31550673</v>
      </c>
      <c r="AT121" s="40">
        <f>'歳出(目的別）'!AE7</f>
        <v>33612932</v>
      </c>
      <c r="AU121" s="40">
        <f>'歳出(目的別）'!AF7</f>
        <v>31272748</v>
      </c>
    </row>
    <row r="122" spans="13:47" x14ac:dyDescent="0.2">
      <c r="P122" t="s">
        <v>97</v>
      </c>
      <c r="Q122" s="40">
        <f>'歳出(目的別）'!B9</f>
        <v>60865506</v>
      </c>
      <c r="R122" s="40">
        <f>'歳出(目的別）'!C9</f>
        <v>63368941</v>
      </c>
      <c r="S122" s="40">
        <f>'歳出(目的別）'!D9</f>
        <v>65483921</v>
      </c>
      <c r="T122" s="40">
        <f>'歳出(目的別）'!E9</f>
        <v>72900799</v>
      </c>
      <c r="U122" s="40">
        <f>'歳出(目的別）'!F9</f>
        <v>79811852</v>
      </c>
      <c r="V122" s="40">
        <f>'歳出(目的別）'!G9</f>
        <v>81675921</v>
      </c>
      <c r="W122" s="40">
        <f>'歳出(目的別）'!H9</f>
        <v>92045555</v>
      </c>
      <c r="X122" s="40">
        <f>'歳出(目的別）'!I9</f>
        <v>89255239</v>
      </c>
      <c r="Y122" s="40">
        <f>'歳出(目的別）'!J9</f>
        <v>80647021</v>
      </c>
      <c r="Z122" s="40">
        <f>'歳出(目的別）'!K9</f>
        <v>77024247</v>
      </c>
      <c r="AA122" s="40">
        <f>'歳出(目的別）'!L9</f>
        <v>72709092</v>
      </c>
      <c r="AB122" s="40">
        <f>'歳出(目的別）'!M9</f>
        <v>72580306</v>
      </c>
      <c r="AC122" s="40">
        <f>'歳出(目的別）'!N9</f>
        <v>65275691</v>
      </c>
      <c r="AD122" s="40">
        <f>'歳出(目的別）'!O9</f>
        <v>57689681</v>
      </c>
      <c r="AE122" s="40">
        <f>'歳出(目的別）'!P9</f>
        <v>57717935</v>
      </c>
      <c r="AF122" s="40">
        <f>'歳出(目的別）'!Q9</f>
        <v>51121570</v>
      </c>
      <c r="AG122" s="40">
        <f>'歳出(目的別）'!R9</f>
        <v>47471724</v>
      </c>
      <c r="AH122" s="40">
        <f>'歳出(目的別）'!S9</f>
        <v>40673134</v>
      </c>
      <c r="AI122" s="40">
        <f>'歳出(目的別）'!T9</f>
        <v>40723390</v>
      </c>
      <c r="AJ122" s="40">
        <f>'歳出(目的別）'!U9</f>
        <v>38099418</v>
      </c>
      <c r="AK122" s="40">
        <f>'歳出(目的別）'!V9</f>
        <v>39465508</v>
      </c>
      <c r="AL122" s="40">
        <f>'歳出(目的別）'!W9</f>
        <v>32282128</v>
      </c>
      <c r="AM122" s="40">
        <f>'歳出(目的別）'!X9</f>
        <v>35528007</v>
      </c>
      <c r="AN122" s="40">
        <f>'歳出(目的別）'!Y9</f>
        <v>35818925</v>
      </c>
      <c r="AO122" s="40">
        <f>'歳出(目的別）'!Z9</f>
        <v>36526537</v>
      </c>
      <c r="AP122" s="40">
        <f>'歳出(目的別）'!AA9</f>
        <v>36343909</v>
      </c>
      <c r="AQ122" s="40">
        <f>'歳出(目的別）'!AB9</f>
        <v>35310401</v>
      </c>
      <c r="AR122" s="40">
        <f>'歳出(目的別）'!AC9</f>
        <v>32881054</v>
      </c>
      <c r="AS122" s="40">
        <f>'歳出(目的別）'!AD9</f>
        <v>34481304</v>
      </c>
      <c r="AT122" s="40">
        <f>'歳出(目的別）'!AE9</f>
        <v>34359814</v>
      </c>
      <c r="AU122" s="40">
        <f>'歳出(目的別）'!AF9</f>
        <v>35523925</v>
      </c>
    </row>
    <row r="123" spans="13:47" x14ac:dyDescent="0.2">
      <c r="P123" t="s">
        <v>84</v>
      </c>
      <c r="Q123" s="40">
        <f>'歳出(目的別）'!B10</f>
        <v>34732081</v>
      </c>
      <c r="R123" s="40">
        <f>'歳出(目的別）'!C10</f>
        <v>32148204</v>
      </c>
      <c r="S123" s="40">
        <f>'歳出(目的別）'!D10</f>
        <v>35922435</v>
      </c>
      <c r="T123" s="40">
        <f>'歳出(目的別）'!E10</f>
        <v>37128643</v>
      </c>
      <c r="U123" s="40">
        <f>'歳出(目的別）'!F10</f>
        <v>44052711</v>
      </c>
      <c r="V123" s="40">
        <f>'歳出(目的別）'!G10</f>
        <v>40404176</v>
      </c>
      <c r="W123" s="40">
        <f>'歳出(目的別）'!H10</f>
        <v>40835341</v>
      </c>
      <c r="X123" s="40">
        <f>'歳出(目的別）'!I10</f>
        <v>43187305</v>
      </c>
      <c r="Y123" s="40">
        <f>'歳出(目的別）'!J10</f>
        <v>45538547</v>
      </c>
      <c r="Z123" s="40">
        <f>'歳出(目的別）'!K10</f>
        <v>56762679</v>
      </c>
      <c r="AA123" s="40">
        <f>'歳出(目的別）'!L10</f>
        <v>50233509</v>
      </c>
      <c r="AB123" s="40">
        <f>'歳出(目的別）'!M10</f>
        <v>47506871</v>
      </c>
      <c r="AC123" s="40">
        <f>'歳出(目的別）'!N10</f>
        <v>60132697</v>
      </c>
      <c r="AD123" s="40">
        <f>'歳出(目的別）'!O10</f>
        <v>63625226</v>
      </c>
      <c r="AE123" s="40">
        <f>'歳出(目的別）'!P10</f>
        <v>88630394</v>
      </c>
      <c r="AF123" s="40">
        <f>'歳出(目的別）'!Q10</f>
        <v>110508556</v>
      </c>
      <c r="AG123" s="40">
        <f>'歳出(目的別）'!R10</f>
        <v>100849119</v>
      </c>
      <c r="AH123" s="40">
        <f>'歳出(目的別）'!S10</f>
        <v>88207101</v>
      </c>
      <c r="AI123" s="40">
        <f>'歳出(目的別）'!T10</f>
        <v>78787441</v>
      </c>
      <c r="AJ123" s="40">
        <f>'歳出(目的別）'!U10</f>
        <v>85303179</v>
      </c>
      <c r="AK123" s="40">
        <f>'歳出(目的別）'!V10</f>
        <v>98933824</v>
      </c>
      <c r="AL123" s="40">
        <f>'歳出(目的別）'!W10</f>
        <v>114797256</v>
      </c>
      <c r="AM123" s="40">
        <f>'歳出(目的別）'!X10</f>
        <v>105421491</v>
      </c>
      <c r="AN123" s="40">
        <f>'歳出(目的別）'!Y10</f>
        <v>109946322</v>
      </c>
      <c r="AO123" s="40">
        <f>'歳出(目的別）'!Z10</f>
        <v>97421362</v>
      </c>
      <c r="AP123" s="40">
        <f>'歳出(目的別）'!AA10</f>
        <v>91050255</v>
      </c>
      <c r="AQ123" s="40">
        <f>'歳出(目的別）'!AB10</f>
        <v>82697552</v>
      </c>
      <c r="AR123" s="40">
        <f>'歳出(目的別）'!AC10</f>
        <v>77453311</v>
      </c>
      <c r="AS123" s="40">
        <f>'歳出(目的別）'!AD10</f>
        <v>74064408</v>
      </c>
      <c r="AT123" s="40">
        <f>'歳出(目的別）'!AE10</f>
        <v>52271714</v>
      </c>
      <c r="AU123" s="40">
        <f>'歳出(目的別）'!AF10</f>
        <v>46630576</v>
      </c>
    </row>
    <row r="124" spans="13:47" x14ac:dyDescent="0.2">
      <c r="P124" t="s">
        <v>85</v>
      </c>
      <c r="Q124" s="40">
        <f>'歳出(目的別）'!B11</f>
        <v>110318785</v>
      </c>
      <c r="R124" s="40">
        <f>'歳出(目的別）'!C11</f>
        <v>118951225</v>
      </c>
      <c r="S124" s="40">
        <f>'歳出(目的別）'!D11</f>
        <v>123903356</v>
      </c>
      <c r="T124" s="40">
        <f>'歳出(目的別）'!E11</f>
        <v>149303594</v>
      </c>
      <c r="U124" s="40">
        <f>'歳出(目的別）'!F11</f>
        <v>164164492</v>
      </c>
      <c r="V124" s="40">
        <f>'歳出(目的別）'!G11</f>
        <v>163607307</v>
      </c>
      <c r="W124" s="40">
        <f>'歳出(目的別）'!H11</f>
        <v>178320508</v>
      </c>
      <c r="X124" s="40">
        <f>'歳出(目的別）'!I11</f>
        <v>181798967</v>
      </c>
      <c r="Y124" s="40">
        <f>'歳出(目的別）'!J11</f>
        <v>189833445</v>
      </c>
      <c r="Z124" s="40">
        <f>'歳出(目的別）'!K11</f>
        <v>203813359</v>
      </c>
      <c r="AA124" s="40">
        <f>'歳出(目的別）'!L11</f>
        <v>205080769</v>
      </c>
      <c r="AB124" s="40">
        <f>'歳出(目的別）'!M11</f>
        <v>192968139</v>
      </c>
      <c r="AC124" s="40">
        <f>'歳出(目的別）'!N11</f>
        <v>181748343</v>
      </c>
      <c r="AD124" s="40">
        <f>'歳出(目的別）'!O11</f>
        <v>166849338</v>
      </c>
      <c r="AE124" s="40">
        <f>'歳出(目的別）'!P11</f>
        <v>134846743</v>
      </c>
      <c r="AF124" s="40">
        <f>'歳出(目的別）'!Q11</f>
        <v>125044840</v>
      </c>
      <c r="AG124" s="40">
        <f>'歳出(目的別）'!R11</f>
        <v>120140074</v>
      </c>
      <c r="AH124" s="40">
        <f>'歳出(目的別）'!S11</f>
        <v>106831096</v>
      </c>
      <c r="AI124" s="40">
        <f>'歳出(目的別）'!T11</f>
        <v>100228871</v>
      </c>
      <c r="AJ124" s="40">
        <f>'歳出(目的別）'!U11</f>
        <v>94706576</v>
      </c>
      <c r="AK124" s="40">
        <f>'歳出(目的別）'!V11</f>
        <v>100300698</v>
      </c>
      <c r="AL124" s="40">
        <f>'歳出(目的別）'!W11</f>
        <v>87675623</v>
      </c>
      <c r="AM124" s="40">
        <f>'歳出(目的別）'!X11</f>
        <v>77525023</v>
      </c>
      <c r="AN124" s="40">
        <f>'歳出(目的別）'!Y11</f>
        <v>70027199</v>
      </c>
      <c r="AO124" s="40">
        <f>'歳出(目的別）'!Z11</f>
        <v>77899438</v>
      </c>
      <c r="AP124" s="40">
        <f>'歳出(目的別）'!AA11</f>
        <v>72566665</v>
      </c>
      <c r="AQ124" s="40">
        <f>'歳出(目的別）'!AB11</f>
        <v>65940900</v>
      </c>
      <c r="AR124" s="40">
        <f>'歳出(目的別）'!AC11</f>
        <v>73581126</v>
      </c>
      <c r="AS124" s="40">
        <f>'歳出(目的別）'!AD11</f>
        <v>78200112</v>
      </c>
      <c r="AT124" s="40">
        <f>'歳出(目的別）'!AE11</f>
        <v>95231774</v>
      </c>
      <c r="AU124" s="40">
        <f>'歳出(目的別）'!AF11</f>
        <v>92587634</v>
      </c>
    </row>
    <row r="125" spans="13:47" x14ac:dyDescent="0.2">
      <c r="P125" t="s">
        <v>86</v>
      </c>
      <c r="Q125" s="40">
        <f>'歳出(目的別）'!B14</f>
        <v>163846387</v>
      </c>
      <c r="R125" s="40">
        <f>'歳出(目的別）'!C14</f>
        <v>176577839</v>
      </c>
      <c r="S125" s="40">
        <f>'歳出(目的別）'!D14</f>
        <v>192822196</v>
      </c>
      <c r="T125" s="40">
        <f>'歳出(目的別）'!E14</f>
        <v>197881945</v>
      </c>
      <c r="U125" s="40">
        <f>'歳出(目的別）'!F14</f>
        <v>190788118</v>
      </c>
      <c r="V125" s="40">
        <f>'歳出(目的別）'!G14</f>
        <v>191376434</v>
      </c>
      <c r="W125" s="40">
        <f>'歳出(目的別）'!H14</f>
        <v>203833558</v>
      </c>
      <c r="X125" s="40">
        <f>'歳出(目的別）'!I14</f>
        <v>202094334</v>
      </c>
      <c r="Y125" s="40">
        <f>'歳出(目的別）'!J14</f>
        <v>206533618</v>
      </c>
      <c r="Z125" s="40">
        <f>'歳出(目的別）'!K14</f>
        <v>201809091</v>
      </c>
      <c r="AA125" s="40">
        <f>'歳出(目的別）'!L14</f>
        <v>198313714</v>
      </c>
      <c r="AB125" s="40">
        <f>'歳出(目的別）'!M14</f>
        <v>197367333</v>
      </c>
      <c r="AC125" s="40">
        <f>'歳出(目的別）'!N14</f>
        <v>196988624</v>
      </c>
      <c r="AD125" s="40">
        <f>'歳出(目的別）'!O14</f>
        <v>194941421</v>
      </c>
      <c r="AE125" s="40">
        <f>'歳出(目的別）'!P14</f>
        <v>195687761</v>
      </c>
      <c r="AF125" s="40">
        <f>'歳出(目的別）'!Q14</f>
        <v>195521001</v>
      </c>
      <c r="AG125" s="40">
        <f>'歳出(目的別）'!R14</f>
        <v>188791474</v>
      </c>
      <c r="AH125" s="40">
        <f>'歳出(目的別）'!S14</f>
        <v>189267010</v>
      </c>
      <c r="AI125" s="40">
        <f>'歳出(目的別）'!T14</f>
        <v>190451421</v>
      </c>
      <c r="AJ125" s="40">
        <f>'歳出(目的別）'!U14</f>
        <v>185210503</v>
      </c>
      <c r="AK125" s="40">
        <f>'歳出(目的別）'!V14</f>
        <v>186787613</v>
      </c>
      <c r="AL125" s="40">
        <f>'歳出(目的別）'!W14</f>
        <v>189310245</v>
      </c>
      <c r="AM125" s="40">
        <f>'歳出(目的別）'!X14</f>
        <v>183239063</v>
      </c>
      <c r="AN125" s="40">
        <f>'歳出(目的別）'!Y14</f>
        <v>180591804</v>
      </c>
      <c r="AO125" s="40">
        <f>'歳出(目的別）'!Z14</f>
        <v>177838669</v>
      </c>
      <c r="AP125" s="40">
        <f>'歳出(目的別）'!AA14</f>
        <v>184427324</v>
      </c>
      <c r="AQ125" s="40">
        <f>'歳出(目的別）'!AB14</f>
        <v>183120775</v>
      </c>
      <c r="AR125" s="40">
        <f>'歳出(目的別）'!AC14</f>
        <v>180910103</v>
      </c>
      <c r="AS125" s="40">
        <f>'歳出(目的別）'!AD14</f>
        <v>179528407</v>
      </c>
      <c r="AT125" s="40">
        <f>'歳出(目的別）'!AE14</f>
        <v>183350659</v>
      </c>
      <c r="AU125" s="40">
        <f>'歳出(目的別）'!AF14</f>
        <v>186100894</v>
      </c>
    </row>
    <row r="126" spans="13:47" x14ac:dyDescent="0.2">
      <c r="P126" t="s">
        <v>87</v>
      </c>
      <c r="Q126" s="40">
        <f>'歳出(目的別）'!B16</f>
        <v>45087650</v>
      </c>
      <c r="R126" s="40">
        <f>'歳出(目的別）'!C16</f>
        <v>44462197</v>
      </c>
      <c r="S126" s="40">
        <f>'歳出(目的別）'!D16</f>
        <v>46289996</v>
      </c>
      <c r="T126" s="40">
        <f>'歳出(目的別）'!E16</f>
        <v>48471464</v>
      </c>
      <c r="U126" s="40">
        <f>'歳出(目的別）'!F16</f>
        <v>51405708</v>
      </c>
      <c r="V126" s="40">
        <f>'歳出(目的別）'!G16</f>
        <v>53679369</v>
      </c>
      <c r="W126" s="40">
        <f>'歳出(目的別）'!H16</f>
        <v>57994506</v>
      </c>
      <c r="X126" s="40">
        <f>'歳出(目的別）'!I16</f>
        <v>66516473</v>
      </c>
      <c r="Y126" s="40">
        <f>'歳出(目的別）'!J16</f>
        <v>76493627</v>
      </c>
      <c r="Z126" s="40">
        <f>'歳出(目的別）'!K16</f>
        <v>84880864</v>
      </c>
      <c r="AA126" s="40">
        <f>'歳出(目的別）'!L16</f>
        <v>95279494</v>
      </c>
      <c r="AB126" s="40">
        <f>'歳出(目的別）'!M16</f>
        <v>105461724</v>
      </c>
      <c r="AC126" s="40">
        <f>'歳出(目的別）'!N16</f>
        <v>113101962</v>
      </c>
      <c r="AD126" s="40">
        <f>'歳出(目的別）'!O16</f>
        <v>115451651</v>
      </c>
      <c r="AE126" s="40">
        <f>'歳出(目的別）'!P16</f>
        <v>117299604</v>
      </c>
      <c r="AF126" s="40">
        <f>'歳出(目的別）'!Q16</f>
        <v>125583729</v>
      </c>
      <c r="AG126" s="40">
        <f>'歳出(目的別）'!R16</f>
        <v>111643853</v>
      </c>
      <c r="AH126" s="40">
        <f>'歳出(目的別）'!S16</f>
        <v>107824564</v>
      </c>
      <c r="AI126" s="40">
        <f>'歳出(目的別）'!T16</f>
        <v>103013897</v>
      </c>
      <c r="AJ126" s="40">
        <f>'歳出(目的別）'!U16</f>
        <v>102871243</v>
      </c>
      <c r="AK126" s="40">
        <f>'歳出(目的別）'!V16</f>
        <v>98874240</v>
      </c>
      <c r="AL126" s="40">
        <f>'歳出(目的別）'!W16</f>
        <v>96165922</v>
      </c>
      <c r="AM126" s="40">
        <f>'歳出(目的別）'!X16</f>
        <v>93477669</v>
      </c>
      <c r="AN126" s="40">
        <f>'歳出(目的別）'!Y16</f>
        <v>96108963</v>
      </c>
      <c r="AO126" s="40">
        <f>'歳出(目的別）'!Z16</f>
        <v>98013861</v>
      </c>
      <c r="AP126" s="40">
        <f>'歳出(目的別）'!AA16</f>
        <v>101256938</v>
      </c>
      <c r="AQ126" s="40">
        <f>'歳出(目的別）'!AB16</f>
        <v>104119497</v>
      </c>
      <c r="AR126" s="40">
        <f>'歳出(目的別）'!AC16</f>
        <v>103525710</v>
      </c>
      <c r="AS126" s="40">
        <f>'歳出(目的別）'!AD16</f>
        <v>102804382</v>
      </c>
      <c r="AT126" s="40">
        <f>'歳出(目的別）'!AE16</f>
        <v>101063432</v>
      </c>
      <c r="AU126" s="40">
        <f>'歳出(目的別）'!AF16</f>
        <v>101043717</v>
      </c>
    </row>
    <row r="127" spans="13:47" x14ac:dyDescent="0.2">
      <c r="P127" t="s">
        <v>88</v>
      </c>
      <c r="Q127" s="40">
        <f>'歳出(目的別）'!B27</f>
        <v>569396493</v>
      </c>
      <c r="R127" s="40">
        <f>'歳出(目的別）'!C27</f>
        <v>627695104</v>
      </c>
      <c r="S127" s="40">
        <f>'歳出(目的別）'!D27</f>
        <v>675563047</v>
      </c>
      <c r="T127" s="40">
        <f>'歳出(目的別）'!E27</f>
        <v>703489195</v>
      </c>
      <c r="U127" s="40">
        <f>'歳出(目的別）'!F27</f>
        <v>730780805</v>
      </c>
      <c r="V127" s="40">
        <f>'歳出(目的別）'!G27</f>
        <v>728157449</v>
      </c>
      <c r="W127" s="40">
        <f>'歳出(目的別）'!H27</f>
        <v>785966513</v>
      </c>
      <c r="X127" s="40">
        <f>'歳出(目的別）'!I27</f>
        <v>787652793</v>
      </c>
      <c r="Y127" s="40">
        <f>'歳出(目的別）'!J27</f>
        <v>788891256</v>
      </c>
      <c r="Z127" s="40">
        <f>'歳出(目的別）'!K27</f>
        <v>862158495</v>
      </c>
      <c r="AA127" s="40">
        <f>'歳出(目的別）'!L27</f>
        <v>866726671</v>
      </c>
      <c r="AB127" s="40">
        <f>'歳出(目的別）'!M27</f>
        <v>858264848</v>
      </c>
      <c r="AC127" s="40">
        <f>'歳出(目的別）'!N27</f>
        <v>848929661</v>
      </c>
      <c r="AD127" s="40">
        <f>'歳出(目的別）'!O27</f>
        <v>819339527</v>
      </c>
      <c r="AE127" s="40">
        <f>'歳出(目的別）'!P27</f>
        <v>802144147</v>
      </c>
      <c r="AF127" s="40">
        <f>'歳出(目的別）'!Q27</f>
        <v>811602020</v>
      </c>
      <c r="AG127" s="40">
        <f>'歳出(目的別）'!R27</f>
        <v>786838752</v>
      </c>
      <c r="AH127" s="40">
        <f>'歳出(目的別）'!S27</f>
        <v>774274305</v>
      </c>
      <c r="AI127" s="40">
        <f>'歳出(目的別）'!T27</f>
        <v>738707401</v>
      </c>
      <c r="AJ127" s="40">
        <f>'歳出(目的別）'!U27</f>
        <v>737098281</v>
      </c>
      <c r="AK127" s="40">
        <f>'歳出(目的別）'!V27</f>
        <v>796521992</v>
      </c>
      <c r="AL127" s="40">
        <f>'歳出(目的別）'!W27</f>
        <v>774337743</v>
      </c>
      <c r="AM127" s="40">
        <f>'歳出(目的別）'!X27</f>
        <v>779554241</v>
      </c>
      <c r="AN127" s="40">
        <f>'歳出(目的別）'!Y27</f>
        <v>759869502</v>
      </c>
      <c r="AO127" s="40">
        <f>'歳出(目的別）'!Z27</f>
        <v>746097644</v>
      </c>
      <c r="AP127" s="40">
        <f>'歳出(目的別）'!AA27</f>
        <v>744445823</v>
      </c>
      <c r="AQ127" s="40">
        <f>'歳出(目的別）'!AB27</f>
        <v>755779332</v>
      </c>
      <c r="AR127" s="40">
        <f>'歳出(目的別）'!AC27</f>
        <v>753252928</v>
      </c>
      <c r="AS127" s="40">
        <f>'歳出(目的別）'!AD27</f>
        <v>741534410</v>
      </c>
      <c r="AT127" s="40">
        <f>'歳出(目的別）'!AE27</f>
        <v>739217290</v>
      </c>
      <c r="AU127" s="40">
        <f>'歳出(目的別）'!AF27</f>
        <v>743025567</v>
      </c>
    </row>
    <row r="154" spans="13:47" ht="24" customHeight="1" x14ac:dyDescent="0.2"/>
    <row r="155" spans="13:47" ht="14.4" x14ac:dyDescent="0.2">
      <c r="M155" s="76" t="s">
        <v>101</v>
      </c>
      <c r="Q155" s="19" t="str">
        <f>'歳出（性質別）'!B3</f>
        <v>８９（元）</v>
      </c>
      <c r="R155" s="19" t="str">
        <f>'歳出（性質別）'!C3</f>
        <v>９０（H2）</v>
      </c>
      <c r="S155" s="19" t="str">
        <f>'歳出（性質別）'!D3</f>
        <v>９１（H3）</v>
      </c>
      <c r="T155" s="19" t="str">
        <f>'歳出（性質別）'!E3</f>
        <v>９２（H4）</v>
      </c>
      <c r="U155" s="19" t="str">
        <f>'歳出（性質別）'!F3</f>
        <v>９３（H5）</v>
      </c>
      <c r="V155" s="19" t="str">
        <f>'歳出（性質別）'!G3</f>
        <v>９４（H6）</v>
      </c>
      <c r="W155" s="19" t="str">
        <f>'歳出（性質別）'!H3</f>
        <v>９５（H7）</v>
      </c>
      <c r="X155" s="19" t="str">
        <f>'歳出（性質別）'!I3</f>
        <v>９６（H8）</v>
      </c>
      <c r="Y155" s="19" t="str">
        <f>'歳出（性質別）'!J3</f>
        <v>９７(H9）</v>
      </c>
      <c r="Z155" s="19" t="str">
        <f>'歳出（性質別）'!K3</f>
        <v>９８(H10）</v>
      </c>
      <c r="AA155" s="19" t="str">
        <f>'歳出（性質別）'!L3</f>
        <v>９９(H11)</v>
      </c>
      <c r="AB155" s="19" t="str">
        <f>'歳出（性質別）'!M3</f>
        <v>００(H12)</v>
      </c>
      <c r="AC155" s="19" t="str">
        <f>'歳出（性質別）'!N3</f>
        <v>０１(H13)</v>
      </c>
      <c r="AD155" s="19" t="str">
        <f>'歳出（性質別）'!O3</f>
        <v>０２(H14)</v>
      </c>
      <c r="AE155" s="19" t="str">
        <f>'歳出（性質別）'!P3</f>
        <v>０３(H15)</v>
      </c>
      <c r="AF155" s="19" t="str">
        <f>'歳出（性質別）'!Q3</f>
        <v>０４(H16)</v>
      </c>
      <c r="AG155" s="19" t="str">
        <f>'歳出（性質別）'!R3</f>
        <v>０５(H17)</v>
      </c>
      <c r="AH155" s="19" t="str">
        <f>'歳出（性質別）'!S3</f>
        <v>０６(H18)</v>
      </c>
      <c r="AI155" s="19" t="str">
        <f>'歳出（性質別）'!T3</f>
        <v>０７(H19)</v>
      </c>
      <c r="AJ155" s="19" t="str">
        <f>'歳出（性質別）'!U3</f>
        <v>０８(H20)</v>
      </c>
      <c r="AK155" s="19" t="str">
        <f>'歳出（性質別）'!V3</f>
        <v>０９(H21)</v>
      </c>
      <c r="AL155" s="19" t="str">
        <f>'歳出（性質別）'!W3</f>
        <v>１０(H22)</v>
      </c>
      <c r="AM155" s="19" t="str">
        <f>'歳出（性質別）'!X3</f>
        <v>１１(H23)</v>
      </c>
      <c r="AN155" s="19" t="str">
        <f>'歳出（性質別）'!Y3</f>
        <v>１２(H24)</v>
      </c>
      <c r="AO155" s="19" t="str">
        <f>'歳出（性質別）'!Z3</f>
        <v>１３(H25)</v>
      </c>
      <c r="AP155" s="19" t="str">
        <f>'歳出（性質別）'!AA3</f>
        <v>１４(H26)</v>
      </c>
      <c r="AQ155" s="19" t="str">
        <f>'歳出（性質別）'!AB3</f>
        <v>１５(H27)</v>
      </c>
      <c r="AR155" s="19" t="str">
        <f>'歳出（性質別）'!AC3</f>
        <v>１６(H28)</v>
      </c>
      <c r="AS155" s="19" t="str">
        <f>'歳出（性質別）'!AD3</f>
        <v>１７(H29)</v>
      </c>
      <c r="AT155" s="19" t="str">
        <f>'歳出（性質別）'!AE3</f>
        <v>１８(H30)</v>
      </c>
      <c r="AU155" s="19" t="str">
        <f>'歳出（性質別）'!AF3</f>
        <v>１９(R１)</v>
      </c>
    </row>
    <row r="156" spans="13:47" x14ac:dyDescent="0.2">
      <c r="P156" t="s">
        <v>89</v>
      </c>
      <c r="Q156" s="40">
        <f>'歳出（性質別）'!B19</f>
        <v>78685531</v>
      </c>
      <c r="R156" s="40">
        <f>'歳出（性質別）'!C19</f>
        <v>79990686</v>
      </c>
      <c r="S156" s="40">
        <f>'歳出（性質別）'!D19</f>
        <v>81983675</v>
      </c>
      <c r="T156" s="40">
        <f>'歳出（性質別）'!E19</f>
        <v>100686139</v>
      </c>
      <c r="U156" s="40">
        <f>'歳出（性質別）'!F19</f>
        <v>111726135</v>
      </c>
      <c r="V156" s="40">
        <f>'歳出（性質別）'!G19</f>
        <v>109277415</v>
      </c>
      <c r="W156" s="40">
        <f>'歳出（性質別）'!H19</f>
        <v>126173550</v>
      </c>
      <c r="X156" s="40">
        <f>'歳出（性質別）'!I19</f>
        <v>115895100</v>
      </c>
      <c r="Y156" s="40">
        <f>'歳出（性質別）'!J19</f>
        <v>108529954</v>
      </c>
      <c r="Z156" s="40">
        <f>'歳出（性質別）'!K19</f>
        <v>119624745</v>
      </c>
      <c r="AA156" s="40">
        <f>'歳出（性質別）'!L19</f>
        <v>130734062</v>
      </c>
      <c r="AB156" s="40">
        <f>'歳出（性質別）'!M19</f>
        <v>116761913</v>
      </c>
      <c r="AC156" s="40">
        <f>'歳出（性質別）'!N19</f>
        <v>110024026</v>
      </c>
      <c r="AD156" s="40">
        <f>'歳出（性質別）'!O19</f>
        <v>103737179</v>
      </c>
      <c r="AE156" s="40">
        <f>'歳出（性質別）'!P19</f>
        <v>83053931</v>
      </c>
      <c r="AF156" s="40">
        <f>'歳出（性質別）'!Q19</f>
        <v>67939477</v>
      </c>
      <c r="AG156" s="40">
        <f>'歳出（性質別）'!R19</f>
        <v>64382643</v>
      </c>
      <c r="AH156" s="40">
        <f>'歳出（性質別）'!S19</f>
        <v>52331543</v>
      </c>
      <c r="AI156" s="40">
        <f>'歳出（性質別）'!T19</f>
        <v>51922251</v>
      </c>
      <c r="AJ156" s="40">
        <f>'歳出（性質別）'!U19</f>
        <v>45492525</v>
      </c>
      <c r="AK156" s="40">
        <f>'歳出（性質別）'!V19</f>
        <v>49108527</v>
      </c>
      <c r="AL156" s="40">
        <f>'歳出（性質別）'!W19</f>
        <v>39517699</v>
      </c>
      <c r="AM156" s="40">
        <f>'歳出（性質別）'!X19</f>
        <v>51031731</v>
      </c>
      <c r="AN156" s="40">
        <f>'歳出（性質別）'!Y19</f>
        <v>58231189</v>
      </c>
      <c r="AO156" s="40">
        <f>'歳出（性質別）'!Z19</f>
        <v>70208198</v>
      </c>
      <c r="AP156" s="40">
        <f>'歳出（性質別）'!AA19</f>
        <v>68509785</v>
      </c>
      <c r="AQ156" s="40">
        <f>'歳出（性質別）'!AB19</f>
        <v>60368066</v>
      </c>
      <c r="AR156" s="40">
        <f>'歳出（性質別）'!AC19</f>
        <v>59837611</v>
      </c>
      <c r="AS156" s="40">
        <f>'歳出（性質別）'!AD19</f>
        <v>59076000</v>
      </c>
      <c r="AT156" s="40">
        <f>'歳出（性質別）'!AE19</f>
        <v>68066000</v>
      </c>
      <c r="AU156" s="40">
        <f>'歳出（性質別）'!AF19</f>
        <v>66652685</v>
      </c>
    </row>
    <row r="157" spans="13:47" x14ac:dyDescent="0.2">
      <c r="P157" t="s">
        <v>90</v>
      </c>
      <c r="Q157" s="40">
        <f>'歳出（性質別）'!B20</f>
        <v>54534008</v>
      </c>
      <c r="R157" s="40">
        <f>'歳出（性質別）'!C20</f>
        <v>71063368</v>
      </c>
      <c r="S157" s="40">
        <f>'歳出（性質別）'!D20</f>
        <v>82316141</v>
      </c>
      <c r="T157" s="40">
        <f>'歳出（性質別）'!E20</f>
        <v>96797769</v>
      </c>
      <c r="U157" s="40">
        <f>'歳出（性質別）'!F20</f>
        <v>106708286</v>
      </c>
      <c r="V157" s="40">
        <f>'歳出（性質別）'!G20</f>
        <v>103330110</v>
      </c>
      <c r="W157" s="40">
        <f>'歳出（性質別）'!H20</f>
        <v>130760853</v>
      </c>
      <c r="X157" s="40">
        <f>'歳出（性質別）'!I20</f>
        <v>131422650</v>
      </c>
      <c r="Y157" s="40">
        <f>'歳出（性質別）'!J20</f>
        <v>121020946</v>
      </c>
      <c r="Z157" s="40">
        <f>'歳出（性質別）'!K20</f>
        <v>120759821</v>
      </c>
      <c r="AA157" s="40">
        <f>'歳出（性質別）'!L20</f>
        <v>111780881</v>
      </c>
      <c r="AB157" s="40">
        <f>'歳出（性質別）'!M20</f>
        <v>100876844</v>
      </c>
      <c r="AC157" s="40">
        <f>'歳出（性質別）'!N20</f>
        <v>99845243</v>
      </c>
      <c r="AD157" s="40">
        <f>'歳出（性質別）'!O20</f>
        <v>89266063</v>
      </c>
      <c r="AE157" s="40">
        <f>'歳出（性質別）'!P20</f>
        <v>74891162</v>
      </c>
      <c r="AF157" s="40">
        <f>'歳出（性質別）'!Q20</f>
        <v>74649302</v>
      </c>
      <c r="AG157" s="40">
        <f>'歳出（性質別）'!R20</f>
        <v>75355481</v>
      </c>
      <c r="AH157" s="40">
        <f>'歳出（性質別）'!S20</f>
        <v>90866877</v>
      </c>
      <c r="AI157" s="40">
        <f>'歳出（性質別）'!T20</f>
        <v>67850423</v>
      </c>
      <c r="AJ157" s="40">
        <f>'歳出（性質別）'!U20</f>
        <v>51252483</v>
      </c>
      <c r="AK157" s="40">
        <f>'歳出（性質別）'!V20</f>
        <v>63982906</v>
      </c>
      <c r="AL157" s="40">
        <f>'歳出（性質別）'!W20</f>
        <v>70296479</v>
      </c>
      <c r="AM157" s="40">
        <f>'歳出（性質別）'!X20</f>
        <v>41313416</v>
      </c>
      <c r="AN157" s="40">
        <f>'歳出（性質別）'!Y20</f>
        <v>25193686</v>
      </c>
      <c r="AO157" s="40">
        <f>'歳出（性質別）'!Z20</f>
        <v>25472632</v>
      </c>
      <c r="AP157" s="40">
        <f>'歳出（性質別）'!AA20</f>
        <v>28152211</v>
      </c>
      <c r="AQ157" s="40">
        <f>'歳出（性質別）'!AB20</f>
        <v>31961275</v>
      </c>
      <c r="AR157" s="40">
        <f>'歳出（性質別）'!AC20</f>
        <v>34346359</v>
      </c>
      <c r="AS157" s="40">
        <f>'歳出（性質別）'!AD20</f>
        <v>42696000</v>
      </c>
      <c r="AT157" s="40">
        <f>'歳出（性質別）'!AE20</f>
        <v>47685296</v>
      </c>
      <c r="AU157" s="40">
        <f>'歳出（性質別）'!AF20</f>
        <v>55747582</v>
      </c>
    </row>
    <row r="191" ht="19.2" customHeight="1" x14ac:dyDescent="0.2"/>
    <row r="192" ht="21.6" customHeight="1" x14ac:dyDescent="0.2"/>
    <row r="193" spans="13:47" x14ac:dyDescent="0.2">
      <c r="Q193" t="str">
        <f>財政指標!C3</f>
        <v>８９（元）</v>
      </c>
      <c r="R193" t="str">
        <f>財政指標!D3</f>
        <v>９０（H2）</v>
      </c>
      <c r="S193" t="str">
        <f>財政指標!E3</f>
        <v>９１（H3）</v>
      </c>
      <c r="T193" t="str">
        <f>財政指標!F3</f>
        <v>９２（H4）</v>
      </c>
      <c r="U193" t="str">
        <f>財政指標!G3</f>
        <v>９３（H5）</v>
      </c>
      <c r="V193" t="str">
        <f>財政指標!H3</f>
        <v>９４（H6）</v>
      </c>
      <c r="W193" t="str">
        <f>財政指標!I3</f>
        <v>９５（H7）</v>
      </c>
      <c r="X193" t="str">
        <f>財政指標!J3</f>
        <v>９６（H8）</v>
      </c>
      <c r="Y193" t="str">
        <f>財政指標!K3</f>
        <v>９７（H9）</v>
      </c>
      <c r="Z193" t="str">
        <f>財政指標!L3</f>
        <v>９８(H10)</v>
      </c>
      <c r="AA193" t="str">
        <f>財政指標!M3</f>
        <v>９９(H11)</v>
      </c>
      <c r="AB193" t="str">
        <f>財政指標!N3</f>
        <v>００(H12)</v>
      </c>
      <c r="AC193" t="str">
        <f>財政指標!O3</f>
        <v>０１(H13)</v>
      </c>
      <c r="AD193" t="str">
        <f>財政指標!P3</f>
        <v>０２(H14)</v>
      </c>
      <c r="AE193" t="str">
        <f>財政指標!Q3</f>
        <v>０３(H15)</v>
      </c>
      <c r="AF193" t="str">
        <f>財政指標!R3</f>
        <v>０４(H16)</v>
      </c>
      <c r="AG193" t="str">
        <f>財政指標!S3</f>
        <v>０５(H17)</v>
      </c>
      <c r="AH193" t="str">
        <f>財政指標!T3</f>
        <v>０６(H18)</v>
      </c>
      <c r="AI193" t="str">
        <f>財政指標!U3</f>
        <v>０７(H19)</v>
      </c>
      <c r="AJ193" t="str">
        <f>財政指標!V3</f>
        <v>０８(H20)</v>
      </c>
      <c r="AK193" t="str">
        <f>財政指標!W3</f>
        <v>０９(H21)</v>
      </c>
      <c r="AL193" t="str">
        <f>財政指標!X3</f>
        <v>１０(H22)</v>
      </c>
      <c r="AM193" t="str">
        <f>財政指標!Y3</f>
        <v>１１(H23)</v>
      </c>
      <c r="AN193" t="str">
        <f>財政指標!Z3</f>
        <v>１２(H24)</v>
      </c>
      <c r="AO193" t="str">
        <f>財政指標!AA3</f>
        <v>１３(H25)</v>
      </c>
      <c r="AP193" t="str">
        <f>財政指標!AB3</f>
        <v>１４(H26)</v>
      </c>
      <c r="AQ193" t="str">
        <f>財政指標!AC3</f>
        <v>１５(H27)</v>
      </c>
      <c r="AR193" t="str">
        <f>財政指標!AD3</f>
        <v>１６(H28)</v>
      </c>
      <c r="AS193" t="str">
        <f>財政指標!AE3</f>
        <v>１７(H29)</v>
      </c>
      <c r="AT193" t="str">
        <f>財政指標!AF3</f>
        <v>１８(H30)</v>
      </c>
      <c r="AU193" t="str">
        <f>財政指標!AG3</f>
        <v>１９(R1)</v>
      </c>
    </row>
    <row r="194" spans="13:47" ht="14.4" x14ac:dyDescent="0.2">
      <c r="M194" s="76" t="s">
        <v>101</v>
      </c>
      <c r="P194" t="s">
        <v>76</v>
      </c>
      <c r="Q194" s="40">
        <f>財政指標!C6</f>
        <v>569396493</v>
      </c>
      <c r="R194" s="40">
        <f>財政指標!D6</f>
        <v>627695104</v>
      </c>
      <c r="S194" s="40">
        <f>財政指標!E6</f>
        <v>675563047</v>
      </c>
      <c r="T194" s="40">
        <f>財政指標!F6</f>
        <v>703489195</v>
      </c>
      <c r="U194" s="40">
        <f>財政指標!G6</f>
        <v>730780805</v>
      </c>
      <c r="V194" s="40">
        <f>財政指標!H6</f>
        <v>728157449</v>
      </c>
      <c r="W194" s="40">
        <f>財政指標!I6</f>
        <v>785966513</v>
      </c>
      <c r="X194" s="40">
        <f>財政指標!J6</f>
        <v>787652793</v>
      </c>
      <c r="Y194" s="40">
        <f>財政指標!K6</f>
        <v>788891256</v>
      </c>
      <c r="Z194" s="40">
        <f>財政指標!L6</f>
        <v>862158495</v>
      </c>
      <c r="AA194" s="40">
        <f>財政指標!M6</f>
        <v>866726671</v>
      </c>
      <c r="AB194" s="40">
        <f>財政指標!N6</f>
        <v>858264848</v>
      </c>
      <c r="AC194" s="40">
        <f>財政指標!O6</f>
        <v>848929661</v>
      </c>
      <c r="AD194" s="40">
        <f>財政指標!P6</f>
        <v>819339527</v>
      </c>
      <c r="AE194" s="40">
        <f>財政指標!Q6</f>
        <v>802144148</v>
      </c>
      <c r="AF194" s="40">
        <f>財政指標!R6</f>
        <v>802206257</v>
      </c>
      <c r="AG194" s="40">
        <f>財政指標!S6</f>
        <v>786838748</v>
      </c>
      <c r="AH194" s="40">
        <f>財政指標!T6</f>
        <v>774274301</v>
      </c>
      <c r="AI194" s="40">
        <f>財政指標!U6</f>
        <v>738707399</v>
      </c>
      <c r="AJ194" s="40">
        <f>財政指標!V6</f>
        <v>737098279</v>
      </c>
      <c r="AK194" s="40">
        <f>財政指標!W6</f>
        <v>796521990</v>
      </c>
      <c r="AL194" s="40">
        <f>財政指標!X6</f>
        <v>774337741</v>
      </c>
      <c r="AM194" s="40">
        <f>財政指標!Y6</f>
        <v>779554241</v>
      </c>
      <c r="AN194" s="40">
        <f>財政指標!Z6</f>
        <v>759869502</v>
      </c>
      <c r="AO194" s="40">
        <f>財政指標!AA6</f>
        <v>746097644</v>
      </c>
      <c r="AP194" s="40">
        <f>財政指標!AB6</f>
        <v>744445823</v>
      </c>
      <c r="AQ194" s="40">
        <f>財政指標!AC6</f>
        <v>755779332</v>
      </c>
      <c r="AR194" s="40">
        <f>財政指標!AD6</f>
        <v>753100900</v>
      </c>
      <c r="AS194" s="40">
        <f>財政指標!AE6</f>
        <v>741534409</v>
      </c>
      <c r="AT194" s="40">
        <f>財政指標!AF6</f>
        <v>739217289</v>
      </c>
      <c r="AU194" s="40">
        <f>財政指標!AG6</f>
        <v>743025567</v>
      </c>
    </row>
    <row r="195" spans="13:47" x14ac:dyDescent="0.2">
      <c r="P195" t="s">
        <v>77</v>
      </c>
      <c r="Q195" s="40">
        <f>財政指標!C32</f>
        <v>329836023</v>
      </c>
      <c r="R195" s="40">
        <f>財政指標!D32</f>
        <v>355655338</v>
      </c>
      <c r="S195" s="40">
        <f>財政指標!E32</f>
        <v>389864506</v>
      </c>
      <c r="T195" s="40">
        <f>財政指標!F32</f>
        <v>431114401</v>
      </c>
      <c r="U195" s="40">
        <f>財政指標!G32</f>
        <v>480516697</v>
      </c>
      <c r="V195" s="40">
        <f>財政指標!H32</f>
        <v>516616177</v>
      </c>
      <c r="W195" s="40">
        <f>財政指標!I32</f>
        <v>599275603</v>
      </c>
      <c r="X195" s="40">
        <f>財政指標!J32</f>
        <v>679625261</v>
      </c>
      <c r="Y195" s="40">
        <f>財政指標!K32</f>
        <v>743933545</v>
      </c>
      <c r="Z195" s="40">
        <f>財政指標!L32</f>
        <v>823310094</v>
      </c>
      <c r="AA195" s="40">
        <f>財政指標!M32</f>
        <v>884568204</v>
      </c>
      <c r="AB195" s="40">
        <f>財政指標!N32</f>
        <v>921526675</v>
      </c>
      <c r="AC195" s="40">
        <f>財政指標!O32</f>
        <v>952079536</v>
      </c>
      <c r="AD195" s="40">
        <f>財政指標!P32</f>
        <v>991445502</v>
      </c>
      <c r="AE195" s="40">
        <f>財政指標!Q32</f>
        <v>1009693000</v>
      </c>
      <c r="AF195" s="40">
        <f>財政指標!R32</f>
        <v>1003447880</v>
      </c>
      <c r="AG195" s="40">
        <f>財政指標!S32</f>
        <v>995944175</v>
      </c>
      <c r="AH195" s="40">
        <f>財政指標!T32</f>
        <v>999880187</v>
      </c>
      <c r="AI195" s="40">
        <f>財政指標!U32</f>
        <v>997145265</v>
      </c>
      <c r="AJ195" s="40">
        <f>財政指標!V32</f>
        <v>990206688</v>
      </c>
      <c r="AK195" s="40">
        <f>財政指標!W32</f>
        <v>1009059765</v>
      </c>
      <c r="AL195" s="40">
        <f>財政指標!X32</f>
        <v>1052961983</v>
      </c>
      <c r="AM195" s="40">
        <f>財政指標!Y32</f>
        <v>1074959195</v>
      </c>
      <c r="AN195" s="40">
        <f>財政指標!Z32</f>
        <v>1095307062</v>
      </c>
      <c r="AO195" s="40">
        <f>財政指標!AA32</f>
        <v>1109407333</v>
      </c>
      <c r="AP195" s="40">
        <f>財政指標!AB32</f>
        <v>1109025118</v>
      </c>
      <c r="AQ195" s="40">
        <f>財政指標!AC32</f>
        <v>1100834038</v>
      </c>
      <c r="AR195" s="40">
        <f>財政指標!AD32</f>
        <v>1100975926</v>
      </c>
      <c r="AS195" s="40">
        <f>財政指標!AE32</f>
        <v>1097778000</v>
      </c>
      <c r="AT195" s="40">
        <f>財政指標!AF32</f>
        <v>1109262000</v>
      </c>
      <c r="AU195" s="40">
        <f>財政指標!AG32</f>
        <v>1127260208</v>
      </c>
    </row>
    <row r="196" spans="13:47" x14ac:dyDescent="0.2">
      <c r="P196" t="s">
        <v>240</v>
      </c>
      <c r="AC196" s="40">
        <f>財政指標!O33</f>
        <v>10983100</v>
      </c>
      <c r="AD196" s="40">
        <f>財政指標!P33</f>
        <v>32791600</v>
      </c>
      <c r="AE196" s="40">
        <f>財政指標!Q33</f>
        <v>79314300</v>
      </c>
      <c r="AF196" s="40">
        <f>財政指標!R33</f>
        <v>112444000</v>
      </c>
      <c r="AG196" s="40">
        <f>財政指標!S33</f>
        <v>137213914</v>
      </c>
      <c r="AH196" s="40">
        <f>財政指標!T33</f>
        <v>157089306</v>
      </c>
      <c r="AI196" s="40">
        <f>財政指標!U33</f>
        <v>173371213</v>
      </c>
      <c r="AJ196" s="40">
        <f>財政指標!V33</f>
        <v>192237697</v>
      </c>
      <c r="AK196" s="40">
        <f>財政指標!W33</f>
        <v>235089425</v>
      </c>
      <c r="AL196" s="40">
        <f>財政指標!X33</f>
        <v>312381764</v>
      </c>
      <c r="AM196" s="40">
        <f>財政指標!Y33</f>
        <v>367034468</v>
      </c>
      <c r="AN196" s="40">
        <f>財政指標!Z33</f>
        <v>420255198</v>
      </c>
      <c r="AO196" s="40">
        <f>財政指標!AA33</f>
        <v>467002558</v>
      </c>
      <c r="AP196" s="40">
        <f>財政指標!AB33</f>
        <v>504092885</v>
      </c>
      <c r="AQ196" s="40">
        <f>財政指標!AC33</f>
        <v>524228145</v>
      </c>
      <c r="AR196" s="40">
        <f>財政指標!AD33</f>
        <v>533481372</v>
      </c>
      <c r="AS196" s="40">
        <f>財政指標!AE33</f>
        <v>545094000</v>
      </c>
      <c r="AT196" s="40">
        <f>財政指標!AF33</f>
        <v>552143000</v>
      </c>
      <c r="AU196" s="40">
        <f>財政指標!AG33</f>
        <v>550830000</v>
      </c>
    </row>
    <row r="197" spans="13:47" x14ac:dyDescent="0.2">
      <c r="P197" s="40" t="e">
        <f t="shared" ref="P197:AN197" si="0">P195-P196</f>
        <v>#VALUE!</v>
      </c>
      <c r="Q197" s="40">
        <f t="shared" si="0"/>
        <v>329836023</v>
      </c>
      <c r="R197" s="40">
        <f t="shared" si="0"/>
        <v>355655338</v>
      </c>
      <c r="S197" s="40">
        <f t="shared" si="0"/>
        <v>389864506</v>
      </c>
      <c r="T197" s="40">
        <f t="shared" si="0"/>
        <v>431114401</v>
      </c>
      <c r="U197" s="40">
        <f t="shared" si="0"/>
        <v>480516697</v>
      </c>
      <c r="V197" s="40">
        <f t="shared" si="0"/>
        <v>516616177</v>
      </c>
      <c r="W197" s="40">
        <f t="shared" si="0"/>
        <v>599275603</v>
      </c>
      <c r="X197" s="40">
        <f t="shared" si="0"/>
        <v>679625261</v>
      </c>
      <c r="Y197" s="40">
        <f t="shared" si="0"/>
        <v>743933545</v>
      </c>
      <c r="Z197" s="40">
        <f t="shared" si="0"/>
        <v>823310094</v>
      </c>
      <c r="AA197" s="40">
        <f t="shared" si="0"/>
        <v>884568204</v>
      </c>
      <c r="AB197" s="40">
        <f t="shared" si="0"/>
        <v>921526675</v>
      </c>
      <c r="AC197" s="40">
        <f t="shared" si="0"/>
        <v>941096436</v>
      </c>
      <c r="AD197" s="40">
        <f t="shared" si="0"/>
        <v>958653902</v>
      </c>
      <c r="AE197" s="40">
        <f t="shared" si="0"/>
        <v>930378700</v>
      </c>
      <c r="AF197" s="40">
        <f t="shared" si="0"/>
        <v>891003880</v>
      </c>
      <c r="AG197" s="40">
        <f t="shared" si="0"/>
        <v>858730261</v>
      </c>
      <c r="AH197" s="40">
        <f t="shared" si="0"/>
        <v>842790881</v>
      </c>
      <c r="AI197" s="40">
        <f t="shared" si="0"/>
        <v>823774052</v>
      </c>
      <c r="AJ197" s="40">
        <f t="shared" si="0"/>
        <v>797968991</v>
      </c>
      <c r="AK197" s="40">
        <f t="shared" si="0"/>
        <v>773970340</v>
      </c>
      <c r="AL197" s="40">
        <f t="shared" si="0"/>
        <v>740580219</v>
      </c>
      <c r="AM197" s="40">
        <f t="shared" si="0"/>
        <v>707924727</v>
      </c>
      <c r="AN197" s="40">
        <f t="shared" si="0"/>
        <v>675051864</v>
      </c>
      <c r="AO197" s="40">
        <f t="shared" ref="AO197:AP197" si="1">AO195-AO196</f>
        <v>642404775</v>
      </c>
      <c r="AP197" s="40">
        <f t="shared" si="1"/>
        <v>604932233</v>
      </c>
      <c r="AQ197" s="40">
        <f>AQ195-AQ196</f>
        <v>576605893</v>
      </c>
      <c r="AR197" s="40">
        <f>AR195-AR196</f>
        <v>567494554</v>
      </c>
      <c r="AS197" s="40">
        <f>AS195-AS196</f>
        <v>552684000</v>
      </c>
      <c r="AT197" s="40">
        <f>AT195-AT196</f>
        <v>557119000</v>
      </c>
      <c r="AU197" s="40">
        <f>AU195-AU196</f>
        <v>576430208</v>
      </c>
    </row>
  </sheetData>
  <phoneticPr fontId="2"/>
  <pageMargins left="0.78740157480314965" right="0.78740157480314965" top="0.66" bottom="0.78740157480314965" header="0.37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39"/>
  <sheetViews>
    <sheetView view="pageBreakPreview" zoomScaleNormal="100" workbookViewId="0">
      <pane xSplit="1" ySplit="3" topLeftCell="B20" activePane="bottomRight" state="frozen"/>
      <selection pane="topRight" activeCell="B1" sqref="B1"/>
      <selection pane="bottomLeft" activeCell="A2" sqref="A2"/>
      <selection pane="bottomRight" activeCell="AB17" sqref="AB17"/>
    </sheetView>
  </sheetViews>
  <sheetFormatPr defaultColWidth="9" defaultRowHeight="12" x14ac:dyDescent="0.15"/>
  <cols>
    <col min="1" max="1" width="24.77734375" style="1" customWidth="1"/>
    <col min="2" max="9" width="9.77734375" style="1" customWidth="1"/>
    <col min="10" max="11" width="9.77734375" style="6" customWidth="1"/>
    <col min="12" max="12" width="9.77734375" style="1" customWidth="1"/>
    <col min="13" max="15" width="9.77734375" style="55" customWidth="1"/>
    <col min="16" max="32" width="9.77734375" style="1" customWidth="1"/>
    <col min="33" max="35" width="8.77734375" style="1" customWidth="1"/>
    <col min="36" max="16384" width="9" style="1"/>
  </cols>
  <sheetData>
    <row r="1" spans="1:32" ht="17.25" customHeight="1" x14ac:dyDescent="0.2">
      <c r="A1" s="25" t="s">
        <v>54</v>
      </c>
      <c r="K1" s="26" t="s">
        <v>101</v>
      </c>
      <c r="O1" s="26"/>
      <c r="U1" s="26" t="s">
        <v>101</v>
      </c>
      <c r="W1" s="55"/>
      <c r="X1" s="55"/>
      <c r="Y1" s="55"/>
      <c r="Z1" s="55"/>
      <c r="AA1" s="55"/>
      <c r="AB1" s="55"/>
      <c r="AC1" s="26"/>
      <c r="AD1" s="26"/>
      <c r="AE1" s="26" t="s">
        <v>101</v>
      </c>
    </row>
    <row r="2" spans="1:32" ht="17.25" customHeight="1" x14ac:dyDescent="0.15">
      <c r="K2" s="21"/>
      <c r="L2" s="21" t="s">
        <v>95</v>
      </c>
      <c r="M2" s="21"/>
      <c r="O2" s="1"/>
      <c r="U2" s="21"/>
      <c r="V2" s="21" t="s">
        <v>95</v>
      </c>
      <c r="W2" s="21"/>
      <c r="X2" s="21"/>
      <c r="Y2" s="21"/>
      <c r="Z2" s="21"/>
      <c r="AA2" s="21"/>
      <c r="AB2" s="21"/>
      <c r="AC2" s="21"/>
      <c r="AD2" s="21"/>
      <c r="AE2" s="21"/>
      <c r="AF2" s="21" t="s">
        <v>95</v>
      </c>
    </row>
    <row r="3" spans="1:32" ht="17.25" customHeight="1" x14ac:dyDescent="0.15">
      <c r="A3" s="2"/>
      <c r="B3" s="2" t="s">
        <v>9</v>
      </c>
      <c r="C3" s="2" t="s">
        <v>8</v>
      </c>
      <c r="D3" s="2" t="s">
        <v>7</v>
      </c>
      <c r="E3" s="2" t="s">
        <v>6</v>
      </c>
      <c r="F3" s="2" t="s">
        <v>5</v>
      </c>
      <c r="G3" s="2" t="s">
        <v>4</v>
      </c>
      <c r="H3" s="2" t="s">
        <v>3</v>
      </c>
      <c r="I3" s="2" t="s">
        <v>2</v>
      </c>
      <c r="J3" s="5" t="s">
        <v>91</v>
      </c>
      <c r="K3" s="5" t="s">
        <v>92</v>
      </c>
      <c r="L3" s="2" t="s">
        <v>93</v>
      </c>
      <c r="M3" s="2" t="s">
        <v>100</v>
      </c>
      <c r="N3" s="2" t="s">
        <v>180</v>
      </c>
      <c r="O3" s="2" t="s">
        <v>181</v>
      </c>
      <c r="P3" s="2" t="s">
        <v>194</v>
      </c>
      <c r="Q3" s="2" t="s">
        <v>200</v>
      </c>
      <c r="R3" s="2" t="s">
        <v>208</v>
      </c>
      <c r="S3" s="2" t="s">
        <v>210</v>
      </c>
      <c r="T3" s="2" t="s">
        <v>215</v>
      </c>
      <c r="U3" s="2" t="s">
        <v>218</v>
      </c>
      <c r="V3" s="2" t="s">
        <v>219</v>
      </c>
      <c r="W3" s="2" t="s">
        <v>220</v>
      </c>
      <c r="X3" s="91" t="s">
        <v>221</v>
      </c>
      <c r="Y3" s="91" t="s">
        <v>222</v>
      </c>
      <c r="Z3" s="91" t="s">
        <v>226</v>
      </c>
      <c r="AA3" s="91" t="s">
        <v>228</v>
      </c>
      <c r="AB3" s="91" t="s">
        <v>232</v>
      </c>
      <c r="AC3" s="91" t="s">
        <v>234</v>
      </c>
      <c r="AD3" s="91" t="s">
        <v>244</v>
      </c>
      <c r="AE3" s="91" t="s">
        <v>247</v>
      </c>
      <c r="AF3" s="91" t="str">
        <f>財政指標!AG3</f>
        <v>１９(R1)</v>
      </c>
    </row>
    <row r="4" spans="1:32" ht="17.25" customHeight="1" x14ac:dyDescent="0.15">
      <c r="A4" s="3" t="s">
        <v>68</v>
      </c>
      <c r="B4" s="15">
        <v>215548978</v>
      </c>
      <c r="C4" s="15">
        <v>241666035</v>
      </c>
      <c r="D4" s="15">
        <v>253985593</v>
      </c>
      <c r="E4" s="15">
        <v>237929631</v>
      </c>
      <c r="F4" s="15">
        <v>218824889</v>
      </c>
      <c r="G4" s="15">
        <v>219131892</v>
      </c>
      <c r="H4" s="15">
        <v>230974630</v>
      </c>
      <c r="I4" s="15">
        <v>229907407</v>
      </c>
      <c r="J4" s="15">
        <v>241704187</v>
      </c>
      <c r="K4" s="15">
        <v>248964209</v>
      </c>
      <c r="L4" s="15">
        <v>238889836</v>
      </c>
      <c r="M4" s="15">
        <v>251849472</v>
      </c>
      <c r="N4" s="15">
        <v>246079727</v>
      </c>
      <c r="O4" s="15">
        <v>218669482</v>
      </c>
      <c r="P4" s="15">
        <v>225877905</v>
      </c>
      <c r="Q4" s="15">
        <v>248820686</v>
      </c>
      <c r="R4" s="15">
        <v>250076234</v>
      </c>
      <c r="S4" s="15">
        <v>273728886</v>
      </c>
      <c r="T4" s="15">
        <v>301028548</v>
      </c>
      <c r="U4" s="15">
        <v>288529432</v>
      </c>
      <c r="V4" s="15">
        <v>234609333</v>
      </c>
      <c r="W4" s="15">
        <v>224951161</v>
      </c>
      <c r="X4" s="15">
        <v>220954560</v>
      </c>
      <c r="Y4" s="15">
        <v>228209798</v>
      </c>
      <c r="Z4" s="15">
        <v>235507446</v>
      </c>
      <c r="AA4" s="15">
        <v>250751120</v>
      </c>
      <c r="AB4" s="15">
        <v>287156687</v>
      </c>
      <c r="AC4" s="15">
        <v>279018735</v>
      </c>
      <c r="AD4" s="15">
        <v>289130264</v>
      </c>
      <c r="AE4" s="15">
        <v>291289034</v>
      </c>
      <c r="AF4" s="15">
        <v>284424955</v>
      </c>
    </row>
    <row r="5" spans="1:32" ht="17.25" customHeight="1" x14ac:dyDescent="0.15">
      <c r="A5" s="3" t="s">
        <v>69</v>
      </c>
      <c r="B5" s="15">
        <v>14119702</v>
      </c>
      <c r="C5" s="15">
        <v>15626991</v>
      </c>
      <c r="D5" s="15">
        <v>16111075</v>
      </c>
      <c r="E5" s="15">
        <v>17834716</v>
      </c>
      <c r="F5" s="15">
        <v>19335676</v>
      </c>
      <c r="G5" s="15">
        <v>16902862</v>
      </c>
      <c r="H5" s="15">
        <v>17357364</v>
      </c>
      <c r="I5" s="15">
        <v>17819915</v>
      </c>
      <c r="J5" s="15">
        <v>7770594</v>
      </c>
      <c r="K5" s="15">
        <v>2553724</v>
      </c>
      <c r="L5" s="15">
        <v>2593805</v>
      </c>
      <c r="M5" s="15">
        <v>2655534</v>
      </c>
      <c r="N5" s="15">
        <v>2685424</v>
      </c>
      <c r="O5" s="15">
        <v>2812401</v>
      </c>
      <c r="P5" s="15">
        <v>3664547</v>
      </c>
      <c r="Q5" s="15">
        <v>7358781</v>
      </c>
      <c r="R5" s="15">
        <v>14456499</v>
      </c>
      <c r="S5" s="15">
        <v>37900355</v>
      </c>
      <c r="T5" s="15">
        <v>3912451</v>
      </c>
      <c r="U5" s="15">
        <v>3578743</v>
      </c>
      <c r="V5" s="15">
        <v>13847375</v>
      </c>
      <c r="W5" s="15">
        <v>26139468</v>
      </c>
      <c r="X5" s="15">
        <v>27479013</v>
      </c>
      <c r="Y5" s="15">
        <v>28320920</v>
      </c>
      <c r="Z5" s="15">
        <v>33421680</v>
      </c>
      <c r="AA5" s="15">
        <v>39354317</v>
      </c>
      <c r="AB5" s="15">
        <v>36031702</v>
      </c>
      <c r="AC5" s="15">
        <v>30474996</v>
      </c>
      <c r="AD5" s="15">
        <v>31441732</v>
      </c>
      <c r="AE5" s="15">
        <v>35129833</v>
      </c>
      <c r="AF5" s="15">
        <v>34360044</v>
      </c>
    </row>
    <row r="6" spans="1:32" ht="17.25" customHeight="1" x14ac:dyDescent="0.15">
      <c r="A6" s="3" t="s">
        <v>103</v>
      </c>
      <c r="C6" s="15"/>
      <c r="D6" s="15"/>
      <c r="E6" s="15"/>
      <c r="F6" s="15"/>
      <c r="G6" s="15"/>
      <c r="H6" s="15"/>
      <c r="I6" s="15"/>
      <c r="J6" s="15"/>
      <c r="K6" s="15"/>
      <c r="L6" s="15">
        <v>1902921</v>
      </c>
      <c r="M6" s="15">
        <v>1546722</v>
      </c>
      <c r="N6" s="15">
        <v>1329167</v>
      </c>
      <c r="O6" s="15">
        <v>1442709</v>
      </c>
      <c r="P6" s="15">
        <v>3414485</v>
      </c>
      <c r="Q6" s="15">
        <v>5549656</v>
      </c>
      <c r="R6" s="15">
        <v>11834818</v>
      </c>
      <c r="S6" s="15">
        <v>793126</v>
      </c>
      <c r="T6" s="15">
        <v>2150370</v>
      </c>
      <c r="U6" s="15">
        <v>4470871</v>
      </c>
      <c r="V6" s="15">
        <v>2786975</v>
      </c>
      <c r="W6" s="15">
        <v>2432128</v>
      </c>
      <c r="X6" s="15">
        <v>2056453</v>
      </c>
      <c r="Y6" s="15">
        <v>785137</v>
      </c>
      <c r="Z6" s="15">
        <v>795030</v>
      </c>
      <c r="AA6" s="15">
        <v>787815</v>
      </c>
      <c r="AB6" s="15">
        <v>798175</v>
      </c>
      <c r="AC6" s="15">
        <v>838562</v>
      </c>
      <c r="AD6" s="15">
        <v>913382</v>
      </c>
      <c r="AE6" s="15">
        <v>1058420</v>
      </c>
      <c r="AF6" s="15">
        <v>2840428</v>
      </c>
    </row>
    <row r="7" spans="1:32" ht="17.25" customHeight="1" x14ac:dyDescent="0.15">
      <c r="A7" s="3" t="s">
        <v>105</v>
      </c>
      <c r="B7" s="15">
        <v>113234946</v>
      </c>
      <c r="C7" s="15">
        <v>116511653</v>
      </c>
      <c r="D7" s="15">
        <v>119833761</v>
      </c>
      <c r="E7" s="15">
        <v>122974983</v>
      </c>
      <c r="F7" s="15">
        <v>123958016</v>
      </c>
      <c r="G7" s="15">
        <v>140276276</v>
      </c>
      <c r="H7" s="15">
        <v>143673913</v>
      </c>
      <c r="I7" s="15">
        <v>147386863</v>
      </c>
      <c r="J7" s="15">
        <v>148468152</v>
      </c>
      <c r="K7" s="15">
        <v>155055248</v>
      </c>
      <c r="L7" s="15">
        <v>186810945</v>
      </c>
      <c r="M7" s="15">
        <v>198403416</v>
      </c>
      <c r="N7" s="15">
        <v>189779072</v>
      </c>
      <c r="O7" s="15">
        <v>185274699</v>
      </c>
      <c r="P7" s="15">
        <v>171921575</v>
      </c>
      <c r="Q7" s="15">
        <v>156571505</v>
      </c>
      <c r="R7" s="15">
        <v>137504979</v>
      </c>
      <c r="S7" s="15">
        <v>130459817</v>
      </c>
      <c r="T7" s="15">
        <v>109590481</v>
      </c>
      <c r="U7" s="15">
        <v>117798963</v>
      </c>
      <c r="V7" s="15">
        <v>127889381</v>
      </c>
      <c r="W7" s="15">
        <v>140840964</v>
      </c>
      <c r="X7" s="15">
        <v>154019642</v>
      </c>
      <c r="Y7" s="15">
        <v>140188341</v>
      </c>
      <c r="Z7" s="15">
        <v>128666527</v>
      </c>
      <c r="AA7" s="15">
        <v>127826397</v>
      </c>
      <c r="AB7" s="15">
        <v>122681899</v>
      </c>
      <c r="AC7" s="15">
        <v>122753027</v>
      </c>
      <c r="AD7" s="15">
        <v>121949632</v>
      </c>
      <c r="AE7" s="15">
        <v>119896452</v>
      </c>
      <c r="AF7" s="15">
        <v>127008782</v>
      </c>
    </row>
    <row r="8" spans="1:32" ht="17.25" customHeight="1" x14ac:dyDescent="0.15">
      <c r="A8" s="3" t="s">
        <v>70</v>
      </c>
      <c r="B8" s="15">
        <v>110316697</v>
      </c>
      <c r="C8" s="15">
        <v>113377900</v>
      </c>
      <c r="D8" s="15">
        <v>116597833</v>
      </c>
      <c r="E8" s="15">
        <v>119642163</v>
      </c>
      <c r="F8" s="15">
        <v>120675543</v>
      </c>
      <c r="G8" s="15">
        <v>137074488</v>
      </c>
      <c r="H8" s="15">
        <v>140526632</v>
      </c>
      <c r="I8" s="15">
        <v>144108970</v>
      </c>
      <c r="J8" s="15">
        <v>145160120</v>
      </c>
      <c r="K8" s="15">
        <v>150188930</v>
      </c>
      <c r="L8" s="15">
        <v>182805729</v>
      </c>
      <c r="M8" s="15">
        <v>194388264</v>
      </c>
      <c r="N8" s="15">
        <v>186098799</v>
      </c>
      <c r="O8" s="15">
        <v>181923561</v>
      </c>
      <c r="P8" s="15">
        <v>168821415</v>
      </c>
      <c r="Q8" s="15">
        <v>153717277</v>
      </c>
      <c r="R8" s="15">
        <v>134841830</v>
      </c>
      <c r="S8" s="15">
        <v>128115675</v>
      </c>
      <c r="T8" s="15">
        <v>107490331</v>
      </c>
      <c r="U8" s="15">
        <v>115594753</v>
      </c>
      <c r="V8" s="15">
        <v>125601453</v>
      </c>
      <c r="W8" s="15">
        <v>138424028</v>
      </c>
      <c r="X8" s="15">
        <v>138163845</v>
      </c>
      <c r="Y8" s="15">
        <v>132702869</v>
      </c>
      <c r="Z8" s="15">
        <v>125029317</v>
      </c>
      <c r="AA8" s="15">
        <v>122974381</v>
      </c>
      <c r="AB8" s="15">
        <v>117552276</v>
      </c>
      <c r="AC8" s="15">
        <v>120295645</v>
      </c>
      <c r="AD8" s="15">
        <v>119601000</v>
      </c>
      <c r="AE8" s="15">
        <v>117574000</v>
      </c>
      <c r="AF8" s="15">
        <v>120739894</v>
      </c>
    </row>
    <row r="9" spans="1:32" ht="17.25" customHeight="1" x14ac:dyDescent="0.15">
      <c r="A9" s="3" t="s">
        <v>71</v>
      </c>
      <c r="B9" s="15">
        <v>2918249</v>
      </c>
      <c r="C9" s="15">
        <v>3133753</v>
      </c>
      <c r="D9" s="15">
        <v>3235928</v>
      </c>
      <c r="E9" s="15">
        <v>3332820</v>
      </c>
      <c r="F9" s="15">
        <v>3282473</v>
      </c>
      <c r="G9" s="15">
        <v>3201788</v>
      </c>
      <c r="H9" s="15">
        <v>3147281</v>
      </c>
      <c r="I9" s="15">
        <v>3277893</v>
      </c>
      <c r="J9" s="15">
        <v>3308032</v>
      </c>
      <c r="K9" s="15">
        <v>4866318</v>
      </c>
      <c r="L9" s="15">
        <v>4005216</v>
      </c>
      <c r="M9" s="15">
        <v>4015122</v>
      </c>
      <c r="N9" s="15">
        <v>3680273</v>
      </c>
      <c r="O9" s="15">
        <v>3351138</v>
      </c>
      <c r="P9" s="15">
        <v>3100160</v>
      </c>
      <c r="Q9" s="15">
        <v>2854228</v>
      </c>
      <c r="R9" s="15">
        <v>2663149</v>
      </c>
      <c r="S9" s="15">
        <v>2344142</v>
      </c>
      <c r="T9" s="15">
        <v>2100150</v>
      </c>
      <c r="U9" s="15">
        <v>2204210</v>
      </c>
      <c r="V9" s="15">
        <v>2287928</v>
      </c>
      <c r="W9" s="15">
        <v>2416936</v>
      </c>
      <c r="X9" s="15">
        <v>9075155</v>
      </c>
      <c r="Y9" s="15">
        <v>2609438</v>
      </c>
      <c r="Z9" s="15">
        <v>2612542</v>
      </c>
      <c r="AA9" s="15">
        <v>2975615</v>
      </c>
      <c r="AB9" s="15">
        <v>3369394</v>
      </c>
      <c r="AC9" s="15">
        <v>2228678</v>
      </c>
      <c r="AD9" s="42">
        <v>2097189</v>
      </c>
      <c r="AE9" s="107">
        <v>2083399</v>
      </c>
      <c r="AF9" s="107">
        <v>6031362</v>
      </c>
    </row>
    <row r="10" spans="1:32" ht="17.25" customHeight="1" x14ac:dyDescent="0.15">
      <c r="A10" s="3" t="s">
        <v>225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>
        <v>6780642</v>
      </c>
      <c r="Y10" s="15">
        <v>4876034</v>
      </c>
      <c r="Z10" s="15">
        <v>1024668</v>
      </c>
      <c r="AA10" s="15">
        <v>1876401</v>
      </c>
      <c r="AB10" s="15">
        <v>1760229</v>
      </c>
      <c r="AC10" s="15">
        <v>228704</v>
      </c>
      <c r="AD10" s="42">
        <v>251528</v>
      </c>
      <c r="AE10" s="42">
        <v>239202</v>
      </c>
      <c r="AF10" s="42">
        <v>237526</v>
      </c>
    </row>
    <row r="11" spans="1:32" ht="17.25" customHeight="1" x14ac:dyDescent="0.15">
      <c r="A11" s="3" t="s">
        <v>107</v>
      </c>
      <c r="B11" s="15">
        <v>777467</v>
      </c>
      <c r="C11" s="15">
        <v>869189</v>
      </c>
      <c r="D11" s="15">
        <v>1049836</v>
      </c>
      <c r="E11" s="15">
        <v>1013338</v>
      </c>
      <c r="F11" s="15">
        <v>1018841</v>
      </c>
      <c r="G11" s="15">
        <v>1027600</v>
      </c>
      <c r="H11" s="15">
        <v>1022968</v>
      </c>
      <c r="I11" s="15">
        <v>1031511</v>
      </c>
      <c r="J11" s="15">
        <v>1011732</v>
      </c>
      <c r="K11" s="15">
        <v>993130</v>
      </c>
      <c r="L11" s="15">
        <v>986840</v>
      </c>
      <c r="M11" s="15">
        <v>836157</v>
      </c>
      <c r="N11" s="15">
        <v>850952</v>
      </c>
      <c r="O11" s="15">
        <v>838769</v>
      </c>
      <c r="P11" s="15">
        <v>904607</v>
      </c>
      <c r="Q11" s="15">
        <v>884844</v>
      </c>
      <c r="R11" s="15">
        <v>885952</v>
      </c>
      <c r="S11" s="15">
        <v>929298</v>
      </c>
      <c r="T11" s="15">
        <v>925982</v>
      </c>
      <c r="U11" s="15">
        <v>829001</v>
      </c>
      <c r="V11" s="15">
        <v>808277</v>
      </c>
      <c r="W11" s="15">
        <v>753885</v>
      </c>
      <c r="X11" s="15">
        <v>719853</v>
      </c>
      <c r="Y11" s="15">
        <v>681904</v>
      </c>
      <c r="Z11" s="15">
        <v>632529</v>
      </c>
      <c r="AA11" s="15">
        <v>554037</v>
      </c>
      <c r="AB11" s="15">
        <v>581823</v>
      </c>
      <c r="AC11" s="15">
        <v>552558</v>
      </c>
      <c r="AD11" s="15">
        <v>528430</v>
      </c>
      <c r="AE11" s="15">
        <v>474514</v>
      </c>
      <c r="AF11" s="15">
        <v>455201</v>
      </c>
    </row>
    <row r="12" spans="1:32" ht="17.25" customHeight="1" x14ac:dyDescent="0.15">
      <c r="A12" s="3" t="s">
        <v>109</v>
      </c>
      <c r="B12" s="15">
        <v>7204322</v>
      </c>
      <c r="C12" s="15">
        <v>7157125</v>
      </c>
      <c r="D12" s="15">
        <v>6692507</v>
      </c>
      <c r="E12" s="15">
        <v>7691459</v>
      </c>
      <c r="F12" s="15">
        <v>9523007</v>
      </c>
      <c r="G12" s="15">
        <v>8824117</v>
      </c>
      <c r="H12" s="15">
        <v>14102994</v>
      </c>
      <c r="I12" s="15">
        <v>11513037</v>
      </c>
      <c r="J12" s="8">
        <v>11004819</v>
      </c>
      <c r="K12" s="9">
        <v>11744001</v>
      </c>
      <c r="L12" s="9">
        <v>14020244</v>
      </c>
      <c r="M12" s="16">
        <v>12066132</v>
      </c>
      <c r="N12" s="16">
        <v>11674210</v>
      </c>
      <c r="O12" s="16">
        <v>9803219</v>
      </c>
      <c r="P12" s="15">
        <v>13143944</v>
      </c>
      <c r="Q12" s="15">
        <v>6059959</v>
      </c>
      <c r="R12" s="15">
        <v>6605067</v>
      </c>
      <c r="S12" s="15">
        <v>5718130</v>
      </c>
      <c r="T12" s="15">
        <v>4867578</v>
      </c>
      <c r="U12" s="15">
        <v>5825487</v>
      </c>
      <c r="V12" s="15">
        <v>6022985</v>
      </c>
      <c r="W12" s="15">
        <v>4216233</v>
      </c>
      <c r="X12" s="15">
        <v>4805804</v>
      </c>
      <c r="Y12" s="15">
        <v>3555790</v>
      </c>
      <c r="Z12" s="15">
        <v>2570069</v>
      </c>
      <c r="AA12" s="15">
        <v>2737522</v>
      </c>
      <c r="AB12" s="15">
        <v>3341039</v>
      </c>
      <c r="AC12" s="15">
        <v>2868246</v>
      </c>
      <c r="AD12" s="15">
        <v>2371215</v>
      </c>
      <c r="AE12" s="15">
        <v>2858131</v>
      </c>
      <c r="AF12" s="15">
        <v>2597844</v>
      </c>
    </row>
    <row r="13" spans="1:32" ht="17.25" customHeight="1" x14ac:dyDescent="0.15">
      <c r="A13" s="3" t="s">
        <v>111</v>
      </c>
      <c r="B13" s="15">
        <v>8811420</v>
      </c>
      <c r="C13" s="15">
        <v>9154010</v>
      </c>
      <c r="D13" s="15">
        <v>9465897</v>
      </c>
      <c r="E13" s="15">
        <v>9611351</v>
      </c>
      <c r="F13" s="15">
        <v>10106465</v>
      </c>
      <c r="G13" s="15">
        <v>10010089</v>
      </c>
      <c r="H13" s="15">
        <v>10173357</v>
      </c>
      <c r="I13" s="15">
        <v>10260225</v>
      </c>
      <c r="J13" s="8">
        <v>10262681</v>
      </c>
      <c r="K13" s="9">
        <v>10024681</v>
      </c>
      <c r="L13" s="9">
        <v>9935170</v>
      </c>
      <c r="M13" s="16">
        <v>9977746</v>
      </c>
      <c r="N13" s="16">
        <v>9952511</v>
      </c>
      <c r="O13" s="16">
        <v>9668774</v>
      </c>
      <c r="P13" s="73">
        <v>9529850</v>
      </c>
      <c r="Q13" s="73">
        <v>9373615</v>
      </c>
      <c r="R13" s="73">
        <v>9209186</v>
      </c>
      <c r="S13" s="73">
        <v>8932629</v>
      </c>
      <c r="T13" s="73">
        <v>8840304</v>
      </c>
      <c r="U13" s="73">
        <v>8757523</v>
      </c>
      <c r="V13" s="73">
        <v>8205046</v>
      </c>
      <c r="W13" s="73">
        <v>3844592</v>
      </c>
      <c r="X13" s="89">
        <v>3804015</v>
      </c>
      <c r="Y13" s="89">
        <v>3762724</v>
      </c>
      <c r="Z13" s="89">
        <v>3701426</v>
      </c>
      <c r="AA13" s="89">
        <v>5197128</v>
      </c>
      <c r="AB13" s="89">
        <v>6427085</v>
      </c>
      <c r="AC13" s="89">
        <v>7798181</v>
      </c>
      <c r="AD13" s="90">
        <v>7842778</v>
      </c>
      <c r="AE13" s="42">
        <v>7458337</v>
      </c>
      <c r="AF13" s="107">
        <v>7291880</v>
      </c>
    </row>
    <row r="14" spans="1:32" ht="17.25" customHeight="1" x14ac:dyDescent="0.15">
      <c r="A14" s="4" t="s">
        <v>113</v>
      </c>
      <c r="B14" s="15">
        <v>3062998</v>
      </c>
      <c r="C14" s="15">
        <v>3252793</v>
      </c>
      <c r="D14" s="15">
        <v>3612256</v>
      </c>
      <c r="E14" s="15">
        <v>3643978</v>
      </c>
      <c r="F14" s="15">
        <v>3901176</v>
      </c>
      <c r="G14" s="15">
        <v>4283761</v>
      </c>
      <c r="H14" s="15">
        <v>4326419</v>
      </c>
      <c r="I14" s="15">
        <v>4281431</v>
      </c>
      <c r="J14" s="8">
        <v>3651933</v>
      </c>
      <c r="K14" s="11">
        <v>3541912</v>
      </c>
      <c r="L14" s="11">
        <v>4303024</v>
      </c>
      <c r="M14" s="19">
        <v>4142794</v>
      </c>
      <c r="N14" s="19">
        <v>4026559</v>
      </c>
      <c r="O14" s="19">
        <v>3873190</v>
      </c>
      <c r="P14" s="77">
        <v>3635949</v>
      </c>
      <c r="Q14" s="77">
        <v>3842688</v>
      </c>
      <c r="R14" s="77">
        <v>3641659</v>
      </c>
      <c r="S14" s="77">
        <v>3550288</v>
      </c>
      <c r="T14" s="77">
        <v>3435809</v>
      </c>
      <c r="U14" s="77">
        <v>3261532</v>
      </c>
      <c r="V14" s="77">
        <v>3488197</v>
      </c>
      <c r="W14" s="77">
        <v>3404785</v>
      </c>
      <c r="X14" s="90">
        <v>3352529</v>
      </c>
      <c r="Y14" s="90">
        <v>3266563</v>
      </c>
      <c r="Z14" s="90">
        <v>3068888</v>
      </c>
      <c r="AA14" s="90">
        <v>3243572</v>
      </c>
      <c r="AB14" s="90">
        <v>3185744</v>
      </c>
      <c r="AC14" s="90">
        <v>3154175</v>
      </c>
      <c r="AD14" s="90">
        <v>3108718</v>
      </c>
      <c r="AE14" s="42">
        <v>3075109</v>
      </c>
      <c r="AF14" s="78">
        <v>3225961</v>
      </c>
    </row>
    <row r="15" spans="1:32" ht="17.25" customHeight="1" x14ac:dyDescent="0.15">
      <c r="A15" s="3" t="s">
        <v>115</v>
      </c>
      <c r="B15" s="15">
        <v>105977683</v>
      </c>
      <c r="C15" s="15">
        <v>111079209</v>
      </c>
      <c r="D15" s="15">
        <v>117399200</v>
      </c>
      <c r="E15" s="15">
        <v>139453854</v>
      </c>
      <c r="F15" s="15">
        <v>137958202</v>
      </c>
      <c r="G15" s="15">
        <v>137268094</v>
      </c>
      <c r="H15" s="15">
        <v>146604392</v>
      </c>
      <c r="I15" s="15">
        <v>145176039</v>
      </c>
      <c r="J15" s="8">
        <v>143103614</v>
      </c>
      <c r="K15" s="9">
        <v>157581751</v>
      </c>
      <c r="L15" s="9">
        <v>177433476</v>
      </c>
      <c r="M15" s="16">
        <v>162063782</v>
      </c>
      <c r="N15" s="16">
        <v>161628326</v>
      </c>
      <c r="O15" s="16">
        <v>141433767</v>
      </c>
      <c r="P15" s="15">
        <v>128506048</v>
      </c>
      <c r="Q15" s="15">
        <v>125183841</v>
      </c>
      <c r="R15" s="15">
        <v>103948563</v>
      </c>
      <c r="S15" s="15">
        <v>83821259</v>
      </c>
      <c r="T15" s="15">
        <v>82231855</v>
      </c>
      <c r="U15" s="15">
        <v>91917355</v>
      </c>
      <c r="V15" s="15">
        <v>145602788</v>
      </c>
      <c r="W15" s="15">
        <v>99220971</v>
      </c>
      <c r="X15" s="15">
        <v>103018643</v>
      </c>
      <c r="Y15" s="15">
        <v>95424069</v>
      </c>
      <c r="Z15" s="15">
        <v>102491145</v>
      </c>
      <c r="AA15" s="15">
        <v>89960066</v>
      </c>
      <c r="AB15" s="15">
        <v>89196769</v>
      </c>
      <c r="AC15" s="15">
        <v>93669519</v>
      </c>
      <c r="AD15" s="15">
        <v>85825797</v>
      </c>
      <c r="AE15" s="15">
        <v>88749348</v>
      </c>
      <c r="AF15" s="15">
        <v>92509112</v>
      </c>
    </row>
    <row r="16" spans="1:32" ht="17.25" customHeight="1" x14ac:dyDescent="0.15">
      <c r="A16" s="3" t="s">
        <v>183</v>
      </c>
      <c r="B16" s="15">
        <v>4860715</v>
      </c>
      <c r="C16" s="15">
        <v>7831573</v>
      </c>
      <c r="D16" s="15">
        <v>10074535</v>
      </c>
      <c r="E16" s="15">
        <v>8443680</v>
      </c>
      <c r="F16" s="15">
        <v>6205091</v>
      </c>
      <c r="G16" s="15">
        <v>6975164</v>
      </c>
      <c r="H16" s="15">
        <v>3863405</v>
      </c>
      <c r="I16" s="15">
        <v>4858066</v>
      </c>
      <c r="J16" s="8">
        <v>5433331</v>
      </c>
      <c r="K16" s="9">
        <v>4900097</v>
      </c>
      <c r="L16" s="9">
        <v>3272534</v>
      </c>
      <c r="M16" s="16">
        <v>3019531</v>
      </c>
      <c r="N16" s="16">
        <v>2364326</v>
      </c>
      <c r="O16" s="16">
        <v>1976134</v>
      </c>
      <c r="P16" s="15">
        <v>2067757</v>
      </c>
      <c r="Q16" s="15">
        <v>1925228</v>
      </c>
      <c r="R16" s="15">
        <v>1724804</v>
      </c>
      <c r="S16" s="15">
        <v>1714350</v>
      </c>
      <c r="T16" s="15">
        <v>2666317</v>
      </c>
      <c r="U16" s="15">
        <v>1932831</v>
      </c>
      <c r="V16" s="15">
        <v>1940789</v>
      </c>
      <c r="W16" s="15">
        <v>1611909</v>
      </c>
      <c r="X16" s="15">
        <v>1798705</v>
      </c>
      <c r="Y16" s="15">
        <v>2394257</v>
      </c>
      <c r="Z16" s="15">
        <v>1904714</v>
      </c>
      <c r="AA16" s="15">
        <v>1437608</v>
      </c>
      <c r="AB16" s="15">
        <v>1551838</v>
      </c>
      <c r="AC16" s="15">
        <v>1492653</v>
      </c>
      <c r="AD16" s="15">
        <v>1540235</v>
      </c>
      <c r="AE16" s="15">
        <v>1480595</v>
      </c>
      <c r="AF16" s="15">
        <v>1289306</v>
      </c>
    </row>
    <row r="17" spans="1:32" ht="17.25" customHeight="1" x14ac:dyDescent="0.15">
      <c r="A17" s="3" t="s">
        <v>184</v>
      </c>
      <c r="B17" s="15">
        <v>368895</v>
      </c>
      <c r="C17" s="15">
        <v>146328</v>
      </c>
      <c r="D17" s="15">
        <v>453646</v>
      </c>
      <c r="E17" s="15">
        <v>277678</v>
      </c>
      <c r="F17" s="15">
        <v>263648</v>
      </c>
      <c r="G17" s="15">
        <v>110023</v>
      </c>
      <c r="H17" s="15">
        <v>231788</v>
      </c>
      <c r="I17" s="15">
        <v>121368</v>
      </c>
      <c r="J17" s="8">
        <v>257311</v>
      </c>
      <c r="K17" s="9">
        <v>20172808</v>
      </c>
      <c r="L17" s="9">
        <v>148587</v>
      </c>
      <c r="M17" s="16">
        <v>182982</v>
      </c>
      <c r="N17" s="16">
        <v>393529</v>
      </c>
      <c r="O17" s="16">
        <v>187002</v>
      </c>
      <c r="P17" s="15">
        <v>200746</v>
      </c>
      <c r="Q17" s="15">
        <v>35931</v>
      </c>
      <c r="R17" s="15">
        <v>162991</v>
      </c>
      <c r="S17" s="15">
        <v>98066</v>
      </c>
      <c r="T17" s="15">
        <v>105162</v>
      </c>
      <c r="U17" s="15">
        <v>337040</v>
      </c>
      <c r="V17" s="15">
        <v>1666987</v>
      </c>
      <c r="W17" s="15">
        <v>132797</v>
      </c>
      <c r="X17" s="15">
        <v>791573</v>
      </c>
      <c r="Y17" s="15">
        <v>196761</v>
      </c>
      <c r="Z17" s="15">
        <v>350044</v>
      </c>
      <c r="AA17" s="15">
        <v>102910</v>
      </c>
      <c r="AB17" s="15">
        <v>171913</v>
      </c>
      <c r="AC17" s="15">
        <v>123154</v>
      </c>
      <c r="AD17" s="15">
        <v>330042</v>
      </c>
      <c r="AE17" s="15">
        <v>117606</v>
      </c>
      <c r="AF17" s="15">
        <v>290782</v>
      </c>
    </row>
    <row r="18" spans="1:32" ht="17.25" customHeight="1" x14ac:dyDescent="0.15">
      <c r="A18" s="3" t="s">
        <v>185</v>
      </c>
      <c r="B18" s="15">
        <v>1689516</v>
      </c>
      <c r="C18" s="15">
        <v>4257138</v>
      </c>
      <c r="D18" s="15">
        <v>9447520</v>
      </c>
      <c r="E18" s="15">
        <v>13272621</v>
      </c>
      <c r="F18" s="15">
        <v>16351924</v>
      </c>
      <c r="G18" s="15">
        <v>13644820</v>
      </c>
      <c r="H18" s="15">
        <v>13387792</v>
      </c>
      <c r="I18" s="15">
        <v>11826791</v>
      </c>
      <c r="J18" s="8">
        <v>11524194</v>
      </c>
      <c r="K18" s="9">
        <v>16652607</v>
      </c>
      <c r="L18" s="9">
        <v>6830261</v>
      </c>
      <c r="M18" s="16">
        <v>5925000</v>
      </c>
      <c r="N18" s="16">
        <v>3016289</v>
      </c>
      <c r="O18" s="16">
        <v>23109949</v>
      </c>
      <c r="P18" s="15">
        <v>9687652</v>
      </c>
      <c r="Q18" s="15">
        <v>11431651</v>
      </c>
      <c r="R18" s="15">
        <v>39211062</v>
      </c>
      <c r="S18" s="15">
        <v>24135144</v>
      </c>
      <c r="T18" s="15">
        <v>30208914</v>
      </c>
      <c r="U18" s="15">
        <v>29969637</v>
      </c>
      <c r="V18" s="15">
        <v>30881156</v>
      </c>
      <c r="W18" s="15">
        <v>19944654</v>
      </c>
      <c r="X18" s="15">
        <v>27060917</v>
      </c>
      <c r="Y18" s="15">
        <v>23012980</v>
      </c>
      <c r="Z18" s="15">
        <v>21648740</v>
      </c>
      <c r="AA18" s="15">
        <v>30035088</v>
      </c>
      <c r="AB18" s="15">
        <v>22456274</v>
      </c>
      <c r="AC18" s="15">
        <v>17228132</v>
      </c>
      <c r="AD18" s="15">
        <v>21541517</v>
      </c>
      <c r="AE18" s="15">
        <v>10702796</v>
      </c>
      <c r="AF18" s="15">
        <v>18341022</v>
      </c>
    </row>
    <row r="19" spans="1:32" ht="17.25" customHeight="1" x14ac:dyDescent="0.15">
      <c r="A19" s="3" t="s">
        <v>186</v>
      </c>
      <c r="B19" s="15">
        <v>8548023</v>
      </c>
      <c r="C19" s="15">
        <v>11851650</v>
      </c>
      <c r="D19" s="15">
        <v>12992272</v>
      </c>
      <c r="E19" s="15">
        <v>12021384</v>
      </c>
      <c r="F19" s="15">
        <v>12606187</v>
      </c>
      <c r="G19" s="15">
        <v>13547930</v>
      </c>
      <c r="H19" s="15">
        <v>17404565</v>
      </c>
      <c r="I19" s="15">
        <v>16893230</v>
      </c>
      <c r="J19" s="8">
        <v>18699645</v>
      </c>
      <c r="K19" s="9">
        <v>17100457</v>
      </c>
      <c r="L19" s="9">
        <v>17910222</v>
      </c>
      <c r="M19" s="16">
        <v>18477642</v>
      </c>
      <c r="N19" s="16">
        <v>20004290</v>
      </c>
      <c r="O19" s="16">
        <v>17814513</v>
      </c>
      <c r="P19" s="15">
        <v>17510037</v>
      </c>
      <c r="Q19" s="15">
        <v>19024190</v>
      </c>
      <c r="R19" s="15">
        <v>18117965</v>
      </c>
      <c r="S19" s="15">
        <v>19632094</v>
      </c>
      <c r="T19" s="15">
        <v>19086534</v>
      </c>
      <c r="U19" s="15">
        <v>12624436</v>
      </c>
      <c r="V19" s="15">
        <v>13751766</v>
      </c>
      <c r="W19" s="15">
        <v>13925525</v>
      </c>
      <c r="X19" s="15">
        <v>23069841</v>
      </c>
      <c r="Y19" s="15">
        <v>16379851</v>
      </c>
      <c r="Z19" s="15">
        <v>16777340</v>
      </c>
      <c r="AA19" s="15">
        <v>16801750</v>
      </c>
      <c r="AB19" s="15">
        <v>16895581</v>
      </c>
      <c r="AC19" s="15">
        <v>16401663</v>
      </c>
      <c r="AD19" s="15">
        <v>10237696</v>
      </c>
      <c r="AE19" s="15">
        <v>14205970</v>
      </c>
      <c r="AF19" s="15">
        <v>13328084</v>
      </c>
    </row>
    <row r="20" spans="1:32" ht="17.25" customHeight="1" x14ac:dyDescent="0.15">
      <c r="A20" s="3" t="s">
        <v>187</v>
      </c>
      <c r="B20" s="15">
        <v>52923230</v>
      </c>
      <c r="C20" s="15">
        <v>58284164</v>
      </c>
      <c r="D20" s="15">
        <v>63995456</v>
      </c>
      <c r="E20" s="15">
        <v>71411332</v>
      </c>
      <c r="F20" s="15">
        <v>79652783</v>
      </c>
      <c r="G20" s="15">
        <v>84401311</v>
      </c>
      <c r="H20" s="15">
        <v>83081726</v>
      </c>
      <c r="I20" s="15">
        <v>84208255</v>
      </c>
      <c r="J20" s="8">
        <v>89210520</v>
      </c>
      <c r="K20" s="9">
        <v>92505702</v>
      </c>
      <c r="L20" s="9">
        <v>89924848</v>
      </c>
      <c r="M20" s="16">
        <v>90825928</v>
      </c>
      <c r="N20" s="16">
        <v>93973505</v>
      </c>
      <c r="O20" s="16">
        <v>88249082</v>
      </c>
      <c r="P20" s="15">
        <v>116814936</v>
      </c>
      <c r="Q20" s="15">
        <v>134384909</v>
      </c>
      <c r="R20" s="15">
        <v>120783263</v>
      </c>
      <c r="S20" s="15">
        <v>107880793</v>
      </c>
      <c r="T20" s="15">
        <v>99091530</v>
      </c>
      <c r="U20" s="15">
        <v>101638812</v>
      </c>
      <c r="V20" s="15">
        <v>117692460</v>
      </c>
      <c r="W20" s="15">
        <v>131534510</v>
      </c>
      <c r="X20" s="15">
        <v>122943804</v>
      </c>
      <c r="Y20" s="15">
        <v>128915547</v>
      </c>
      <c r="Z20" s="15">
        <v>113207216</v>
      </c>
      <c r="AA20" s="15">
        <v>104696940</v>
      </c>
      <c r="AB20" s="15">
        <v>97618866</v>
      </c>
      <c r="AC20" s="15">
        <v>93551995</v>
      </c>
      <c r="AD20" s="15">
        <v>87932941</v>
      </c>
      <c r="AE20" s="15">
        <v>70735228</v>
      </c>
      <c r="AF20" s="15">
        <v>58494618</v>
      </c>
    </row>
    <row r="21" spans="1:32" ht="17.25" customHeight="1" x14ac:dyDescent="0.15">
      <c r="A21" s="3" t="s">
        <v>188</v>
      </c>
      <c r="B21" s="15">
        <v>44120248</v>
      </c>
      <c r="C21" s="15">
        <v>52999518</v>
      </c>
      <c r="D21" s="15">
        <v>62470877</v>
      </c>
      <c r="E21" s="15">
        <v>70515377</v>
      </c>
      <c r="F21" s="15">
        <v>104622830</v>
      </c>
      <c r="G21" s="15">
        <v>89158075</v>
      </c>
      <c r="H21" s="15">
        <v>116654430</v>
      </c>
      <c r="I21" s="15">
        <v>121068300</v>
      </c>
      <c r="J21" s="8">
        <v>113889000</v>
      </c>
      <c r="K21" s="9">
        <v>138278390</v>
      </c>
      <c r="L21" s="9">
        <v>130241600</v>
      </c>
      <c r="M21" s="16">
        <v>116296300</v>
      </c>
      <c r="N21" s="16">
        <v>118986287</v>
      </c>
      <c r="O21" s="16">
        <v>131695874</v>
      </c>
      <c r="P21" s="15">
        <v>114288300</v>
      </c>
      <c r="Q21" s="15">
        <v>99273000</v>
      </c>
      <c r="R21" s="15">
        <v>88307800</v>
      </c>
      <c r="S21" s="15">
        <v>94066600</v>
      </c>
      <c r="T21" s="15">
        <v>83190000</v>
      </c>
      <c r="U21" s="15">
        <v>79378000</v>
      </c>
      <c r="V21" s="15">
        <v>101254000</v>
      </c>
      <c r="W21" s="15">
        <v>124454000</v>
      </c>
      <c r="X21" s="15">
        <v>100058740</v>
      </c>
      <c r="Y21" s="15">
        <v>101552200</v>
      </c>
      <c r="Z21" s="15">
        <v>98156600</v>
      </c>
      <c r="AA21" s="15">
        <v>87855134</v>
      </c>
      <c r="AB21" s="15">
        <v>84085600</v>
      </c>
      <c r="AC21" s="15">
        <v>93413000</v>
      </c>
      <c r="AD21" s="15">
        <v>91046000</v>
      </c>
      <c r="AE21" s="15">
        <v>105314000</v>
      </c>
      <c r="AF21" s="15">
        <v>112970867</v>
      </c>
    </row>
    <row r="22" spans="1:32" ht="17.25" customHeight="1" x14ac:dyDescent="0.15">
      <c r="A22" s="3" t="s">
        <v>248</v>
      </c>
      <c r="B22" s="15"/>
      <c r="C22" s="15"/>
      <c r="D22" s="15"/>
      <c r="E22" s="15"/>
      <c r="F22" s="15"/>
      <c r="G22" s="15"/>
      <c r="H22" s="15"/>
      <c r="I22" s="15"/>
      <c r="J22" s="8"/>
      <c r="K22" s="9"/>
      <c r="L22" s="9"/>
      <c r="M22" s="16"/>
      <c r="N22" s="16">
        <v>2975900</v>
      </c>
      <c r="O22" s="16">
        <v>2948400</v>
      </c>
      <c r="P22" s="15">
        <v>4926300</v>
      </c>
      <c r="Q22" s="15">
        <v>5567600</v>
      </c>
      <c r="R22" s="15">
        <v>4174700</v>
      </c>
      <c r="S22" s="15">
        <v>2500700</v>
      </c>
      <c r="T22" s="15"/>
      <c r="U22" s="15"/>
      <c r="V22" s="15">
        <v>2500000</v>
      </c>
      <c r="W22" s="15"/>
      <c r="X22" s="15"/>
      <c r="Y22" s="15"/>
      <c r="Z22" s="15"/>
      <c r="AA22" s="15"/>
      <c r="AB22" s="15"/>
      <c r="AC22" s="15"/>
      <c r="AD22" s="100"/>
      <c r="AE22" s="15">
        <v>3500000</v>
      </c>
      <c r="AF22" s="15">
        <v>6500000</v>
      </c>
    </row>
    <row r="23" spans="1:32" ht="17.25" customHeight="1" x14ac:dyDescent="0.15">
      <c r="A23" s="3" t="s">
        <v>199</v>
      </c>
      <c r="B23" s="15"/>
      <c r="C23" s="15"/>
      <c r="D23" s="15"/>
      <c r="E23" s="15"/>
      <c r="F23" s="15"/>
      <c r="G23" s="15"/>
      <c r="H23" s="15"/>
      <c r="I23" s="15"/>
      <c r="J23" s="8"/>
      <c r="K23" s="9"/>
      <c r="L23" s="9"/>
      <c r="M23" s="16"/>
      <c r="N23" s="16">
        <v>10983100</v>
      </c>
      <c r="O23" s="16">
        <v>21808500</v>
      </c>
      <c r="P23" s="15">
        <v>46522700</v>
      </c>
      <c r="Q23" s="15">
        <v>33129700</v>
      </c>
      <c r="R23" s="15">
        <v>25428900</v>
      </c>
      <c r="S23" s="15">
        <v>22889000</v>
      </c>
      <c r="T23" s="15">
        <v>20706000</v>
      </c>
      <c r="U23" s="15">
        <v>25219000</v>
      </c>
      <c r="V23" s="15">
        <v>50946000</v>
      </c>
      <c r="W23" s="15">
        <v>87200000</v>
      </c>
      <c r="X23" s="15">
        <v>66616000</v>
      </c>
      <c r="Y23" s="15">
        <v>68595000</v>
      </c>
      <c r="Z23" s="15">
        <v>65265000</v>
      </c>
      <c r="AA23" s="15">
        <v>60247000</v>
      </c>
      <c r="AB23" s="15">
        <v>46860000</v>
      </c>
      <c r="AC23" s="15">
        <v>39193000</v>
      </c>
      <c r="AD23" s="15">
        <v>45318000</v>
      </c>
      <c r="AE23" s="15">
        <v>44819000</v>
      </c>
      <c r="AF23" s="15">
        <v>39414000</v>
      </c>
    </row>
    <row r="24" spans="1:32" ht="17.25" customHeight="1" x14ac:dyDescent="0.15">
      <c r="A24" s="3" t="s">
        <v>0</v>
      </c>
      <c r="B24" s="17">
        <f t="shared" ref="B24:P24" si="0">SUM(B4:B21)-B8-B9</f>
        <v>581248143</v>
      </c>
      <c r="C24" s="17">
        <f t="shared" si="0"/>
        <v>640687376</v>
      </c>
      <c r="D24" s="17">
        <f t="shared" si="0"/>
        <v>687584431</v>
      </c>
      <c r="E24" s="17">
        <f t="shared" si="0"/>
        <v>716095382</v>
      </c>
      <c r="F24" s="17">
        <f t="shared" si="0"/>
        <v>744328735</v>
      </c>
      <c r="G24" s="17">
        <f t="shared" si="0"/>
        <v>745562014</v>
      </c>
      <c r="H24" s="17">
        <f t="shared" si="0"/>
        <v>802859743</v>
      </c>
      <c r="I24" s="17">
        <f t="shared" si="0"/>
        <v>806352438</v>
      </c>
      <c r="J24" s="17">
        <f t="shared" si="0"/>
        <v>805991713</v>
      </c>
      <c r="K24" s="17">
        <f t="shared" si="0"/>
        <v>880068717</v>
      </c>
      <c r="L24" s="8">
        <f t="shared" si="0"/>
        <v>885204313</v>
      </c>
      <c r="M24" s="17">
        <f t="shared" si="0"/>
        <v>878269138</v>
      </c>
      <c r="N24" s="17">
        <f t="shared" si="0"/>
        <v>866744174</v>
      </c>
      <c r="O24" s="17">
        <f t="shared" si="0"/>
        <v>836849564</v>
      </c>
      <c r="P24" s="17">
        <f t="shared" si="0"/>
        <v>821168338</v>
      </c>
      <c r="Q24" s="17">
        <f t="shared" ref="Q24:V24" si="1">SUM(Q4:Q21)-Q8-Q9</f>
        <v>829720484</v>
      </c>
      <c r="R24" s="17">
        <f t="shared" si="1"/>
        <v>806470842</v>
      </c>
      <c r="S24" s="17">
        <f t="shared" si="1"/>
        <v>793360835</v>
      </c>
      <c r="T24" s="17">
        <f t="shared" si="1"/>
        <v>751331835</v>
      </c>
      <c r="U24" s="17">
        <f t="shared" si="1"/>
        <v>750849663</v>
      </c>
      <c r="V24" s="17">
        <f t="shared" si="1"/>
        <v>810447515</v>
      </c>
      <c r="W24" s="17">
        <f>SUM(W4:W21)-W8-W9</f>
        <v>797407582</v>
      </c>
      <c r="X24" s="17">
        <f>SUM(X4:X21)-X8-X9-X10</f>
        <v>795934092</v>
      </c>
      <c r="Y24" s="17">
        <f t="shared" ref="Y24:Z24" si="2">SUM(Y4:Y21)-Y8-Y9-Y10</f>
        <v>776646842</v>
      </c>
      <c r="Z24" s="17">
        <f t="shared" si="2"/>
        <v>762899394</v>
      </c>
      <c r="AA24" s="17">
        <f t="shared" ref="AA24:AF24" si="3">SUM(AA4:AA21)-AA8-AA9-AA10</f>
        <v>761341404</v>
      </c>
      <c r="AB24" s="17">
        <f t="shared" si="3"/>
        <v>772180995</v>
      </c>
      <c r="AC24" s="17">
        <f t="shared" si="3"/>
        <v>763338596</v>
      </c>
      <c r="AD24" s="17">
        <f t="shared" si="3"/>
        <v>755740379</v>
      </c>
      <c r="AE24" s="17">
        <f t="shared" si="3"/>
        <v>752545373</v>
      </c>
      <c r="AF24" s="17">
        <f t="shared" si="3"/>
        <v>759428886</v>
      </c>
    </row>
    <row r="25" spans="1:32" ht="17.25" customHeight="1" x14ac:dyDescent="0.15">
      <c r="A25" s="3" t="s">
        <v>213</v>
      </c>
      <c r="B25" s="59">
        <f>+B4+B5+B6+B7+B11</f>
        <v>343681093</v>
      </c>
      <c r="C25" s="59">
        <f>+C4+C5+C6+C7+C11</f>
        <v>374673868</v>
      </c>
      <c r="D25" s="59">
        <f>+D4+D5+D6+D7+D11</f>
        <v>390980265</v>
      </c>
      <c r="E25" s="59">
        <f>+E4+E5+E6+E7+E11</f>
        <v>379752668</v>
      </c>
      <c r="F25" s="59">
        <f>+F4+F5+F6+F7+F11</f>
        <v>363137422</v>
      </c>
      <c r="G25" s="59">
        <f t="shared" ref="G25:R25" si="4">+G4+G5+G6+G7</f>
        <v>376311030</v>
      </c>
      <c r="H25" s="59">
        <f t="shared" si="4"/>
        <v>392005907</v>
      </c>
      <c r="I25" s="59">
        <f t="shared" si="4"/>
        <v>395114185</v>
      </c>
      <c r="J25" s="59">
        <f t="shared" si="4"/>
        <v>397942933</v>
      </c>
      <c r="K25" s="59">
        <f t="shared" si="4"/>
        <v>406573181</v>
      </c>
      <c r="L25" s="59">
        <f t="shared" si="4"/>
        <v>430197507</v>
      </c>
      <c r="M25" s="59">
        <f t="shared" si="4"/>
        <v>454455144</v>
      </c>
      <c r="N25" s="59">
        <f t="shared" si="4"/>
        <v>439873390</v>
      </c>
      <c r="O25" s="59">
        <f t="shared" si="4"/>
        <v>408199291</v>
      </c>
      <c r="P25" s="59">
        <f t="shared" si="4"/>
        <v>404878512</v>
      </c>
      <c r="Q25" s="59">
        <f t="shared" si="4"/>
        <v>418300628</v>
      </c>
      <c r="R25" s="59">
        <f t="shared" si="4"/>
        <v>413872530</v>
      </c>
      <c r="S25" s="59">
        <f t="shared" ref="S25:X25" si="5">+S4+S5+S6+S7</f>
        <v>442882184</v>
      </c>
      <c r="T25" s="59">
        <f t="shared" si="5"/>
        <v>416681850</v>
      </c>
      <c r="U25" s="59">
        <f t="shared" si="5"/>
        <v>414378009</v>
      </c>
      <c r="V25" s="59">
        <f t="shared" si="5"/>
        <v>379133064</v>
      </c>
      <c r="W25" s="59">
        <f t="shared" si="5"/>
        <v>394363721</v>
      </c>
      <c r="X25" s="59">
        <f t="shared" si="5"/>
        <v>404509668</v>
      </c>
      <c r="Y25" s="59">
        <f t="shared" ref="Y25:AA25" si="6">+Y4+Y5+Y6+Y7</f>
        <v>397504196</v>
      </c>
      <c r="Z25" s="59">
        <f t="shared" si="6"/>
        <v>398390683</v>
      </c>
      <c r="AA25" s="59">
        <f t="shared" si="6"/>
        <v>418719649</v>
      </c>
      <c r="AB25" s="59">
        <f t="shared" ref="AB25:AC25" si="7">+AB4+AB5+AB6+AB7</f>
        <v>446668463</v>
      </c>
      <c r="AC25" s="59">
        <f t="shared" si="7"/>
        <v>433085320</v>
      </c>
      <c r="AD25" s="101">
        <f t="shared" ref="AD25:AE25" si="8">+AD4+AD5+AD6+AD7</f>
        <v>443435010</v>
      </c>
      <c r="AE25" s="101">
        <f t="shared" si="8"/>
        <v>447373739</v>
      </c>
      <c r="AF25" s="101">
        <f t="shared" ref="AF25" si="9">+AF4+AF5+AF6+AF7</f>
        <v>448634209</v>
      </c>
    </row>
    <row r="26" spans="1:32" ht="17.25" customHeight="1" x14ac:dyDescent="0.15">
      <c r="A26" s="3" t="s">
        <v>214</v>
      </c>
      <c r="B26" s="59">
        <f>SUM(B12:B21)</f>
        <v>237567050</v>
      </c>
      <c r="C26" s="59">
        <f>SUM(C12:C21)</f>
        <v>266013508</v>
      </c>
      <c r="D26" s="59">
        <f>SUM(D12:D21)</f>
        <v>296604166</v>
      </c>
      <c r="E26" s="59">
        <f>SUM(E12:E21)</f>
        <v>336342714</v>
      </c>
      <c r="F26" s="59">
        <f>SUM(F12:F21)</f>
        <v>381191313</v>
      </c>
      <c r="G26" s="59">
        <f t="shared" ref="G26:R26" si="10">SUM(G11:G21)</f>
        <v>369250984</v>
      </c>
      <c r="H26" s="59">
        <f t="shared" si="10"/>
        <v>410853836</v>
      </c>
      <c r="I26" s="59">
        <f t="shared" si="10"/>
        <v>411238253</v>
      </c>
      <c r="J26" s="59">
        <f t="shared" si="10"/>
        <v>408048780</v>
      </c>
      <c r="K26" s="59">
        <f t="shared" si="10"/>
        <v>473495536</v>
      </c>
      <c r="L26" s="59">
        <f t="shared" si="10"/>
        <v>455006806</v>
      </c>
      <c r="M26" s="59">
        <f t="shared" si="10"/>
        <v>423813994</v>
      </c>
      <c r="N26" s="59">
        <f t="shared" si="10"/>
        <v>426870784</v>
      </c>
      <c r="O26" s="59">
        <f t="shared" si="10"/>
        <v>428650273</v>
      </c>
      <c r="P26" s="59">
        <f t="shared" si="10"/>
        <v>416289826</v>
      </c>
      <c r="Q26" s="59">
        <f t="shared" si="10"/>
        <v>411419856</v>
      </c>
      <c r="R26" s="59">
        <f t="shared" si="10"/>
        <v>392598312</v>
      </c>
      <c r="S26" s="59">
        <f t="shared" ref="S26:X26" si="11">SUM(S11:S21)</f>
        <v>350478651</v>
      </c>
      <c r="T26" s="59">
        <f t="shared" si="11"/>
        <v>334649985</v>
      </c>
      <c r="U26" s="59">
        <f t="shared" si="11"/>
        <v>336471654</v>
      </c>
      <c r="V26" s="59">
        <f t="shared" si="11"/>
        <v>431314451</v>
      </c>
      <c r="W26" s="59">
        <f t="shared" si="11"/>
        <v>403043861</v>
      </c>
      <c r="X26" s="59">
        <f t="shared" si="11"/>
        <v>391424424</v>
      </c>
      <c r="Y26" s="59">
        <f t="shared" ref="Y26:AA26" si="12">SUM(Y11:Y21)</f>
        <v>379142646</v>
      </c>
      <c r="Z26" s="59">
        <f t="shared" si="12"/>
        <v>364508711</v>
      </c>
      <c r="AA26" s="59">
        <f t="shared" si="12"/>
        <v>342621755</v>
      </c>
      <c r="AB26" s="59">
        <f t="shared" ref="AB26:AC26" si="13">SUM(AB11:AB21)</f>
        <v>325512532</v>
      </c>
      <c r="AC26" s="59">
        <f t="shared" si="13"/>
        <v>330253276</v>
      </c>
      <c r="AD26" s="101">
        <f t="shared" ref="AD26:AE26" si="14">SUM(AD11:AD21)</f>
        <v>312305369</v>
      </c>
      <c r="AE26" s="101">
        <f t="shared" si="14"/>
        <v>305171634</v>
      </c>
      <c r="AF26" s="101">
        <f t="shared" ref="AF26" si="15">SUM(AF11:AF21)</f>
        <v>310794677</v>
      </c>
    </row>
    <row r="27" spans="1:32" ht="17.25" customHeight="1" x14ac:dyDescent="0.15">
      <c r="A27" s="3" t="s">
        <v>190</v>
      </c>
      <c r="B27" s="59">
        <f t="shared" ref="B27:O27" si="16">+B4+B13+B14+B16+B17+B18+B19+B20</f>
        <v>295813775</v>
      </c>
      <c r="C27" s="59">
        <f t="shared" si="16"/>
        <v>336443691</v>
      </c>
      <c r="D27" s="59">
        <f t="shared" si="16"/>
        <v>364027175</v>
      </c>
      <c r="E27" s="59">
        <f t="shared" si="16"/>
        <v>356611655</v>
      </c>
      <c r="F27" s="59">
        <f t="shared" si="16"/>
        <v>347912163</v>
      </c>
      <c r="G27" s="59">
        <f t="shared" si="16"/>
        <v>352104990</v>
      </c>
      <c r="H27" s="59">
        <f t="shared" si="16"/>
        <v>363443682</v>
      </c>
      <c r="I27" s="59">
        <f t="shared" si="16"/>
        <v>362356773</v>
      </c>
      <c r="J27" s="59">
        <f t="shared" si="16"/>
        <v>380743802</v>
      </c>
      <c r="K27" s="59">
        <f t="shared" si="16"/>
        <v>413862473</v>
      </c>
      <c r="L27" s="12">
        <f t="shared" si="16"/>
        <v>371214482</v>
      </c>
      <c r="M27" s="59">
        <f t="shared" si="16"/>
        <v>384401095</v>
      </c>
      <c r="N27" s="59">
        <f t="shared" si="16"/>
        <v>379810736</v>
      </c>
      <c r="O27" s="59">
        <f t="shared" si="16"/>
        <v>363548126</v>
      </c>
      <c r="P27" s="59">
        <f t="shared" ref="P27:U27" si="17">+P4+P13+P14+P16+P17+P18+P19+P20</f>
        <v>385324832</v>
      </c>
      <c r="Q27" s="59">
        <f t="shared" si="17"/>
        <v>428838898</v>
      </c>
      <c r="R27" s="59">
        <f t="shared" si="17"/>
        <v>442927164</v>
      </c>
      <c r="S27" s="59">
        <f t="shared" si="17"/>
        <v>439672250</v>
      </c>
      <c r="T27" s="59">
        <f t="shared" si="17"/>
        <v>464463118</v>
      </c>
      <c r="U27" s="59">
        <f t="shared" si="17"/>
        <v>447051243</v>
      </c>
      <c r="V27" s="59">
        <f>+V4+V13+V14+V16+V17+V18+V19+V20</f>
        <v>412235734</v>
      </c>
      <c r="W27" s="59">
        <f>+W4+W13+W14+W16+W17+W18+W19+W20</f>
        <v>399349933</v>
      </c>
      <c r="X27" s="59">
        <f>+X4+X13+X14+X16+X17+X18+X19+X20</f>
        <v>403775944</v>
      </c>
      <c r="Y27" s="59">
        <f t="shared" ref="Y27:Z27" si="18">+Y4+Y13+Y14+Y16+Y17+Y18+Y19+Y20</f>
        <v>406138481</v>
      </c>
      <c r="Z27" s="59">
        <f t="shared" si="18"/>
        <v>396165814</v>
      </c>
      <c r="AA27" s="59">
        <f t="shared" ref="AA27:AF27" si="19">+AA4+AA13+AA14+AA16+AA17+AA18+AA19+AA20</f>
        <v>412266116</v>
      </c>
      <c r="AB27" s="59">
        <f t="shared" si="19"/>
        <v>435463988</v>
      </c>
      <c r="AC27" s="59">
        <f t="shared" si="19"/>
        <v>418768688</v>
      </c>
      <c r="AD27" s="101">
        <f t="shared" si="19"/>
        <v>421664191</v>
      </c>
      <c r="AE27" s="101">
        <f t="shared" si="19"/>
        <v>399064675</v>
      </c>
      <c r="AF27" s="101">
        <f t="shared" si="19"/>
        <v>386686608</v>
      </c>
    </row>
    <row r="28" spans="1:32" ht="17.25" customHeight="1" x14ac:dyDescent="0.15">
      <c r="A28" s="3" t="s">
        <v>191</v>
      </c>
      <c r="B28" s="59">
        <f>SUM(B5:B12)-B8-B9+B15+B21</f>
        <v>285434368</v>
      </c>
      <c r="C28" s="59">
        <f>SUM(C5:C12)-C8-C9+C15+C21</f>
        <v>304243685</v>
      </c>
      <c r="D28" s="59">
        <f>SUM(D5:D12)-D8-D9+D15+D21</f>
        <v>323557256</v>
      </c>
      <c r="E28" s="59">
        <f t="shared" ref="E28:O28" si="20">SUM(E5:E12)-E8-E9+E15+E21</f>
        <v>359483727</v>
      </c>
      <c r="F28" s="59">
        <f t="shared" si="20"/>
        <v>396416572</v>
      </c>
      <c r="G28" s="59">
        <f t="shared" si="20"/>
        <v>393457024</v>
      </c>
      <c r="H28" s="59">
        <f t="shared" si="20"/>
        <v>439416061</v>
      </c>
      <c r="I28" s="59">
        <f t="shared" si="20"/>
        <v>443995665</v>
      </c>
      <c r="J28" s="59">
        <f t="shared" si="20"/>
        <v>425247911</v>
      </c>
      <c r="K28" s="59">
        <f t="shared" si="20"/>
        <v>466206244</v>
      </c>
      <c r="L28" s="59">
        <f t="shared" si="20"/>
        <v>513989831</v>
      </c>
      <c r="M28" s="59">
        <f t="shared" si="20"/>
        <v>493868043</v>
      </c>
      <c r="N28" s="59">
        <f t="shared" si="20"/>
        <v>486933438</v>
      </c>
      <c r="O28" s="59">
        <f t="shared" si="20"/>
        <v>473301438</v>
      </c>
      <c r="P28" s="59">
        <f t="shared" ref="P28:U28" si="21">SUM(P5:P12)-P8-P9+P15+P21</f>
        <v>435843506</v>
      </c>
      <c r="Q28" s="59">
        <f t="shared" si="21"/>
        <v>400881586</v>
      </c>
      <c r="R28" s="59">
        <f t="shared" si="21"/>
        <v>363543678</v>
      </c>
      <c r="S28" s="59">
        <f t="shared" si="21"/>
        <v>353688585</v>
      </c>
      <c r="T28" s="59">
        <f t="shared" si="21"/>
        <v>286868717</v>
      </c>
      <c r="U28" s="59">
        <f t="shared" si="21"/>
        <v>303798420</v>
      </c>
      <c r="V28" s="59">
        <f>SUM(V5:V12)-V8-V9+V15+V21</f>
        <v>398211781</v>
      </c>
      <c r="W28" s="59">
        <f>SUM(W5:W12)-W8-W9+W15+W21</f>
        <v>398057649</v>
      </c>
      <c r="X28" s="59">
        <f>SUM(X5:X12)-X8-X9+X15+X21</f>
        <v>398938790</v>
      </c>
      <c r="Y28" s="59">
        <f t="shared" ref="Y28:Z28" si="22">SUM(Y5:Y12)-Y8-Y9+Y15+Y21</f>
        <v>375384395</v>
      </c>
      <c r="Z28" s="59">
        <f t="shared" si="22"/>
        <v>367758248</v>
      </c>
      <c r="AA28" s="59">
        <f t="shared" ref="AA28:AF28" si="23">SUM(AA5:AA12)-AA8-AA9+AA15+AA21</f>
        <v>350951689</v>
      </c>
      <c r="AB28" s="59">
        <f t="shared" si="23"/>
        <v>338477236</v>
      </c>
      <c r="AC28" s="59">
        <f t="shared" si="23"/>
        <v>344798612</v>
      </c>
      <c r="AD28" s="101">
        <f t="shared" si="23"/>
        <v>334327716</v>
      </c>
      <c r="AE28" s="101">
        <f t="shared" si="23"/>
        <v>353719900</v>
      </c>
      <c r="AF28" s="101">
        <f t="shared" si="23"/>
        <v>372979804</v>
      </c>
    </row>
    <row r="29" spans="1:32" ht="17.25" customHeight="1" x14ac:dyDescent="0.1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17.25" customHeight="1" x14ac:dyDescent="0.2">
      <c r="A30" s="25" t="s">
        <v>55</v>
      </c>
      <c r="L30" s="26" t="s">
        <v>101</v>
      </c>
      <c r="M30" s="26"/>
      <c r="N30" s="56"/>
      <c r="O30" s="1"/>
      <c r="V30" s="26" t="s">
        <v>101</v>
      </c>
      <c r="W30" s="55"/>
      <c r="X30" s="26"/>
      <c r="Y30" s="26"/>
      <c r="Z30" s="26"/>
      <c r="AA30" s="26"/>
      <c r="AB30" s="26"/>
      <c r="AC30" s="26"/>
      <c r="AD30" s="26"/>
      <c r="AE30" s="26"/>
      <c r="AF30" s="26" t="s">
        <v>101</v>
      </c>
    </row>
    <row r="31" spans="1:32" ht="17.25" customHeight="1" x14ac:dyDescent="0.15">
      <c r="M31" s="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17.25" customHeight="1" x14ac:dyDescent="0.15">
      <c r="A32" s="2"/>
      <c r="B32" s="2" t="s">
        <v>9</v>
      </c>
      <c r="C32" s="2" t="s">
        <v>8</v>
      </c>
      <c r="D32" s="2" t="s">
        <v>7</v>
      </c>
      <c r="E32" s="2" t="s">
        <v>6</v>
      </c>
      <c r="F32" s="2" t="s">
        <v>5</v>
      </c>
      <c r="G32" s="2" t="s">
        <v>4</v>
      </c>
      <c r="H32" s="2" t="s">
        <v>3</v>
      </c>
      <c r="I32" s="2" t="s">
        <v>2</v>
      </c>
      <c r="J32" s="5" t="s">
        <v>91</v>
      </c>
      <c r="K32" s="5" t="s">
        <v>92</v>
      </c>
      <c r="L32" s="2" t="s">
        <v>94</v>
      </c>
      <c r="M32" s="2" t="s">
        <v>99</v>
      </c>
      <c r="N32" s="2" t="s">
        <v>179</v>
      </c>
      <c r="O32" s="2" t="s">
        <v>181</v>
      </c>
      <c r="P32" s="2" t="s">
        <v>196</v>
      </c>
      <c r="Q32" s="2" t="s">
        <v>200</v>
      </c>
      <c r="R32" s="2" t="s">
        <v>209</v>
      </c>
      <c r="S32" s="2" t="s">
        <v>212</v>
      </c>
      <c r="T32" s="2" t="s">
        <v>215</v>
      </c>
      <c r="U32" s="2" t="s">
        <v>218</v>
      </c>
      <c r="V32" s="2" t="s">
        <v>219</v>
      </c>
      <c r="W32" s="2" t="s">
        <v>220</v>
      </c>
      <c r="X32" s="91" t="s">
        <v>221</v>
      </c>
      <c r="Y32" s="91" t="s">
        <v>222</v>
      </c>
      <c r="Z32" s="91" t="s">
        <v>226</v>
      </c>
      <c r="AA32" s="91" t="s">
        <v>228</v>
      </c>
      <c r="AB32" s="91" t="s">
        <v>230</v>
      </c>
      <c r="AC32" s="91" t="s">
        <v>234</v>
      </c>
      <c r="AD32" s="91" t="s">
        <v>244</v>
      </c>
      <c r="AE32" s="91" t="s">
        <v>247</v>
      </c>
      <c r="AF32" s="91" t="str">
        <f>AF3</f>
        <v>１９(R1)</v>
      </c>
    </row>
    <row r="33" spans="1:32" ht="17.25" customHeight="1" x14ac:dyDescent="0.15">
      <c r="A33" s="3" t="s">
        <v>117</v>
      </c>
      <c r="B33" s="24">
        <f t="shared" ref="B33:O33" si="24">+B4/B$24*100</f>
        <v>37.083813616588188</v>
      </c>
      <c r="C33" s="24">
        <f t="shared" si="24"/>
        <v>37.719805954160087</v>
      </c>
      <c r="D33" s="24">
        <f t="shared" si="24"/>
        <v>36.938822572031157</v>
      </c>
      <c r="E33" s="24">
        <f t="shared" si="24"/>
        <v>33.225969190791403</v>
      </c>
      <c r="F33" s="24">
        <f t="shared" si="24"/>
        <v>29.398957572153922</v>
      </c>
      <c r="G33" s="24">
        <f t="shared" si="24"/>
        <v>29.391504379942834</v>
      </c>
      <c r="H33" s="24">
        <f t="shared" si="24"/>
        <v>28.768988856874344</v>
      </c>
      <c r="I33" s="24">
        <f t="shared" si="24"/>
        <v>28.512024787850894</v>
      </c>
      <c r="J33" s="24">
        <f t="shared" si="24"/>
        <v>29.988420861096373</v>
      </c>
      <c r="K33" s="24">
        <f t="shared" si="24"/>
        <v>28.289178355148831</v>
      </c>
      <c r="L33" s="24">
        <f t="shared" si="24"/>
        <v>26.986971537722276</v>
      </c>
      <c r="M33" s="24">
        <f t="shared" si="24"/>
        <v>28.675660011635294</v>
      </c>
      <c r="N33" s="24">
        <f t="shared" si="24"/>
        <v>28.391275578392296</v>
      </c>
      <c r="O33" s="24">
        <f t="shared" si="24"/>
        <v>26.130082562843992</v>
      </c>
      <c r="P33" s="24">
        <f t="shared" ref="P33:X33" si="25">+P4/P$24*100</f>
        <v>27.506894085826282</v>
      </c>
      <c r="Q33" s="24">
        <f t="shared" si="25"/>
        <v>29.98849501707614</v>
      </c>
      <c r="R33" s="24">
        <f t="shared" si="25"/>
        <v>31.008713641751228</v>
      </c>
      <c r="S33" s="24">
        <f t="shared" si="25"/>
        <v>34.502445031837247</v>
      </c>
      <c r="T33" s="24">
        <f t="shared" si="25"/>
        <v>40.06599134721877</v>
      </c>
      <c r="U33" s="24">
        <f t="shared" si="25"/>
        <v>38.427057534685211</v>
      </c>
      <c r="V33" s="24">
        <f t="shared" si="25"/>
        <v>28.94812170532721</v>
      </c>
      <c r="W33" s="24">
        <f t="shared" si="25"/>
        <v>28.210311273413502</v>
      </c>
      <c r="X33" s="24">
        <f t="shared" si="25"/>
        <v>27.760409086736292</v>
      </c>
      <c r="Y33" s="24">
        <f t="shared" ref="Y33:AA33" si="26">+Y4/Y$24*100</f>
        <v>29.383985829688086</v>
      </c>
      <c r="Z33" s="24">
        <f t="shared" si="26"/>
        <v>30.870052834253531</v>
      </c>
      <c r="AA33" s="24">
        <f t="shared" si="26"/>
        <v>32.935437201048373</v>
      </c>
      <c r="AB33" s="24">
        <f t="shared" ref="AB33:AC33" si="27">+AB4/AB$24*100</f>
        <v>37.187743399460381</v>
      </c>
      <c r="AC33" s="24">
        <f t="shared" si="27"/>
        <v>36.552420703223554</v>
      </c>
      <c r="AD33" s="24">
        <f t="shared" ref="AD33:AE33" si="28">+AD4/AD$24*100</f>
        <v>38.25788220851436</v>
      </c>
      <c r="AE33" s="24">
        <f t="shared" si="28"/>
        <v>38.70717227836839</v>
      </c>
      <c r="AF33" s="24">
        <f t="shared" ref="AF33" si="29">+AF4/AF$24*100</f>
        <v>37.452480441993622</v>
      </c>
    </row>
    <row r="34" spans="1:32" ht="17.25" customHeight="1" x14ac:dyDescent="0.15">
      <c r="A34" s="3" t="s">
        <v>118</v>
      </c>
      <c r="B34" s="24">
        <f t="shared" ref="B34:O34" si="30">+B5/B$24*100</f>
        <v>2.4292038039250992</v>
      </c>
      <c r="C34" s="24">
        <f t="shared" si="30"/>
        <v>2.4390976918515093</v>
      </c>
      <c r="D34" s="24">
        <f t="shared" si="30"/>
        <v>2.3431413327042012</v>
      </c>
      <c r="E34" s="24">
        <f t="shared" si="30"/>
        <v>2.4905503440322425</v>
      </c>
      <c r="F34" s="24">
        <f t="shared" si="30"/>
        <v>2.5977333791903119</v>
      </c>
      <c r="G34" s="24">
        <f t="shared" si="30"/>
        <v>2.2671302564510754</v>
      </c>
      <c r="H34" s="24">
        <f t="shared" si="30"/>
        <v>2.1619422509767063</v>
      </c>
      <c r="I34" s="24">
        <f t="shared" si="30"/>
        <v>2.209941231677655</v>
      </c>
      <c r="J34" s="24">
        <f t="shared" si="30"/>
        <v>0.96410346094960397</v>
      </c>
      <c r="K34" s="24">
        <f t="shared" si="30"/>
        <v>0.29017325018723511</v>
      </c>
      <c r="L34" s="24">
        <f t="shared" si="30"/>
        <v>0.29301766404746382</v>
      </c>
      <c r="M34" s="24">
        <f t="shared" si="30"/>
        <v>0.30235993559413904</v>
      </c>
      <c r="N34" s="24">
        <f t="shared" si="30"/>
        <v>0.30982890690881071</v>
      </c>
      <c r="O34" s="24">
        <f t="shared" si="30"/>
        <v>0.33607008009386974</v>
      </c>
      <c r="P34" s="24">
        <f t="shared" ref="P34:X34" si="31">+P5/P$24*100</f>
        <v>0.44626014306947137</v>
      </c>
      <c r="Q34" s="24">
        <f t="shared" si="31"/>
        <v>0.88689879807764271</v>
      </c>
      <c r="R34" s="24">
        <f t="shared" si="31"/>
        <v>1.7925631339812282</v>
      </c>
      <c r="S34" s="24">
        <f t="shared" si="31"/>
        <v>4.7771900663586448</v>
      </c>
      <c r="T34" s="24">
        <f t="shared" si="31"/>
        <v>0.52073542178603416</v>
      </c>
      <c r="U34" s="24">
        <f t="shared" si="31"/>
        <v>0.47662577162267433</v>
      </c>
      <c r="V34" s="24">
        <f t="shared" si="31"/>
        <v>1.708608484042301</v>
      </c>
      <c r="W34" s="24">
        <f t="shared" si="31"/>
        <v>3.2780561145956093</v>
      </c>
      <c r="X34" s="24">
        <f t="shared" si="31"/>
        <v>3.4524231687263871</v>
      </c>
      <c r="Y34" s="24">
        <f t="shared" ref="Y34:AA34" si="32">+Y5/Y$24*100</f>
        <v>3.64656346597235</v>
      </c>
      <c r="Z34" s="24">
        <f t="shared" si="32"/>
        <v>4.3808764645577893</v>
      </c>
      <c r="AA34" s="24">
        <f t="shared" si="32"/>
        <v>5.1690761586374983</v>
      </c>
      <c r="AB34" s="24">
        <f t="shared" ref="AB34:AC34" si="33">+AB5/AB$24*100</f>
        <v>4.6662249179028299</v>
      </c>
      <c r="AC34" s="24">
        <f t="shared" si="33"/>
        <v>3.9923300301718272</v>
      </c>
      <c r="AD34" s="24">
        <f t="shared" ref="AD34:AE34" si="34">+AD5/AD$24*100</f>
        <v>4.1603879948301659</v>
      </c>
      <c r="AE34" s="24">
        <f t="shared" si="34"/>
        <v>4.6681348740416748</v>
      </c>
      <c r="AF34" s="24">
        <f t="shared" ref="AF34" si="35">+AF5/AF$24*100</f>
        <v>4.5244583967536887</v>
      </c>
    </row>
    <row r="35" spans="1:32" ht="17.25" customHeight="1" x14ac:dyDescent="0.15">
      <c r="A35" s="3" t="s">
        <v>102</v>
      </c>
      <c r="B35" s="24">
        <f t="shared" ref="B35:O35" si="36">+B6/B$24*100</f>
        <v>0</v>
      </c>
      <c r="C35" s="24">
        <f t="shared" si="36"/>
        <v>0</v>
      </c>
      <c r="D35" s="24">
        <f t="shared" si="36"/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0.21496969366890106</v>
      </c>
      <c r="M35" s="24">
        <f t="shared" si="36"/>
        <v>0.1761102528915231</v>
      </c>
      <c r="N35" s="24">
        <f t="shared" si="36"/>
        <v>0.15335170859769748</v>
      </c>
      <c r="O35" s="24">
        <f t="shared" si="36"/>
        <v>0.17239765210656188</v>
      </c>
      <c r="P35" s="24">
        <f t="shared" ref="P35:X35" si="37">+P6/P$24*100</f>
        <v>0.41580816526805736</v>
      </c>
      <c r="Q35" s="24">
        <f t="shared" si="37"/>
        <v>0.66885850199161767</v>
      </c>
      <c r="R35" s="24">
        <f t="shared" si="37"/>
        <v>1.4674824412312726</v>
      </c>
      <c r="S35" s="24">
        <f t="shared" si="37"/>
        <v>9.9970399975693292E-2</v>
      </c>
      <c r="T35" s="24">
        <f t="shared" si="37"/>
        <v>0.28620775798752091</v>
      </c>
      <c r="U35" s="24">
        <f t="shared" si="37"/>
        <v>0.59544156710902063</v>
      </c>
      <c r="V35" s="24">
        <f t="shared" si="37"/>
        <v>0.34388099764856456</v>
      </c>
      <c r="W35" s="24">
        <f t="shared" si="37"/>
        <v>0.30500437353503873</v>
      </c>
      <c r="X35" s="24">
        <f t="shared" si="37"/>
        <v>0.25836975959059683</v>
      </c>
      <c r="Y35" s="24">
        <f t="shared" ref="Y35:AA35" si="38">+Y6/Y$24*100</f>
        <v>0.10109318129436234</v>
      </c>
      <c r="Z35" s="24">
        <f t="shared" si="38"/>
        <v>0.10421164392745606</v>
      </c>
      <c r="AA35" s="24">
        <f t="shared" si="38"/>
        <v>0.10347723056448931</v>
      </c>
      <c r="AB35" s="24">
        <f t="shared" ref="AB35:AC35" si="39">+AB6/AB$24*100</f>
        <v>0.10336630986366091</v>
      </c>
      <c r="AC35" s="24">
        <f t="shared" si="39"/>
        <v>0.10985452647019044</v>
      </c>
      <c r="AD35" s="24">
        <f t="shared" ref="AD35:AE35" si="40">+AD6/AD$24*100</f>
        <v>0.12085922962176406</v>
      </c>
      <c r="AE35" s="24">
        <f t="shared" si="40"/>
        <v>0.140645340197979</v>
      </c>
      <c r="AF35" s="24">
        <f t="shared" ref="AF35" si="41">+AF6/AF$24*100</f>
        <v>0.37402159074575947</v>
      </c>
    </row>
    <row r="36" spans="1:32" ht="17.25" customHeight="1" x14ac:dyDescent="0.15">
      <c r="A36" s="3" t="s">
        <v>104</v>
      </c>
      <c r="B36" s="24">
        <f t="shared" ref="B36:O36" si="42">+B7/B$24*100</f>
        <v>19.481343272007667</v>
      </c>
      <c r="C36" s="24">
        <f t="shared" si="42"/>
        <v>18.185414191772679</v>
      </c>
      <c r="D36" s="24">
        <f t="shared" si="42"/>
        <v>17.428224898245258</v>
      </c>
      <c r="E36" s="24">
        <f t="shared" si="42"/>
        <v>17.172989254104699</v>
      </c>
      <c r="F36" s="24">
        <f t="shared" si="42"/>
        <v>16.653665265254066</v>
      </c>
      <c r="G36" s="24">
        <f t="shared" si="42"/>
        <v>18.814836776273854</v>
      </c>
      <c r="H36" s="24">
        <f t="shared" si="42"/>
        <v>17.895269286157244</v>
      </c>
      <c r="I36" s="24">
        <f t="shared" si="42"/>
        <v>18.278218810321249</v>
      </c>
      <c r="J36" s="24">
        <f t="shared" si="42"/>
        <v>18.420555646581445</v>
      </c>
      <c r="K36" s="24">
        <f t="shared" si="42"/>
        <v>17.618538757809297</v>
      </c>
      <c r="L36" s="24">
        <f t="shared" si="42"/>
        <v>21.10370930829389</v>
      </c>
      <c r="M36" s="24">
        <f t="shared" si="42"/>
        <v>22.590275283019224</v>
      </c>
      <c r="N36" s="24">
        <f t="shared" si="42"/>
        <v>21.895627071154678</v>
      </c>
      <c r="O36" s="24">
        <f t="shared" si="42"/>
        <v>22.139546576856432</v>
      </c>
      <c r="P36" s="24">
        <f t="shared" ref="P36:X36" si="43">+P7/P$24*100</f>
        <v>20.936215760427917</v>
      </c>
      <c r="Q36" s="24">
        <f t="shared" si="43"/>
        <v>18.870391658306943</v>
      </c>
      <c r="R36" s="24">
        <f t="shared" si="43"/>
        <v>17.05021084940849</v>
      </c>
      <c r="S36" s="24">
        <f t="shared" si="43"/>
        <v>16.443944702664833</v>
      </c>
      <c r="T36" s="24">
        <f t="shared" si="43"/>
        <v>14.586162318012253</v>
      </c>
      <c r="U36" s="24">
        <f t="shared" si="43"/>
        <v>15.688754860638459</v>
      </c>
      <c r="V36" s="24">
        <f t="shared" si="43"/>
        <v>15.780094161927316</v>
      </c>
      <c r="W36" s="24">
        <f t="shared" si="43"/>
        <v>17.662355761247326</v>
      </c>
      <c r="X36" s="24">
        <f t="shared" si="43"/>
        <v>19.350803483361787</v>
      </c>
      <c r="Y36" s="24">
        <f t="shared" ref="Y36:AA36" si="44">+Y7/Y$24*100</f>
        <v>18.05046173097038</v>
      </c>
      <c r="Z36" s="24">
        <f t="shared" si="44"/>
        <v>16.865464570024287</v>
      </c>
      <c r="AA36" s="24">
        <f t="shared" si="44"/>
        <v>16.789628979642359</v>
      </c>
      <c r="AB36" s="24">
        <f t="shared" ref="AB36:AC36" si="45">+AB7/AB$24*100</f>
        <v>15.887712828259909</v>
      </c>
      <c r="AC36" s="24">
        <f t="shared" si="45"/>
        <v>16.081071708314354</v>
      </c>
      <c r="AD36" s="24">
        <f t="shared" ref="AD36:AE36" si="46">+AD7/AD$24*100</f>
        <v>16.136445185232056</v>
      </c>
      <c r="AE36" s="24">
        <f t="shared" si="46"/>
        <v>15.93212267348563</v>
      </c>
      <c r="AF36" s="24">
        <f t="shared" ref="AF36" si="47">+AF7/AF$24*100</f>
        <v>16.724249543491819</v>
      </c>
    </row>
    <row r="37" spans="1:32" ht="17.25" customHeight="1" x14ac:dyDescent="0.15">
      <c r="A37" s="3" t="s">
        <v>119</v>
      </c>
      <c r="B37" s="24">
        <f t="shared" ref="B37:O37" si="48">+B8/B$24*100</f>
        <v>18.979277323901918</v>
      </c>
      <c r="C37" s="24">
        <f t="shared" si="48"/>
        <v>17.696290616470645</v>
      </c>
      <c r="D37" s="24">
        <f t="shared" si="48"/>
        <v>16.957602258449043</v>
      </c>
      <c r="E37" s="24">
        <f t="shared" si="48"/>
        <v>16.707573600858662</v>
      </c>
      <c r="F37" s="24">
        <f t="shared" si="48"/>
        <v>16.212667511754734</v>
      </c>
      <c r="G37" s="24">
        <f t="shared" si="48"/>
        <v>18.385390541101255</v>
      </c>
      <c r="H37" s="24">
        <f t="shared" si="48"/>
        <v>17.50326046675378</v>
      </c>
      <c r="I37" s="24">
        <f t="shared" si="48"/>
        <v>17.871710087146784</v>
      </c>
      <c r="J37" s="24">
        <f t="shared" si="48"/>
        <v>18.010125620236991</v>
      </c>
      <c r="K37" s="24">
        <f t="shared" si="48"/>
        <v>17.065591254279294</v>
      </c>
      <c r="L37" s="24">
        <f t="shared" si="48"/>
        <v>20.651246985056208</v>
      </c>
      <c r="M37" s="24">
        <f t="shared" si="48"/>
        <v>22.133108814760607</v>
      </c>
      <c r="N37" s="24">
        <f t="shared" si="48"/>
        <v>21.471018159967464</v>
      </c>
      <c r="O37" s="24">
        <f t="shared" si="48"/>
        <v>21.73909969319169</v>
      </c>
      <c r="P37" s="24">
        <f t="shared" ref="P37:X37" si="49">+P8/P$24*100</f>
        <v>20.558685373960436</v>
      </c>
      <c r="Q37" s="24">
        <f t="shared" si="49"/>
        <v>18.526392919570249</v>
      </c>
      <c r="R37" s="24">
        <f t="shared" si="49"/>
        <v>16.719988247262631</v>
      </c>
      <c r="S37" s="24">
        <f t="shared" si="49"/>
        <v>16.148474861378808</v>
      </c>
      <c r="T37" s="24">
        <f t="shared" si="49"/>
        <v>14.306638690479554</v>
      </c>
      <c r="U37" s="24">
        <f t="shared" si="49"/>
        <v>15.395192765772075</v>
      </c>
      <c r="V37" s="24">
        <f t="shared" si="49"/>
        <v>15.497789884641696</v>
      </c>
      <c r="W37" s="24">
        <f t="shared" si="49"/>
        <v>17.359256561470719</v>
      </c>
      <c r="X37" s="24">
        <f t="shared" si="49"/>
        <v>17.358704243064388</v>
      </c>
      <c r="Y37" s="24">
        <f t="shared" ref="Y37:AA37" si="50">+Y8/Y$24*100</f>
        <v>17.086642451061433</v>
      </c>
      <c r="Z37" s="24">
        <f t="shared" si="50"/>
        <v>16.388703147927785</v>
      </c>
      <c r="AA37" s="24">
        <f t="shared" si="50"/>
        <v>16.152330656641919</v>
      </c>
      <c r="AB37" s="24">
        <f t="shared" ref="AB37:AC37" si="51">+AB8/AB$24*100</f>
        <v>15.223409635975308</v>
      </c>
      <c r="AC37" s="24">
        <f t="shared" si="51"/>
        <v>15.759146154847384</v>
      </c>
      <c r="AD37" s="24">
        <f t="shared" ref="AD37:AE37" si="52">+AD8/AD$24*100</f>
        <v>15.825672853190238</v>
      </c>
      <c r="AE37" s="24">
        <f t="shared" si="52"/>
        <v>15.62350978669827</v>
      </c>
      <c r="AF37" s="24">
        <f t="shared" ref="AF37" si="53">+AF8/AF$24*100</f>
        <v>15.898775543810432</v>
      </c>
    </row>
    <row r="38" spans="1:32" ht="17.25" customHeight="1" x14ac:dyDescent="0.15">
      <c r="A38" s="3" t="s">
        <v>120</v>
      </c>
      <c r="B38" s="24">
        <f t="shared" ref="B38:O38" si="54">+B9/B$24*100</f>
        <v>0.50206594810574734</v>
      </c>
      <c r="C38" s="24">
        <f t="shared" si="54"/>
        <v>0.48912357530203621</v>
      </c>
      <c r="D38" s="24">
        <f t="shared" si="54"/>
        <v>0.47062263979621727</v>
      </c>
      <c r="E38" s="24">
        <f t="shared" si="54"/>
        <v>0.46541565324603645</v>
      </c>
      <c r="F38" s="24">
        <f t="shared" si="54"/>
        <v>0.44099775349933257</v>
      </c>
      <c r="G38" s="24">
        <f t="shared" si="54"/>
        <v>0.42944623517259822</v>
      </c>
      <c r="H38" s="24">
        <f t="shared" si="54"/>
        <v>0.39200881940346588</v>
      </c>
      <c r="I38" s="24">
        <f t="shared" si="54"/>
        <v>0.40650872317446879</v>
      </c>
      <c r="J38" s="24">
        <f t="shared" si="54"/>
        <v>0.41043002634445197</v>
      </c>
      <c r="K38" s="24">
        <f t="shared" si="54"/>
        <v>0.55294750352999988</v>
      </c>
      <c r="L38" s="24">
        <f t="shared" si="54"/>
        <v>0.45246232323768626</v>
      </c>
      <c r="M38" s="24">
        <f t="shared" si="54"/>
        <v>0.45716305244919125</v>
      </c>
      <c r="N38" s="24">
        <f t="shared" si="54"/>
        <v>0.42460891118721267</v>
      </c>
      <c r="O38" s="24">
        <f t="shared" si="54"/>
        <v>0.40044688366474429</v>
      </c>
      <c r="P38" s="24">
        <f t="shared" ref="P38:X38" si="55">+P9/P$24*100</f>
        <v>0.37753038646748216</v>
      </c>
      <c r="Q38" s="24">
        <f t="shared" si="55"/>
        <v>0.34399873873669484</v>
      </c>
      <c r="R38" s="24">
        <f t="shared" si="55"/>
        <v>0.33022260214585664</v>
      </c>
      <c r="S38" s="24">
        <f t="shared" si="55"/>
        <v>0.29546984128602721</v>
      </c>
      <c r="T38" s="24">
        <f t="shared" si="55"/>
        <v>0.27952362753269999</v>
      </c>
      <c r="U38" s="24">
        <f t="shared" si="55"/>
        <v>0.29356209486638607</v>
      </c>
      <c r="V38" s="24">
        <f t="shared" si="55"/>
        <v>0.28230427728561791</v>
      </c>
      <c r="W38" s="24">
        <f t="shared" si="55"/>
        <v>0.3030991997766081</v>
      </c>
      <c r="X38" s="24">
        <f t="shared" si="55"/>
        <v>1.1401892557706901</v>
      </c>
      <c r="Y38" s="24">
        <f t="shared" ref="Y38:AA38" si="56">+Y9/Y$24*100</f>
        <v>0.33598771782554937</v>
      </c>
      <c r="Z38" s="24">
        <f t="shared" si="56"/>
        <v>0.34244908575717131</v>
      </c>
      <c r="AA38" s="24">
        <f t="shared" si="56"/>
        <v>0.39083845753908319</v>
      </c>
      <c r="AB38" s="24">
        <f t="shared" ref="AB38:AC38" si="57">+AB9/AB$24*100</f>
        <v>0.43634769850817168</v>
      </c>
      <c r="AC38" s="24">
        <f t="shared" si="57"/>
        <v>0.29196453732047367</v>
      </c>
      <c r="AD38" s="24">
        <f t="shared" ref="AD38:AE38" si="58">+AD9/AD$24*100</f>
        <v>0.27750125020116201</v>
      </c>
      <c r="AE38" s="24">
        <f t="shared" si="58"/>
        <v>0.27684696162499695</v>
      </c>
      <c r="AF38" s="24">
        <f t="shared" ref="AF38" si="59">+AF9/AF$24*100</f>
        <v>0.79419707508992488</v>
      </c>
    </row>
    <row r="39" spans="1:32" ht="17.25" customHeight="1" x14ac:dyDescent="0.15">
      <c r="A39" s="3" t="s">
        <v>225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>
        <f>+X10/X$24*100</f>
        <v>0.85190998452670874</v>
      </c>
      <c r="Y39" s="24">
        <f t="shared" ref="Y39:Z39" si="60">+Y10/Y$24*100</f>
        <v>0.62783156208340063</v>
      </c>
      <c r="Z39" s="24">
        <f t="shared" si="60"/>
        <v>0.13431233633933126</v>
      </c>
      <c r="AA39" s="24">
        <f t="shared" ref="AA39:AB42" si="61">+AA10/AA$24*100</f>
        <v>0.24645986546135615</v>
      </c>
      <c r="AB39" s="24">
        <f t="shared" si="61"/>
        <v>0.22795549377642998</v>
      </c>
      <c r="AC39" s="24">
        <f t="shared" ref="AC39:AD39" si="62">+AC10/AC$24*100</f>
        <v>2.9961016146496544E-2</v>
      </c>
      <c r="AD39" s="24">
        <f t="shared" si="62"/>
        <v>3.328232908936575E-2</v>
      </c>
      <c r="AE39" s="24">
        <f t="shared" ref="AE39" si="63">+AE10/AE$24*100</f>
        <v>3.1785724632978379E-2</v>
      </c>
      <c r="AF39" s="24">
        <f t="shared" ref="AF39" si="64">+AF10/AF$24*100</f>
        <v>3.1276924591462009E-2</v>
      </c>
    </row>
    <row r="40" spans="1:32" ht="17.25" customHeight="1" x14ac:dyDescent="0.15">
      <c r="A40" s="3" t="s">
        <v>106</v>
      </c>
      <c r="B40" s="24">
        <f t="shared" ref="B40:O40" si="65">+B11/B$24*100</f>
        <v>0.13375819077670584</v>
      </c>
      <c r="C40" s="24">
        <f t="shared" si="65"/>
        <v>0.13566507356935967</v>
      </c>
      <c r="D40" s="24">
        <f t="shared" si="65"/>
        <v>0.15268466717216872</v>
      </c>
      <c r="E40" s="24">
        <f t="shared" si="65"/>
        <v>0.14150880252429837</v>
      </c>
      <c r="F40" s="24">
        <f t="shared" si="65"/>
        <v>0.13688051422601602</v>
      </c>
      <c r="G40" s="24">
        <f t="shared" si="65"/>
        <v>0.13782891036613354</v>
      </c>
      <c r="H40" s="24">
        <f t="shared" si="65"/>
        <v>0.12741553041101975</v>
      </c>
      <c r="I40" s="24">
        <f t="shared" si="65"/>
        <v>0.12792309558317477</v>
      </c>
      <c r="J40" s="24">
        <f t="shared" si="65"/>
        <v>0.12552635265122136</v>
      </c>
      <c r="K40" s="24">
        <f t="shared" si="65"/>
        <v>0.11284686988822941</v>
      </c>
      <c r="L40" s="24">
        <f t="shared" si="65"/>
        <v>0.11148160774946426</v>
      </c>
      <c r="M40" s="24">
        <f t="shared" si="65"/>
        <v>9.5205098735918467E-2</v>
      </c>
      <c r="N40" s="24">
        <f t="shared" si="65"/>
        <v>9.8177989022167927E-2</v>
      </c>
      <c r="O40" s="24">
        <f t="shared" si="65"/>
        <v>0.10022936452172185</v>
      </c>
      <c r="P40" s="24">
        <f t="shared" ref="P40:W52" si="66">+P11/P$24*100</f>
        <v>0.11016096921165025</v>
      </c>
      <c r="Q40" s="24">
        <f t="shared" si="66"/>
        <v>0.10664362481859614</v>
      </c>
      <c r="R40" s="24">
        <f t="shared" si="66"/>
        <v>0.10985542859837207</v>
      </c>
      <c r="S40" s="24">
        <f t="shared" si="66"/>
        <v>0.11713434278615481</v>
      </c>
      <c r="T40" s="24">
        <f t="shared" si="66"/>
        <v>0.12324540993261651</v>
      </c>
      <c r="U40" s="24">
        <f t="shared" si="66"/>
        <v>0.11040838677182706</v>
      </c>
      <c r="V40" s="24">
        <f t="shared" si="66"/>
        <v>9.9732183150688047E-2</v>
      </c>
      <c r="W40" s="24">
        <f t="shared" si="66"/>
        <v>9.4541990447239058E-2</v>
      </c>
      <c r="X40" s="24">
        <f>+X11/X$24*100</f>
        <v>9.0441282417137628E-2</v>
      </c>
      <c r="Y40" s="24">
        <f t="shared" ref="Y40:Z40" si="67">+Y11/Y$24*100</f>
        <v>8.7801039433055464E-2</v>
      </c>
      <c r="Z40" s="24">
        <f t="shared" si="67"/>
        <v>8.2911194447743919E-2</v>
      </c>
      <c r="AA40" s="24">
        <f t="shared" si="61"/>
        <v>7.2771163776086972E-2</v>
      </c>
      <c r="AB40" s="24">
        <f t="shared" si="61"/>
        <v>7.5348008273630196E-2</v>
      </c>
      <c r="AC40" s="24">
        <f t="shared" ref="AC40:AD40" si="68">+AC11/AC$24*100</f>
        <v>7.2387011857579384E-2</v>
      </c>
      <c r="AD40" s="24">
        <f t="shared" si="68"/>
        <v>6.9922160398419045E-2</v>
      </c>
      <c r="AE40" s="24">
        <f t="shared" ref="AE40" si="69">+AE11/AE$24*100</f>
        <v>6.3054536912287948E-2</v>
      </c>
      <c r="AF40" s="24">
        <f t="shared" ref="AF40" si="70">+AF11/AF$24*100</f>
        <v>5.9939911213753853E-2</v>
      </c>
    </row>
    <row r="41" spans="1:32" ht="17.25" customHeight="1" x14ac:dyDescent="0.15">
      <c r="A41" s="3" t="s">
        <v>108</v>
      </c>
      <c r="B41" s="24">
        <f t="shared" ref="B41:O41" si="71">+B12/B$24*100</f>
        <v>1.2394572071776924</v>
      </c>
      <c r="C41" s="24">
        <f t="shared" si="71"/>
        <v>1.117100986862585</v>
      </c>
      <c r="D41" s="24">
        <f t="shared" si="71"/>
        <v>0.97333602947737485</v>
      </c>
      <c r="E41" s="24">
        <f t="shared" si="71"/>
        <v>1.0740830332571534</v>
      </c>
      <c r="F41" s="24">
        <f t="shared" si="71"/>
        <v>1.279408754788971</v>
      </c>
      <c r="G41" s="24">
        <f t="shared" si="71"/>
        <v>1.1835523852211709</v>
      </c>
      <c r="H41" s="24">
        <f t="shared" si="71"/>
        <v>1.7565949872268041</v>
      </c>
      <c r="I41" s="24">
        <f t="shared" si="71"/>
        <v>1.4277921734267764</v>
      </c>
      <c r="J41" s="24">
        <f t="shared" si="71"/>
        <v>1.3653761971123393</v>
      </c>
      <c r="K41" s="24">
        <f t="shared" si="71"/>
        <v>1.3344413649917295</v>
      </c>
      <c r="L41" s="24">
        <f t="shared" si="71"/>
        <v>1.5838427122530301</v>
      </c>
      <c r="M41" s="24">
        <f t="shared" si="71"/>
        <v>1.3738535806321366</v>
      </c>
      <c r="N41" s="24">
        <f t="shared" si="71"/>
        <v>1.3469037750924646</v>
      </c>
      <c r="O41" s="24">
        <f t="shared" si="71"/>
        <v>1.1714434017438289</v>
      </c>
      <c r="P41" s="24">
        <f t="shared" si="66"/>
        <v>1.6006394050716553</v>
      </c>
      <c r="Q41" s="24">
        <f t="shared" si="66"/>
        <v>0.73036150328427951</v>
      </c>
      <c r="R41" s="24">
        <f t="shared" si="66"/>
        <v>0.81900877948914119</v>
      </c>
      <c r="S41" s="24">
        <f t="shared" si="66"/>
        <v>0.72074770365996199</v>
      </c>
      <c r="T41" s="24">
        <f t="shared" si="66"/>
        <v>0.64785994326994012</v>
      </c>
      <c r="U41" s="24">
        <f t="shared" si="66"/>
        <v>0.7758526489476496</v>
      </c>
      <c r="V41" s="24">
        <f t="shared" si="66"/>
        <v>0.74316780402491578</v>
      </c>
      <c r="W41" s="24">
        <f t="shared" si="66"/>
        <v>0.52874252705563063</v>
      </c>
      <c r="X41" s="24">
        <f>+X12/X$24*100</f>
        <v>0.60379421465967309</v>
      </c>
      <c r="Y41" s="24">
        <f t="shared" ref="Y41:Z41" si="72">+Y12/Y$24*100</f>
        <v>0.45783872510744072</v>
      </c>
      <c r="Z41" s="24">
        <f t="shared" si="72"/>
        <v>0.33688177238216549</v>
      </c>
      <c r="AA41" s="24">
        <f t="shared" si="61"/>
        <v>0.35956562793214386</v>
      </c>
      <c r="AB41" s="24">
        <f t="shared" si="61"/>
        <v>0.43267563196113107</v>
      </c>
      <c r="AC41" s="24">
        <f t="shared" ref="AC41:AD41" si="73">+AC12/AC$24*100</f>
        <v>0.37575016054867477</v>
      </c>
      <c r="AD41" s="24">
        <f t="shared" si="73"/>
        <v>0.31376052754222361</v>
      </c>
      <c r="AE41" s="24">
        <f t="shared" ref="AE41" si="74">+AE12/AE$24*100</f>
        <v>0.37979517282873521</v>
      </c>
      <c r="AF41" s="24">
        <f t="shared" ref="AF41" si="75">+AF12/AF$24*100</f>
        <v>0.34207863934214378</v>
      </c>
    </row>
    <row r="42" spans="1:32" ht="17.25" customHeight="1" x14ac:dyDescent="0.15">
      <c r="A42" s="3" t="s">
        <v>110</v>
      </c>
      <c r="B42" s="24">
        <f t="shared" ref="B42:O42" si="76">+B13/B$24*100</f>
        <v>1.5159480690160245</v>
      </c>
      <c r="C42" s="24">
        <f t="shared" si="76"/>
        <v>1.4287795175786326</v>
      </c>
      <c r="D42" s="24">
        <f t="shared" si="76"/>
        <v>1.3766886760703865</v>
      </c>
      <c r="E42" s="24">
        <f t="shared" si="76"/>
        <v>1.3421886583259659</v>
      </c>
      <c r="F42" s="24">
        <f t="shared" si="76"/>
        <v>1.3577958937726622</v>
      </c>
      <c r="G42" s="24">
        <f t="shared" si="76"/>
        <v>1.3426232576275003</v>
      </c>
      <c r="H42" s="24">
        <f t="shared" si="76"/>
        <v>1.2671400065453275</v>
      </c>
      <c r="I42" s="24">
        <f t="shared" si="76"/>
        <v>1.2724243787801384</v>
      </c>
      <c r="J42" s="24">
        <f t="shared" si="76"/>
        <v>1.2732985754656263</v>
      </c>
      <c r="K42" s="24">
        <f t="shared" si="76"/>
        <v>1.1390793475959899</v>
      </c>
      <c r="L42" s="24">
        <f t="shared" si="76"/>
        <v>1.1223589688949018</v>
      </c>
      <c r="M42" s="24">
        <f t="shared" si="76"/>
        <v>1.1360692945127715</v>
      </c>
      <c r="N42" s="24">
        <f t="shared" si="76"/>
        <v>1.1482639628333977</v>
      </c>
      <c r="O42" s="24">
        <f t="shared" si="76"/>
        <v>1.1553777902189359</v>
      </c>
      <c r="P42" s="24">
        <f t="shared" si="66"/>
        <v>1.1605233128216397</v>
      </c>
      <c r="Q42" s="24">
        <f t="shared" si="66"/>
        <v>1.129731660331047</v>
      </c>
      <c r="R42" s="24">
        <f t="shared" si="66"/>
        <v>1.1419118361628255</v>
      </c>
      <c r="S42" s="24">
        <f t="shared" si="66"/>
        <v>1.1259226074601982</v>
      </c>
      <c r="T42" s="24">
        <f t="shared" si="66"/>
        <v>1.1766177856685653</v>
      </c>
      <c r="U42" s="24">
        <f t="shared" si="66"/>
        <v>1.1663483958971959</v>
      </c>
      <c r="V42" s="24">
        <f t="shared" si="66"/>
        <v>1.0124092983368578</v>
      </c>
      <c r="W42" s="24">
        <f t="shared" si="66"/>
        <v>0.48213637376726126</v>
      </c>
      <c r="X42" s="24">
        <f>+X13/X$24*100</f>
        <v>0.47793090385679821</v>
      </c>
      <c r="Y42" s="24">
        <f t="shared" ref="Y42:Z42" si="77">+Y13/Y$24*100</f>
        <v>0.48448326787891582</v>
      </c>
      <c r="Z42" s="24">
        <f t="shared" si="77"/>
        <v>0.48517878361298056</v>
      </c>
      <c r="AA42" s="24">
        <f t="shared" si="61"/>
        <v>0.68262778993693085</v>
      </c>
      <c r="AB42" s="24">
        <f t="shared" si="61"/>
        <v>0.8323288246688848</v>
      </c>
      <c r="AC42" s="24">
        <f t="shared" ref="AC42:AD42" si="78">+AC13/AC$24*100</f>
        <v>1.0215887210293766</v>
      </c>
      <c r="AD42" s="24">
        <f t="shared" si="78"/>
        <v>1.0377608789909585</v>
      </c>
      <c r="AE42" s="24">
        <f t="shared" ref="AE42" si="79">+AE13/AE$24*100</f>
        <v>0.99108137098332794</v>
      </c>
      <c r="AF42" s="108">
        <f t="shared" ref="AF42" si="80">+AF13/AF$24*100</f>
        <v>0.9601794367353047</v>
      </c>
    </row>
    <row r="43" spans="1:32" ht="17.25" customHeight="1" x14ac:dyDescent="0.15">
      <c r="A43" s="3" t="s">
        <v>112</v>
      </c>
      <c r="B43" s="24">
        <f t="shared" ref="B43:O43" si="81">+B14/B$24*100</f>
        <v>0.52696908143068255</v>
      </c>
      <c r="C43" s="24">
        <f t="shared" si="81"/>
        <v>0.5077036198696695</v>
      </c>
      <c r="D43" s="24">
        <f t="shared" si="81"/>
        <v>0.52535453642346941</v>
      </c>
      <c r="E43" s="24">
        <f t="shared" si="81"/>
        <v>0.50886768600890098</v>
      </c>
      <c r="F43" s="24">
        <f t="shared" si="81"/>
        <v>0.52412003145357544</v>
      </c>
      <c r="G43" s="24">
        <f t="shared" si="81"/>
        <v>0.57456803318308536</v>
      </c>
      <c r="H43" s="24">
        <f t="shared" si="81"/>
        <v>0.53887606617735229</v>
      </c>
      <c r="I43" s="24">
        <f t="shared" si="81"/>
        <v>0.53096274014117883</v>
      </c>
      <c r="J43" s="24">
        <f t="shared" si="81"/>
        <v>0.45309808290795667</v>
      </c>
      <c r="K43" s="24">
        <f t="shared" si="81"/>
        <v>0.4024585730161796</v>
      </c>
      <c r="L43" s="24">
        <f t="shared" si="81"/>
        <v>0.48610517784497054</v>
      </c>
      <c r="M43" s="24">
        <f t="shared" si="81"/>
        <v>0.47169982648302966</v>
      </c>
      <c r="N43" s="24">
        <f t="shared" si="81"/>
        <v>0.46456141509639959</v>
      </c>
      <c r="O43" s="24">
        <f t="shared" si="81"/>
        <v>0.46282989997471041</v>
      </c>
      <c r="P43" s="24">
        <f t="shared" si="66"/>
        <v>0.4427775441093541</v>
      </c>
      <c r="Q43" s="24">
        <f t="shared" si="66"/>
        <v>0.46313042453463166</v>
      </c>
      <c r="R43" s="24">
        <f t="shared" si="66"/>
        <v>0.45155494908766958</v>
      </c>
      <c r="S43" s="24">
        <f t="shared" si="66"/>
        <v>0.44749978110527722</v>
      </c>
      <c r="T43" s="24">
        <f t="shared" si="66"/>
        <v>0.45729580991333874</v>
      </c>
      <c r="U43" s="24">
        <f t="shared" si="66"/>
        <v>0.43437883250405079</v>
      </c>
      <c r="V43" s="24">
        <f t="shared" si="66"/>
        <v>0.4304038121456884</v>
      </c>
      <c r="W43" s="24">
        <f t="shared" si="66"/>
        <v>0.42698176902963031</v>
      </c>
      <c r="X43" s="24">
        <f>+X14/X$24*100</f>
        <v>0.42120686042934313</v>
      </c>
      <c r="Y43" s="24">
        <f>+Y14/Y$24*100</f>
        <v>0.42059824663524475</v>
      </c>
      <c r="Z43" s="24">
        <f t="shared" ref="Z43:AA43" si="82">+Z14/Z$24*100</f>
        <v>0.4022664094552944</v>
      </c>
      <c r="AA43" s="24">
        <f t="shared" si="82"/>
        <v>0.4260338375081989</v>
      </c>
      <c r="AB43" s="24">
        <f t="shared" ref="AB43:AC43" si="83">+AB14/AB$24*100</f>
        <v>0.41256441438318486</v>
      </c>
      <c r="AC43" s="24">
        <f t="shared" si="83"/>
        <v>0.41320784990151338</v>
      </c>
      <c r="AD43" s="24">
        <f t="shared" ref="AD43:AF43" si="84">+AD14/AD$24*100</f>
        <v>0.41134734710264831</v>
      </c>
      <c r="AE43" s="24">
        <f t="shared" ref="AE43" si="85">+AE14/AE$24*100</f>
        <v>0.40862772004579184</v>
      </c>
      <c r="AF43" s="109">
        <f t="shared" si="84"/>
        <v>0.42478776610559421</v>
      </c>
    </row>
    <row r="44" spans="1:32" ht="17.25" customHeight="1" x14ac:dyDescent="0.15">
      <c r="A44" s="3" t="s">
        <v>114</v>
      </c>
      <c r="B44" s="24">
        <f t="shared" ref="B44:O44" si="86">+B15/B$24*100</f>
        <v>18.232777906698619</v>
      </c>
      <c r="C44" s="24">
        <f t="shared" si="86"/>
        <v>17.337505491914047</v>
      </c>
      <c r="D44" s="24">
        <f t="shared" si="86"/>
        <v>17.074150418045171</v>
      </c>
      <c r="E44" s="24">
        <f t="shared" si="86"/>
        <v>19.474200994079304</v>
      </c>
      <c r="F44" s="24">
        <f t="shared" si="86"/>
        <v>18.534579616894678</v>
      </c>
      <c r="G44" s="24">
        <f t="shared" si="86"/>
        <v>18.411358334036585</v>
      </c>
      <c r="H44" s="24">
        <f t="shared" si="86"/>
        <v>18.260274385186108</v>
      </c>
      <c r="I44" s="24">
        <f t="shared" si="86"/>
        <v>18.004042917025323</v>
      </c>
      <c r="J44" s="24">
        <f t="shared" si="86"/>
        <v>17.754973369062419</v>
      </c>
      <c r="K44" s="24">
        <f t="shared" si="86"/>
        <v>17.905618954070835</v>
      </c>
      <c r="L44" s="24">
        <f t="shared" si="86"/>
        <v>20.044352856649493</v>
      </c>
      <c r="M44" s="24">
        <f t="shared" si="86"/>
        <v>18.452633138066613</v>
      </c>
      <c r="N44" s="24">
        <f t="shared" si="86"/>
        <v>18.647754533392458</v>
      </c>
      <c r="O44" s="24">
        <f t="shared" si="86"/>
        <v>16.900739760676984</v>
      </c>
      <c r="P44" s="24">
        <f t="shared" si="66"/>
        <v>15.649172289445968</v>
      </c>
      <c r="Q44" s="24">
        <f t="shared" si="66"/>
        <v>15.087471433331517</v>
      </c>
      <c r="R44" s="24">
        <f t="shared" si="66"/>
        <v>12.889314478154438</v>
      </c>
      <c r="S44" s="24">
        <f t="shared" si="66"/>
        <v>10.565338658291596</v>
      </c>
      <c r="T44" s="24">
        <f t="shared" si="66"/>
        <v>10.944811755514126</v>
      </c>
      <c r="U44" s="24">
        <f t="shared" si="66"/>
        <v>12.241778817978906</v>
      </c>
      <c r="V44" s="24">
        <f t="shared" si="66"/>
        <v>17.965726997139353</v>
      </c>
      <c r="W44" s="24">
        <f t="shared" si="66"/>
        <v>12.442943011795943</v>
      </c>
      <c r="X44" s="24">
        <f t="shared" ref="X44:X52" si="87">+X15/X$24*100</f>
        <v>12.943112254575972</v>
      </c>
      <c r="Y44" s="24">
        <f t="shared" ref="Y44:AA44" si="88">+Y15/Y$24*100</f>
        <v>12.28667443677058</v>
      </c>
      <c r="Z44" s="24">
        <f t="shared" si="88"/>
        <v>13.434424749326777</v>
      </c>
      <c r="AA44" s="24">
        <f t="shared" si="88"/>
        <v>11.815995495235144</v>
      </c>
      <c r="AB44" s="24">
        <f t="shared" ref="AB44:AC44" si="89">+AB15/AB$24*100</f>
        <v>11.551277430753135</v>
      </c>
      <c r="AC44" s="24">
        <f t="shared" si="89"/>
        <v>12.271031425744914</v>
      </c>
      <c r="AD44" s="24">
        <f t="shared" ref="AD44:AE44" si="90">+AD15/AD$24*100</f>
        <v>11.356518638525731</v>
      </c>
      <c r="AE44" s="24">
        <f t="shared" si="90"/>
        <v>11.793222200835988</v>
      </c>
      <c r="AF44" s="24">
        <f t="shared" ref="AF44" si="91">+AF15/AF$24*100</f>
        <v>12.181405488439639</v>
      </c>
    </row>
    <row r="45" spans="1:32" ht="17.25" customHeight="1" x14ac:dyDescent="0.15">
      <c r="A45" s="3" t="s">
        <v>183</v>
      </c>
      <c r="B45" s="24">
        <f t="shared" ref="B45:K45" si="92">+B16/B$24*100</f>
        <v>0.83625471470968638</v>
      </c>
      <c r="C45" s="24">
        <f t="shared" si="92"/>
        <v>1.2223704248544458</v>
      </c>
      <c r="D45" s="24">
        <f t="shared" si="92"/>
        <v>1.4652069688878688</v>
      </c>
      <c r="E45" s="24">
        <f t="shared" si="92"/>
        <v>1.1791278385872903</v>
      </c>
      <c r="F45" s="24">
        <f t="shared" si="92"/>
        <v>0.83364926116952875</v>
      </c>
      <c r="G45" s="24">
        <f t="shared" si="92"/>
        <v>0.93555785689478543</v>
      </c>
      <c r="H45" s="24">
        <f t="shared" si="92"/>
        <v>0.48120547003189329</v>
      </c>
      <c r="I45" s="24">
        <f t="shared" si="92"/>
        <v>0.60247427440654677</v>
      </c>
      <c r="J45" s="24">
        <f t="shared" si="92"/>
        <v>0.67411747693738389</v>
      </c>
      <c r="K45" s="24">
        <f t="shared" si="92"/>
        <v>0.55678572654003333</v>
      </c>
      <c r="L45" s="24">
        <f t="shared" ref="L45:O50" si="93">+L16/L$24*100</f>
        <v>0.36969250510192669</v>
      </c>
      <c r="M45" s="24">
        <f t="shared" si="93"/>
        <v>0.34380474837998914</v>
      </c>
      <c r="N45" s="24">
        <f t="shared" si="93"/>
        <v>0.27278245079960584</v>
      </c>
      <c r="O45" s="24">
        <f t="shared" si="93"/>
        <v>0.23613969403944146</v>
      </c>
      <c r="P45" s="24">
        <f t="shared" si="66"/>
        <v>0.25180671298605278</v>
      </c>
      <c r="Q45" s="24">
        <f t="shared" si="66"/>
        <v>0.23203332171801605</v>
      </c>
      <c r="R45" s="24">
        <f t="shared" si="66"/>
        <v>0.21387059645238854</v>
      </c>
      <c r="S45" s="24">
        <f t="shared" si="66"/>
        <v>0.21608704694881997</v>
      </c>
      <c r="T45" s="24">
        <f t="shared" si="66"/>
        <v>0.35487874675242531</v>
      </c>
      <c r="U45" s="24">
        <f t="shared" si="66"/>
        <v>0.25741917393655406</v>
      </c>
      <c r="V45" s="24">
        <f t="shared" si="66"/>
        <v>0.23947127532373275</v>
      </c>
      <c r="W45" s="24">
        <f t="shared" si="66"/>
        <v>0.20214367613073436</v>
      </c>
      <c r="X45" s="24">
        <f t="shared" si="87"/>
        <v>0.22598667629379543</v>
      </c>
      <c r="Y45" s="24">
        <f t="shared" ref="Y45:AA45" si="94">+Y16/Y$24*100</f>
        <v>0.30828130245587221</v>
      </c>
      <c r="Z45" s="24">
        <f t="shared" si="94"/>
        <v>0.24966778253857153</v>
      </c>
      <c r="AA45" s="24">
        <f t="shared" si="94"/>
        <v>0.1888256690686955</v>
      </c>
      <c r="AB45" s="24">
        <f t="shared" ref="AB45:AC45" si="95">+AB16/AB$24*100</f>
        <v>0.20096816809121285</v>
      </c>
      <c r="AC45" s="24">
        <f t="shared" si="95"/>
        <v>0.19554271300071929</v>
      </c>
      <c r="AD45" s="24">
        <f t="shared" ref="AD45:AE45" si="96">+AD16/AD$24*100</f>
        <v>0.20380477777805756</v>
      </c>
      <c r="AE45" s="24">
        <f t="shared" si="96"/>
        <v>0.19674494762988862</v>
      </c>
      <c r="AF45" s="24">
        <f t="shared" ref="AF45" si="97">+AF16/AF$24*100</f>
        <v>0.16977310499616682</v>
      </c>
    </row>
    <row r="46" spans="1:32" ht="17.25" customHeight="1" x14ac:dyDescent="0.15">
      <c r="A46" s="3" t="s">
        <v>184</v>
      </c>
      <c r="B46" s="24">
        <f t="shared" ref="B46:K46" si="98">+B17/B$24*100</f>
        <v>6.3466009215275898E-2</v>
      </c>
      <c r="C46" s="24">
        <f t="shared" si="98"/>
        <v>2.283922010662498E-2</v>
      </c>
      <c r="D46" s="24">
        <f t="shared" si="98"/>
        <v>6.5976770204094398E-2</v>
      </c>
      <c r="E46" s="24">
        <f t="shared" si="98"/>
        <v>3.8776677937018174E-2</v>
      </c>
      <c r="F46" s="24">
        <f t="shared" si="98"/>
        <v>3.5420908478026175E-2</v>
      </c>
      <c r="G46" s="24">
        <f t="shared" si="98"/>
        <v>1.4757055474127199E-2</v>
      </c>
      <c r="H46" s="24">
        <f t="shared" si="98"/>
        <v>2.8870297959378441E-2</v>
      </c>
      <c r="I46" s="24">
        <f t="shared" si="98"/>
        <v>1.5051482984416796E-2</v>
      </c>
      <c r="J46" s="24">
        <f t="shared" si="98"/>
        <v>3.1924769926263495E-2</v>
      </c>
      <c r="K46" s="24">
        <f t="shared" si="98"/>
        <v>2.2921855544150649</v>
      </c>
      <c r="L46" s="24">
        <f t="shared" si="93"/>
        <v>1.6785616361993484E-2</v>
      </c>
      <c r="M46" s="24">
        <f t="shared" si="93"/>
        <v>2.0834388011935358E-2</v>
      </c>
      <c r="N46" s="24">
        <f t="shared" si="93"/>
        <v>4.5403131835761265E-2</v>
      </c>
      <c r="O46" s="24">
        <f t="shared" si="93"/>
        <v>2.2345951774911842E-2</v>
      </c>
      <c r="P46" s="24">
        <f t="shared" si="66"/>
        <v>2.4446388238607418E-2</v>
      </c>
      <c r="Q46" s="24">
        <f t="shared" si="66"/>
        <v>4.3304945090399862E-3</v>
      </c>
      <c r="R46" s="24">
        <f t="shared" si="66"/>
        <v>2.0210402101555457E-2</v>
      </c>
      <c r="S46" s="24">
        <f t="shared" si="66"/>
        <v>1.2360832004014921E-2</v>
      </c>
      <c r="T46" s="24">
        <f t="shared" si="66"/>
        <v>1.3996744860411778E-2</v>
      </c>
      <c r="U46" s="24">
        <f t="shared" si="66"/>
        <v>4.4887813980413277E-2</v>
      </c>
      <c r="V46" s="24">
        <f t="shared" si="66"/>
        <v>0.20568722454531804</v>
      </c>
      <c r="W46" s="24">
        <f t="shared" si="66"/>
        <v>1.6653591337434763E-2</v>
      </c>
      <c r="X46" s="24">
        <f t="shared" si="87"/>
        <v>9.9452078753274456E-2</v>
      </c>
      <c r="Y46" s="24">
        <f t="shared" ref="Y46:AA46" si="99">+Y17/Y$24*100</f>
        <v>2.5334681010651686E-2</v>
      </c>
      <c r="Z46" s="24">
        <f t="shared" si="99"/>
        <v>4.5883376334153965E-2</v>
      </c>
      <c r="AA46" s="24">
        <f t="shared" si="99"/>
        <v>1.351693201753152E-2</v>
      </c>
      <c r="AB46" s="24">
        <f t="shared" ref="AB46:AC46" si="100">+AB17/AB$24*100</f>
        <v>2.2263303696046028E-2</v>
      </c>
      <c r="AC46" s="24">
        <f t="shared" si="100"/>
        <v>1.6133600560137275E-2</v>
      </c>
      <c r="AD46" s="24">
        <f t="shared" ref="AD46:AE46" si="101">+AD17/AD$24*100</f>
        <v>4.3671346559080712E-2</v>
      </c>
      <c r="AE46" s="24">
        <f t="shared" si="101"/>
        <v>1.5627762021998375E-2</v>
      </c>
      <c r="AF46" s="24">
        <f t="shared" ref="AF46" si="102">+AF17/AF$24*100</f>
        <v>3.8289562770199924E-2</v>
      </c>
    </row>
    <row r="47" spans="1:32" ht="17.25" customHeight="1" x14ac:dyDescent="0.15">
      <c r="A47" s="3" t="s">
        <v>185</v>
      </c>
      <c r="B47" s="24">
        <f t="shared" ref="B47:K47" si="103">+B18/B$24*100</f>
        <v>0.29067034799971825</v>
      </c>
      <c r="C47" s="24">
        <f t="shared" si="103"/>
        <v>0.66446416137907482</v>
      </c>
      <c r="D47" s="24">
        <f t="shared" si="103"/>
        <v>1.3740159861182197</v>
      </c>
      <c r="E47" s="24">
        <f t="shared" si="103"/>
        <v>1.8534711064510119</v>
      </c>
      <c r="F47" s="24">
        <f t="shared" si="103"/>
        <v>2.1968685650702442</v>
      </c>
      <c r="G47" s="24">
        <f t="shared" si="103"/>
        <v>1.8301388407376666</v>
      </c>
      <c r="H47" s="24">
        <f t="shared" si="103"/>
        <v>1.6675131760841071</v>
      </c>
      <c r="I47" s="24">
        <f t="shared" si="103"/>
        <v>1.4667024544917417</v>
      </c>
      <c r="J47" s="24">
        <f t="shared" si="103"/>
        <v>1.4298154452612839</v>
      </c>
      <c r="K47" s="24">
        <f t="shared" si="103"/>
        <v>1.8921939478505518</v>
      </c>
      <c r="L47" s="24">
        <f t="shared" si="93"/>
        <v>0.77160277008275269</v>
      </c>
      <c r="M47" s="24">
        <f t="shared" si="93"/>
        <v>0.67462236160232703</v>
      </c>
      <c r="N47" s="24">
        <f t="shared" si="93"/>
        <v>0.34800222377958551</v>
      </c>
      <c r="O47" s="24">
        <f t="shared" si="93"/>
        <v>2.761541619205528</v>
      </c>
      <c r="P47" s="24">
        <f t="shared" si="66"/>
        <v>1.1797400790676857</v>
      </c>
      <c r="Q47" s="24">
        <f t="shared" si="66"/>
        <v>1.3777713363046249</v>
      </c>
      <c r="R47" s="24">
        <f t="shared" si="66"/>
        <v>4.8620557567535716</v>
      </c>
      <c r="S47" s="24">
        <f t="shared" si="66"/>
        <v>3.0421395833082685</v>
      </c>
      <c r="T47" s="24">
        <f t="shared" si="66"/>
        <v>4.0207152941948747</v>
      </c>
      <c r="U47" s="24">
        <f t="shared" si="66"/>
        <v>3.9914297730729618</v>
      </c>
      <c r="V47" s="24">
        <f t="shared" si="66"/>
        <v>3.8103832053825224</v>
      </c>
      <c r="W47" s="24">
        <f t="shared" si="66"/>
        <v>2.5011869024340427</v>
      </c>
      <c r="X47" s="24">
        <f t="shared" si="87"/>
        <v>3.3998941962646829</v>
      </c>
      <c r="Y47" s="24">
        <f t="shared" ref="Y47:AA47" si="104">+Y18/Y$24*100</f>
        <v>2.9631202697918138</v>
      </c>
      <c r="Z47" s="24">
        <f t="shared" si="104"/>
        <v>2.8376926460109364</v>
      </c>
      <c r="AA47" s="24">
        <f t="shared" si="104"/>
        <v>3.9450222780738198</v>
      </c>
      <c r="AB47" s="24">
        <f t="shared" ref="AB47:AC47" si="105">+AB18/AB$24*100</f>
        <v>2.9081619653174706</v>
      </c>
      <c r="AC47" s="24">
        <f t="shared" si="105"/>
        <v>2.2569449639095676</v>
      </c>
      <c r="AD47" s="24">
        <f t="shared" ref="AD47:AE47" si="106">+AD18/AD$24*100</f>
        <v>2.8503858730565459</v>
      </c>
      <c r="AE47" s="24">
        <f t="shared" si="106"/>
        <v>1.4222127175313852</v>
      </c>
      <c r="AF47" s="24">
        <f t="shared" ref="AF47" si="107">+AF18/AF$24*100</f>
        <v>2.415107238888988</v>
      </c>
    </row>
    <row r="48" spans="1:32" ht="17.25" customHeight="1" x14ac:dyDescent="0.15">
      <c r="A48" s="3" t="s">
        <v>186</v>
      </c>
      <c r="B48" s="24">
        <f t="shared" ref="B48:K48" si="108">+B19/B$24*100</f>
        <v>1.4706323113362618</v>
      </c>
      <c r="C48" s="24">
        <f t="shared" si="108"/>
        <v>1.8498335450268026</v>
      </c>
      <c r="D48" s="24">
        <f t="shared" si="108"/>
        <v>1.889552964587123</v>
      </c>
      <c r="E48" s="24">
        <f t="shared" si="108"/>
        <v>1.6787406122387198</v>
      </c>
      <c r="F48" s="24">
        <f t="shared" si="108"/>
        <v>1.6936316451628057</v>
      </c>
      <c r="G48" s="24">
        <f t="shared" si="108"/>
        <v>1.8171432752205638</v>
      </c>
      <c r="H48" s="24">
        <f t="shared" si="108"/>
        <v>2.1678213600504312</v>
      </c>
      <c r="I48" s="24">
        <f t="shared" si="108"/>
        <v>2.0950181587967123</v>
      </c>
      <c r="J48" s="24">
        <f t="shared" si="108"/>
        <v>2.3200790651305372</v>
      </c>
      <c r="K48" s="24">
        <f t="shared" si="108"/>
        <v>1.943082019582796</v>
      </c>
      <c r="L48" s="24">
        <f t="shared" si="93"/>
        <v>2.0232867979711253</v>
      </c>
      <c r="M48" s="24">
        <f t="shared" si="93"/>
        <v>2.1038701236932229</v>
      </c>
      <c r="N48" s="24">
        <f t="shared" si="93"/>
        <v>2.3079809014095547</v>
      </c>
      <c r="O48" s="24">
        <f t="shared" si="93"/>
        <v>2.1287593094808615</v>
      </c>
      <c r="P48" s="24">
        <f t="shared" si="66"/>
        <v>2.1323322137147476</v>
      </c>
      <c r="Q48" s="24">
        <f t="shared" si="66"/>
        <v>2.2928432365905045</v>
      </c>
      <c r="R48" s="24">
        <f t="shared" si="66"/>
        <v>2.2465740925076125</v>
      </c>
      <c r="S48" s="24">
        <f t="shared" si="66"/>
        <v>2.4745479148841523</v>
      </c>
      <c r="T48" s="24">
        <f t="shared" si="66"/>
        <v>2.5403600793782415</v>
      </c>
      <c r="U48" s="24">
        <f t="shared" si="66"/>
        <v>1.681353355019086</v>
      </c>
      <c r="V48" s="24">
        <f t="shared" si="66"/>
        <v>1.6968114215267844</v>
      </c>
      <c r="W48" s="24">
        <f t="shared" si="66"/>
        <v>1.7463497105298402</v>
      </c>
      <c r="X48" s="24">
        <f t="shared" si="87"/>
        <v>2.8984612208318374</v>
      </c>
      <c r="Y48" s="24">
        <f t="shared" ref="Y48:AA48" si="109">+Y19/Y$24*100</f>
        <v>2.1090475251040806</v>
      </c>
      <c r="Z48" s="24">
        <f t="shared" si="109"/>
        <v>2.1991549779629267</v>
      </c>
      <c r="AA48" s="24">
        <f t="shared" si="109"/>
        <v>2.2068614568609486</v>
      </c>
      <c r="AB48" s="24">
        <f t="shared" ref="AB48:AC48" si="110">+AB19/AB$24*100</f>
        <v>2.1880337782724113</v>
      </c>
      <c r="AC48" s="24">
        <f t="shared" si="110"/>
        <v>2.1486746623250794</v>
      </c>
      <c r="AD48" s="24">
        <f t="shared" ref="AD48:AE48" si="111">+AD19/AD$24*100</f>
        <v>1.3546578010753612</v>
      </c>
      <c r="AE48" s="24">
        <f t="shared" si="111"/>
        <v>1.8877227220690118</v>
      </c>
      <c r="AF48" s="24">
        <f t="shared" ref="AF48" si="112">+AF19/AF$24*100</f>
        <v>1.7550140962112417</v>
      </c>
    </row>
    <row r="49" spans="1:32" ht="17.25" customHeight="1" x14ac:dyDescent="0.15">
      <c r="A49" s="3" t="s">
        <v>187</v>
      </c>
      <c r="B49" s="24">
        <f t="shared" ref="B49:K49" si="113">+B20/B$24*100</f>
        <v>9.1051009172858546</v>
      </c>
      <c r="C49" s="24">
        <f t="shared" si="113"/>
        <v>9.0971300798659716</v>
      </c>
      <c r="D49" s="24">
        <f t="shared" si="113"/>
        <v>9.3072869475719706</v>
      </c>
      <c r="E49" s="24">
        <f t="shared" si="113"/>
        <v>9.9723212570584625</v>
      </c>
      <c r="F49" s="24">
        <f t="shared" si="113"/>
        <v>10.70129087519374</v>
      </c>
      <c r="G49" s="24">
        <f t="shared" si="113"/>
        <v>11.320495064814287</v>
      </c>
      <c r="H49" s="24">
        <f t="shared" si="113"/>
        <v>10.348224172948724</v>
      </c>
      <c r="I49" s="24">
        <f t="shared" si="113"/>
        <v>10.443107880824687</v>
      </c>
      <c r="J49" s="24">
        <f t="shared" si="113"/>
        <v>11.068416530977409</v>
      </c>
      <c r="K49" s="24">
        <f t="shared" si="113"/>
        <v>10.511190798297628</v>
      </c>
      <c r="L49" s="24">
        <f t="shared" si="93"/>
        <v>10.158654525218067</v>
      </c>
      <c r="M49" s="24">
        <f t="shared" si="93"/>
        <v>10.341468699085723</v>
      </c>
      <c r="N49" s="24">
        <f t="shared" si="93"/>
        <v>10.842127102662245</v>
      </c>
      <c r="O49" s="24">
        <f t="shared" si="93"/>
        <v>10.545393795532885</v>
      </c>
      <c r="P49" s="24">
        <f t="shared" si="66"/>
        <v>14.225455438833542</v>
      </c>
      <c r="Q49" s="24">
        <f t="shared" si="66"/>
        <v>16.196407295158448</v>
      </c>
      <c r="R49" s="24">
        <f t="shared" si="66"/>
        <v>14.976767504757474</v>
      </c>
      <c r="S49" s="24">
        <f t="shared" si="66"/>
        <v>13.597947899709467</v>
      </c>
      <c r="T49" s="24">
        <f t="shared" si="66"/>
        <v>13.188783621820043</v>
      </c>
      <c r="U49" s="24">
        <f t="shared" si="66"/>
        <v>13.536506308587102</v>
      </c>
      <c r="V49" s="24">
        <f t="shared" si="66"/>
        <v>14.521910157254291</v>
      </c>
      <c r="W49" s="24">
        <f t="shared" si="66"/>
        <v>16.495267033967078</v>
      </c>
      <c r="X49" s="24">
        <f t="shared" si="87"/>
        <v>15.446480460595724</v>
      </c>
      <c r="Y49" s="24">
        <f t="shared" ref="Y49:AA49" si="114">+Y20/Y$24*100</f>
        <v>16.598991977875059</v>
      </c>
      <c r="Z49" s="24">
        <f t="shared" si="114"/>
        <v>14.83907536043999</v>
      </c>
      <c r="AA49" s="24">
        <f t="shared" si="114"/>
        <v>13.751641438378936</v>
      </c>
      <c r="AB49" s="24">
        <f t="shared" ref="AB49:AC49" si="115">+AB20/AB$24*100</f>
        <v>12.641966926419887</v>
      </c>
      <c r="AC49" s="24">
        <f t="shared" si="115"/>
        <v>12.255635374685024</v>
      </c>
      <c r="AD49" s="24">
        <f t="shared" ref="AD49:AE49" si="116">+AD20/AD$24*100</f>
        <v>11.635337140031259</v>
      </c>
      <c r="AE49" s="24">
        <f t="shared" si="116"/>
        <v>9.3994635457017157</v>
      </c>
      <c r="AF49" s="24">
        <f t="shared" ref="AF49" si="117">+AF20/AF$24*100</f>
        <v>7.7024483896178788</v>
      </c>
    </row>
    <row r="50" spans="1:32" ht="17.25" customHeight="1" x14ac:dyDescent="0.15">
      <c r="A50" s="3" t="s">
        <v>188</v>
      </c>
      <c r="B50" s="24">
        <f t="shared" ref="B50:K50" si="118">+B21/B$24*100</f>
        <v>7.5906045518325209</v>
      </c>
      <c r="C50" s="24">
        <f t="shared" si="118"/>
        <v>8.2722900411885121</v>
      </c>
      <c r="D50" s="24">
        <f t="shared" si="118"/>
        <v>9.0855572324615359</v>
      </c>
      <c r="E50" s="24">
        <f t="shared" si="118"/>
        <v>9.8472045446035281</v>
      </c>
      <c r="F50" s="24">
        <f t="shared" si="118"/>
        <v>14.055997717191451</v>
      </c>
      <c r="G50" s="24">
        <f t="shared" si="118"/>
        <v>11.958505573756337</v>
      </c>
      <c r="H50" s="24">
        <f t="shared" si="118"/>
        <v>14.529864153370559</v>
      </c>
      <c r="I50" s="24">
        <f t="shared" si="118"/>
        <v>15.014315613689508</v>
      </c>
      <c r="J50" s="24">
        <f t="shared" si="118"/>
        <v>14.130294165940141</v>
      </c>
      <c r="K50" s="24">
        <f t="shared" si="118"/>
        <v>15.712226480605604</v>
      </c>
      <c r="L50" s="24">
        <f t="shared" si="93"/>
        <v>14.713168258139744</v>
      </c>
      <c r="M50" s="24">
        <f t="shared" si="93"/>
        <v>13.241533257656151</v>
      </c>
      <c r="N50" s="24">
        <f t="shared" si="93"/>
        <v>13.727959249022884</v>
      </c>
      <c r="O50" s="24">
        <f t="shared" si="93"/>
        <v>15.737102540929326</v>
      </c>
      <c r="P50" s="24">
        <f t="shared" si="66"/>
        <v>13.917767491907366</v>
      </c>
      <c r="Q50" s="24">
        <f t="shared" si="66"/>
        <v>11.964631693966952</v>
      </c>
      <c r="R50" s="24">
        <f t="shared" si="66"/>
        <v>10.949906109562731</v>
      </c>
      <c r="S50" s="24">
        <f t="shared" si="66"/>
        <v>11.856723429005669</v>
      </c>
      <c r="T50" s="24">
        <f t="shared" si="66"/>
        <v>11.072337963690837</v>
      </c>
      <c r="U50" s="24">
        <f t="shared" si="66"/>
        <v>10.571756759248888</v>
      </c>
      <c r="V50" s="24">
        <f t="shared" si="66"/>
        <v>12.493591272224458</v>
      </c>
      <c r="W50" s="24">
        <f t="shared" si="66"/>
        <v>15.607325890713691</v>
      </c>
      <c r="X50" s="24">
        <f t="shared" si="87"/>
        <v>12.571234352906698</v>
      </c>
      <c r="Y50" s="24">
        <f t="shared" ref="Y50:AA50" si="119">+Y21/Y$24*100</f>
        <v>13.075724320012105</v>
      </c>
      <c r="Z50" s="24">
        <f t="shared" si="119"/>
        <v>12.866257434725398</v>
      </c>
      <c r="AA50" s="24">
        <f t="shared" si="119"/>
        <v>11.539518741318842</v>
      </c>
      <c r="AB50" s="24">
        <f t="shared" ref="AB50:AC50" si="120">+AB21/AB$24*100</f>
        <v>10.889364092676225</v>
      </c>
      <c r="AC50" s="24">
        <f t="shared" si="120"/>
        <v>12.237426548257492</v>
      </c>
      <c r="AD50" s="24">
        <f t="shared" ref="AD50:AE50" si="121">+AD21/AD$24*100</f>
        <v>12.047258890741366</v>
      </c>
      <c r="AE50" s="24">
        <f t="shared" si="121"/>
        <v>13.994372137346195</v>
      </c>
      <c r="AF50" s="24">
        <f t="shared" ref="AF50" si="122">+AF21/AF$24*100</f>
        <v>14.875766392694207</v>
      </c>
    </row>
    <row r="51" spans="1:32" ht="17.25" customHeight="1" x14ac:dyDescent="0.15">
      <c r="A51" s="3" t="s">
        <v>198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>
        <f>+N22/N$24*100</f>
        <v>0.34334237128659373</v>
      </c>
      <c r="O51" s="24">
        <f>+O22/O$24*100</f>
        <v>0.35232138807686586</v>
      </c>
      <c r="P51" s="24">
        <f t="shared" si="66"/>
        <v>0.59991353441588735</v>
      </c>
      <c r="Q51" s="24">
        <f t="shared" si="66"/>
        <v>0.67102115801205164</v>
      </c>
      <c r="R51" s="24">
        <f t="shared" si="66"/>
        <v>0.51765045710108881</v>
      </c>
      <c r="S51" s="24">
        <f t="shared" si="66"/>
        <v>0.31520335888524165</v>
      </c>
      <c r="T51" s="24">
        <f t="shared" si="66"/>
        <v>0</v>
      </c>
      <c r="U51" s="24">
        <f t="shared" si="66"/>
        <v>0</v>
      </c>
      <c r="V51" s="24">
        <f t="shared" si="66"/>
        <v>0.30847154858633874</v>
      </c>
      <c r="W51" s="24">
        <f t="shared" si="66"/>
        <v>0</v>
      </c>
      <c r="X51" s="24">
        <f t="shared" si="87"/>
        <v>0</v>
      </c>
      <c r="Y51" s="24">
        <f t="shared" ref="Y51:AA51" si="123">+Y22/Y$24*100</f>
        <v>0</v>
      </c>
      <c r="Z51" s="24">
        <f t="shared" si="123"/>
        <v>0</v>
      </c>
      <c r="AA51" s="24">
        <f t="shared" si="123"/>
        <v>0</v>
      </c>
      <c r="AB51" s="24">
        <f t="shared" ref="AB51:AC51" si="124">+AB22/AB$24*100</f>
        <v>0</v>
      </c>
      <c r="AC51" s="24">
        <f t="shared" si="124"/>
        <v>0</v>
      </c>
      <c r="AD51" s="24">
        <f t="shared" ref="AD51:AE51" si="125">+AD22/AD$24*100</f>
        <v>0</v>
      </c>
      <c r="AE51" s="24">
        <f t="shared" si="125"/>
        <v>0.46508823594879772</v>
      </c>
      <c r="AF51" s="24">
        <f t="shared" ref="AF51" si="126">+AF22/AF$24*100</f>
        <v>0.85590634222991613</v>
      </c>
    </row>
    <row r="52" spans="1:32" ht="17.25" customHeight="1" x14ac:dyDescent="0.15">
      <c r="A52" s="3" t="s">
        <v>199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>
        <f>+N23/N$24*100</f>
        <v>1.2671674444967196</v>
      </c>
      <c r="O52" s="24">
        <f>+O23/O$24*100</f>
        <v>2.6060239424346525</v>
      </c>
      <c r="P52" s="24">
        <f t="shared" si="66"/>
        <v>5.6654278845320016</v>
      </c>
      <c r="Q52" s="24">
        <f t="shared" si="66"/>
        <v>3.9928747860104656</v>
      </c>
      <c r="R52" s="24">
        <f t="shared" si="66"/>
        <v>3.1531084170306554</v>
      </c>
      <c r="S52" s="24">
        <f t="shared" si="66"/>
        <v>2.8850680535547233</v>
      </c>
      <c r="T52" s="24">
        <f t="shared" si="66"/>
        <v>2.7559061170354906</v>
      </c>
      <c r="U52" s="24">
        <f t="shared" si="66"/>
        <v>3.3587282838002683</v>
      </c>
      <c r="V52" s="24">
        <f t="shared" si="66"/>
        <v>6.2861566057118452</v>
      </c>
      <c r="W52" s="24">
        <f t="shared" si="66"/>
        <v>10.935436528116684</v>
      </c>
      <c r="X52" s="24">
        <f t="shared" si="87"/>
        <v>8.3695372103749506</v>
      </c>
      <c r="Y52" s="24">
        <f t="shared" ref="Y52:AA52" si="127">+Y23/Y$24*100</f>
        <v>8.8321996936672011</v>
      </c>
      <c r="Z52" s="24">
        <f t="shared" si="127"/>
        <v>8.554863264185526</v>
      </c>
      <c r="AA52" s="24">
        <f t="shared" si="127"/>
        <v>7.9132698791198273</v>
      </c>
      <c r="AB52" s="24">
        <f t="shared" ref="AB52:AC52" si="128">+AB23/AB$24*100</f>
        <v>6.0685254238871806</v>
      </c>
      <c r="AC52" s="24">
        <f t="shared" si="128"/>
        <v>5.134418750129595</v>
      </c>
      <c r="AD52" s="24">
        <f t="shared" ref="AD52:AE52" si="129">+AD23/AD$24*100</f>
        <v>5.9965037279025681</v>
      </c>
      <c r="AE52" s="24">
        <f t="shared" si="129"/>
        <v>5.9556541848540467</v>
      </c>
      <c r="AF52" s="24">
        <f t="shared" ref="AF52" si="130">+AF23/AF$24*100</f>
        <v>5.189952703484602</v>
      </c>
    </row>
    <row r="53" spans="1:32" ht="17.25" customHeight="1" x14ac:dyDescent="0.15">
      <c r="A53" s="3" t="s">
        <v>0</v>
      </c>
      <c r="B53" s="24">
        <f t="shared" ref="B53:P53" si="131">SUM(B33:B50)-B37-B38</f>
        <v>100</v>
      </c>
      <c r="C53" s="24">
        <f t="shared" si="131"/>
        <v>99.999999999999986</v>
      </c>
      <c r="D53" s="24">
        <f t="shared" si="131"/>
        <v>100</v>
      </c>
      <c r="E53" s="24">
        <f t="shared" si="131"/>
        <v>100.00000000000001</v>
      </c>
      <c r="F53" s="24">
        <f t="shared" si="131"/>
        <v>100</v>
      </c>
      <c r="G53" s="24">
        <f t="shared" si="131"/>
        <v>100</v>
      </c>
      <c r="H53" s="24">
        <f t="shared" si="131"/>
        <v>99.999999999999986</v>
      </c>
      <c r="I53" s="24">
        <f t="shared" si="131"/>
        <v>100</v>
      </c>
      <c r="J53" s="24">
        <f t="shared" si="131"/>
        <v>100</v>
      </c>
      <c r="K53" s="24">
        <f t="shared" si="131"/>
        <v>100</v>
      </c>
      <c r="L53" s="24">
        <f t="shared" si="131"/>
        <v>100.00000000000001</v>
      </c>
      <c r="M53" s="24">
        <f t="shared" si="131"/>
        <v>100.00000000000003</v>
      </c>
      <c r="N53" s="24">
        <f t="shared" si="131"/>
        <v>100.00000000000001</v>
      </c>
      <c r="O53" s="24">
        <f t="shared" si="131"/>
        <v>99.999999999999986</v>
      </c>
      <c r="P53" s="24">
        <f t="shared" si="131"/>
        <v>100.00000000000001</v>
      </c>
      <c r="Q53" s="24">
        <f t="shared" ref="Q53:V53" si="132">SUM(Q33:Q50)-Q37-Q38</f>
        <v>100</v>
      </c>
      <c r="R53" s="24">
        <f t="shared" si="132"/>
        <v>99.999999999999986</v>
      </c>
      <c r="S53" s="24">
        <f t="shared" si="132"/>
        <v>100.00000000000001</v>
      </c>
      <c r="T53" s="24">
        <f t="shared" si="132"/>
        <v>99.999999999999986</v>
      </c>
      <c r="U53" s="24">
        <f t="shared" si="132"/>
        <v>100</v>
      </c>
      <c r="V53" s="24">
        <f t="shared" si="132"/>
        <v>100.00000000000001</v>
      </c>
      <c r="W53" s="24">
        <f>SUM(W33:W50)-W37-W38</f>
        <v>100</v>
      </c>
      <c r="X53" s="24">
        <f>SUM(X33:X50)-X37-X38-X39</f>
        <v>99.999999999999986</v>
      </c>
      <c r="Y53" s="24">
        <f t="shared" ref="Y53:Z53" si="133">SUM(Y33:Y50)-Y37-Y38-Y39</f>
        <v>99.999999999999986</v>
      </c>
      <c r="Z53" s="24">
        <f t="shared" si="133"/>
        <v>100.00000000000001</v>
      </c>
      <c r="AA53" s="24">
        <f t="shared" ref="AA53:AF53" si="134">SUM(AA33:AA50)-AA37-AA38-AA39</f>
        <v>99.999999999999986</v>
      </c>
      <c r="AB53" s="24">
        <f t="shared" si="134"/>
        <v>99.999999999999986</v>
      </c>
      <c r="AC53" s="24">
        <f t="shared" si="134"/>
        <v>99.999999999999986</v>
      </c>
      <c r="AD53" s="24">
        <f t="shared" si="134"/>
        <v>100</v>
      </c>
      <c r="AE53" s="24">
        <f t="shared" si="134"/>
        <v>99.999999999999986</v>
      </c>
      <c r="AF53" s="24">
        <f t="shared" si="134"/>
        <v>100.00000000000003</v>
      </c>
    </row>
    <row r="54" spans="1:32" ht="17.25" customHeight="1" x14ac:dyDescent="0.15">
      <c r="A54" s="3" t="s">
        <v>116</v>
      </c>
      <c r="B54" s="24">
        <f t="shared" ref="B54:K54" si="135">+B25/B$24*100</f>
        <v>59.128118883297667</v>
      </c>
      <c r="C54" s="24">
        <f t="shared" si="135"/>
        <v>58.47998291135363</v>
      </c>
      <c r="D54" s="24">
        <f t="shared" si="135"/>
        <v>56.862873470152785</v>
      </c>
      <c r="E54" s="24">
        <f t="shared" si="135"/>
        <v>53.031017591452645</v>
      </c>
      <c r="F54" s="24">
        <f t="shared" si="135"/>
        <v>48.787236730824318</v>
      </c>
      <c r="G54" s="24">
        <f t="shared" si="135"/>
        <v>50.473471412667756</v>
      </c>
      <c r="H54" s="24">
        <f t="shared" si="135"/>
        <v>48.826200394008296</v>
      </c>
      <c r="I54" s="24">
        <f t="shared" si="135"/>
        <v>49.000184829849793</v>
      </c>
      <c r="J54" s="24">
        <f t="shared" si="135"/>
        <v>49.373079968627422</v>
      </c>
      <c r="K54" s="24">
        <f t="shared" si="135"/>
        <v>46.197890363145362</v>
      </c>
      <c r="L54" s="24">
        <f t="shared" ref="L54:M57" si="136">+L25/L$24*100</f>
        <v>48.598668203732529</v>
      </c>
      <c r="M54" s="24">
        <f t="shared" si="136"/>
        <v>51.744405483140177</v>
      </c>
      <c r="N54" s="24">
        <f t="shared" ref="N54:O57" si="137">+N25/N$24*100</f>
        <v>50.750083265053483</v>
      </c>
      <c r="O54" s="24">
        <f t="shared" si="137"/>
        <v>48.778096871900864</v>
      </c>
      <c r="P54" s="24">
        <f t="shared" ref="P54:Q57" si="138">+P25/P$24*100</f>
        <v>49.305178154591736</v>
      </c>
      <c r="Q54" s="24">
        <f t="shared" si="138"/>
        <v>50.414643975452343</v>
      </c>
      <c r="R54" s="24">
        <f t="shared" ref="R54:S57" si="139">+R25/R$24*100</f>
        <v>51.318970066372216</v>
      </c>
      <c r="S54" s="24">
        <f t="shared" si="139"/>
        <v>55.823550200836422</v>
      </c>
      <c r="T54" s="24">
        <f t="shared" ref="T54:U57" si="140">+T25/T$24*100</f>
        <v>55.459096845004574</v>
      </c>
      <c r="U54" s="24">
        <f t="shared" si="140"/>
        <v>55.187879734055365</v>
      </c>
      <c r="V54" s="24">
        <f t="shared" ref="V54:W57" si="141">+V25/V$24*100</f>
        <v>46.780705348945389</v>
      </c>
      <c r="W54" s="24">
        <f t="shared" si="141"/>
        <v>49.455727522791477</v>
      </c>
      <c r="X54" s="24">
        <f t="shared" ref="X54:X57" si="142">+X25/X$24*100</f>
        <v>50.822005498415059</v>
      </c>
      <c r="Y54" s="24">
        <f t="shared" ref="Y54:AA54" si="143">+Y25/Y$24*100</f>
        <v>51.182104207925171</v>
      </c>
      <c r="Z54" s="24">
        <f t="shared" si="143"/>
        <v>52.220605512763065</v>
      </c>
      <c r="AA54" s="24">
        <f t="shared" si="143"/>
        <v>54.99761956989272</v>
      </c>
      <c r="AB54" s="24">
        <f t="shared" ref="AB54:AC54" si="144">+AB25/AB$24*100</f>
        <v>57.845047455486778</v>
      </c>
      <c r="AC54" s="24">
        <f t="shared" si="144"/>
        <v>56.735676968179924</v>
      </c>
      <c r="AD54" s="24">
        <f t="shared" ref="AD54:AE54" si="145">+AD25/AD$24*100</f>
        <v>58.675574618198347</v>
      </c>
      <c r="AE54" s="24">
        <f t="shared" si="145"/>
        <v>59.448075166093673</v>
      </c>
      <c r="AF54" s="24">
        <f t="shared" ref="AF54" si="146">+AF25/AF$24*100</f>
        <v>59.075209972984887</v>
      </c>
    </row>
    <row r="55" spans="1:32" ht="17.25" customHeight="1" x14ac:dyDescent="0.15">
      <c r="A55" s="3" t="s">
        <v>189</v>
      </c>
      <c r="B55" s="24">
        <f t="shared" ref="B55:K55" si="147">+B26/B$24*100</f>
        <v>40.871881116702333</v>
      </c>
      <c r="C55" s="24">
        <f t="shared" si="147"/>
        <v>41.52001708864637</v>
      </c>
      <c r="D55" s="24">
        <f t="shared" si="147"/>
        <v>43.137126529847215</v>
      </c>
      <c r="E55" s="24">
        <f t="shared" si="147"/>
        <v>46.968982408547355</v>
      </c>
      <c r="F55" s="24">
        <f t="shared" si="147"/>
        <v>51.212763269175689</v>
      </c>
      <c r="G55" s="24">
        <f t="shared" si="147"/>
        <v>49.526528587332244</v>
      </c>
      <c r="H55" s="24">
        <f t="shared" si="147"/>
        <v>51.173799605991697</v>
      </c>
      <c r="I55" s="24">
        <f t="shared" si="147"/>
        <v>50.9998151701502</v>
      </c>
      <c r="J55" s="24">
        <f t="shared" si="147"/>
        <v>50.626920031372578</v>
      </c>
      <c r="K55" s="24">
        <f t="shared" si="147"/>
        <v>53.802109636854645</v>
      </c>
      <c r="L55" s="24">
        <f t="shared" si="136"/>
        <v>51.401331796267471</v>
      </c>
      <c r="M55" s="24">
        <f t="shared" si="136"/>
        <v>48.255594516859816</v>
      </c>
      <c r="N55" s="24">
        <f t="shared" si="137"/>
        <v>49.249916734946517</v>
      </c>
      <c r="O55" s="24">
        <f t="shared" si="137"/>
        <v>51.221903128099136</v>
      </c>
      <c r="P55" s="24">
        <f t="shared" si="138"/>
        <v>50.694821845408264</v>
      </c>
      <c r="Q55" s="24">
        <f t="shared" si="138"/>
        <v>49.585356024547664</v>
      </c>
      <c r="R55" s="24">
        <f t="shared" si="139"/>
        <v>48.681029933627777</v>
      </c>
      <c r="S55" s="24">
        <f t="shared" si="139"/>
        <v>44.176449799163578</v>
      </c>
      <c r="T55" s="24">
        <f t="shared" si="140"/>
        <v>44.540903154995419</v>
      </c>
      <c r="U55" s="24">
        <f t="shared" si="140"/>
        <v>44.812120265944635</v>
      </c>
      <c r="V55" s="24">
        <f t="shared" si="141"/>
        <v>53.219294651054604</v>
      </c>
      <c r="W55" s="24">
        <f t="shared" si="141"/>
        <v>50.54427247720853</v>
      </c>
      <c r="X55" s="24">
        <f t="shared" si="142"/>
        <v>49.177994501584941</v>
      </c>
      <c r="Y55" s="24">
        <f t="shared" ref="Y55:AA55" si="148">+Y26/Y$24*100</f>
        <v>48.817895792074822</v>
      </c>
      <c r="Z55" s="24">
        <f t="shared" si="148"/>
        <v>47.779394487236935</v>
      </c>
      <c r="AA55" s="24">
        <f t="shared" si="148"/>
        <v>45.00238043010728</v>
      </c>
      <c r="AB55" s="24">
        <f t="shared" ref="AB55:AC55" si="149">+AB26/AB$24*100</f>
        <v>42.154952544513222</v>
      </c>
      <c r="AC55" s="24">
        <f t="shared" si="149"/>
        <v>43.264323031820076</v>
      </c>
      <c r="AD55" s="24">
        <f t="shared" ref="AD55:AE55" si="150">+AD26/AD$24*100</f>
        <v>41.324425381801646</v>
      </c>
      <c r="AE55" s="24">
        <f t="shared" si="150"/>
        <v>40.551924833906327</v>
      </c>
      <c r="AF55" s="24">
        <f t="shared" ref="AF55" si="151">+AF26/AF$24*100</f>
        <v>40.924790027015121</v>
      </c>
    </row>
    <row r="56" spans="1:32" ht="17.25" customHeight="1" x14ac:dyDescent="0.15">
      <c r="A56" s="3" t="s">
        <v>190</v>
      </c>
      <c r="B56" s="24">
        <f t="shared" ref="B56:K56" si="152">+B27/B$24*100</f>
        <v>50.892855067581699</v>
      </c>
      <c r="C56" s="24">
        <f t="shared" si="152"/>
        <v>52.512926522841305</v>
      </c>
      <c r="D56" s="24">
        <f t="shared" si="152"/>
        <v>52.942905421894295</v>
      </c>
      <c r="E56" s="24">
        <f t="shared" si="152"/>
        <v>49.799463027398772</v>
      </c>
      <c r="F56" s="24">
        <f t="shared" si="152"/>
        <v>46.741734752454505</v>
      </c>
      <c r="G56" s="24">
        <f t="shared" si="152"/>
        <v>47.226787763894848</v>
      </c>
      <c r="H56" s="24">
        <f t="shared" si="152"/>
        <v>45.268639406671554</v>
      </c>
      <c r="I56" s="24">
        <f t="shared" si="152"/>
        <v>44.937766158276318</v>
      </c>
      <c r="J56" s="24">
        <f t="shared" si="152"/>
        <v>47.239170807702834</v>
      </c>
      <c r="K56" s="24">
        <f t="shared" si="152"/>
        <v>47.02615432244707</v>
      </c>
      <c r="L56" s="24">
        <f t="shared" si="136"/>
        <v>41.935457899198013</v>
      </c>
      <c r="M56" s="24">
        <f t="shared" si="136"/>
        <v>43.768029453404296</v>
      </c>
      <c r="N56" s="24">
        <f t="shared" si="137"/>
        <v>43.820396766808841</v>
      </c>
      <c r="O56" s="24">
        <f t="shared" si="137"/>
        <v>43.442470623071266</v>
      </c>
      <c r="P56" s="24">
        <f t="shared" si="138"/>
        <v>46.923975775597917</v>
      </c>
      <c r="Q56" s="24">
        <f t="shared" si="138"/>
        <v>51.684742786222451</v>
      </c>
      <c r="R56" s="24">
        <f t="shared" si="139"/>
        <v>54.921658779574322</v>
      </c>
      <c r="S56" s="24">
        <f t="shared" si="139"/>
        <v>55.418950697257451</v>
      </c>
      <c r="T56" s="24">
        <f t="shared" si="140"/>
        <v>61.81863942980668</v>
      </c>
      <c r="U56" s="24">
        <f t="shared" si="140"/>
        <v>59.539381187682572</v>
      </c>
      <c r="V56" s="24">
        <f t="shared" si="141"/>
        <v>50.865198099842402</v>
      </c>
      <c r="W56" s="24">
        <f t="shared" si="141"/>
        <v>50.081030330609522</v>
      </c>
      <c r="X56" s="24">
        <f t="shared" si="142"/>
        <v>50.729821483761754</v>
      </c>
      <c r="Y56" s="24">
        <f t="shared" ref="Y56:AA56" si="153">+Y27/Y$24*100</f>
        <v>52.293843100439716</v>
      </c>
      <c r="Z56" s="24">
        <f t="shared" si="153"/>
        <v>51.928972170608375</v>
      </c>
      <c r="AA56" s="24">
        <f t="shared" si="153"/>
        <v>54.149966602893443</v>
      </c>
      <c r="AB56" s="24">
        <f t="shared" ref="AB56:AC56" si="154">+AB27/AB$24*100</f>
        <v>56.394030780309478</v>
      </c>
      <c r="AC56" s="24">
        <f t="shared" si="154"/>
        <v>54.860148588634971</v>
      </c>
      <c r="AD56" s="24">
        <f t="shared" ref="AD56:AE56" si="155">+AD27/AD$24*100</f>
        <v>55.794847373108269</v>
      </c>
      <c r="AE56" s="24">
        <f t="shared" si="155"/>
        <v>53.028653064351502</v>
      </c>
      <c r="AF56" s="24">
        <f t="shared" ref="AF56" si="156">+AF27/AF$24*100</f>
        <v>50.918080037318994</v>
      </c>
    </row>
    <row r="57" spans="1:32" ht="17.25" customHeight="1" x14ac:dyDescent="0.15">
      <c r="A57" s="3" t="s">
        <v>191</v>
      </c>
      <c r="B57" s="24">
        <f t="shared" ref="B57:K57" si="157">+B28/B$24*100</f>
        <v>49.107144932418308</v>
      </c>
      <c r="C57" s="24">
        <f t="shared" si="157"/>
        <v>47.487073477158695</v>
      </c>
      <c r="D57" s="24">
        <f t="shared" si="157"/>
        <v>47.057094578105712</v>
      </c>
      <c r="E57" s="24">
        <f t="shared" si="157"/>
        <v>50.200536972601228</v>
      </c>
      <c r="F57" s="24">
        <f t="shared" si="157"/>
        <v>53.258265247545502</v>
      </c>
      <c r="G57" s="24">
        <f t="shared" si="157"/>
        <v>52.773212236105152</v>
      </c>
      <c r="H57" s="24">
        <f t="shared" si="157"/>
        <v>54.731360593328439</v>
      </c>
      <c r="I57" s="24">
        <f t="shared" si="157"/>
        <v>55.062233841723682</v>
      </c>
      <c r="J57" s="24">
        <f t="shared" si="157"/>
        <v>52.760829192297166</v>
      </c>
      <c r="K57" s="24">
        <f t="shared" si="157"/>
        <v>52.973845677552923</v>
      </c>
      <c r="L57" s="24">
        <f t="shared" si="136"/>
        <v>58.064542100801987</v>
      </c>
      <c r="M57" s="24">
        <f t="shared" si="136"/>
        <v>56.231970546595711</v>
      </c>
      <c r="N57" s="24">
        <f t="shared" si="137"/>
        <v>56.179603233191159</v>
      </c>
      <c r="O57" s="24">
        <f t="shared" si="137"/>
        <v>56.557529376928727</v>
      </c>
      <c r="P57" s="24">
        <f t="shared" si="138"/>
        <v>53.076024224402083</v>
      </c>
      <c r="Q57" s="24">
        <f t="shared" si="138"/>
        <v>48.315257213777549</v>
      </c>
      <c r="R57" s="24">
        <f t="shared" si="139"/>
        <v>45.078341220425671</v>
      </c>
      <c r="S57" s="24">
        <f t="shared" si="139"/>
        <v>44.581049302742557</v>
      </c>
      <c r="T57" s="24">
        <f t="shared" si="140"/>
        <v>38.181360570193327</v>
      </c>
      <c r="U57" s="24">
        <f t="shared" si="140"/>
        <v>40.460618812317428</v>
      </c>
      <c r="V57" s="24">
        <f t="shared" si="141"/>
        <v>49.134801900157591</v>
      </c>
      <c r="W57" s="24">
        <f t="shared" si="141"/>
        <v>49.918969669390478</v>
      </c>
      <c r="X57" s="24">
        <f t="shared" si="142"/>
        <v>50.12208850076496</v>
      </c>
      <c r="Y57" s="24">
        <f t="shared" ref="Y57:AA57" si="158">+Y28/Y$24*100</f>
        <v>48.333988461643678</v>
      </c>
      <c r="Z57" s="24">
        <f t="shared" si="158"/>
        <v>48.205340165730945</v>
      </c>
      <c r="AA57" s="24">
        <f t="shared" si="158"/>
        <v>46.096493262567918</v>
      </c>
      <c r="AB57" s="24">
        <f t="shared" ref="AB57:AC57" si="159">+AB28/AB$24*100</f>
        <v>43.833924713466949</v>
      </c>
      <c r="AC57" s="24">
        <f t="shared" si="159"/>
        <v>45.169812427511523</v>
      </c>
      <c r="AD57" s="24">
        <f t="shared" ref="AD57:AE57" si="160">+AD28/AD$24*100</f>
        <v>44.238434955981091</v>
      </c>
      <c r="AE57" s="24">
        <f t="shared" si="160"/>
        <v>47.003132660281466</v>
      </c>
      <c r="AF57" s="24">
        <f t="shared" ref="AF57" si="161">+AF28/AF$24*100</f>
        <v>49.113196887272473</v>
      </c>
    </row>
    <row r="58" spans="1:32" ht="17.25" customHeight="1" x14ac:dyDescent="0.15"/>
    <row r="59" spans="1:32" ht="17.25" customHeight="1" x14ac:dyDescent="0.15"/>
    <row r="60" spans="1:32" ht="17.25" customHeight="1" x14ac:dyDescent="0.15"/>
    <row r="61" spans="1:32" ht="17.25" customHeight="1" x14ac:dyDescent="0.15"/>
    <row r="62" spans="1:32" ht="17.25" customHeight="1" x14ac:dyDescent="0.15"/>
    <row r="63" spans="1:32" ht="17.25" customHeight="1" x14ac:dyDescent="0.15"/>
    <row r="64" spans="1:32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</sheetData>
  <phoneticPr fontId="2"/>
  <pageMargins left="0.69" right="0.56000000000000005" top="0.78740157480314965" bottom="0.78740157480314965" header="0.51181102362204722" footer="0.51181102362204722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29" max="31" man="1"/>
  </rowBreaks>
  <colBreaks count="1" manualBreakCount="1">
    <brk id="22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18"/>
  <sheetViews>
    <sheetView view="pageBreakPreview" zoomScaleNormal="100" workbookViewId="0">
      <pane xSplit="1" ySplit="3" topLeftCell="B16" activePane="bottomRight" state="frozen"/>
      <selection pane="topRight" activeCell="B1" sqref="B1"/>
      <selection pane="bottomLeft" activeCell="A2" sqref="A2"/>
      <selection pane="bottomRight" activeCell="A30" sqref="A30:XFD30"/>
    </sheetView>
  </sheetViews>
  <sheetFormatPr defaultColWidth="9" defaultRowHeight="12" x14ac:dyDescent="0.15"/>
  <cols>
    <col min="1" max="1" width="24.109375" style="13" customWidth="1"/>
    <col min="2" max="9" width="9.33203125" style="13" customWidth="1"/>
    <col min="10" max="11" width="9.33203125" style="10" customWidth="1"/>
    <col min="12" max="32" width="9.33203125" style="13" customWidth="1"/>
    <col min="33" max="16384" width="9" style="13"/>
  </cols>
  <sheetData>
    <row r="1" spans="1:40" ht="18" customHeight="1" x14ac:dyDescent="0.2">
      <c r="A1" s="27" t="s">
        <v>56</v>
      </c>
      <c r="K1" s="57" t="s">
        <v>101</v>
      </c>
      <c r="L1" s="57"/>
      <c r="M1" s="57"/>
      <c r="O1" s="57"/>
      <c r="U1" s="57" t="s">
        <v>101</v>
      </c>
      <c r="X1" s="57"/>
      <c r="Y1" s="57"/>
      <c r="Z1" s="57"/>
      <c r="AA1" s="57"/>
      <c r="AB1" s="57"/>
      <c r="AC1" s="57"/>
      <c r="AD1" s="57"/>
      <c r="AE1" s="57" t="s">
        <v>101</v>
      </c>
    </row>
    <row r="2" spans="1:40" ht="18" customHeight="1" x14ac:dyDescent="0.15">
      <c r="L2" s="21" t="s">
        <v>95</v>
      </c>
      <c r="M2" s="21"/>
      <c r="V2" s="21" t="s">
        <v>95</v>
      </c>
      <c r="W2" s="21"/>
      <c r="X2" s="21"/>
      <c r="Y2" s="21"/>
      <c r="Z2" s="21"/>
      <c r="AA2" s="21"/>
      <c r="AB2" s="21"/>
      <c r="AC2" s="21"/>
      <c r="AD2" s="21"/>
      <c r="AE2" s="21"/>
      <c r="AF2" s="21" t="s">
        <v>95</v>
      </c>
    </row>
    <row r="3" spans="1:40" ht="18" customHeight="1" x14ac:dyDescent="0.15">
      <c r="A3" s="7"/>
      <c r="B3" s="7" t="s">
        <v>9</v>
      </c>
      <c r="C3" s="7" t="s">
        <v>8</v>
      </c>
      <c r="D3" s="7" t="s">
        <v>7</v>
      </c>
      <c r="E3" s="7" t="s">
        <v>6</v>
      </c>
      <c r="F3" s="7" t="s">
        <v>5</v>
      </c>
      <c r="G3" s="7" t="s">
        <v>4</v>
      </c>
      <c r="H3" s="7" t="s">
        <v>3</v>
      </c>
      <c r="I3" s="7" t="s">
        <v>2</v>
      </c>
      <c r="J3" s="8" t="s">
        <v>1</v>
      </c>
      <c r="K3" s="8" t="s">
        <v>41</v>
      </c>
      <c r="L3" s="7" t="s">
        <v>42</v>
      </c>
      <c r="M3" s="7" t="s">
        <v>99</v>
      </c>
      <c r="N3" s="7" t="s">
        <v>179</v>
      </c>
      <c r="O3" s="7" t="s">
        <v>181</v>
      </c>
      <c r="P3" s="7" t="s">
        <v>194</v>
      </c>
      <c r="Q3" s="7" t="s">
        <v>200</v>
      </c>
      <c r="R3" s="7" t="s">
        <v>208</v>
      </c>
      <c r="S3" s="7" t="s">
        <v>210</v>
      </c>
      <c r="T3" s="7" t="s">
        <v>215</v>
      </c>
      <c r="U3" s="7" t="s">
        <v>218</v>
      </c>
      <c r="V3" s="7" t="s">
        <v>219</v>
      </c>
      <c r="W3" s="7" t="s">
        <v>220</v>
      </c>
      <c r="X3" s="7" t="s">
        <v>223</v>
      </c>
      <c r="Y3" s="7" t="s">
        <v>222</v>
      </c>
      <c r="Z3" s="7" t="s">
        <v>226</v>
      </c>
      <c r="AA3" s="7" t="s">
        <v>228</v>
      </c>
      <c r="AB3" s="7" t="s">
        <v>233</v>
      </c>
      <c r="AC3" s="7" t="s">
        <v>234</v>
      </c>
      <c r="AD3" s="7" t="s">
        <v>245</v>
      </c>
      <c r="AE3" s="7" t="s">
        <v>247</v>
      </c>
      <c r="AF3" s="7" t="str">
        <f>財政指標!AG3</f>
        <v>１９(R1)</v>
      </c>
    </row>
    <row r="4" spans="1:40" ht="18" customHeight="1" x14ac:dyDescent="0.15">
      <c r="A4" s="14" t="s">
        <v>161</v>
      </c>
      <c r="B4" s="68">
        <v>55057</v>
      </c>
      <c r="C4" s="68">
        <v>66807</v>
      </c>
      <c r="D4" s="68">
        <v>71104</v>
      </c>
      <c r="E4" s="68">
        <v>67916</v>
      </c>
      <c r="F4" s="68">
        <v>65630</v>
      </c>
      <c r="G4" s="68">
        <v>61835</v>
      </c>
      <c r="H4" s="68">
        <v>61296</v>
      </c>
      <c r="I4" s="68">
        <v>55934</v>
      </c>
      <c r="J4" s="15">
        <f t="shared" ref="J4:Q4" si="0">SUM(J5:J9)</f>
        <v>58956322</v>
      </c>
      <c r="K4" s="15">
        <f t="shared" si="0"/>
        <v>49691104</v>
      </c>
      <c r="L4" s="15">
        <f t="shared" si="0"/>
        <v>49919781</v>
      </c>
      <c r="M4" s="15">
        <f t="shared" si="0"/>
        <v>62945175</v>
      </c>
      <c r="N4" s="15">
        <f t="shared" si="0"/>
        <v>60091758</v>
      </c>
      <c r="O4" s="15">
        <f t="shared" si="0"/>
        <v>47608640</v>
      </c>
      <c r="P4" s="15">
        <f t="shared" si="0"/>
        <v>45584511</v>
      </c>
      <c r="Q4" s="15">
        <f t="shared" si="0"/>
        <v>48507026</v>
      </c>
      <c r="R4" s="15">
        <f t="shared" ref="R4:W4" si="1">SUM(R5:R9)</f>
        <v>50663740</v>
      </c>
      <c r="S4" s="15">
        <f t="shared" si="1"/>
        <v>55737324</v>
      </c>
      <c r="T4" s="15">
        <f t="shared" si="1"/>
        <v>86450122</v>
      </c>
      <c r="U4" s="15">
        <f t="shared" si="1"/>
        <v>86867844</v>
      </c>
      <c r="V4" s="15">
        <f t="shared" si="1"/>
        <v>80806475</v>
      </c>
      <c r="W4" s="15">
        <f t="shared" si="1"/>
        <v>75535868</v>
      </c>
      <c r="X4" s="15">
        <f>SUM(X5:X9)</f>
        <v>75065563</v>
      </c>
      <c r="Y4" s="15">
        <v>78609228</v>
      </c>
      <c r="Z4" s="15">
        <v>83020481</v>
      </c>
      <c r="AA4" s="15">
        <v>86215416</v>
      </c>
      <c r="AB4" s="15">
        <f>SUM(AB5:AB9)</f>
        <v>84685831</v>
      </c>
      <c r="AC4" s="15">
        <f>SUM(AC5:AC9)</f>
        <v>81717810</v>
      </c>
      <c r="AD4" s="15">
        <f>SUM(AD5:AD9)</f>
        <v>86236203</v>
      </c>
      <c r="AE4" s="15">
        <f>SUM(AE5:AE9)</f>
        <v>85609638</v>
      </c>
      <c r="AF4" s="15">
        <v>85351769</v>
      </c>
    </row>
    <row r="5" spans="1:40" ht="18" customHeight="1" x14ac:dyDescent="0.15">
      <c r="A5" s="14" t="s">
        <v>123</v>
      </c>
      <c r="B5" s="68">
        <v>30236</v>
      </c>
      <c r="C5" s="68">
        <v>32479</v>
      </c>
      <c r="D5" s="68">
        <v>36140</v>
      </c>
      <c r="E5" s="68">
        <v>40902</v>
      </c>
      <c r="F5" s="68">
        <v>39620</v>
      </c>
      <c r="G5" s="68">
        <v>33446</v>
      </c>
      <c r="H5" s="68">
        <v>36200</v>
      </c>
      <c r="I5" s="68">
        <v>35653</v>
      </c>
      <c r="J5" s="15">
        <v>39083349</v>
      </c>
      <c r="K5" s="15">
        <v>32917377</v>
      </c>
      <c r="L5" s="15">
        <v>33938419</v>
      </c>
      <c r="M5" s="15">
        <v>33046284</v>
      </c>
      <c r="N5" s="15">
        <v>32916862</v>
      </c>
      <c r="O5" s="15">
        <v>32130329</v>
      </c>
      <c r="P5" s="15">
        <v>30575031</v>
      </c>
      <c r="Q5" s="15">
        <v>29965774</v>
      </c>
      <c r="R5" s="15">
        <v>31572472</v>
      </c>
      <c r="S5" s="15">
        <v>34941157</v>
      </c>
      <c r="T5" s="15">
        <v>64763760</v>
      </c>
      <c r="U5" s="15">
        <v>69660815</v>
      </c>
      <c r="V5" s="15">
        <v>69181414</v>
      </c>
      <c r="W5" s="15">
        <v>62999119</v>
      </c>
      <c r="X5" s="15">
        <v>62917756</v>
      </c>
      <c r="Y5" s="15">
        <v>65442047</v>
      </c>
      <c r="Z5" s="15">
        <v>66372151</v>
      </c>
      <c r="AA5" s="15">
        <v>67515539</v>
      </c>
      <c r="AB5" s="15">
        <v>67626286</v>
      </c>
      <c r="AC5" s="15">
        <v>69347784</v>
      </c>
      <c r="AD5" s="15">
        <v>70334766</v>
      </c>
      <c r="AE5" s="15">
        <v>71330065</v>
      </c>
      <c r="AF5" s="15">
        <v>72187882</v>
      </c>
    </row>
    <row r="6" spans="1:40" ht="18" customHeight="1" x14ac:dyDescent="0.15">
      <c r="A6" s="14" t="s">
        <v>124</v>
      </c>
      <c r="B6" s="69">
        <v>16975</v>
      </c>
      <c r="C6" s="69">
        <v>17082</v>
      </c>
      <c r="D6" s="69">
        <v>16305</v>
      </c>
      <c r="E6" s="69">
        <v>13150</v>
      </c>
      <c r="F6" s="69">
        <v>11396</v>
      </c>
      <c r="G6" s="69">
        <v>11206</v>
      </c>
      <c r="H6" s="69">
        <v>12630</v>
      </c>
      <c r="I6" s="69">
        <v>13782</v>
      </c>
      <c r="J6" s="15">
        <v>14351310</v>
      </c>
      <c r="K6" s="15">
        <v>12514905</v>
      </c>
      <c r="L6" s="15">
        <v>11687470</v>
      </c>
      <c r="M6" s="15">
        <v>12116524</v>
      </c>
      <c r="N6" s="15">
        <v>11438466</v>
      </c>
      <c r="O6" s="15">
        <v>10111096</v>
      </c>
      <c r="P6" s="15">
        <v>11603681</v>
      </c>
      <c r="Q6" s="15">
        <v>13671108</v>
      </c>
      <c r="R6" s="15">
        <v>14454262</v>
      </c>
      <c r="S6" s="15">
        <v>16807542</v>
      </c>
      <c r="T6" s="15">
        <v>17115596</v>
      </c>
      <c r="U6" s="15">
        <v>14314471</v>
      </c>
      <c r="V6" s="15">
        <v>9315096</v>
      </c>
      <c r="W6" s="15">
        <v>10362869</v>
      </c>
      <c r="X6" s="15">
        <v>10239584</v>
      </c>
      <c r="Y6" s="15">
        <v>11195307</v>
      </c>
      <c r="Z6" s="15">
        <v>11594894</v>
      </c>
      <c r="AA6" s="15">
        <v>13129996</v>
      </c>
      <c r="AB6" s="15">
        <v>12020307</v>
      </c>
      <c r="AC6" s="15">
        <v>9813380</v>
      </c>
      <c r="AD6" s="15">
        <v>11091211</v>
      </c>
      <c r="AE6" s="15">
        <v>10676055</v>
      </c>
      <c r="AF6" s="15">
        <v>9783435</v>
      </c>
      <c r="AH6" s="13">
        <f>AG5+AG6</f>
        <v>0</v>
      </c>
    </row>
    <row r="7" spans="1:40" ht="18" customHeight="1" x14ac:dyDescent="0.15">
      <c r="A7" s="14" t="s">
        <v>205</v>
      </c>
      <c r="B7" s="69">
        <v>7846</v>
      </c>
      <c r="C7" s="69">
        <v>17246</v>
      </c>
      <c r="D7" s="69">
        <v>18659</v>
      </c>
      <c r="E7" s="69">
        <v>13864</v>
      </c>
      <c r="F7" s="69">
        <v>14614</v>
      </c>
      <c r="G7" s="69">
        <v>17183</v>
      </c>
      <c r="H7" s="69">
        <v>12466</v>
      </c>
      <c r="I7" s="69">
        <v>6499</v>
      </c>
      <c r="J7" s="15">
        <v>5521663</v>
      </c>
      <c r="K7" s="15">
        <v>4258822</v>
      </c>
      <c r="L7" s="15">
        <v>4293892</v>
      </c>
      <c r="M7" s="15">
        <v>17782367</v>
      </c>
      <c r="N7" s="15">
        <v>15736430</v>
      </c>
      <c r="O7" s="15">
        <v>5367215</v>
      </c>
      <c r="P7" s="15">
        <v>3376235</v>
      </c>
      <c r="Q7" s="15">
        <v>3779085</v>
      </c>
      <c r="R7" s="15">
        <v>2065997</v>
      </c>
      <c r="S7" s="15">
        <v>1440490</v>
      </c>
      <c r="T7" s="15">
        <v>2025030</v>
      </c>
      <c r="U7" s="15">
        <v>1968254</v>
      </c>
      <c r="V7" s="15">
        <v>1571401</v>
      </c>
      <c r="W7" s="15">
        <v>1353669</v>
      </c>
      <c r="X7" s="15">
        <v>673389</v>
      </c>
      <c r="Y7" s="15">
        <v>952011</v>
      </c>
      <c r="Z7" s="15">
        <v>871903</v>
      </c>
      <c r="AA7" s="15">
        <v>802079</v>
      </c>
      <c r="AB7" s="15">
        <v>675123</v>
      </c>
      <c r="AC7" s="15">
        <v>432602</v>
      </c>
      <c r="AD7" s="15">
        <v>675789</v>
      </c>
      <c r="AE7" s="15">
        <v>694000</v>
      </c>
      <c r="AF7" s="15">
        <v>284463</v>
      </c>
    </row>
    <row r="8" spans="1:40" ht="18" customHeight="1" x14ac:dyDescent="0.15">
      <c r="A8" s="14" t="s">
        <v>203</v>
      </c>
      <c r="B8" s="69"/>
      <c r="C8" s="69"/>
      <c r="D8" s="69"/>
      <c r="E8" s="69"/>
      <c r="F8" s="69"/>
      <c r="G8" s="69"/>
      <c r="H8" s="69"/>
      <c r="I8" s="69"/>
      <c r="J8" s="15" t="s">
        <v>206</v>
      </c>
      <c r="K8" s="15" t="s">
        <v>206</v>
      </c>
      <c r="L8" s="15" t="s">
        <v>206</v>
      </c>
      <c r="M8" s="15" t="s">
        <v>206</v>
      </c>
      <c r="N8" s="15" t="s">
        <v>206</v>
      </c>
      <c r="O8" s="15" t="s">
        <v>206</v>
      </c>
      <c r="P8" s="15">
        <v>29482</v>
      </c>
      <c r="Q8" s="15">
        <v>501404</v>
      </c>
      <c r="R8" s="15">
        <v>640538</v>
      </c>
      <c r="S8" s="15">
        <v>1521074</v>
      </c>
      <c r="T8" s="15">
        <v>1589325</v>
      </c>
      <c r="U8" s="15">
        <v>575878</v>
      </c>
      <c r="V8" s="15">
        <v>464402</v>
      </c>
      <c r="W8" s="15">
        <v>592498</v>
      </c>
      <c r="X8" s="15">
        <v>174407</v>
      </c>
      <c r="Y8" s="15">
        <v>790527</v>
      </c>
      <c r="Z8" s="15">
        <v>1604274</v>
      </c>
      <c r="AA8" s="15">
        <v>3084773</v>
      </c>
      <c r="AB8" s="15">
        <v>2347252</v>
      </c>
      <c r="AC8" s="15">
        <v>1346208</v>
      </c>
      <c r="AD8" s="15">
        <v>2004583</v>
      </c>
      <c r="AE8" s="15">
        <v>1530303</v>
      </c>
      <c r="AF8" s="15">
        <v>1826928</v>
      </c>
      <c r="AH8" s="13">
        <f>AG7+AG8</f>
        <v>0</v>
      </c>
    </row>
    <row r="9" spans="1:40" ht="18" customHeight="1" x14ac:dyDescent="0.15">
      <c r="A9" s="14" t="s">
        <v>204</v>
      </c>
      <c r="B9" s="69"/>
      <c r="C9" s="69"/>
      <c r="D9" s="69"/>
      <c r="E9" s="69"/>
      <c r="F9" s="69"/>
      <c r="G9" s="69"/>
      <c r="H9" s="69"/>
      <c r="I9" s="69"/>
      <c r="J9" s="15" t="s">
        <v>206</v>
      </c>
      <c r="K9" s="15" t="s">
        <v>206</v>
      </c>
      <c r="L9" s="15" t="s">
        <v>206</v>
      </c>
      <c r="M9" s="15" t="s">
        <v>206</v>
      </c>
      <c r="N9" s="15" t="s">
        <v>206</v>
      </c>
      <c r="O9" s="15" t="s">
        <v>206</v>
      </c>
      <c r="P9" s="15">
        <v>82</v>
      </c>
      <c r="Q9" s="15">
        <v>589655</v>
      </c>
      <c r="R9" s="15">
        <v>1930471</v>
      </c>
      <c r="S9" s="15">
        <v>1027061</v>
      </c>
      <c r="T9" s="15">
        <v>956411</v>
      </c>
      <c r="U9" s="15">
        <v>348426</v>
      </c>
      <c r="V9" s="15">
        <v>274162</v>
      </c>
      <c r="W9" s="15">
        <v>227713</v>
      </c>
      <c r="X9" s="15">
        <v>1060427</v>
      </c>
      <c r="Y9" s="15">
        <v>229336</v>
      </c>
      <c r="Z9" s="15">
        <v>2577259</v>
      </c>
      <c r="AA9" s="15">
        <v>1683029</v>
      </c>
      <c r="AB9" s="15">
        <v>2016863</v>
      </c>
      <c r="AC9" s="15">
        <v>777836</v>
      </c>
      <c r="AD9" s="15">
        <v>2129854</v>
      </c>
      <c r="AE9" s="15">
        <v>1379215</v>
      </c>
      <c r="AF9" s="15">
        <v>1269061</v>
      </c>
    </row>
    <row r="10" spans="1:40" ht="18" customHeight="1" x14ac:dyDescent="0.15">
      <c r="A10" s="14" t="s">
        <v>162</v>
      </c>
      <c r="B10" s="69">
        <v>84895</v>
      </c>
      <c r="C10" s="69">
        <v>92128</v>
      </c>
      <c r="D10" s="69">
        <v>95731</v>
      </c>
      <c r="E10" s="69">
        <v>79850</v>
      </c>
      <c r="F10" s="69">
        <v>64332</v>
      </c>
      <c r="G10" s="69">
        <v>60012</v>
      </c>
      <c r="H10" s="69">
        <v>67671</v>
      </c>
      <c r="I10" s="69">
        <v>71651</v>
      </c>
      <c r="J10" s="15">
        <f t="shared" ref="J10:Q10" si="2">SUM(J11:J12)</f>
        <v>74697899</v>
      </c>
      <c r="K10" s="15">
        <f t="shared" si="2"/>
        <v>63284662</v>
      </c>
      <c r="L10" s="15">
        <f t="shared" si="2"/>
        <v>57384111</v>
      </c>
      <c r="M10" s="15">
        <f t="shared" si="2"/>
        <v>61307864</v>
      </c>
      <c r="N10" s="15">
        <f t="shared" si="2"/>
        <v>57838804</v>
      </c>
      <c r="O10" s="15">
        <f t="shared" si="2"/>
        <v>49324196</v>
      </c>
      <c r="P10" s="15">
        <f t="shared" si="2"/>
        <v>56384579</v>
      </c>
      <c r="Q10" s="15">
        <f t="shared" si="2"/>
        <v>71265870</v>
      </c>
      <c r="R10" s="15">
        <f>SUM(R11:R12)</f>
        <v>71555591</v>
      </c>
      <c r="S10" s="15">
        <f>SUM(S11:S12)</f>
        <v>89048729</v>
      </c>
      <c r="T10" s="15">
        <f>SUM(T11:T12)</f>
        <v>86639748</v>
      </c>
      <c r="U10" s="15">
        <v>81088409</v>
      </c>
      <c r="V10" s="15">
        <v>38472497</v>
      </c>
      <c r="W10" s="15">
        <v>34121520</v>
      </c>
      <c r="X10" s="15">
        <v>32749939</v>
      </c>
      <c r="Y10" s="15">
        <v>34759441</v>
      </c>
      <c r="Z10" s="15">
        <v>39899115</v>
      </c>
      <c r="AA10" s="15">
        <v>45895424</v>
      </c>
      <c r="AB10" s="15">
        <v>53849848</v>
      </c>
      <c r="AC10" s="15">
        <v>57004046</v>
      </c>
      <c r="AD10" s="15">
        <v>57602720</v>
      </c>
      <c r="AE10" s="15">
        <v>57596799</v>
      </c>
      <c r="AF10" s="15">
        <v>56083338</v>
      </c>
    </row>
    <row r="11" spans="1:40" ht="18" customHeight="1" x14ac:dyDescent="0.15">
      <c r="A11" s="14" t="s">
        <v>126</v>
      </c>
      <c r="B11" s="68">
        <v>2513</v>
      </c>
      <c r="C11" s="68">
        <v>3075</v>
      </c>
      <c r="D11" s="68">
        <v>3570</v>
      </c>
      <c r="E11" s="68">
        <v>3840</v>
      </c>
      <c r="F11" s="68">
        <v>3237</v>
      </c>
      <c r="G11" s="68">
        <v>2860</v>
      </c>
      <c r="H11" s="68">
        <v>2887</v>
      </c>
      <c r="I11" s="68">
        <v>2952</v>
      </c>
      <c r="J11" s="15">
        <v>3068512</v>
      </c>
      <c r="K11" s="15">
        <v>2991462</v>
      </c>
      <c r="L11" s="15">
        <v>2438730</v>
      </c>
      <c r="M11" s="15">
        <v>2271539</v>
      </c>
      <c r="N11" s="15">
        <v>2237183</v>
      </c>
      <c r="O11" s="15">
        <v>2161033</v>
      </c>
      <c r="P11" s="15">
        <v>2122551</v>
      </c>
      <c r="Q11" s="15">
        <v>2061879</v>
      </c>
      <c r="R11" s="15">
        <v>2128064</v>
      </c>
      <c r="S11" s="15">
        <v>2209399</v>
      </c>
      <c r="T11" s="15">
        <v>2084791</v>
      </c>
      <c r="U11" s="15">
        <v>2076333</v>
      </c>
      <c r="V11" s="15">
        <v>1897127</v>
      </c>
      <c r="W11" s="15">
        <v>1668962</v>
      </c>
      <c r="X11" s="15">
        <v>1614403</v>
      </c>
      <c r="Y11" s="15">
        <v>1629423</v>
      </c>
      <c r="Z11" s="15">
        <v>1724599</v>
      </c>
      <c r="AA11" s="15">
        <v>1805247</v>
      </c>
      <c r="AB11" s="15">
        <v>1948975</v>
      </c>
      <c r="AC11" s="15">
        <v>1946751</v>
      </c>
      <c r="AD11" s="15">
        <v>2046956</v>
      </c>
      <c r="AE11" s="15">
        <v>2147045</v>
      </c>
      <c r="AF11" s="15">
        <v>2150499</v>
      </c>
    </row>
    <row r="12" spans="1:40" ht="18" customHeight="1" x14ac:dyDescent="0.15">
      <c r="A12" s="14" t="s">
        <v>127</v>
      </c>
      <c r="B12" s="68">
        <v>82382</v>
      </c>
      <c r="C12" s="68">
        <v>89053</v>
      </c>
      <c r="D12" s="68">
        <v>92161</v>
      </c>
      <c r="E12" s="68">
        <v>76010</v>
      </c>
      <c r="F12" s="68">
        <v>61095</v>
      </c>
      <c r="G12" s="68">
        <v>57152</v>
      </c>
      <c r="H12" s="68">
        <v>64784</v>
      </c>
      <c r="I12" s="68">
        <v>68699</v>
      </c>
      <c r="J12" s="15">
        <v>71629387</v>
      </c>
      <c r="K12" s="15">
        <v>60293200</v>
      </c>
      <c r="L12" s="15">
        <v>54945381</v>
      </c>
      <c r="M12" s="15">
        <v>59036325</v>
      </c>
      <c r="N12" s="15">
        <v>55601621</v>
      </c>
      <c r="O12" s="15">
        <v>47163163</v>
      </c>
      <c r="P12" s="15">
        <v>54262028</v>
      </c>
      <c r="Q12" s="15">
        <v>69203991</v>
      </c>
      <c r="R12" s="15">
        <v>69427527</v>
      </c>
      <c r="S12" s="15">
        <v>86839330</v>
      </c>
      <c r="T12" s="15">
        <v>84554957</v>
      </c>
      <c r="U12" s="15">
        <v>79012076</v>
      </c>
      <c r="V12" s="15">
        <v>36575370</v>
      </c>
      <c r="W12" s="15">
        <v>32452558</v>
      </c>
      <c r="X12" s="15">
        <v>31135536</v>
      </c>
      <c r="Y12" s="15">
        <v>33130018</v>
      </c>
      <c r="Z12" s="15">
        <v>38174516</v>
      </c>
      <c r="AA12" s="15">
        <v>44090177</v>
      </c>
      <c r="AB12" s="15">
        <v>51900873</v>
      </c>
      <c r="AC12" s="15">
        <v>55057295</v>
      </c>
      <c r="AD12" s="15">
        <v>55555764</v>
      </c>
      <c r="AE12" s="15">
        <v>55449754</v>
      </c>
      <c r="AF12" s="15">
        <v>53932839</v>
      </c>
    </row>
    <row r="13" spans="1:40" ht="18" customHeight="1" x14ac:dyDescent="0.15">
      <c r="A13" s="14" t="s">
        <v>163</v>
      </c>
      <c r="B13" s="68"/>
      <c r="C13" s="68"/>
      <c r="D13" s="68"/>
      <c r="E13" s="68"/>
      <c r="F13" s="68"/>
      <c r="G13" s="68"/>
      <c r="H13" s="68"/>
      <c r="I13" s="68"/>
      <c r="J13" s="15">
        <v>10795030</v>
      </c>
      <c r="K13" s="15">
        <v>42216959</v>
      </c>
      <c r="L13" s="15">
        <v>39214719</v>
      </c>
      <c r="M13" s="15">
        <v>40572905</v>
      </c>
      <c r="N13" s="15">
        <v>39298988</v>
      </c>
      <c r="O13" s="15">
        <v>35861735</v>
      </c>
      <c r="P13" s="15">
        <v>38427039</v>
      </c>
      <c r="Q13" s="15">
        <v>42162840</v>
      </c>
      <c r="R13" s="15">
        <v>38812008</v>
      </c>
      <c r="S13" s="15">
        <v>40877840</v>
      </c>
      <c r="T13" s="15">
        <v>40180349</v>
      </c>
      <c r="U13" s="15">
        <v>38487567</v>
      </c>
      <c r="V13" s="15">
        <v>39065636</v>
      </c>
      <c r="W13" s="15">
        <v>40655720</v>
      </c>
      <c r="X13" s="15">
        <v>39667935</v>
      </c>
      <c r="Y13" s="15">
        <v>39866414</v>
      </c>
      <c r="Z13" s="15">
        <v>40175275</v>
      </c>
      <c r="AA13" s="15">
        <v>48431947</v>
      </c>
      <c r="AB13" s="15">
        <v>78934891</v>
      </c>
      <c r="AC13" s="15">
        <v>71234000</v>
      </c>
      <c r="AD13" s="15">
        <v>74644190</v>
      </c>
      <c r="AE13" s="15">
        <v>77150000</v>
      </c>
      <c r="AF13" s="15">
        <v>74182014</v>
      </c>
    </row>
    <row r="14" spans="1:40" ht="18" customHeight="1" x14ac:dyDescent="0.15">
      <c r="A14" s="14" t="s">
        <v>164</v>
      </c>
      <c r="B14" s="68">
        <v>10136</v>
      </c>
      <c r="C14" s="68">
        <v>10522</v>
      </c>
      <c r="D14" s="68">
        <v>11149</v>
      </c>
      <c r="E14" s="68">
        <v>12770</v>
      </c>
      <c r="F14" s="68">
        <v>10324</v>
      </c>
      <c r="G14" s="68">
        <v>10094</v>
      </c>
      <c r="H14" s="68">
        <v>12629</v>
      </c>
      <c r="I14" s="68">
        <v>11060</v>
      </c>
      <c r="J14" s="15">
        <v>10823351</v>
      </c>
      <c r="K14" s="15">
        <v>9913670</v>
      </c>
      <c r="L14" s="15">
        <v>8885783</v>
      </c>
      <c r="M14" s="15">
        <v>7949195</v>
      </c>
      <c r="N14" s="15">
        <v>8700812</v>
      </c>
      <c r="O14" s="15">
        <v>7731822</v>
      </c>
      <c r="P14" s="15">
        <v>7001179</v>
      </c>
      <c r="Q14" s="15">
        <v>7024479</v>
      </c>
      <c r="R14" s="15">
        <v>7661677</v>
      </c>
      <c r="S14" s="15">
        <v>7829403</v>
      </c>
      <c r="T14" s="15">
        <v>8001600</v>
      </c>
      <c r="U14" s="15">
        <v>7077760</v>
      </c>
      <c r="V14" s="15">
        <v>5894527</v>
      </c>
      <c r="W14" s="15">
        <v>5211014</v>
      </c>
      <c r="X14" s="15">
        <v>4303655</v>
      </c>
      <c r="Y14" s="15">
        <v>4592979</v>
      </c>
      <c r="Z14" s="15">
        <v>5095927</v>
      </c>
      <c r="AA14" s="15">
        <v>5312583</v>
      </c>
      <c r="AB14" s="15">
        <v>5311414</v>
      </c>
      <c r="AC14" s="15">
        <v>4946959</v>
      </c>
      <c r="AD14" s="15">
        <v>6011464</v>
      </c>
      <c r="AE14" s="15">
        <v>5176000</v>
      </c>
      <c r="AF14" s="15">
        <v>4966790</v>
      </c>
    </row>
    <row r="15" spans="1:40" ht="18" customHeight="1" x14ac:dyDescent="0.15">
      <c r="A15" s="14" t="s">
        <v>165</v>
      </c>
      <c r="B15" s="68">
        <v>5077</v>
      </c>
      <c r="C15" s="68">
        <v>5825</v>
      </c>
      <c r="D15" s="68">
        <v>5954</v>
      </c>
      <c r="E15" s="68">
        <v>5998</v>
      </c>
      <c r="F15" s="68">
        <v>6101</v>
      </c>
      <c r="G15" s="68">
        <v>6187</v>
      </c>
      <c r="H15" s="68">
        <v>6297</v>
      </c>
      <c r="I15" s="68">
        <v>6305</v>
      </c>
      <c r="J15" s="15">
        <v>4083604</v>
      </c>
      <c r="K15" s="15">
        <v>3832144</v>
      </c>
      <c r="L15" s="15">
        <v>4535086</v>
      </c>
      <c r="M15" s="15">
        <v>4588128</v>
      </c>
      <c r="N15" s="15">
        <v>4485211</v>
      </c>
      <c r="O15" s="15">
        <v>4361065</v>
      </c>
      <c r="P15" s="15">
        <v>4461712</v>
      </c>
      <c r="Q15" s="15">
        <v>4545487</v>
      </c>
      <c r="R15" s="15">
        <v>4445737</v>
      </c>
      <c r="S15" s="15">
        <v>4574642</v>
      </c>
      <c r="T15" s="15">
        <v>4546829</v>
      </c>
      <c r="U15" s="15">
        <v>4301386</v>
      </c>
      <c r="V15" s="15">
        <v>4063817</v>
      </c>
      <c r="W15" s="15">
        <v>4190836</v>
      </c>
      <c r="X15" s="15">
        <v>4872106</v>
      </c>
      <c r="Y15" s="15">
        <v>4785607</v>
      </c>
      <c r="Z15" s="15">
        <v>2808291</v>
      </c>
      <c r="AA15" s="15">
        <v>2529557</v>
      </c>
      <c r="AB15" s="15">
        <v>2493127</v>
      </c>
      <c r="AC15" s="15">
        <v>2411204</v>
      </c>
      <c r="AD15" s="15">
        <v>2268878</v>
      </c>
      <c r="AE15" s="15">
        <v>2223788</v>
      </c>
      <c r="AF15" s="15">
        <v>2248471</v>
      </c>
      <c r="AN15" s="13">
        <v>77150000</v>
      </c>
    </row>
    <row r="16" spans="1:40" ht="18" customHeight="1" x14ac:dyDescent="0.15">
      <c r="A16" s="14" t="s">
        <v>166</v>
      </c>
      <c r="B16" s="68">
        <v>3949</v>
      </c>
      <c r="C16" s="68">
        <v>4966</v>
      </c>
      <c r="D16" s="68">
        <v>5566</v>
      </c>
      <c r="E16" s="68">
        <v>5942</v>
      </c>
      <c r="F16" s="68">
        <v>5616</v>
      </c>
      <c r="G16" s="68">
        <v>5468</v>
      </c>
      <c r="H16" s="68">
        <v>5310</v>
      </c>
      <c r="I16" s="68">
        <v>5304</v>
      </c>
      <c r="J16" s="15">
        <v>5015990</v>
      </c>
      <c r="K16" s="15">
        <v>4642424</v>
      </c>
      <c r="L16" s="15">
        <v>4374880</v>
      </c>
      <c r="M16" s="15">
        <v>3931537</v>
      </c>
      <c r="N16" s="15">
        <v>3870197</v>
      </c>
      <c r="O16" s="15">
        <v>3641132</v>
      </c>
      <c r="P16" s="15">
        <v>3466426</v>
      </c>
      <c r="Q16" s="15">
        <v>3172056</v>
      </c>
      <c r="R16" s="15">
        <v>3230019</v>
      </c>
      <c r="S16" s="15">
        <v>3117243</v>
      </c>
      <c r="T16" s="15">
        <v>3084205</v>
      </c>
      <c r="U16" s="15">
        <v>3142974</v>
      </c>
      <c r="V16" s="15">
        <v>3162193</v>
      </c>
      <c r="W16" s="15">
        <v>2989373</v>
      </c>
      <c r="X16" s="15">
        <v>2629564</v>
      </c>
      <c r="Y16" s="15">
        <v>2740768</v>
      </c>
      <c r="Z16" s="15">
        <v>2626569</v>
      </c>
      <c r="AA16" s="15">
        <v>2494266</v>
      </c>
      <c r="AB16" s="15">
        <v>2434251</v>
      </c>
      <c r="AC16" s="15">
        <v>2376136</v>
      </c>
      <c r="AD16" s="15">
        <v>2305258</v>
      </c>
      <c r="AE16" s="15">
        <v>2227358</v>
      </c>
      <c r="AF16" s="15">
        <v>2191743</v>
      </c>
      <c r="AN16" s="13">
        <v>38537279</v>
      </c>
    </row>
    <row r="17" spans="1:40" ht="18" customHeight="1" x14ac:dyDescent="0.15">
      <c r="A17" s="14" t="s">
        <v>167</v>
      </c>
      <c r="B17" s="68">
        <v>2812</v>
      </c>
      <c r="C17" s="68">
        <v>3615</v>
      </c>
      <c r="D17" s="68">
        <v>3399</v>
      </c>
      <c r="E17" s="68">
        <v>3098</v>
      </c>
      <c r="F17" s="68">
        <v>2993</v>
      </c>
      <c r="G17" s="68">
        <v>2692</v>
      </c>
      <c r="H17" s="68">
        <v>2494</v>
      </c>
      <c r="I17" s="68">
        <v>2321</v>
      </c>
      <c r="J17" s="13">
        <v>2192624</v>
      </c>
      <c r="K17" s="13">
        <v>1938908</v>
      </c>
      <c r="L17" s="13">
        <v>1727413</v>
      </c>
      <c r="M17" s="13">
        <v>148223</v>
      </c>
      <c r="N17" s="13">
        <v>22168</v>
      </c>
      <c r="O17" s="13">
        <v>6249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N17" s="13">
        <f>AN15-AN16</f>
        <v>38612721</v>
      </c>
    </row>
    <row r="18" spans="1:40" ht="18" customHeight="1" x14ac:dyDescent="0.15">
      <c r="A18" s="14" t="s">
        <v>168</v>
      </c>
      <c r="B18" s="68">
        <v>24649</v>
      </c>
      <c r="C18" s="68">
        <v>26264</v>
      </c>
      <c r="D18" s="68">
        <v>27851</v>
      </c>
      <c r="E18" s="68">
        <v>29439</v>
      </c>
      <c r="F18" s="68">
        <v>30700</v>
      </c>
      <c r="G18" s="68">
        <v>32030</v>
      </c>
      <c r="H18" s="68">
        <v>33475</v>
      </c>
      <c r="I18" s="68">
        <v>34979</v>
      </c>
      <c r="J18" s="15">
        <v>36176438</v>
      </c>
      <c r="K18" s="15">
        <v>37066297</v>
      </c>
      <c r="L18" s="15">
        <v>37623099</v>
      </c>
      <c r="M18" s="15">
        <v>38028411</v>
      </c>
      <c r="N18" s="15">
        <v>38376419</v>
      </c>
      <c r="O18" s="15">
        <v>38687579</v>
      </c>
      <c r="P18" s="15">
        <v>38418432</v>
      </c>
      <c r="Q18" s="15">
        <v>37960355</v>
      </c>
      <c r="R18" s="15">
        <v>39009335</v>
      </c>
      <c r="S18" s="15">
        <v>38529571</v>
      </c>
      <c r="T18" s="15">
        <v>38557930</v>
      </c>
      <c r="U18" s="15">
        <v>37851728</v>
      </c>
      <c r="V18" s="15">
        <v>37431121</v>
      </c>
      <c r="W18" s="15">
        <v>36614089</v>
      </c>
      <c r="X18" s="15">
        <v>36433903</v>
      </c>
      <c r="Y18" s="15">
        <v>36149834</v>
      </c>
      <c r="Z18" s="15">
        <v>35878322</v>
      </c>
      <c r="AA18" s="15">
        <v>35448832</v>
      </c>
      <c r="AB18" s="15">
        <v>35157304</v>
      </c>
      <c r="AC18" s="15">
        <v>34936535</v>
      </c>
      <c r="AD18" s="15">
        <v>35037627</v>
      </c>
      <c r="AE18" s="15">
        <v>35184000</v>
      </c>
      <c r="AF18" s="15">
        <v>35774450</v>
      </c>
    </row>
    <row r="19" spans="1:40" ht="18" customHeight="1" x14ac:dyDescent="0.15">
      <c r="A19" s="14" t="s">
        <v>169</v>
      </c>
      <c r="B19" s="69">
        <v>9</v>
      </c>
      <c r="C19" s="69">
        <v>9</v>
      </c>
      <c r="D19" s="69">
        <v>8</v>
      </c>
      <c r="E19" s="69">
        <v>9</v>
      </c>
      <c r="F19" s="69">
        <v>9</v>
      </c>
      <c r="G19" s="69">
        <v>9</v>
      </c>
      <c r="H19" s="69">
        <v>9</v>
      </c>
      <c r="I19" s="69">
        <v>9</v>
      </c>
      <c r="J19" s="15">
        <v>8604</v>
      </c>
      <c r="K19" s="15">
        <v>8538</v>
      </c>
      <c r="L19" s="15">
        <v>8395</v>
      </c>
      <c r="M19" s="15">
        <v>8572</v>
      </c>
      <c r="N19" s="15">
        <v>9198</v>
      </c>
      <c r="O19" s="15">
        <v>9122</v>
      </c>
      <c r="P19" s="15">
        <v>9499</v>
      </c>
      <c r="Q19" s="15">
        <v>9641</v>
      </c>
      <c r="R19" s="15">
        <v>9400</v>
      </c>
      <c r="S19" s="15">
        <v>9951</v>
      </c>
      <c r="T19" s="15">
        <v>10591</v>
      </c>
      <c r="U19" s="15">
        <v>10138</v>
      </c>
      <c r="V19" s="15">
        <v>9716</v>
      </c>
      <c r="W19" s="15">
        <v>9475</v>
      </c>
      <c r="X19" s="15">
        <v>9398</v>
      </c>
      <c r="Y19" s="15">
        <v>8874</v>
      </c>
      <c r="Z19" s="15">
        <v>8047</v>
      </c>
      <c r="AA19" s="15">
        <v>7317</v>
      </c>
      <c r="AB19" s="15">
        <v>7278</v>
      </c>
      <c r="AC19" s="15">
        <v>7305</v>
      </c>
      <c r="AD19" s="15">
        <v>7292</v>
      </c>
      <c r="AE19" s="15">
        <v>7483</v>
      </c>
      <c r="AF19" s="15">
        <v>7869</v>
      </c>
    </row>
    <row r="20" spans="1:40" ht="18" customHeight="1" x14ac:dyDescent="0.15">
      <c r="A20" s="14" t="s">
        <v>170</v>
      </c>
      <c r="B20" s="69">
        <v>64</v>
      </c>
      <c r="C20" s="69">
        <v>62</v>
      </c>
      <c r="D20" s="69">
        <v>61</v>
      </c>
      <c r="E20" s="69">
        <v>59</v>
      </c>
      <c r="F20" s="69">
        <v>58</v>
      </c>
      <c r="G20" s="69">
        <v>57</v>
      </c>
      <c r="H20" s="69">
        <v>56</v>
      </c>
      <c r="I20" s="69">
        <v>53</v>
      </c>
      <c r="J20" s="15">
        <v>53173</v>
      </c>
      <c r="K20" s="15">
        <v>50820</v>
      </c>
      <c r="L20" s="15">
        <v>47640</v>
      </c>
      <c r="M20" s="15">
        <v>46804</v>
      </c>
      <c r="N20" s="15">
        <v>46181</v>
      </c>
      <c r="O20" s="15">
        <v>45668</v>
      </c>
      <c r="P20" s="15">
        <v>43730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40" ht="18" customHeight="1" x14ac:dyDescent="0.15">
      <c r="A21" s="36" t="s">
        <v>217</v>
      </c>
      <c r="B21" s="69"/>
      <c r="C21" s="69"/>
      <c r="D21" s="69"/>
      <c r="E21" s="69"/>
      <c r="F21" s="69"/>
      <c r="G21" s="69"/>
      <c r="H21" s="69"/>
      <c r="I21" s="69"/>
      <c r="J21" s="15"/>
      <c r="K21" s="15"/>
      <c r="L21" s="15"/>
      <c r="M21" s="15"/>
      <c r="N21" s="15"/>
      <c r="O21" s="15"/>
      <c r="P21" s="15"/>
      <c r="Q21" s="15">
        <v>70538</v>
      </c>
      <c r="R21" s="15">
        <v>68651</v>
      </c>
      <c r="S21" s="15">
        <v>67601</v>
      </c>
      <c r="T21" s="15">
        <v>63496</v>
      </c>
      <c r="U21" s="15">
        <v>60228</v>
      </c>
      <c r="V21" s="15">
        <v>57482</v>
      </c>
      <c r="W21" s="15">
        <v>54150</v>
      </c>
      <c r="X21" s="15">
        <v>49380</v>
      </c>
      <c r="Y21" s="15">
        <v>44419</v>
      </c>
      <c r="Z21" s="15">
        <v>43582</v>
      </c>
      <c r="AA21" s="15">
        <v>41186</v>
      </c>
      <c r="AB21" s="15">
        <v>29829</v>
      </c>
      <c r="AC21" s="15">
        <v>27740</v>
      </c>
      <c r="AD21" s="15">
        <v>25953</v>
      </c>
      <c r="AE21" s="15">
        <v>24839</v>
      </c>
      <c r="AF21" s="15">
        <v>24189</v>
      </c>
    </row>
    <row r="22" spans="1:40" ht="18" customHeight="1" x14ac:dyDescent="0.15">
      <c r="A22" s="14" t="s">
        <v>171</v>
      </c>
      <c r="B22" s="68">
        <v>11772</v>
      </c>
      <c r="C22" s="68">
        <v>12165</v>
      </c>
      <c r="D22" s="68">
        <v>12844</v>
      </c>
      <c r="E22" s="68">
        <v>11887</v>
      </c>
      <c r="F22" s="68">
        <v>10525</v>
      </c>
      <c r="G22" s="68">
        <v>11428</v>
      </c>
      <c r="H22" s="68">
        <v>12307</v>
      </c>
      <c r="I22" s="68">
        <v>12538</v>
      </c>
      <c r="J22" s="15">
        <v>10150870</v>
      </c>
      <c r="K22" s="15">
        <v>8965799</v>
      </c>
      <c r="L22" s="15">
        <v>8727527</v>
      </c>
      <c r="M22" s="15">
        <v>8312513</v>
      </c>
      <c r="N22" s="15">
        <v>9167617</v>
      </c>
      <c r="O22" s="15">
        <v>7602209</v>
      </c>
      <c r="P22" s="15">
        <v>8655821</v>
      </c>
      <c r="Q22" s="15">
        <v>8239848</v>
      </c>
      <c r="R22" s="15">
        <v>9027234</v>
      </c>
      <c r="S22" s="15">
        <v>8378203</v>
      </c>
      <c r="T22" s="15">
        <v>8454870</v>
      </c>
      <c r="U22" s="15">
        <v>7707524</v>
      </c>
      <c r="V22" s="15">
        <v>4100540</v>
      </c>
      <c r="W22" s="15">
        <v>3700274</v>
      </c>
      <c r="X22" s="15">
        <v>2953013</v>
      </c>
      <c r="Y22" s="15">
        <v>3708581</v>
      </c>
      <c r="Z22" s="15">
        <v>3231146</v>
      </c>
      <c r="AA22" s="15">
        <v>1741844</v>
      </c>
      <c r="AB22" s="15">
        <v>2479696</v>
      </c>
      <c r="AC22" s="15">
        <v>2633035</v>
      </c>
      <c r="AD22" s="15">
        <v>3140960</v>
      </c>
      <c r="AE22" s="15">
        <v>3939000</v>
      </c>
      <c r="AF22" s="15">
        <v>1755526</v>
      </c>
    </row>
    <row r="23" spans="1:40" ht="18" customHeight="1" x14ac:dyDescent="0.15">
      <c r="A23" s="14" t="s">
        <v>172</v>
      </c>
      <c r="B23" s="68">
        <v>14890</v>
      </c>
      <c r="C23" s="68">
        <v>19120</v>
      </c>
      <c r="D23" s="68">
        <v>20221</v>
      </c>
      <c r="E23" s="68">
        <v>20895</v>
      </c>
      <c r="F23" s="68">
        <v>22486</v>
      </c>
      <c r="G23" s="68">
        <v>29272</v>
      </c>
      <c r="H23" s="68">
        <v>29373</v>
      </c>
      <c r="I23" s="68">
        <v>29703</v>
      </c>
      <c r="J23" s="15">
        <v>28707802</v>
      </c>
      <c r="K23" s="15">
        <v>27311908</v>
      </c>
      <c r="L23" s="15">
        <v>26406211</v>
      </c>
      <c r="M23" s="15">
        <v>23976314</v>
      </c>
      <c r="N23" s="15">
        <v>24140539</v>
      </c>
      <c r="O23" s="15">
        <v>23758230</v>
      </c>
      <c r="P23" s="15">
        <v>23386565</v>
      </c>
      <c r="Q23" s="15">
        <v>25851380</v>
      </c>
      <c r="R23" s="15">
        <v>25590280</v>
      </c>
      <c r="S23" s="15">
        <v>25557229</v>
      </c>
      <c r="T23" s="15">
        <v>25037379</v>
      </c>
      <c r="U23" s="15">
        <v>21933290</v>
      </c>
      <c r="V23" s="15">
        <v>19486548</v>
      </c>
      <c r="W23" s="15">
        <v>21856183</v>
      </c>
      <c r="X23" s="15">
        <v>22216071</v>
      </c>
      <c r="Y23" s="15">
        <v>22941847</v>
      </c>
      <c r="Z23" s="15">
        <v>22719716</v>
      </c>
      <c r="AA23" s="15">
        <v>22625279</v>
      </c>
      <c r="AB23" s="15">
        <v>21772986</v>
      </c>
      <c r="AC23" s="15">
        <v>21724199</v>
      </c>
      <c r="AD23" s="15">
        <v>21849719</v>
      </c>
      <c r="AE23" s="15">
        <v>22150000</v>
      </c>
      <c r="AF23" s="15">
        <v>21838796</v>
      </c>
    </row>
    <row r="24" spans="1:40" ht="18" customHeight="1" x14ac:dyDescent="0.15">
      <c r="A24" s="14" t="s">
        <v>173</v>
      </c>
      <c r="B24" s="68">
        <v>44</v>
      </c>
      <c r="C24" s="68">
        <v>42</v>
      </c>
      <c r="D24" s="68">
        <v>41</v>
      </c>
      <c r="E24" s="68">
        <v>40</v>
      </c>
      <c r="F24" s="68">
        <v>39</v>
      </c>
      <c r="G24" s="68">
        <v>38</v>
      </c>
      <c r="H24" s="68">
        <v>38</v>
      </c>
      <c r="I24" s="68">
        <v>36</v>
      </c>
      <c r="J24" s="15">
        <v>35652</v>
      </c>
      <c r="K24" s="15">
        <v>34359</v>
      </c>
      <c r="L24" s="15">
        <v>32166</v>
      </c>
      <c r="M24" s="15">
        <v>31565</v>
      </c>
      <c r="N24" s="15">
        <v>31182</v>
      </c>
      <c r="O24" s="15">
        <v>31013</v>
      </c>
      <c r="P24" s="15">
        <v>29805</v>
      </c>
      <c r="Y24" s="7"/>
      <c r="Z24" s="7"/>
      <c r="AA24" s="93"/>
      <c r="AB24" s="93"/>
      <c r="AC24" s="93"/>
      <c r="AD24" s="93"/>
      <c r="AE24" s="93"/>
      <c r="AF24" s="93"/>
    </row>
    <row r="25" spans="1:40" ht="18" customHeight="1" x14ac:dyDescent="0.15">
      <c r="A25" s="14" t="s">
        <v>174</v>
      </c>
      <c r="B25" s="69">
        <v>2195</v>
      </c>
      <c r="C25" s="69">
        <v>141</v>
      </c>
      <c r="D25" s="69">
        <v>57</v>
      </c>
      <c r="E25" s="69">
        <v>27</v>
      </c>
      <c r="F25" s="69">
        <v>12</v>
      </c>
      <c r="G25" s="69">
        <v>10</v>
      </c>
      <c r="H25" s="69">
        <v>20</v>
      </c>
      <c r="I25" s="69">
        <v>14</v>
      </c>
      <c r="J25" s="15">
        <v>6820</v>
      </c>
      <c r="K25" s="15">
        <v>6617</v>
      </c>
      <c r="L25" s="15">
        <v>3017</v>
      </c>
      <c r="M25" s="15">
        <v>2266</v>
      </c>
      <c r="N25" s="15">
        <v>653</v>
      </c>
      <c r="O25" s="15">
        <v>822</v>
      </c>
      <c r="P25" s="15">
        <v>8607</v>
      </c>
      <c r="Q25" s="15">
        <v>11166</v>
      </c>
      <c r="R25" s="15">
        <v>2562</v>
      </c>
      <c r="S25" s="15">
        <v>1150</v>
      </c>
      <c r="T25" s="15">
        <v>1429</v>
      </c>
      <c r="U25" s="15">
        <v>584</v>
      </c>
      <c r="V25" s="15">
        <v>2058781</v>
      </c>
      <c r="W25" s="15">
        <v>12659</v>
      </c>
      <c r="X25" s="15">
        <v>4033</v>
      </c>
      <c r="Y25" s="15">
        <v>1806</v>
      </c>
      <c r="Z25" s="15">
        <v>975</v>
      </c>
      <c r="AA25" s="15">
        <v>7469</v>
      </c>
      <c r="AB25" s="15">
        <v>232</v>
      </c>
      <c r="AC25" s="15">
        <v>232</v>
      </c>
      <c r="AD25" s="15">
        <v>232</v>
      </c>
      <c r="AE25" s="15">
        <v>232</v>
      </c>
      <c r="AF25" s="15">
        <v>232</v>
      </c>
    </row>
    <row r="26" spans="1:40" ht="18" customHeight="1" x14ac:dyDescent="0.15">
      <c r="A26" s="7" t="s">
        <v>75</v>
      </c>
      <c r="B26" s="70">
        <f>+B4+B10+SUM(B13:B25)</f>
        <v>215549</v>
      </c>
      <c r="C26" s="70">
        <f t="shared" ref="C26:V26" si="3">+C4+C10+SUM(C13:C25)</f>
        <v>241666</v>
      </c>
      <c r="D26" s="70">
        <f t="shared" si="3"/>
        <v>253986</v>
      </c>
      <c r="E26" s="70">
        <f t="shared" si="3"/>
        <v>237930</v>
      </c>
      <c r="F26" s="70">
        <f t="shared" si="3"/>
        <v>218825</v>
      </c>
      <c r="G26" s="70">
        <f t="shared" si="3"/>
        <v>219132</v>
      </c>
      <c r="H26" s="70">
        <f t="shared" si="3"/>
        <v>230975</v>
      </c>
      <c r="I26" s="70">
        <f t="shared" si="3"/>
        <v>229907</v>
      </c>
      <c r="J26" s="15">
        <f t="shared" ref="J26:O26" si="4">+J4+J10+SUM(J13:J25)</f>
        <v>241704179</v>
      </c>
      <c r="K26" s="15">
        <f t="shared" si="4"/>
        <v>248964209</v>
      </c>
      <c r="L26" s="15">
        <f t="shared" si="4"/>
        <v>238889828</v>
      </c>
      <c r="M26" s="15">
        <f t="shared" si="4"/>
        <v>251849472</v>
      </c>
      <c r="N26" s="15">
        <f t="shared" si="4"/>
        <v>246079727</v>
      </c>
      <c r="O26" s="15">
        <f t="shared" si="4"/>
        <v>218669482</v>
      </c>
      <c r="P26" s="15">
        <f t="shared" si="3"/>
        <v>225877905</v>
      </c>
      <c r="Q26" s="15">
        <f t="shared" si="3"/>
        <v>248820686</v>
      </c>
      <c r="R26" s="15">
        <f t="shared" si="3"/>
        <v>250076234</v>
      </c>
      <c r="S26" s="15">
        <f t="shared" si="3"/>
        <v>273728886</v>
      </c>
      <c r="T26" s="15">
        <f t="shared" si="3"/>
        <v>301028548</v>
      </c>
      <c r="U26" s="15">
        <f t="shared" si="3"/>
        <v>288529432</v>
      </c>
      <c r="V26" s="15">
        <f t="shared" si="3"/>
        <v>234609333</v>
      </c>
      <c r="W26" s="15">
        <f>+W4+W10+SUM(W13:W25)</f>
        <v>224951161</v>
      </c>
      <c r="X26" s="15">
        <f>+X4+X10+SUM(X13:X25)</f>
        <v>220954560</v>
      </c>
      <c r="Y26" s="15">
        <f t="shared" ref="Y26:AA26" si="5">+Y4+Y10+SUM(Y13:Y25)</f>
        <v>228209798</v>
      </c>
      <c r="Z26" s="15">
        <f t="shared" si="5"/>
        <v>235507446</v>
      </c>
      <c r="AA26" s="15">
        <f t="shared" si="5"/>
        <v>250751120</v>
      </c>
      <c r="AB26" s="15">
        <f t="shared" ref="AB26:AD26" si="6">+AB4+AB10+SUM(AB13:AB25)</f>
        <v>287156687</v>
      </c>
      <c r="AC26" s="15">
        <f t="shared" si="6"/>
        <v>279019201</v>
      </c>
      <c r="AD26" s="15">
        <f t="shared" si="6"/>
        <v>289130496</v>
      </c>
      <c r="AE26" s="15">
        <f t="shared" ref="AE26" si="7">+AE4+AE10+SUM(AE13:AE25)</f>
        <v>291289137</v>
      </c>
      <c r="AF26" s="15">
        <f t="shared" ref="AF26" si="8">+AF4+AF10+SUM(AF13:AF25)</f>
        <v>284425187</v>
      </c>
    </row>
    <row r="27" spans="1:40" ht="18" customHeight="1" x14ac:dyDescent="0.15"/>
    <row r="28" spans="1:40" ht="18" customHeight="1" x14ac:dyDescent="0.15"/>
    <row r="29" spans="1:40" ht="18" customHeight="1" x14ac:dyDescent="0.15"/>
    <row r="30" spans="1:40" ht="18" customHeight="1" x14ac:dyDescent="0.2">
      <c r="A30" s="27" t="s">
        <v>59</v>
      </c>
      <c r="K30" s="57" t="s">
        <v>101</v>
      </c>
      <c r="L30" s="57"/>
      <c r="M30" s="57"/>
      <c r="N30" s="57"/>
      <c r="O30" s="57"/>
      <c r="R30" s="57"/>
      <c r="S30" s="57"/>
      <c r="T30" s="57"/>
      <c r="U30" s="57" t="s">
        <v>101</v>
      </c>
      <c r="X30" s="57"/>
      <c r="Y30" s="57"/>
      <c r="Z30" s="57"/>
      <c r="AA30" s="57"/>
      <c r="AB30" s="57"/>
      <c r="AC30" s="57"/>
      <c r="AD30" s="57"/>
      <c r="AE30" s="57" t="s">
        <v>101</v>
      </c>
    </row>
    <row r="31" spans="1:40" ht="18" customHeight="1" x14ac:dyDescent="0.15">
      <c r="L31" s="104" t="s">
        <v>207</v>
      </c>
      <c r="M31" s="21"/>
      <c r="R31" s="21"/>
      <c r="S31" s="21"/>
      <c r="T31" s="21"/>
      <c r="V31" s="104" t="s">
        <v>207</v>
      </c>
      <c r="W31" s="21"/>
      <c r="X31" s="21"/>
      <c r="Y31" s="21"/>
      <c r="Z31" s="21"/>
      <c r="AA31" s="21"/>
      <c r="AB31" s="21"/>
      <c r="AC31" s="21"/>
      <c r="AD31" s="104"/>
      <c r="AF31" s="104" t="s">
        <v>207</v>
      </c>
    </row>
    <row r="32" spans="1:40" ht="18" customHeight="1" x14ac:dyDescent="0.15">
      <c r="A32" s="7"/>
      <c r="B32" s="7" t="s">
        <v>9</v>
      </c>
      <c r="C32" s="7" t="s">
        <v>8</v>
      </c>
      <c r="D32" s="7" t="s">
        <v>7</v>
      </c>
      <c r="E32" s="7" t="s">
        <v>6</v>
      </c>
      <c r="F32" s="7" t="s">
        <v>5</v>
      </c>
      <c r="G32" s="7" t="s">
        <v>4</v>
      </c>
      <c r="H32" s="7" t="s">
        <v>3</v>
      </c>
      <c r="I32" s="7" t="s">
        <v>2</v>
      </c>
      <c r="J32" s="8" t="s">
        <v>1</v>
      </c>
      <c r="K32" s="8" t="s">
        <v>41</v>
      </c>
      <c r="L32" s="7" t="s">
        <v>42</v>
      </c>
      <c r="M32" s="7" t="s">
        <v>99</v>
      </c>
      <c r="N32" s="7" t="s">
        <v>179</v>
      </c>
      <c r="O32" s="7" t="s">
        <v>197</v>
      </c>
      <c r="P32" s="7" t="s">
        <v>194</v>
      </c>
      <c r="Q32" s="7" t="s">
        <v>200</v>
      </c>
      <c r="R32" s="7" t="s">
        <v>209</v>
      </c>
      <c r="S32" s="7" t="s">
        <v>210</v>
      </c>
      <c r="T32" s="7" t="s">
        <v>215</v>
      </c>
      <c r="U32" s="7" t="s">
        <v>218</v>
      </c>
      <c r="V32" s="7" t="s">
        <v>219</v>
      </c>
      <c r="W32" s="7" t="s">
        <v>220</v>
      </c>
      <c r="X32" s="7" t="s">
        <v>223</v>
      </c>
      <c r="Y32" s="7" t="s">
        <v>222</v>
      </c>
      <c r="Z32" s="7" t="s">
        <v>226</v>
      </c>
      <c r="AA32" s="7" t="s">
        <v>228</v>
      </c>
      <c r="AB32" s="7" t="s">
        <v>233</v>
      </c>
      <c r="AC32" s="7" t="s">
        <v>234</v>
      </c>
      <c r="AD32" s="7" t="s">
        <v>244</v>
      </c>
      <c r="AE32" s="7" t="s">
        <v>264</v>
      </c>
      <c r="AF32" s="7" t="str">
        <f>AF3</f>
        <v>１９(R1)</v>
      </c>
    </row>
    <row r="33" spans="1:32" ht="18" customHeight="1" x14ac:dyDescent="0.15">
      <c r="A33" s="14" t="s">
        <v>161</v>
      </c>
      <c r="B33" s="28">
        <f t="shared" ref="B33:AF33" si="9">B4/B$26*100</f>
        <v>25.542684030081325</v>
      </c>
      <c r="C33" s="28">
        <f t="shared" si="9"/>
        <v>27.644352122350686</v>
      </c>
      <c r="D33" s="28">
        <f t="shared" si="9"/>
        <v>27.995243832337213</v>
      </c>
      <c r="E33" s="28">
        <f t="shared" si="9"/>
        <v>28.544529903753208</v>
      </c>
      <c r="F33" s="28">
        <f t="shared" si="9"/>
        <v>29.992002741917055</v>
      </c>
      <c r="G33" s="28">
        <f t="shared" si="9"/>
        <v>28.218151616377344</v>
      </c>
      <c r="H33" s="28">
        <f t="shared" si="9"/>
        <v>26.5379370061695</v>
      </c>
      <c r="I33" s="28">
        <f t="shared" si="9"/>
        <v>24.328967800023488</v>
      </c>
      <c r="J33" s="28">
        <f t="shared" si="9"/>
        <v>24.39193324828695</v>
      </c>
      <c r="K33" s="28">
        <f t="shared" si="9"/>
        <v>19.959135571972915</v>
      </c>
      <c r="L33" s="28">
        <f t="shared" si="9"/>
        <v>20.896570363808038</v>
      </c>
      <c r="M33" s="28">
        <f t="shared" si="9"/>
        <v>24.993173303138789</v>
      </c>
      <c r="N33" s="28">
        <f t="shared" si="9"/>
        <v>24.419629659293307</v>
      </c>
      <c r="O33" s="28">
        <f t="shared" si="9"/>
        <v>21.771963588407825</v>
      </c>
      <c r="P33" s="28">
        <f t="shared" si="9"/>
        <v>20.181040283687775</v>
      </c>
      <c r="Q33" s="28">
        <f t="shared" si="9"/>
        <v>19.49477223127662</v>
      </c>
      <c r="R33" s="28">
        <f t="shared" si="9"/>
        <v>20.25931820454398</v>
      </c>
      <c r="S33" s="28">
        <f t="shared" si="9"/>
        <v>20.362236815591324</v>
      </c>
      <c r="T33" s="28">
        <f t="shared" si="9"/>
        <v>28.718247014897734</v>
      </c>
      <c r="U33" s="28">
        <f t="shared" si="9"/>
        <v>30.107099784537748</v>
      </c>
      <c r="V33" s="28">
        <f t="shared" si="9"/>
        <v>34.44299251300459</v>
      </c>
      <c r="W33" s="28">
        <f t="shared" si="9"/>
        <v>33.578785574705257</v>
      </c>
      <c r="X33" s="28">
        <f t="shared" si="9"/>
        <v>33.973303379663221</v>
      </c>
      <c r="Y33" s="28">
        <f t="shared" si="9"/>
        <v>34.446035485294985</v>
      </c>
      <c r="Z33" s="28">
        <f t="shared" si="9"/>
        <v>35.251743590306695</v>
      </c>
      <c r="AA33" s="28">
        <f t="shared" si="9"/>
        <v>34.382863773449948</v>
      </c>
      <c r="AB33" s="28">
        <f t="shared" si="9"/>
        <v>29.491157557476626</v>
      </c>
      <c r="AC33" s="28">
        <f t="shared" si="9"/>
        <v>29.287522044047424</v>
      </c>
      <c r="AD33" s="28">
        <f t="shared" si="9"/>
        <v>29.82604885788319</v>
      </c>
      <c r="AE33" s="28">
        <f t="shared" si="9"/>
        <v>29.389917825874846</v>
      </c>
      <c r="AF33" s="28">
        <f t="shared" si="9"/>
        <v>30.008512923997831</v>
      </c>
    </row>
    <row r="34" spans="1:32" ht="18" customHeight="1" x14ac:dyDescent="0.15">
      <c r="A34" s="14" t="s">
        <v>123</v>
      </c>
      <c r="B34" s="28">
        <f t="shared" ref="B34:AF34" si="10">B5/B$26*100</f>
        <v>14.027436916895928</v>
      </c>
      <c r="C34" s="28">
        <f t="shared" si="10"/>
        <v>13.439623281719399</v>
      </c>
      <c r="D34" s="28">
        <f t="shared" si="10"/>
        <v>14.229130739489579</v>
      </c>
      <c r="E34" s="28">
        <f t="shared" si="10"/>
        <v>17.190770394653889</v>
      </c>
      <c r="F34" s="28">
        <f t="shared" si="10"/>
        <v>18.105792299782934</v>
      </c>
      <c r="G34" s="28">
        <f t="shared" si="10"/>
        <v>15.262946534508881</v>
      </c>
      <c r="H34" s="28">
        <f t="shared" si="10"/>
        <v>15.67269184976729</v>
      </c>
      <c r="I34" s="28">
        <f t="shared" si="10"/>
        <v>15.50757480198515</v>
      </c>
      <c r="J34" s="28">
        <f t="shared" si="10"/>
        <v>16.169910326622858</v>
      </c>
      <c r="K34" s="28">
        <f t="shared" si="10"/>
        <v>13.221730598232295</v>
      </c>
      <c r="L34" s="28">
        <f t="shared" si="10"/>
        <v>14.206724197566084</v>
      </c>
      <c r="M34" s="28">
        <f t="shared" si="10"/>
        <v>13.121442636973246</v>
      </c>
      <c r="N34" s="28">
        <f t="shared" si="10"/>
        <v>13.376502973769961</v>
      </c>
      <c r="O34" s="28">
        <f t="shared" si="10"/>
        <v>14.693558838722634</v>
      </c>
      <c r="P34" s="28">
        <f t="shared" si="10"/>
        <v>13.536087560224184</v>
      </c>
      <c r="Q34" s="28">
        <f t="shared" si="10"/>
        <v>12.043120080458262</v>
      </c>
      <c r="R34" s="28">
        <f t="shared" si="10"/>
        <v>12.625138940632</v>
      </c>
      <c r="S34" s="28">
        <f t="shared" si="10"/>
        <v>12.764877507301147</v>
      </c>
      <c r="T34" s="28">
        <f t="shared" si="10"/>
        <v>21.51415884981115</v>
      </c>
      <c r="U34" s="28">
        <f t="shared" si="10"/>
        <v>24.143400039688149</v>
      </c>
      <c r="V34" s="28">
        <f t="shared" si="10"/>
        <v>29.487920670231819</v>
      </c>
      <c r="W34" s="28">
        <f t="shared" si="10"/>
        <v>28.005687421190949</v>
      </c>
      <c r="X34" s="28">
        <f t="shared" si="10"/>
        <v>28.47542770785088</v>
      </c>
      <c r="Y34" s="28">
        <f t="shared" si="10"/>
        <v>28.676265249575305</v>
      </c>
      <c r="Z34" s="28">
        <f t="shared" si="10"/>
        <v>28.182612536165841</v>
      </c>
      <c r="AA34" s="28">
        <f t="shared" si="10"/>
        <v>26.925319017518245</v>
      </c>
      <c r="AB34" s="28">
        <f t="shared" si="10"/>
        <v>23.550308616006564</v>
      </c>
      <c r="AC34" s="28">
        <f t="shared" si="10"/>
        <v>24.854126078584819</v>
      </c>
      <c r="AD34" s="28">
        <f t="shared" si="10"/>
        <v>24.32630489452071</v>
      </c>
      <c r="AE34" s="28">
        <f t="shared" si="10"/>
        <v>24.487718881188485</v>
      </c>
      <c r="AF34" s="28">
        <f t="shared" si="10"/>
        <v>25.38027055951272</v>
      </c>
    </row>
    <row r="35" spans="1:32" ht="18" customHeight="1" x14ac:dyDescent="0.15">
      <c r="A35" s="14" t="s">
        <v>124</v>
      </c>
      <c r="B35" s="28">
        <f t="shared" ref="B35:AF35" si="11">B6/B$26*100</f>
        <v>7.8752395047065864</v>
      </c>
      <c r="C35" s="28">
        <f t="shared" si="11"/>
        <v>7.0684332922297717</v>
      </c>
      <c r="D35" s="28">
        <f t="shared" si="11"/>
        <v>6.419645177293237</v>
      </c>
      <c r="E35" s="28">
        <f t="shared" si="11"/>
        <v>5.5268356239230023</v>
      </c>
      <c r="F35" s="28">
        <f t="shared" si="11"/>
        <v>5.2078144636124755</v>
      </c>
      <c r="G35" s="28">
        <f t="shared" si="11"/>
        <v>5.1138126791157843</v>
      </c>
      <c r="H35" s="28">
        <f t="shared" si="11"/>
        <v>5.4681242558718477</v>
      </c>
      <c r="I35" s="28">
        <f t="shared" si="11"/>
        <v>5.9945978156384969</v>
      </c>
      <c r="J35" s="28">
        <f t="shared" si="11"/>
        <v>5.9375514562369229</v>
      </c>
      <c r="K35" s="28">
        <f t="shared" si="11"/>
        <v>5.0267888104349971</v>
      </c>
      <c r="L35" s="28">
        <f t="shared" si="11"/>
        <v>4.8924100694651589</v>
      </c>
      <c r="M35" s="28">
        <f t="shared" si="11"/>
        <v>4.8110182259981071</v>
      </c>
      <c r="N35" s="28">
        <f t="shared" si="11"/>
        <v>4.6482764506642997</v>
      </c>
      <c r="O35" s="28">
        <f t="shared" si="11"/>
        <v>4.6239172963331026</v>
      </c>
      <c r="P35" s="28">
        <f t="shared" si="11"/>
        <v>5.1371474336987504</v>
      </c>
      <c r="Q35" s="28">
        <f t="shared" si="11"/>
        <v>5.4943615097982654</v>
      </c>
      <c r="R35" s="28">
        <f t="shared" si="11"/>
        <v>5.7799422875186135</v>
      </c>
      <c r="S35" s="28">
        <f t="shared" si="11"/>
        <v>6.1402149570725246</v>
      </c>
      <c r="T35" s="28">
        <f t="shared" si="11"/>
        <v>5.6857052640734924</v>
      </c>
      <c r="U35" s="28">
        <f t="shared" si="11"/>
        <v>4.9611822616418557</v>
      </c>
      <c r="V35" s="28">
        <f t="shared" si="11"/>
        <v>3.9704712003081308</v>
      </c>
      <c r="W35" s="28">
        <f t="shared" si="11"/>
        <v>4.6067195003274515</v>
      </c>
      <c r="X35" s="28">
        <f t="shared" si="11"/>
        <v>4.634248779477554</v>
      </c>
      <c r="Y35" s="28">
        <f t="shared" si="11"/>
        <v>4.9057082991677685</v>
      </c>
      <c r="Z35" s="28">
        <f t="shared" si="11"/>
        <v>4.9233662021879345</v>
      </c>
      <c r="AA35" s="28">
        <f t="shared" si="11"/>
        <v>5.2362661430983835</v>
      </c>
      <c r="AB35" s="28">
        <f t="shared" si="11"/>
        <v>4.1859749551992849</v>
      </c>
      <c r="AC35" s="28">
        <f t="shared" si="11"/>
        <v>3.5170984523032875</v>
      </c>
      <c r="AD35" s="28">
        <f t="shared" si="11"/>
        <v>3.8360571276438447</v>
      </c>
      <c r="AE35" s="28">
        <f t="shared" si="11"/>
        <v>3.6651057811331973</v>
      </c>
      <c r="AF35" s="28">
        <f t="shared" si="11"/>
        <v>3.4397217430677118</v>
      </c>
    </row>
    <row r="36" spans="1:32" ht="18" customHeight="1" x14ac:dyDescent="0.15">
      <c r="A36" s="14" t="s">
        <v>125</v>
      </c>
      <c r="B36" s="28">
        <f t="shared" ref="B36:AF36" si="12">B7/B$26*100</f>
        <v>3.6400076084788147</v>
      </c>
      <c r="C36" s="28">
        <f t="shared" si="12"/>
        <v>7.1362955484015123</v>
      </c>
      <c r="D36" s="28">
        <f t="shared" si="12"/>
        <v>7.3464679155544017</v>
      </c>
      <c r="E36" s="28">
        <f t="shared" si="12"/>
        <v>5.8269238851763125</v>
      </c>
      <c r="F36" s="28">
        <f t="shared" si="12"/>
        <v>6.6783959785216496</v>
      </c>
      <c r="G36" s="28">
        <f t="shared" si="12"/>
        <v>7.8413924027526782</v>
      </c>
      <c r="H36" s="28">
        <f t="shared" si="12"/>
        <v>5.3971209005303606</v>
      </c>
      <c r="I36" s="28">
        <f t="shared" si="12"/>
        <v>2.8267951823998398</v>
      </c>
      <c r="J36" s="28">
        <f t="shared" si="12"/>
        <v>2.2844714654271661</v>
      </c>
      <c r="K36" s="28">
        <f t="shared" si="12"/>
        <v>1.7106161633056258</v>
      </c>
      <c r="L36" s="28">
        <f t="shared" si="12"/>
        <v>1.7974360967767955</v>
      </c>
      <c r="M36" s="28">
        <f t="shared" si="12"/>
        <v>7.0607124401674337</v>
      </c>
      <c r="N36" s="28">
        <f t="shared" si="12"/>
        <v>6.3948502348590468</v>
      </c>
      <c r="O36" s="28">
        <f t="shared" si="12"/>
        <v>2.4544874533520868</v>
      </c>
      <c r="P36" s="28">
        <f t="shared" si="12"/>
        <v>1.4947168028674607</v>
      </c>
      <c r="Q36" s="28">
        <f t="shared" si="12"/>
        <v>1.5187985616276294</v>
      </c>
      <c r="R36" s="28">
        <f t="shared" si="12"/>
        <v>0.82614687807558707</v>
      </c>
      <c r="S36" s="28">
        <f t="shared" si="12"/>
        <v>0.52624698147494742</v>
      </c>
      <c r="T36" s="28">
        <f t="shared" si="12"/>
        <v>0.67270364005476324</v>
      </c>
      <c r="U36" s="28">
        <f t="shared" si="12"/>
        <v>0.68216749548101563</v>
      </c>
      <c r="V36" s="28">
        <f t="shared" si="12"/>
        <v>0.66979475194194427</v>
      </c>
      <c r="W36" s="28">
        <f t="shared" si="12"/>
        <v>0.60176128630872006</v>
      </c>
      <c r="X36" s="28">
        <f t="shared" si="12"/>
        <v>0.30476356767653945</v>
      </c>
      <c r="Y36" s="28">
        <f t="shared" si="12"/>
        <v>0.41716482304585362</v>
      </c>
      <c r="Z36" s="28">
        <f t="shared" si="12"/>
        <v>0.37022311387980489</v>
      </c>
      <c r="AA36" s="28">
        <f t="shared" si="12"/>
        <v>0.3198705553139703</v>
      </c>
      <c r="AB36" s="28">
        <f t="shared" si="12"/>
        <v>0.23510613910934278</v>
      </c>
      <c r="AC36" s="28">
        <f t="shared" si="12"/>
        <v>0.15504381004947398</v>
      </c>
      <c r="AD36" s="28">
        <f t="shared" si="12"/>
        <v>0.23373148434677743</v>
      </c>
      <c r="AE36" s="28">
        <f t="shared" si="12"/>
        <v>0.23825124656124749</v>
      </c>
      <c r="AF36" s="28">
        <f t="shared" si="12"/>
        <v>0.10001329453287836</v>
      </c>
    </row>
    <row r="37" spans="1:32" ht="18" customHeight="1" x14ac:dyDescent="0.15">
      <c r="A37" s="14" t="s">
        <v>203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ref="P37:AF37" si="13">P8/P$26*100</f>
        <v>1.3052184099192879E-2</v>
      </c>
      <c r="Q37" s="28">
        <f t="shared" si="13"/>
        <v>0.20151218456169678</v>
      </c>
      <c r="R37" s="28">
        <f t="shared" si="13"/>
        <v>0.25613709457892747</v>
      </c>
      <c r="S37" s="28">
        <f t="shared" si="13"/>
        <v>0.55568632972115339</v>
      </c>
      <c r="T37" s="28">
        <f t="shared" si="13"/>
        <v>0.52796487594259667</v>
      </c>
      <c r="U37" s="28">
        <f t="shared" si="13"/>
        <v>0.19959073014083362</v>
      </c>
      <c r="V37" s="28">
        <f t="shared" si="13"/>
        <v>0.19794694186356177</v>
      </c>
      <c r="W37" s="28">
        <f t="shared" si="13"/>
        <v>0.26338961637988612</v>
      </c>
      <c r="X37" s="28">
        <f t="shared" si="13"/>
        <v>7.8933424139334352E-2</v>
      </c>
      <c r="Y37" s="28">
        <f t="shared" si="13"/>
        <v>0.34640361935730735</v>
      </c>
      <c r="Z37" s="28">
        <f t="shared" si="13"/>
        <v>0.68119884413336129</v>
      </c>
      <c r="AA37" s="28">
        <f t="shared" si="13"/>
        <v>1.2302130494970471</v>
      </c>
      <c r="AB37" s="28">
        <f t="shared" si="13"/>
        <v>0.81741157572276912</v>
      </c>
      <c r="AC37" s="28">
        <f t="shared" si="13"/>
        <v>0.48247862339767789</v>
      </c>
      <c r="AD37" s="28">
        <f t="shared" si="13"/>
        <v>0.69331427425766945</v>
      </c>
      <c r="AE37" s="28">
        <f t="shared" si="13"/>
        <v>0.52535532761731518</v>
      </c>
      <c r="AF37" s="28">
        <f t="shared" si="13"/>
        <v>0.64232286151226126</v>
      </c>
    </row>
    <row r="38" spans="1:32" ht="18" customHeight="1" x14ac:dyDescent="0.15">
      <c r="A38" s="14" t="s">
        <v>204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ref="P38:AF38" si="14">P9/P$26*100</f>
        <v>3.6302798186480438E-5</v>
      </c>
      <c r="Q38" s="28">
        <f t="shared" si="14"/>
        <v>0.23697989483076981</v>
      </c>
      <c r="R38" s="28">
        <f t="shared" si="14"/>
        <v>0.7719530037388519</v>
      </c>
      <c r="S38" s="28">
        <f t="shared" si="14"/>
        <v>0.37521104002154892</v>
      </c>
      <c r="T38" s="28">
        <f t="shared" si="14"/>
        <v>0.31771438501573612</v>
      </c>
      <c r="U38" s="28">
        <f t="shared" si="14"/>
        <v>0.12075925758589508</v>
      </c>
      <c r="V38" s="28">
        <f t="shared" si="14"/>
        <v>0.11685894865913113</v>
      </c>
      <c r="W38" s="28">
        <f t="shared" si="14"/>
        <v>0.10122775049825147</v>
      </c>
      <c r="X38" s="28">
        <f t="shared" si="14"/>
        <v>0.47992990051891216</v>
      </c>
      <c r="Y38" s="28">
        <f t="shared" si="14"/>
        <v>0.10049349414874816</v>
      </c>
      <c r="Z38" s="28">
        <f t="shared" si="14"/>
        <v>1.0943428939397526</v>
      </c>
      <c r="AA38" s="28">
        <f t="shared" si="14"/>
        <v>0.67119500802229715</v>
      </c>
      <c r="AB38" s="28">
        <f t="shared" si="14"/>
        <v>0.70235627143866575</v>
      </c>
      <c r="AC38" s="28">
        <f t="shared" si="14"/>
        <v>0.27877507971216647</v>
      </c>
      <c r="AD38" s="28">
        <f t="shared" si="14"/>
        <v>0.73664107711419002</v>
      </c>
      <c r="AE38" s="28">
        <f t="shared" si="14"/>
        <v>0.47348658937459798</v>
      </c>
      <c r="AF38" s="28">
        <f t="shared" si="14"/>
        <v>0.44618446537225975</v>
      </c>
    </row>
    <row r="39" spans="1:32" ht="18" customHeight="1" x14ac:dyDescent="0.15">
      <c r="A39" s="14" t="s">
        <v>162</v>
      </c>
      <c r="B39" s="28">
        <f t="shared" ref="B39:O39" si="15">B10/B$26*100</f>
        <v>39.385476156233615</v>
      </c>
      <c r="C39" s="28">
        <f t="shared" si="15"/>
        <v>38.122036198720551</v>
      </c>
      <c r="D39" s="28">
        <f t="shared" si="15"/>
        <v>37.691447560101736</v>
      </c>
      <c r="E39" s="28">
        <f t="shared" si="15"/>
        <v>33.560290841844242</v>
      </c>
      <c r="F39" s="28">
        <f t="shared" si="15"/>
        <v>29.398834685250769</v>
      </c>
      <c r="G39" s="28">
        <f t="shared" si="15"/>
        <v>27.386232955478889</v>
      </c>
      <c r="H39" s="28">
        <f t="shared" si="15"/>
        <v>29.297975971425476</v>
      </c>
      <c r="I39" s="28">
        <f t="shared" si="15"/>
        <v>31.165210280678707</v>
      </c>
      <c r="J39" s="28">
        <f t="shared" si="15"/>
        <v>30.904678317539556</v>
      </c>
      <c r="K39" s="28">
        <f t="shared" si="15"/>
        <v>25.419180634112752</v>
      </c>
      <c r="L39" s="28">
        <f t="shared" si="15"/>
        <v>24.021161336346225</v>
      </c>
      <c r="M39" s="28">
        <f t="shared" si="15"/>
        <v>24.343058380523427</v>
      </c>
      <c r="N39" s="28">
        <f t="shared" si="15"/>
        <v>23.504091419932372</v>
      </c>
      <c r="O39" s="28">
        <f t="shared" si="15"/>
        <v>22.556506536197858</v>
      </c>
      <c r="P39" s="28">
        <f t="shared" ref="P39:AF39" si="16">P10/P$26*100</f>
        <v>24.962414539837351</v>
      </c>
      <c r="Q39" s="28">
        <f t="shared" si="16"/>
        <v>28.641457085284301</v>
      </c>
      <c r="R39" s="28">
        <f t="shared" si="16"/>
        <v>28.613511110376045</v>
      </c>
      <c r="S39" s="28">
        <f t="shared" si="16"/>
        <v>32.53172520491681</v>
      </c>
      <c r="T39" s="28">
        <f t="shared" si="16"/>
        <v>28.78123971152397</v>
      </c>
      <c r="U39" s="28">
        <f t="shared" si="16"/>
        <v>28.104033768035148</v>
      </c>
      <c r="V39" s="28">
        <f t="shared" si="16"/>
        <v>16.39853645549557</v>
      </c>
      <c r="W39" s="28">
        <f t="shared" si="16"/>
        <v>15.168412489322517</v>
      </c>
      <c r="X39" s="28">
        <f t="shared" si="16"/>
        <v>14.822024492275695</v>
      </c>
      <c r="Y39" s="28">
        <f t="shared" si="16"/>
        <v>15.231353475892389</v>
      </c>
      <c r="Z39" s="28">
        <f t="shared" si="16"/>
        <v>16.941763701178264</v>
      </c>
      <c r="AA39" s="28">
        <f t="shared" si="16"/>
        <v>18.303178067559578</v>
      </c>
      <c r="AB39" s="28">
        <f t="shared" si="16"/>
        <v>18.752775205266246</v>
      </c>
      <c r="AC39" s="28">
        <f t="shared" si="16"/>
        <v>20.430151686944299</v>
      </c>
      <c r="AD39" s="28">
        <f t="shared" si="16"/>
        <v>19.922741044929417</v>
      </c>
      <c r="AE39" s="28">
        <f t="shared" si="16"/>
        <v>19.773067953440364</v>
      </c>
      <c r="AF39" s="28">
        <f t="shared" si="16"/>
        <v>19.718133471773019</v>
      </c>
    </row>
    <row r="40" spans="1:32" ht="18" customHeight="1" x14ac:dyDescent="0.15">
      <c r="A40" s="14" t="s">
        <v>126</v>
      </c>
      <c r="B40" s="28">
        <f t="shared" ref="B40:O40" si="17">B11/B$26*100</f>
        <v>1.1658601988410988</v>
      </c>
      <c r="C40" s="28">
        <f t="shared" si="17"/>
        <v>1.2724173032201469</v>
      </c>
      <c r="D40" s="28">
        <f t="shared" si="17"/>
        <v>1.405589284448749</v>
      </c>
      <c r="E40" s="28">
        <f t="shared" si="17"/>
        <v>1.6139200605220023</v>
      </c>
      <c r="F40" s="28">
        <f t="shared" si="17"/>
        <v>1.4792642522563693</v>
      </c>
      <c r="G40" s="28">
        <f t="shared" si="17"/>
        <v>1.3051494076629611</v>
      </c>
      <c r="H40" s="28">
        <f t="shared" si="17"/>
        <v>1.2499188223833748</v>
      </c>
      <c r="I40" s="28">
        <f t="shared" si="17"/>
        <v>1.2839974424441187</v>
      </c>
      <c r="J40" s="28">
        <f t="shared" si="17"/>
        <v>1.2695320423069723</v>
      </c>
      <c r="K40" s="28">
        <f t="shared" si="17"/>
        <v>1.2015630728672329</v>
      </c>
      <c r="L40" s="28">
        <f t="shared" si="17"/>
        <v>1.0208597077645347</v>
      </c>
      <c r="M40" s="28">
        <f t="shared" si="17"/>
        <v>0.90194312577316027</v>
      </c>
      <c r="N40" s="28">
        <f t="shared" si="17"/>
        <v>0.90912934083350971</v>
      </c>
      <c r="O40" s="28">
        <f t="shared" si="17"/>
        <v>0.98826456267912133</v>
      </c>
      <c r="P40" s="28">
        <f t="shared" ref="P40:AF40" si="18">P11/P$26*100</f>
        <v>0.93968951943307599</v>
      </c>
      <c r="Q40" s="28">
        <f t="shared" si="18"/>
        <v>0.82866060420715981</v>
      </c>
      <c r="R40" s="28">
        <f t="shared" si="18"/>
        <v>0.85096610979834253</v>
      </c>
      <c r="S40" s="28">
        <f t="shared" si="18"/>
        <v>0.80714864707409806</v>
      </c>
      <c r="T40" s="28">
        <f t="shared" si="18"/>
        <v>0.69255591001289352</v>
      </c>
      <c r="U40" s="28">
        <f t="shared" si="18"/>
        <v>0.7196260657387632</v>
      </c>
      <c r="V40" s="28">
        <f t="shared" si="18"/>
        <v>0.80863236587437903</v>
      </c>
      <c r="W40" s="28">
        <f t="shared" si="18"/>
        <v>0.7419219321121886</v>
      </c>
      <c r="X40" s="28">
        <f t="shared" si="18"/>
        <v>0.73064932445838637</v>
      </c>
      <c r="Y40" s="28">
        <f t="shared" si="18"/>
        <v>0.7140022094932138</v>
      </c>
      <c r="Z40" s="28">
        <f t="shared" si="18"/>
        <v>0.73229064698022328</v>
      </c>
      <c r="AA40" s="28">
        <f t="shared" si="18"/>
        <v>0.71993576738560527</v>
      </c>
      <c r="AB40" s="28">
        <f t="shared" si="18"/>
        <v>0.67871482303318253</v>
      </c>
      <c r="AC40" s="28">
        <f t="shared" si="18"/>
        <v>0.69771219795013317</v>
      </c>
      <c r="AD40" s="28">
        <f t="shared" si="18"/>
        <v>0.70796959446297902</v>
      </c>
      <c r="AE40" s="28">
        <f t="shared" si="18"/>
        <v>0.73708378627246918</v>
      </c>
      <c r="AF40" s="28">
        <f t="shared" si="18"/>
        <v>0.75608599318596914</v>
      </c>
    </row>
    <row r="41" spans="1:32" ht="18" customHeight="1" x14ac:dyDescent="0.15">
      <c r="A41" s="14" t="s">
        <v>127</v>
      </c>
      <c r="B41" s="28">
        <f t="shared" ref="B41:O41" si="19">B12/B$26*100</f>
        <v>38.21961595739252</v>
      </c>
      <c r="C41" s="28">
        <f t="shared" si="19"/>
        <v>36.849618895500399</v>
      </c>
      <c r="D41" s="28">
        <f t="shared" si="19"/>
        <v>36.285858275652991</v>
      </c>
      <c r="E41" s="28">
        <f t="shared" si="19"/>
        <v>31.946370781322237</v>
      </c>
      <c r="F41" s="28">
        <f t="shared" si="19"/>
        <v>27.919570432994401</v>
      </c>
      <c r="G41" s="28">
        <f t="shared" si="19"/>
        <v>26.081083547815929</v>
      </c>
      <c r="H41" s="28">
        <f t="shared" si="19"/>
        <v>28.048057149042105</v>
      </c>
      <c r="I41" s="28">
        <f t="shared" si="19"/>
        <v>29.881212838234589</v>
      </c>
      <c r="J41" s="28">
        <f t="shared" si="19"/>
        <v>29.635146275232582</v>
      </c>
      <c r="K41" s="28">
        <f t="shared" si="19"/>
        <v>24.217617561245518</v>
      </c>
      <c r="L41" s="28">
        <f t="shared" si="19"/>
        <v>23.000301628581692</v>
      </c>
      <c r="M41" s="28">
        <f t="shared" si="19"/>
        <v>23.441115254750265</v>
      </c>
      <c r="N41" s="28">
        <f t="shared" si="19"/>
        <v>22.59496207909886</v>
      </c>
      <c r="O41" s="28">
        <f t="shared" si="19"/>
        <v>21.568241973518738</v>
      </c>
      <c r="P41" s="28">
        <f t="shared" ref="P41:AF41" si="20">P12/P$26*100</f>
        <v>24.022725020404277</v>
      </c>
      <c r="Q41" s="28">
        <f t="shared" si="20"/>
        <v>27.81279648107714</v>
      </c>
      <c r="R41" s="28">
        <f t="shared" si="20"/>
        <v>27.762545000577703</v>
      </c>
      <c r="S41" s="28">
        <f t="shared" si="20"/>
        <v>31.72457655784271</v>
      </c>
      <c r="T41" s="28">
        <f t="shared" si="20"/>
        <v>28.088683801511078</v>
      </c>
      <c r="U41" s="28">
        <f t="shared" si="20"/>
        <v>27.384407702296382</v>
      </c>
      <c r="V41" s="28">
        <f t="shared" si="20"/>
        <v>15.589904089621193</v>
      </c>
      <c r="W41" s="28">
        <f t="shared" si="20"/>
        <v>14.426490557210329</v>
      </c>
      <c r="X41" s="28">
        <f t="shared" si="20"/>
        <v>14.091375167817311</v>
      </c>
      <c r="Y41" s="28">
        <f t="shared" si="20"/>
        <v>14.517351266399176</v>
      </c>
      <c r="Z41" s="28">
        <f t="shared" si="20"/>
        <v>16.209473054198039</v>
      </c>
      <c r="AA41" s="28">
        <f t="shared" si="20"/>
        <v>17.583242300173975</v>
      </c>
      <c r="AB41" s="28">
        <f t="shared" si="20"/>
        <v>18.074060382233061</v>
      </c>
      <c r="AC41" s="28">
        <f t="shared" si="20"/>
        <v>19.732439488994164</v>
      </c>
      <c r="AD41" s="28">
        <f t="shared" si="20"/>
        <v>19.214771450466436</v>
      </c>
      <c r="AE41" s="28">
        <f t="shared" si="20"/>
        <v>19.035984167167896</v>
      </c>
      <c r="AF41" s="28">
        <f t="shared" si="20"/>
        <v>18.962047478587049</v>
      </c>
    </row>
    <row r="42" spans="1:32" ht="18" customHeight="1" x14ac:dyDescent="0.15">
      <c r="A42" s="14" t="s">
        <v>163</v>
      </c>
      <c r="B42" s="28">
        <f t="shared" ref="B42:O42" si="21">B13/B$26*100</f>
        <v>0</v>
      </c>
      <c r="C42" s="28">
        <f t="shared" si="21"/>
        <v>0</v>
      </c>
      <c r="D42" s="28">
        <f t="shared" si="21"/>
        <v>0</v>
      </c>
      <c r="E42" s="28">
        <f t="shared" si="21"/>
        <v>0</v>
      </c>
      <c r="F42" s="28">
        <f t="shared" si="21"/>
        <v>0</v>
      </c>
      <c r="G42" s="28">
        <f t="shared" si="21"/>
        <v>0</v>
      </c>
      <c r="H42" s="28">
        <f t="shared" si="21"/>
        <v>0</v>
      </c>
      <c r="I42" s="28">
        <f t="shared" si="21"/>
        <v>0</v>
      </c>
      <c r="J42" s="28">
        <f t="shared" si="21"/>
        <v>4.4662157041149051</v>
      </c>
      <c r="K42" s="28">
        <f t="shared" si="21"/>
        <v>16.957039395168643</v>
      </c>
      <c r="L42" s="28">
        <f t="shared" si="21"/>
        <v>16.415399235835189</v>
      </c>
      <c r="M42" s="28">
        <f t="shared" si="21"/>
        <v>16.109982156325504</v>
      </c>
      <c r="N42" s="28">
        <f t="shared" si="21"/>
        <v>15.97002259353124</v>
      </c>
      <c r="O42" s="28">
        <f t="shared" si="21"/>
        <v>16.399972539377945</v>
      </c>
      <c r="P42" s="28">
        <f t="shared" ref="P42:AF42" si="22">P13/P$26*100</f>
        <v>17.012305386841621</v>
      </c>
      <c r="Q42" s="28">
        <f t="shared" si="22"/>
        <v>16.945070234232855</v>
      </c>
      <c r="R42" s="28">
        <f t="shared" si="22"/>
        <v>15.520070571760131</v>
      </c>
      <c r="S42" s="28">
        <f t="shared" si="22"/>
        <v>14.933696109806984</v>
      </c>
      <c r="T42" s="28">
        <f t="shared" si="22"/>
        <v>13.347687210051587</v>
      </c>
      <c r="U42" s="28">
        <f t="shared" si="22"/>
        <v>13.339216984976424</v>
      </c>
      <c r="V42" s="28">
        <f t="shared" si="22"/>
        <v>16.651356320935452</v>
      </c>
      <c r="W42" s="28">
        <f t="shared" si="22"/>
        <v>18.07313188305794</v>
      </c>
      <c r="X42" s="28">
        <f t="shared" si="22"/>
        <v>17.952983183510675</v>
      </c>
      <c r="Y42" s="28">
        <f t="shared" si="22"/>
        <v>17.469194727563799</v>
      </c>
      <c r="Z42" s="28">
        <f t="shared" si="22"/>
        <v>17.059025386399036</v>
      </c>
      <c r="AA42" s="28">
        <f t="shared" si="22"/>
        <v>19.314748025851291</v>
      </c>
      <c r="AB42" s="28">
        <f t="shared" si="22"/>
        <v>27.48843909039806</v>
      </c>
      <c r="AC42" s="28">
        <f t="shared" si="22"/>
        <v>25.530142637029485</v>
      </c>
      <c r="AD42" s="28">
        <f t="shared" si="22"/>
        <v>25.816782052627197</v>
      </c>
      <c r="AE42" s="28">
        <f t="shared" si="22"/>
        <v>26.485711343228019</v>
      </c>
      <c r="AF42" s="28">
        <f t="shared" si="22"/>
        <v>26.081380057245067</v>
      </c>
    </row>
    <row r="43" spans="1:32" ht="18" customHeight="1" x14ac:dyDescent="0.15">
      <c r="A43" s="14" t="s">
        <v>164</v>
      </c>
      <c r="B43" s="28">
        <f t="shared" ref="B43:O43" si="23">B14/B$26*100</f>
        <v>4.7024110527072738</v>
      </c>
      <c r="C43" s="28">
        <f t="shared" si="23"/>
        <v>4.3539430453601247</v>
      </c>
      <c r="D43" s="28">
        <f t="shared" si="23"/>
        <v>4.3896120258596936</v>
      </c>
      <c r="E43" s="28">
        <f t="shared" si="23"/>
        <v>5.3671247846005121</v>
      </c>
      <c r="F43" s="28">
        <f t="shared" si="23"/>
        <v>4.7179252827601967</v>
      </c>
      <c r="G43" s="28">
        <f t="shared" si="23"/>
        <v>4.606355986346129</v>
      </c>
      <c r="H43" s="28">
        <f t="shared" si="23"/>
        <v>5.4676913085831798</v>
      </c>
      <c r="I43" s="28">
        <f t="shared" si="23"/>
        <v>4.8106408243333174</v>
      </c>
      <c r="J43" s="28">
        <f t="shared" si="23"/>
        <v>4.4779329198110389</v>
      </c>
      <c r="K43" s="28">
        <f t="shared" si="23"/>
        <v>3.9819659379232299</v>
      </c>
      <c r="L43" s="28">
        <f t="shared" si="23"/>
        <v>3.7196154706093223</v>
      </c>
      <c r="M43" s="28">
        <f t="shared" si="23"/>
        <v>3.1563278401473083</v>
      </c>
      <c r="N43" s="28">
        <f t="shared" si="23"/>
        <v>3.5357695272475653</v>
      </c>
      <c r="O43" s="28">
        <f t="shared" si="23"/>
        <v>3.535848683265276</v>
      </c>
      <c r="P43" s="28">
        <f t="shared" ref="P43:AF43" si="24">P14/P$26*100</f>
        <v>3.0995413207856695</v>
      </c>
      <c r="Q43" s="28">
        <f t="shared" si="24"/>
        <v>2.8231089275270302</v>
      </c>
      <c r="R43" s="28">
        <f t="shared" si="24"/>
        <v>3.0637365564294283</v>
      </c>
      <c r="S43" s="28">
        <f t="shared" si="24"/>
        <v>2.8602765000110364</v>
      </c>
      <c r="T43" s="28">
        <f t="shared" si="24"/>
        <v>2.6580867672390993</v>
      </c>
      <c r="U43" s="28">
        <f t="shared" si="24"/>
        <v>2.4530461072685297</v>
      </c>
      <c r="V43" s="28">
        <f t="shared" si="24"/>
        <v>2.5124861507534315</v>
      </c>
      <c r="W43" s="28">
        <f t="shared" si="24"/>
        <v>2.316509048824158</v>
      </c>
      <c r="X43" s="28">
        <f t="shared" si="24"/>
        <v>1.9477556833405023</v>
      </c>
      <c r="Y43" s="28">
        <f t="shared" si="24"/>
        <v>2.0126125347168489</v>
      </c>
      <c r="Z43" s="28">
        <f t="shared" si="24"/>
        <v>2.1638071689673879</v>
      </c>
      <c r="AA43" s="28">
        <f t="shared" si="24"/>
        <v>2.1186677052529217</v>
      </c>
      <c r="AB43" s="28">
        <f t="shared" si="24"/>
        <v>1.8496570828594356</v>
      </c>
      <c r="AC43" s="28">
        <f t="shared" si="24"/>
        <v>1.772981566239952</v>
      </c>
      <c r="AD43" s="28">
        <f t="shared" si="24"/>
        <v>2.0791525221884584</v>
      </c>
      <c r="AE43" s="28">
        <f t="shared" si="24"/>
        <v>1.7769286054769697</v>
      </c>
      <c r="AF43" s="28">
        <f t="shared" si="24"/>
        <v>1.7462553342717853</v>
      </c>
    </row>
    <row r="44" spans="1:32" ht="18" customHeight="1" x14ac:dyDescent="0.15">
      <c r="A44" s="14" t="s">
        <v>165</v>
      </c>
      <c r="B44" s="28">
        <f t="shared" ref="B44:O44" si="25">B15/B$26*100</f>
        <v>2.355380911068945</v>
      </c>
      <c r="C44" s="28">
        <f t="shared" si="25"/>
        <v>2.4103514768316603</v>
      </c>
      <c r="D44" s="28">
        <f t="shared" si="25"/>
        <v>2.3442236973691464</v>
      </c>
      <c r="E44" s="28">
        <f t="shared" si="25"/>
        <v>2.5209095112007733</v>
      </c>
      <c r="F44" s="28">
        <f t="shared" si="25"/>
        <v>2.788072660802011</v>
      </c>
      <c r="G44" s="28">
        <f t="shared" si="25"/>
        <v>2.8234123724513078</v>
      </c>
      <c r="H44" s="28">
        <f t="shared" si="25"/>
        <v>2.7262690767399071</v>
      </c>
      <c r="I44" s="28">
        <f t="shared" si="25"/>
        <v>2.742413236656561</v>
      </c>
      <c r="J44" s="28">
        <f t="shared" si="25"/>
        <v>1.6895049216339781</v>
      </c>
      <c r="K44" s="28">
        <f t="shared" si="25"/>
        <v>1.5392349026361456</v>
      </c>
      <c r="L44" s="28">
        <f t="shared" si="25"/>
        <v>1.8984006301013368</v>
      </c>
      <c r="M44" s="28">
        <f t="shared" si="25"/>
        <v>1.8217739205742707</v>
      </c>
      <c r="N44" s="28">
        <f t="shared" si="25"/>
        <v>1.8226657899372587</v>
      </c>
      <c r="O44" s="28">
        <f t="shared" si="25"/>
        <v>1.9943638042733371</v>
      </c>
      <c r="P44" s="28">
        <f t="shared" ref="P44:AF44" si="26">P15/P$26*100</f>
        <v>1.9752759792950974</v>
      </c>
      <c r="Q44" s="28">
        <f t="shared" si="26"/>
        <v>1.8268123414787145</v>
      </c>
      <c r="R44" s="28">
        <f t="shared" si="26"/>
        <v>1.7777526992029158</v>
      </c>
      <c r="S44" s="28">
        <f t="shared" si="26"/>
        <v>1.6712310004432633</v>
      </c>
      <c r="T44" s="28">
        <f t="shared" si="26"/>
        <v>1.5104311634921748</v>
      </c>
      <c r="U44" s="28">
        <f t="shared" si="26"/>
        <v>1.4907962664966534</v>
      </c>
      <c r="V44" s="28">
        <f t="shared" si="26"/>
        <v>1.7321634003366781</v>
      </c>
      <c r="W44" s="28">
        <f t="shared" si="26"/>
        <v>1.8629981642993165</v>
      </c>
      <c r="X44" s="28">
        <f t="shared" si="26"/>
        <v>2.2050262280171995</v>
      </c>
      <c r="Y44" s="28">
        <f t="shared" si="26"/>
        <v>2.0970208299294844</v>
      </c>
      <c r="Z44" s="28">
        <f t="shared" si="26"/>
        <v>1.1924425523259252</v>
      </c>
      <c r="AA44" s="28">
        <f t="shared" si="26"/>
        <v>1.0087919048975733</v>
      </c>
      <c r="AB44" s="28">
        <f t="shared" si="26"/>
        <v>0.86821136782372754</v>
      </c>
      <c r="AC44" s="28">
        <f t="shared" si="26"/>
        <v>0.86417135141892976</v>
      </c>
      <c r="AD44" s="28">
        <f t="shared" si="26"/>
        <v>0.78472455565531207</v>
      </c>
      <c r="AE44" s="28">
        <f t="shared" si="26"/>
        <v>0.76342977390193578</v>
      </c>
      <c r="AF44" s="28">
        <f t="shared" si="26"/>
        <v>0.79053160647126508</v>
      </c>
    </row>
    <row r="45" spans="1:32" ht="18" customHeight="1" x14ac:dyDescent="0.15">
      <c r="A45" s="14" t="s">
        <v>166</v>
      </c>
      <c r="B45" s="28">
        <f t="shared" ref="B45:O45" si="27">B16/B$26*100</f>
        <v>1.8320660267502982</v>
      </c>
      <c r="C45" s="28">
        <f t="shared" si="27"/>
        <v>2.0549022204199185</v>
      </c>
      <c r="D45" s="28">
        <f t="shared" si="27"/>
        <v>2.1914593717763973</v>
      </c>
      <c r="E45" s="28">
        <f t="shared" si="27"/>
        <v>2.4973731769848273</v>
      </c>
      <c r="F45" s="28">
        <f t="shared" si="27"/>
        <v>2.5664343653604478</v>
      </c>
      <c r="G45" s="28">
        <f t="shared" si="27"/>
        <v>2.4952996367486264</v>
      </c>
      <c r="H45" s="28">
        <f t="shared" si="27"/>
        <v>2.298950102824981</v>
      </c>
      <c r="I45" s="28">
        <f t="shared" si="27"/>
        <v>2.3070197949605711</v>
      </c>
      <c r="J45" s="28">
        <f t="shared" si="27"/>
        <v>2.0752599399615677</v>
      </c>
      <c r="K45" s="28">
        <f t="shared" si="27"/>
        <v>1.8646953385978464</v>
      </c>
      <c r="L45" s="28">
        <f t="shared" si="27"/>
        <v>1.8313379169915933</v>
      </c>
      <c r="M45" s="28">
        <f t="shared" si="27"/>
        <v>1.5610662070397352</v>
      </c>
      <c r="N45" s="28">
        <f t="shared" si="27"/>
        <v>1.572741097847528</v>
      </c>
      <c r="O45" s="28">
        <f t="shared" si="27"/>
        <v>1.6651303907145123</v>
      </c>
      <c r="P45" s="28">
        <f t="shared" ref="P45:AF45" si="28">P16/P$26*100</f>
        <v>1.5346458964191296</v>
      </c>
      <c r="Q45" s="28">
        <f t="shared" si="28"/>
        <v>1.2748361283755967</v>
      </c>
      <c r="R45" s="28">
        <f t="shared" si="28"/>
        <v>1.2916137404724353</v>
      </c>
      <c r="S45" s="28">
        <f t="shared" si="28"/>
        <v>1.1388067388693497</v>
      </c>
      <c r="T45" s="28">
        <f t="shared" si="28"/>
        <v>1.0245556511138605</v>
      </c>
      <c r="U45" s="28">
        <f t="shared" si="28"/>
        <v>1.0893079358365076</v>
      </c>
      <c r="V45" s="28">
        <f t="shared" si="28"/>
        <v>1.3478547334687663</v>
      </c>
      <c r="W45" s="28">
        <f t="shared" si="28"/>
        <v>1.3288986759219259</v>
      </c>
      <c r="X45" s="28">
        <f t="shared" si="28"/>
        <v>1.1900926597758381</v>
      </c>
      <c r="Y45" s="28">
        <f t="shared" si="28"/>
        <v>1.2009861206748011</v>
      </c>
      <c r="Z45" s="28">
        <f t="shared" si="28"/>
        <v>1.1152806608076418</v>
      </c>
      <c r="AA45" s="28">
        <f t="shared" si="28"/>
        <v>0.99471779029341922</v>
      </c>
      <c r="AB45" s="28">
        <f t="shared" si="28"/>
        <v>0.84770827572613683</v>
      </c>
      <c r="AC45" s="28">
        <f t="shared" si="28"/>
        <v>0.85160304075274018</v>
      </c>
      <c r="AD45" s="28">
        <f t="shared" si="28"/>
        <v>0.79730710938219396</v>
      </c>
      <c r="AE45" s="28">
        <f t="shared" si="28"/>
        <v>0.76465536028554337</v>
      </c>
      <c r="AF45" s="28">
        <f t="shared" si="28"/>
        <v>0.77058681867017642</v>
      </c>
    </row>
    <row r="46" spans="1:32" ht="18" customHeight="1" x14ac:dyDescent="0.15">
      <c r="A46" s="14" t="s">
        <v>167</v>
      </c>
      <c r="B46" s="28">
        <f t="shared" ref="B46:O46" si="29">B17/B$26*100</f>
        <v>1.304575757716343</v>
      </c>
      <c r="C46" s="28">
        <f t="shared" si="29"/>
        <v>1.4958661954929531</v>
      </c>
      <c r="D46" s="28">
        <f t="shared" si="29"/>
        <v>1.3382627388911199</v>
      </c>
      <c r="E46" s="28">
        <f t="shared" si="29"/>
        <v>1.3020636321607195</v>
      </c>
      <c r="F46" s="28">
        <f t="shared" si="29"/>
        <v>1.3677596252713355</v>
      </c>
      <c r="G46" s="28">
        <f t="shared" si="29"/>
        <v>1.2284832886114305</v>
      </c>
      <c r="H46" s="28">
        <f t="shared" si="29"/>
        <v>1.0797705379370062</v>
      </c>
      <c r="I46" s="28">
        <f t="shared" si="29"/>
        <v>1.0095386395368562</v>
      </c>
      <c r="J46" s="28">
        <f t="shared" si="29"/>
        <v>0.90715187841249534</v>
      </c>
      <c r="K46" s="28">
        <f t="shared" si="29"/>
        <v>0.77878985408701862</v>
      </c>
      <c r="L46" s="28">
        <f t="shared" si="29"/>
        <v>0.72310027365418006</v>
      </c>
      <c r="M46" s="28">
        <f t="shared" si="29"/>
        <v>5.8853806133848087E-2</v>
      </c>
      <c r="N46" s="28">
        <f t="shared" si="29"/>
        <v>9.0084625297068878E-3</v>
      </c>
      <c r="O46" s="28">
        <f t="shared" si="29"/>
        <v>2.8577375968723427E-3</v>
      </c>
      <c r="P46" s="28">
        <f t="shared" ref="P46:AF46" si="30">P17/P$26*100</f>
        <v>0</v>
      </c>
      <c r="Q46" s="28">
        <f t="shared" si="30"/>
        <v>0</v>
      </c>
      <c r="R46" s="28">
        <f t="shared" si="30"/>
        <v>0</v>
      </c>
      <c r="S46" s="28">
        <f t="shared" si="30"/>
        <v>0</v>
      </c>
      <c r="T46" s="28">
        <f t="shared" si="30"/>
        <v>0</v>
      </c>
      <c r="U46" s="28">
        <f t="shared" si="30"/>
        <v>0</v>
      </c>
      <c r="V46" s="28">
        <f t="shared" si="30"/>
        <v>0</v>
      </c>
      <c r="W46" s="28">
        <f t="shared" si="30"/>
        <v>0</v>
      </c>
      <c r="X46" s="28">
        <f t="shared" si="30"/>
        <v>0</v>
      </c>
      <c r="Y46" s="28">
        <f t="shared" si="30"/>
        <v>0</v>
      </c>
      <c r="Z46" s="28">
        <f t="shared" si="30"/>
        <v>0</v>
      </c>
      <c r="AA46" s="28">
        <f t="shared" si="30"/>
        <v>0</v>
      </c>
      <c r="AB46" s="28">
        <f t="shared" si="30"/>
        <v>0</v>
      </c>
      <c r="AC46" s="28">
        <f t="shared" si="30"/>
        <v>0</v>
      </c>
      <c r="AD46" s="28">
        <f t="shared" si="30"/>
        <v>0</v>
      </c>
      <c r="AE46" s="28">
        <f t="shared" si="30"/>
        <v>0</v>
      </c>
      <c r="AF46" s="28">
        <f t="shared" si="30"/>
        <v>0</v>
      </c>
    </row>
    <row r="47" spans="1:32" ht="18" customHeight="1" x14ac:dyDescent="0.15">
      <c r="A47" s="14" t="s">
        <v>168</v>
      </c>
      <c r="B47" s="28">
        <f t="shared" ref="B47:O47" si="31">B18/B$26*100</f>
        <v>11.435450871959508</v>
      </c>
      <c r="C47" s="28">
        <f t="shared" si="31"/>
        <v>10.867892049357378</v>
      </c>
      <c r="D47" s="28">
        <f t="shared" si="31"/>
        <v>10.965565031143448</v>
      </c>
      <c r="E47" s="28">
        <f t="shared" si="31"/>
        <v>12.372966838986256</v>
      </c>
      <c r="F47" s="28">
        <f t="shared" si="31"/>
        <v>14.029475608362846</v>
      </c>
      <c r="G47" s="28">
        <f t="shared" si="31"/>
        <v>14.616760673931694</v>
      </c>
      <c r="H47" s="28">
        <f t="shared" si="31"/>
        <v>14.492910488148066</v>
      </c>
      <c r="I47" s="28">
        <f t="shared" si="31"/>
        <v>15.214412784299739</v>
      </c>
      <c r="J47" s="28">
        <f t="shared" si="31"/>
        <v>14.967237285541513</v>
      </c>
      <c r="K47" s="28">
        <f t="shared" si="31"/>
        <v>14.888203066971768</v>
      </c>
      <c r="L47" s="28">
        <f t="shared" si="31"/>
        <v>15.749142320115867</v>
      </c>
      <c r="M47" s="28">
        <f t="shared" si="31"/>
        <v>15.099658815246594</v>
      </c>
      <c r="N47" s="28">
        <f t="shared" si="31"/>
        <v>15.59511604952325</v>
      </c>
      <c r="O47" s="28">
        <f t="shared" si="31"/>
        <v>17.692262608460378</v>
      </c>
      <c r="P47" s="28">
        <f t="shared" ref="P47:AF47" si="32">P18/P$26*100</f>
        <v>17.008494921183196</v>
      </c>
      <c r="Q47" s="28">
        <f t="shared" si="32"/>
        <v>15.256108971582853</v>
      </c>
      <c r="R47" s="28">
        <f t="shared" si="32"/>
        <v>15.598977310254918</v>
      </c>
      <c r="S47" s="28">
        <f t="shared" si="32"/>
        <v>14.075814782660533</v>
      </c>
      <c r="T47" s="28">
        <f t="shared" si="32"/>
        <v>12.808728692402955</v>
      </c>
      <c r="U47" s="28">
        <f t="shared" si="32"/>
        <v>13.118844666078989</v>
      </c>
      <c r="V47" s="28">
        <f t="shared" si="32"/>
        <v>15.954659825915792</v>
      </c>
      <c r="W47" s="28">
        <f t="shared" si="32"/>
        <v>16.276461449336551</v>
      </c>
      <c r="X47" s="28">
        <f t="shared" si="32"/>
        <v>16.489319342402347</v>
      </c>
      <c r="Y47" s="28">
        <f t="shared" si="32"/>
        <v>15.840614345576871</v>
      </c>
      <c r="Z47" s="28">
        <f t="shared" si="32"/>
        <v>15.234474582175206</v>
      </c>
      <c r="AA47" s="28">
        <f t="shared" si="32"/>
        <v>14.137058291105539</v>
      </c>
      <c r="AB47" s="28">
        <f t="shared" si="32"/>
        <v>12.243247534054467</v>
      </c>
      <c r="AC47" s="28">
        <f t="shared" si="32"/>
        <v>12.521193837122341</v>
      </c>
      <c r="AD47" s="28">
        <f t="shared" si="32"/>
        <v>12.118274441724749</v>
      </c>
      <c r="AE47" s="28">
        <f t="shared" si="32"/>
        <v>12.078720257940825</v>
      </c>
      <c r="AF47" s="28">
        <f t="shared" si="32"/>
        <v>12.577806620199217</v>
      </c>
    </row>
    <row r="48" spans="1:32" ht="18" customHeight="1" x14ac:dyDescent="0.15">
      <c r="A48" s="14" t="s">
        <v>169</v>
      </c>
      <c r="B48" s="28">
        <f t="shared" ref="B48:O48" si="33">B19/B$26*100</f>
        <v>4.1753847153083523E-3</v>
      </c>
      <c r="C48" s="28">
        <f t="shared" si="33"/>
        <v>3.7241482045467711E-3</v>
      </c>
      <c r="D48" s="28">
        <f t="shared" si="33"/>
        <v>3.1497799091288496E-3</v>
      </c>
      <c r="E48" s="28">
        <f t="shared" si="33"/>
        <v>3.7826251418484427E-3</v>
      </c>
      <c r="F48" s="28">
        <f t="shared" si="33"/>
        <v>4.112875585513538E-3</v>
      </c>
      <c r="G48" s="28">
        <f t="shared" si="33"/>
        <v>4.1071135206177103E-3</v>
      </c>
      <c r="H48" s="28">
        <f t="shared" si="33"/>
        <v>3.8965255980084423E-3</v>
      </c>
      <c r="I48" s="28">
        <f t="shared" si="33"/>
        <v>3.9146263489149959E-3</v>
      </c>
      <c r="J48" s="28">
        <f t="shared" si="33"/>
        <v>3.5597233095419505E-3</v>
      </c>
      <c r="K48" s="28">
        <f t="shared" si="33"/>
        <v>3.4294086022621825E-3</v>
      </c>
      <c r="L48" s="28">
        <f t="shared" si="33"/>
        <v>3.5141722317285108E-3</v>
      </c>
      <c r="M48" s="28">
        <f t="shared" si="33"/>
        <v>3.403620397504744E-3</v>
      </c>
      <c r="N48" s="28">
        <f t="shared" si="33"/>
        <v>3.7378129893650279E-3</v>
      </c>
      <c r="O48" s="28">
        <f t="shared" si="33"/>
        <v>4.1715926322082753E-3</v>
      </c>
      <c r="P48" s="28">
        <f t="shared" ref="P48:AF48" si="34">P19/P$26*100</f>
        <v>4.2053692679680198E-3</v>
      </c>
      <c r="Q48" s="28">
        <f t="shared" si="34"/>
        <v>3.8746778473233534E-3</v>
      </c>
      <c r="R48" s="28">
        <f t="shared" si="34"/>
        <v>3.7588537901606434E-3</v>
      </c>
      <c r="S48" s="28">
        <f t="shared" si="34"/>
        <v>3.6353488831281037E-3</v>
      </c>
      <c r="T48" s="28">
        <f t="shared" si="34"/>
        <v>3.5182709647857057E-3</v>
      </c>
      <c r="U48" s="28">
        <f t="shared" si="34"/>
        <v>3.5136796720273587E-3</v>
      </c>
      <c r="V48" s="28">
        <f t="shared" si="34"/>
        <v>4.1413527227409999E-3</v>
      </c>
      <c r="W48" s="28">
        <f t="shared" si="34"/>
        <v>4.212025382700736E-3</v>
      </c>
      <c r="X48" s="28">
        <f t="shared" si="34"/>
        <v>4.2533632254523283E-3</v>
      </c>
      <c r="Y48" s="28">
        <f t="shared" si="34"/>
        <v>3.8885271700735652E-3</v>
      </c>
      <c r="Z48" s="28">
        <f t="shared" si="34"/>
        <v>3.4168771037498321E-3</v>
      </c>
      <c r="AA48" s="28">
        <f t="shared" si="34"/>
        <v>2.918032828726747E-3</v>
      </c>
      <c r="AB48" s="28">
        <f t="shared" si="34"/>
        <v>2.5345047945897216E-3</v>
      </c>
      <c r="AC48" s="28">
        <f t="shared" si="34"/>
        <v>2.6180993902279867E-3</v>
      </c>
      <c r="AD48" s="28">
        <f t="shared" si="34"/>
        <v>2.5220445787911628E-3</v>
      </c>
      <c r="AE48" s="28">
        <f t="shared" si="34"/>
        <v>2.5689251844637105E-3</v>
      </c>
      <c r="AF48" s="28">
        <f t="shared" si="34"/>
        <v>2.7666326189318812E-3</v>
      </c>
    </row>
    <row r="49" spans="1:32" ht="18" customHeight="1" x14ac:dyDescent="0.15">
      <c r="A49" s="14" t="s">
        <v>170</v>
      </c>
      <c r="B49" s="28">
        <f t="shared" ref="B49:O49" si="35">B20/B$26*100</f>
        <v>2.9691624642192729E-2</v>
      </c>
      <c r="C49" s="28">
        <f t="shared" si="35"/>
        <v>2.5655243186877758E-2</v>
      </c>
      <c r="D49" s="28">
        <f t="shared" si="35"/>
        <v>2.4017071807107479E-2</v>
      </c>
      <c r="E49" s="28">
        <f t="shared" si="35"/>
        <v>2.4797209263228683E-2</v>
      </c>
      <c r="F49" s="28">
        <f t="shared" si="35"/>
        <v>2.6505198217753916E-2</v>
      </c>
      <c r="G49" s="28">
        <f t="shared" si="35"/>
        <v>2.6011718963912162E-2</v>
      </c>
      <c r="H49" s="28">
        <f t="shared" si="35"/>
        <v>2.4245048165385866E-2</v>
      </c>
      <c r="I49" s="28">
        <f t="shared" si="35"/>
        <v>2.3052799610277199E-2</v>
      </c>
      <c r="J49" s="28">
        <f t="shared" si="35"/>
        <v>2.1999205897056499E-2</v>
      </c>
      <c r="K49" s="28">
        <f t="shared" si="35"/>
        <v>2.0412572636093248E-2</v>
      </c>
      <c r="L49" s="28">
        <f t="shared" si="35"/>
        <v>1.994224718517525E-2</v>
      </c>
      <c r="M49" s="28">
        <f t="shared" si="35"/>
        <v>1.8584116785442379E-2</v>
      </c>
      <c r="N49" s="28">
        <f t="shared" si="35"/>
        <v>1.8766682068043744E-2</v>
      </c>
      <c r="O49" s="28">
        <f t="shared" si="35"/>
        <v>2.0884487209788152E-2</v>
      </c>
      <c r="P49" s="28">
        <f t="shared" ref="P49:AF49" si="36">P20/P$26*100</f>
        <v>1.9360016642619382E-2</v>
      </c>
      <c r="Q49" s="28">
        <f t="shared" si="36"/>
        <v>0</v>
      </c>
      <c r="R49" s="28">
        <f t="shared" si="36"/>
        <v>0</v>
      </c>
      <c r="S49" s="28">
        <f t="shared" si="36"/>
        <v>0</v>
      </c>
      <c r="T49" s="28">
        <f t="shared" si="36"/>
        <v>0</v>
      </c>
      <c r="U49" s="28">
        <f t="shared" si="36"/>
        <v>0</v>
      </c>
      <c r="V49" s="28">
        <f t="shared" si="36"/>
        <v>0</v>
      </c>
      <c r="W49" s="28">
        <f t="shared" si="36"/>
        <v>0</v>
      </c>
      <c r="X49" s="28">
        <f t="shared" si="36"/>
        <v>0</v>
      </c>
      <c r="Y49" s="28">
        <f t="shared" si="36"/>
        <v>0</v>
      </c>
      <c r="Z49" s="28">
        <f t="shared" si="36"/>
        <v>0</v>
      </c>
      <c r="AA49" s="28">
        <f t="shared" si="36"/>
        <v>0</v>
      </c>
      <c r="AB49" s="28">
        <f t="shared" si="36"/>
        <v>0</v>
      </c>
      <c r="AC49" s="28">
        <f t="shared" si="36"/>
        <v>0</v>
      </c>
      <c r="AD49" s="28">
        <f t="shared" si="36"/>
        <v>0</v>
      </c>
      <c r="AE49" s="28">
        <f t="shared" si="36"/>
        <v>0</v>
      </c>
      <c r="AF49" s="28">
        <f t="shared" si="36"/>
        <v>0</v>
      </c>
    </row>
    <row r="50" spans="1:32" ht="18" customHeight="1" x14ac:dyDescent="0.15">
      <c r="A50" s="14" t="s">
        <v>171</v>
      </c>
      <c r="B50" s="28">
        <f t="shared" ref="B50:AF50" si="37">B22/B$26*100</f>
        <v>5.4614032076233245</v>
      </c>
      <c r="C50" s="28">
        <f t="shared" si="37"/>
        <v>5.0338069898123861</v>
      </c>
      <c r="D50" s="28">
        <f t="shared" si="37"/>
        <v>5.0569716441063681</v>
      </c>
      <c r="E50" s="28">
        <f t="shared" si="37"/>
        <v>4.9960072290169375</v>
      </c>
      <c r="F50" s="28">
        <f t="shared" si="37"/>
        <v>4.8097795041699989</v>
      </c>
      <c r="G50" s="28">
        <f t="shared" si="37"/>
        <v>5.215121479291021</v>
      </c>
      <c r="H50" s="28">
        <f t="shared" si="37"/>
        <v>5.3282822816322115</v>
      </c>
      <c r="I50" s="28">
        <f t="shared" si="37"/>
        <v>5.4535094625218026</v>
      </c>
      <c r="J50" s="28">
        <f t="shared" si="37"/>
        <v>4.1997081068259066</v>
      </c>
      <c r="K50" s="28">
        <f t="shared" si="37"/>
        <v>3.6012401284555726</v>
      </c>
      <c r="L50" s="28">
        <f t="shared" si="37"/>
        <v>3.6533690333604327</v>
      </c>
      <c r="M50" s="28">
        <f t="shared" si="37"/>
        <v>3.3005878209663266</v>
      </c>
      <c r="N50" s="28">
        <f t="shared" si="37"/>
        <v>3.7254661778781966</v>
      </c>
      <c r="O50" s="28">
        <f t="shared" si="37"/>
        <v>3.4765752086063841</v>
      </c>
      <c r="P50" s="28">
        <f t="shared" si="37"/>
        <v>3.8320795475768201</v>
      </c>
      <c r="Q50" s="28">
        <f t="shared" si="37"/>
        <v>3.3115606794846633</v>
      </c>
      <c r="R50" s="28">
        <f t="shared" si="37"/>
        <v>3.6097928442092577</v>
      </c>
      <c r="S50" s="28">
        <f t="shared" si="37"/>
        <v>3.0607668494292559</v>
      </c>
      <c r="T50" s="28">
        <f t="shared" si="37"/>
        <v>2.808660526110633</v>
      </c>
      <c r="U50" s="28">
        <f t="shared" si="37"/>
        <v>2.6713129217264742</v>
      </c>
      <c r="V50" s="28">
        <f t="shared" si="37"/>
        <v>1.7478162303116902</v>
      </c>
      <c r="W50" s="28">
        <f t="shared" si="37"/>
        <v>1.6449232729232279</v>
      </c>
      <c r="X50" s="28">
        <f t="shared" si="37"/>
        <v>1.3364797721305233</v>
      </c>
      <c r="Y50" s="28">
        <f t="shared" si="37"/>
        <v>1.6250752739371865</v>
      </c>
      <c r="Z50" s="28">
        <f t="shared" si="37"/>
        <v>1.371993138594862</v>
      </c>
      <c r="AA50" s="28">
        <f t="shared" si="37"/>
        <v>0.69465053635652751</v>
      </c>
      <c r="AB50" s="28">
        <f t="shared" si="37"/>
        <v>0.86353413041013394</v>
      </c>
      <c r="AC50" s="28">
        <f t="shared" si="37"/>
        <v>0.94367519889787077</v>
      </c>
      <c r="AD50" s="28">
        <f t="shared" si="37"/>
        <v>1.0863468376576921</v>
      </c>
      <c r="AE50" s="28">
        <f t="shared" si="37"/>
        <v>1.3522646400644869</v>
      </c>
      <c r="AF50" s="28">
        <f t="shared" si="37"/>
        <v>0.61721889629978521</v>
      </c>
    </row>
    <row r="51" spans="1:32" ht="18" customHeight="1" x14ac:dyDescent="0.15">
      <c r="A51" s="14" t="s">
        <v>172</v>
      </c>
      <c r="B51" s="28">
        <f t="shared" ref="B51:AF51" si="38">B23/B$26*100</f>
        <v>6.9079420456601506</v>
      </c>
      <c r="C51" s="28">
        <f t="shared" si="38"/>
        <v>7.9117459634371405</v>
      </c>
      <c r="D51" s="28">
        <f t="shared" si="38"/>
        <v>7.9614624428118095</v>
      </c>
      <c r="E51" s="28">
        <f t="shared" si="38"/>
        <v>8.7819947043248003</v>
      </c>
      <c r="F51" s="28">
        <f t="shared" si="38"/>
        <v>10.275791157317492</v>
      </c>
      <c r="G51" s="28">
        <f t="shared" si="38"/>
        <v>13.358158552835734</v>
      </c>
      <c r="H51" s="28">
        <f t="shared" si="38"/>
        <v>12.716960710033554</v>
      </c>
      <c r="I51" s="28">
        <f t="shared" si="38"/>
        <v>12.919571826869126</v>
      </c>
      <c r="J51" s="28">
        <f t="shared" si="38"/>
        <v>11.87724685554568</v>
      </c>
      <c r="K51" s="28">
        <f t="shared" si="38"/>
        <v>10.970214598195518</v>
      </c>
      <c r="L51" s="28">
        <f t="shared" si="38"/>
        <v>11.053719290216074</v>
      </c>
      <c r="M51" s="28">
        <f t="shared" si="38"/>
        <v>9.5200969887282501</v>
      </c>
      <c r="N51" s="28">
        <f t="shared" si="38"/>
        <v>9.8100478630651278</v>
      </c>
      <c r="O51" s="28">
        <f t="shared" si="38"/>
        <v>10.864904321673933</v>
      </c>
      <c r="P51" s="28">
        <f t="shared" si="38"/>
        <v>10.353631091097643</v>
      </c>
      <c r="Q51" s="28">
        <f t="shared" si="38"/>
        <v>10.389562224742038</v>
      </c>
      <c r="R51" s="28">
        <f t="shared" si="38"/>
        <v>10.232991592475758</v>
      </c>
      <c r="S51" s="28">
        <f t="shared" si="38"/>
        <v>9.3366941916389479</v>
      </c>
      <c r="T51" s="28">
        <f t="shared" si="38"/>
        <v>8.3172772703271995</v>
      </c>
      <c r="U51" s="28">
        <f t="shared" si="38"/>
        <v>7.6017513527008225</v>
      </c>
      <c r="V51" s="28">
        <f t="shared" si="38"/>
        <v>8.305956012414903</v>
      </c>
      <c r="W51" s="28">
        <f t="shared" si="38"/>
        <v>9.7159680807337558</v>
      </c>
      <c r="X51" s="28">
        <f t="shared" si="38"/>
        <v>10.054588146992756</v>
      </c>
      <c r="Y51" s="28">
        <f t="shared" si="38"/>
        <v>10.052963194858092</v>
      </c>
      <c r="Z51" s="28">
        <f t="shared" si="38"/>
        <v>9.6471327704857366</v>
      </c>
      <c r="AA51" s="28">
        <f t="shared" si="38"/>
        <v>9.0230021704389589</v>
      </c>
      <c r="AB51" s="28">
        <f t="shared" si="38"/>
        <v>7.582266750416994</v>
      </c>
      <c r="AC51" s="28">
        <f t="shared" si="38"/>
        <v>7.7859154216415369</v>
      </c>
      <c r="AD51" s="28">
        <f t="shared" si="38"/>
        <v>7.557044069125106</v>
      </c>
      <c r="AE51" s="28">
        <f t="shared" si="38"/>
        <v>7.6041284024951477</v>
      </c>
      <c r="AF51" s="28">
        <f t="shared" si="38"/>
        <v>7.6782215493454169</v>
      </c>
    </row>
    <row r="52" spans="1:32" ht="18" customHeight="1" x14ac:dyDescent="0.15">
      <c r="A52" s="14" t="s">
        <v>173</v>
      </c>
      <c r="B52" s="28">
        <f t="shared" ref="B52:P52" si="39">B24/B$26*100</f>
        <v>2.0412991941507499E-2</v>
      </c>
      <c r="C52" s="28">
        <f t="shared" si="39"/>
        <v>1.7379358287884932E-2</v>
      </c>
      <c r="D52" s="28">
        <f t="shared" si="39"/>
        <v>1.6142622034285355E-2</v>
      </c>
      <c r="E52" s="28">
        <f t="shared" si="39"/>
        <v>1.6811667297104191E-2</v>
      </c>
      <c r="F52" s="28">
        <f t="shared" si="39"/>
        <v>1.7822460870558665E-2</v>
      </c>
      <c r="G52" s="28">
        <f t="shared" si="39"/>
        <v>1.7341145975941444E-2</v>
      </c>
      <c r="H52" s="28">
        <f t="shared" si="39"/>
        <v>1.6451996969368977E-2</v>
      </c>
      <c r="I52" s="28">
        <f t="shared" si="39"/>
        <v>1.5658505395659984E-2</v>
      </c>
      <c r="J52" s="28">
        <f t="shared" si="39"/>
        <v>1.4750262137585964E-2</v>
      </c>
      <c r="K52" s="28">
        <f t="shared" si="39"/>
        <v>1.3800778890270126E-2</v>
      </c>
      <c r="L52" s="28">
        <f t="shared" si="39"/>
        <v>1.346478427704339E-2</v>
      </c>
      <c r="M52" s="28">
        <f t="shared" si="39"/>
        <v>1.2533280196831226E-2</v>
      </c>
      <c r="N52" s="28">
        <f t="shared" si="39"/>
        <v>1.2671503004390119E-2</v>
      </c>
      <c r="O52" s="28">
        <f t="shared" si="39"/>
        <v>1.4182591789374614E-2</v>
      </c>
      <c r="P52" s="28">
        <f t="shared" si="39"/>
        <v>1.3195181706683528E-2</v>
      </c>
      <c r="Q52" s="28">
        <f t="shared" ref="Q52:AF52" si="40">Q21/Q$26*100</f>
        <v>2.8348929156155452E-2</v>
      </c>
      <c r="R52" s="28">
        <f t="shared" si="40"/>
        <v>2.7452028888118974E-2</v>
      </c>
      <c r="S52" s="28">
        <f t="shared" si="40"/>
        <v>2.469633402153984E-2</v>
      </c>
      <c r="T52" s="28">
        <f t="shared" si="40"/>
        <v>2.1093016068363057E-2</v>
      </c>
      <c r="U52" s="28">
        <f t="shared" si="40"/>
        <v>2.0874126976411889E-2</v>
      </c>
      <c r="V52" s="28">
        <f t="shared" si="40"/>
        <v>2.4501156567373221E-2</v>
      </c>
      <c r="W52" s="28">
        <f t="shared" si="40"/>
        <v>2.4071891764986267E-2</v>
      </c>
      <c r="X52" s="28">
        <f t="shared" si="40"/>
        <v>2.2348486494236642E-2</v>
      </c>
      <c r="Y52" s="28">
        <f t="shared" si="40"/>
        <v>1.9464107321106344E-2</v>
      </c>
      <c r="Z52" s="28">
        <f t="shared" si="40"/>
        <v>1.8505572006415456E-2</v>
      </c>
      <c r="AA52" s="28">
        <f t="shared" si="40"/>
        <v>1.6425051261984392E-2</v>
      </c>
      <c r="AB52" s="28">
        <f t="shared" si="40"/>
        <v>1.0387708644932235E-2</v>
      </c>
      <c r="AC52" s="28">
        <f t="shared" si="40"/>
        <v>9.9419681156638403E-3</v>
      </c>
      <c r="AD52" s="28">
        <f t="shared" si="40"/>
        <v>8.9762236633800126E-3</v>
      </c>
      <c r="AE52" s="28">
        <f t="shared" si="40"/>
        <v>8.5272661575429773E-3</v>
      </c>
      <c r="AF52" s="28">
        <f t="shared" si="40"/>
        <v>8.5045210851878595E-3</v>
      </c>
    </row>
    <row r="53" spans="1:32" ht="18" customHeight="1" x14ac:dyDescent="0.15">
      <c r="A53" s="14" t="s">
        <v>174</v>
      </c>
      <c r="B53" s="28">
        <f t="shared" ref="B53:P53" si="41">B25/B$26*100</f>
        <v>1.0183299389002036</v>
      </c>
      <c r="C53" s="28">
        <f t="shared" si="41"/>
        <v>5.834498853789942E-2</v>
      </c>
      <c r="D53" s="28">
        <f t="shared" si="41"/>
        <v>2.2442181852543052E-2</v>
      </c>
      <c r="E53" s="28">
        <f t="shared" si="41"/>
        <v>1.1347875425545328E-2</v>
      </c>
      <c r="F53" s="28">
        <f t="shared" si="41"/>
        <v>5.483834114018051E-3</v>
      </c>
      <c r="G53" s="28">
        <f t="shared" si="41"/>
        <v>4.5634594673530111E-3</v>
      </c>
      <c r="H53" s="28">
        <f t="shared" si="41"/>
        <v>8.6589457733520954E-3</v>
      </c>
      <c r="I53" s="28">
        <f t="shared" si="41"/>
        <v>6.0894187649788824E-3</v>
      </c>
      <c r="J53" s="28">
        <f t="shared" si="41"/>
        <v>2.8216309822264181E-3</v>
      </c>
      <c r="K53" s="28">
        <f t="shared" si="41"/>
        <v>2.6578117499612163E-3</v>
      </c>
      <c r="L53" s="28">
        <f t="shared" si="41"/>
        <v>1.2629252677933194E-3</v>
      </c>
      <c r="M53" s="28">
        <f t="shared" si="41"/>
        <v>8.9974379616725977E-4</v>
      </c>
      <c r="N53" s="28">
        <f t="shared" si="41"/>
        <v>2.6536115264789772E-4</v>
      </c>
      <c r="O53" s="28">
        <f t="shared" si="41"/>
        <v>3.7590979430773976E-4</v>
      </c>
      <c r="P53" s="28">
        <f t="shared" si="41"/>
        <v>3.8104656584272817E-3</v>
      </c>
      <c r="Q53" s="28">
        <f t="shared" ref="Q53:AF53" si="42">Q25/Q$26*100</f>
        <v>4.4875690118465475E-3</v>
      </c>
      <c r="R53" s="28">
        <f t="shared" si="42"/>
        <v>1.0244875968501669E-3</v>
      </c>
      <c r="S53" s="28">
        <f t="shared" si="42"/>
        <v>4.2012372782607968E-4</v>
      </c>
      <c r="T53" s="28">
        <f t="shared" si="42"/>
        <v>4.7470580763655682E-4</v>
      </c>
      <c r="U53" s="28">
        <f t="shared" si="42"/>
        <v>2.0240569426553339E-4</v>
      </c>
      <c r="V53" s="28">
        <f t="shared" si="42"/>
        <v>0.87753584807301765</v>
      </c>
      <c r="W53" s="28">
        <f t="shared" si="42"/>
        <v>5.627443727663179E-3</v>
      </c>
      <c r="X53" s="28">
        <f t="shared" si="42"/>
        <v>1.8252621715523769E-3</v>
      </c>
      <c r="Y53" s="28">
        <f t="shared" si="42"/>
        <v>7.9137706436250394E-4</v>
      </c>
      <c r="Z53" s="28">
        <f t="shared" si="42"/>
        <v>4.1399964908115896E-4</v>
      </c>
      <c r="AA53" s="28">
        <f t="shared" si="42"/>
        <v>2.9786507035342454E-3</v>
      </c>
      <c r="AB53" s="28">
        <f t="shared" si="42"/>
        <v>8.0792128654137875E-5</v>
      </c>
      <c r="AC53" s="28">
        <f t="shared" si="42"/>
        <v>8.314839952537891E-5</v>
      </c>
      <c r="AD53" s="28">
        <f t="shared" si="42"/>
        <v>8.0240584514474736E-5</v>
      </c>
      <c r="AE53" s="28">
        <f t="shared" si="42"/>
        <v>7.9645949859091379E-5</v>
      </c>
      <c r="AF53" s="28">
        <f t="shared" si="42"/>
        <v>8.156802231442322E-5</v>
      </c>
    </row>
    <row r="54" spans="1:32" ht="18" customHeight="1" x14ac:dyDescent="0.15">
      <c r="A54" s="7" t="s">
        <v>75</v>
      </c>
      <c r="B54" s="71">
        <f>+B33+B39+SUM(B42:B53)</f>
        <v>100</v>
      </c>
      <c r="C54" s="71">
        <f t="shared" ref="C54:U54" si="43">+C33+C39+SUM(C42:C53)</f>
        <v>100</v>
      </c>
      <c r="D54" s="71">
        <f t="shared" si="43"/>
        <v>100</v>
      </c>
      <c r="E54" s="71">
        <f t="shared" si="43"/>
        <v>100</v>
      </c>
      <c r="F54" s="71">
        <f t="shared" si="43"/>
        <v>100</v>
      </c>
      <c r="G54" s="71">
        <f t="shared" si="43"/>
        <v>100</v>
      </c>
      <c r="H54" s="71">
        <f t="shared" si="43"/>
        <v>100</v>
      </c>
      <c r="I54" s="71">
        <f t="shared" si="43"/>
        <v>100</v>
      </c>
      <c r="J54" s="71">
        <f t="shared" si="43"/>
        <v>100</v>
      </c>
      <c r="K54" s="71">
        <f t="shared" si="43"/>
        <v>100</v>
      </c>
      <c r="L54" s="71">
        <f t="shared" si="43"/>
        <v>100</v>
      </c>
      <c r="M54" s="71">
        <f t="shared" si="43"/>
        <v>100</v>
      </c>
      <c r="N54" s="71">
        <f t="shared" si="43"/>
        <v>100</v>
      </c>
      <c r="O54" s="71">
        <f t="shared" si="43"/>
        <v>100</v>
      </c>
      <c r="P54" s="71">
        <f t="shared" si="43"/>
        <v>100</v>
      </c>
      <c r="Q54" s="71">
        <f t="shared" si="43"/>
        <v>99.999999999999986</v>
      </c>
      <c r="R54" s="71">
        <f t="shared" si="43"/>
        <v>100</v>
      </c>
      <c r="S54" s="71">
        <f t="shared" si="43"/>
        <v>100</v>
      </c>
      <c r="T54" s="71">
        <f t="shared" si="43"/>
        <v>100</v>
      </c>
      <c r="U54" s="71">
        <f t="shared" si="43"/>
        <v>100</v>
      </c>
      <c r="V54" s="71">
        <f>+V33+V39+SUM(V42:V53)</f>
        <v>100</v>
      </c>
      <c r="W54" s="71">
        <f>+W33+W39+SUM(W42:W53)</f>
        <v>100</v>
      </c>
      <c r="X54" s="71">
        <f>+X33+X39+SUM(X42:X53)</f>
        <v>100</v>
      </c>
      <c r="Y54" s="71">
        <f t="shared" ref="Y54:AA54" si="44">+Y33+Y39+SUM(Y42:Y53)</f>
        <v>100</v>
      </c>
      <c r="Z54" s="71">
        <f t="shared" si="44"/>
        <v>100.00000000000001</v>
      </c>
      <c r="AA54" s="71">
        <f t="shared" si="44"/>
        <v>100</v>
      </c>
      <c r="AB54" s="71">
        <f t="shared" ref="AB54:AC54" si="45">+AB33+AB39+SUM(AB42:AB53)</f>
        <v>100</v>
      </c>
      <c r="AC54" s="71">
        <f t="shared" si="45"/>
        <v>100</v>
      </c>
      <c r="AD54" s="71">
        <f t="shared" ref="AD54:AE54" si="46">+AD33+AD39+SUM(AD42:AD53)</f>
        <v>100</v>
      </c>
      <c r="AE54" s="71">
        <f t="shared" si="46"/>
        <v>100</v>
      </c>
      <c r="AF54" s="71">
        <f t="shared" ref="AF54" si="47">+AF33+AF39+SUM(AF42:AF53)</f>
        <v>100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</sheetData>
  <phoneticPr fontId="2"/>
  <pageMargins left="0.98425196850393704" right="0.53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22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2"/>
  <sheetViews>
    <sheetView view="pageBreakPreview" zoomScale="80" zoomScaleNormal="100" zoomScaleSheetLayoutView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F7" sqref="AF7"/>
    </sheetView>
  </sheetViews>
  <sheetFormatPr defaultColWidth="9" defaultRowHeight="12" x14ac:dyDescent="0.15"/>
  <cols>
    <col min="1" max="1" width="23.77734375" style="18" customWidth="1"/>
    <col min="2" max="2" width="9.33203125" style="21" customWidth="1"/>
    <col min="3" max="9" width="9.33203125" style="18" customWidth="1"/>
    <col min="10" max="11" width="9.33203125" style="20" customWidth="1"/>
    <col min="12" max="26" width="9.33203125" style="18" customWidth="1"/>
    <col min="27" max="32" width="9.44140625" style="18" customWidth="1"/>
    <col min="33" max="16384" width="9" style="18"/>
  </cols>
  <sheetData>
    <row r="1" spans="1:32" ht="18" customHeight="1" x14ac:dyDescent="0.2">
      <c r="A1" s="29" t="s">
        <v>57</v>
      </c>
      <c r="K1" s="30" t="s">
        <v>101</v>
      </c>
      <c r="U1" s="30" t="s">
        <v>101</v>
      </c>
      <c r="AE1" s="30" t="s">
        <v>101</v>
      </c>
    </row>
    <row r="2" spans="1:32" ht="18" customHeight="1" x14ac:dyDescent="0.15">
      <c r="K2" s="21"/>
      <c r="L2" s="21" t="s">
        <v>95</v>
      </c>
      <c r="M2" s="21"/>
      <c r="U2" s="21"/>
      <c r="V2" s="21" t="s">
        <v>95</v>
      </c>
      <c r="W2" s="21"/>
      <c r="X2" s="21"/>
      <c r="Y2" s="21"/>
      <c r="Z2" s="21"/>
      <c r="AA2" s="21"/>
      <c r="AB2" s="21"/>
      <c r="AC2" s="21"/>
      <c r="AD2" s="21"/>
      <c r="AE2" s="21"/>
      <c r="AF2" s="21" t="s">
        <v>95</v>
      </c>
    </row>
    <row r="3" spans="1:32" ht="19.05" customHeight="1" x14ac:dyDescent="0.15">
      <c r="A3" s="15"/>
      <c r="B3" s="19" t="s">
        <v>9</v>
      </c>
      <c r="C3" s="15" t="s">
        <v>8</v>
      </c>
      <c r="D3" s="15" t="s">
        <v>7</v>
      </c>
      <c r="E3" s="15" t="s">
        <v>6</v>
      </c>
      <c r="F3" s="15" t="s">
        <v>5</v>
      </c>
      <c r="G3" s="15" t="s">
        <v>4</v>
      </c>
      <c r="H3" s="15" t="s">
        <v>3</v>
      </c>
      <c r="I3" s="15" t="s">
        <v>2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193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230</v>
      </c>
      <c r="AC3" s="15" t="s">
        <v>234</v>
      </c>
      <c r="AD3" s="15" t="s">
        <v>244</v>
      </c>
      <c r="AE3" s="15" t="s">
        <v>247</v>
      </c>
      <c r="AF3" s="15" t="s">
        <v>267</v>
      </c>
    </row>
    <row r="4" spans="1:32" ht="19.05" customHeight="1" x14ac:dyDescent="0.15">
      <c r="A4" s="19" t="s">
        <v>37</v>
      </c>
      <c r="B4" s="19">
        <v>196500196</v>
      </c>
      <c r="C4" s="15">
        <v>210068554</v>
      </c>
      <c r="D4" s="15">
        <v>217150822</v>
      </c>
      <c r="E4" s="15">
        <v>223491784</v>
      </c>
      <c r="F4" s="15">
        <v>223120359</v>
      </c>
      <c r="G4" s="15">
        <v>228004834</v>
      </c>
      <c r="H4" s="15">
        <v>230289859</v>
      </c>
      <c r="I4" s="15">
        <v>236053649</v>
      </c>
      <c r="J4" s="17">
        <v>242211599</v>
      </c>
      <c r="K4" s="16">
        <v>240828625</v>
      </c>
      <c r="L4" s="19">
        <v>238582378</v>
      </c>
      <c r="M4" s="19">
        <v>240751773</v>
      </c>
      <c r="N4" s="19">
        <v>240413781</v>
      </c>
      <c r="O4" s="19">
        <v>240163283</v>
      </c>
      <c r="P4" s="15">
        <v>236395842</v>
      </c>
      <c r="Q4" s="15">
        <v>237715257</v>
      </c>
      <c r="R4" s="15">
        <v>237308645</v>
      </c>
      <c r="S4" s="15">
        <v>239082981</v>
      </c>
      <c r="T4" s="15">
        <v>240305641</v>
      </c>
      <c r="U4" s="15">
        <v>237443259</v>
      </c>
      <c r="V4" s="15">
        <v>233423710</v>
      </c>
      <c r="W4" s="15">
        <v>224068321</v>
      </c>
      <c r="X4" s="15">
        <v>224159411</v>
      </c>
      <c r="Y4" s="15">
        <v>221910812</v>
      </c>
      <c r="Z4" s="15">
        <v>219789528</v>
      </c>
      <c r="AA4" s="15">
        <v>222875685</v>
      </c>
      <c r="AB4" s="15">
        <v>223116228</v>
      </c>
      <c r="AC4" s="15">
        <v>223065021</v>
      </c>
      <c r="AD4" s="15">
        <v>220721780</v>
      </c>
      <c r="AE4" s="15">
        <v>220172228</v>
      </c>
      <c r="AF4" s="15">
        <v>221657753</v>
      </c>
    </row>
    <row r="5" spans="1:32" ht="19.05" customHeight="1" x14ac:dyDescent="0.15">
      <c r="A5" s="19" t="s">
        <v>38</v>
      </c>
      <c r="B5" s="19">
        <v>142911459</v>
      </c>
      <c r="C5" s="15">
        <v>153489014</v>
      </c>
      <c r="D5" s="15">
        <v>160708889</v>
      </c>
      <c r="E5" s="15">
        <v>165725875</v>
      </c>
      <c r="F5" s="15">
        <v>168906762</v>
      </c>
      <c r="G5" s="15">
        <v>170592135</v>
      </c>
      <c r="H5" s="15">
        <v>173140526</v>
      </c>
      <c r="I5" s="15">
        <v>176847307</v>
      </c>
      <c r="J5" s="17">
        <v>113282028</v>
      </c>
      <c r="K5" s="16">
        <v>183241060</v>
      </c>
      <c r="L5" s="19">
        <v>181853132</v>
      </c>
      <c r="M5" s="19">
        <v>181592804</v>
      </c>
      <c r="N5" s="19">
        <v>182393133</v>
      </c>
      <c r="O5" s="19">
        <v>180591182</v>
      </c>
      <c r="P5" s="15">
        <v>177926444</v>
      </c>
      <c r="Q5" s="15">
        <v>179373159</v>
      </c>
      <c r="R5" s="15">
        <v>179655521</v>
      </c>
      <c r="S5" s="15">
        <v>178810869</v>
      </c>
      <c r="T5" s="15">
        <v>178466431</v>
      </c>
      <c r="U5" s="15">
        <v>176423315</v>
      </c>
      <c r="V5" s="15">
        <v>170193556</v>
      </c>
      <c r="W5" s="15">
        <v>160210537</v>
      </c>
      <c r="X5" s="15">
        <v>159663016</v>
      </c>
      <c r="Y5" s="15">
        <v>159042616</v>
      </c>
      <c r="Z5" s="15">
        <v>158407606</v>
      </c>
      <c r="AA5" s="15">
        <v>163700385</v>
      </c>
      <c r="AB5" s="15">
        <v>164085621</v>
      </c>
      <c r="AC5" s="15">
        <v>163863811</v>
      </c>
      <c r="AD5" s="15">
        <v>163455248</v>
      </c>
      <c r="AE5" s="15">
        <v>162798923</v>
      </c>
      <c r="AF5" s="15">
        <v>163408779</v>
      </c>
    </row>
    <row r="6" spans="1:32" ht="19.05" customHeight="1" x14ac:dyDescent="0.15">
      <c r="A6" s="22" t="s">
        <v>249</v>
      </c>
      <c r="B6" s="19">
        <v>14679458</v>
      </c>
      <c r="C6" s="15">
        <v>15360020</v>
      </c>
      <c r="D6" s="15">
        <v>16063727</v>
      </c>
      <c r="E6" s="15">
        <v>17052475</v>
      </c>
      <c r="F6" s="15">
        <v>14269268</v>
      </c>
      <c r="G6" s="15">
        <v>15054913</v>
      </c>
      <c r="H6" s="15">
        <v>15996920</v>
      </c>
      <c r="I6" s="15">
        <v>16285762</v>
      </c>
      <c r="J6" s="17">
        <v>17011216</v>
      </c>
      <c r="K6" s="16">
        <v>18156728</v>
      </c>
      <c r="L6" s="19">
        <v>18758748</v>
      </c>
      <c r="M6" s="19">
        <v>19879357</v>
      </c>
      <c r="N6" s="19">
        <v>21010870</v>
      </c>
      <c r="O6" s="19">
        <v>20563191</v>
      </c>
      <c r="P6" s="15">
        <v>13701137</v>
      </c>
      <c r="Q6" s="15">
        <v>14226455</v>
      </c>
      <c r="R6" s="15">
        <v>12761659</v>
      </c>
      <c r="S6" s="15">
        <v>11180606</v>
      </c>
      <c r="T6" s="15">
        <v>11268788</v>
      </c>
      <c r="U6" s="15">
        <v>11710474</v>
      </c>
      <c r="V6" s="15">
        <v>12309692</v>
      </c>
      <c r="W6" s="15">
        <v>14049439</v>
      </c>
      <c r="X6" s="15">
        <v>14689154</v>
      </c>
      <c r="Y6" s="15">
        <v>13888534</v>
      </c>
      <c r="Z6" s="15">
        <v>14029551</v>
      </c>
      <c r="AA6" s="15">
        <v>14481758</v>
      </c>
      <c r="AB6" s="15">
        <v>15207886</v>
      </c>
      <c r="AC6" s="15">
        <v>15699009</v>
      </c>
      <c r="AD6" s="15">
        <v>16163325</v>
      </c>
      <c r="AE6" s="15">
        <v>16279460</v>
      </c>
      <c r="AF6" s="15">
        <v>16903679</v>
      </c>
    </row>
    <row r="7" spans="1:32" ht="19.05" customHeight="1" x14ac:dyDescent="0.15">
      <c r="A7" s="22" t="s">
        <v>250</v>
      </c>
      <c r="B7" s="19">
        <v>45079864</v>
      </c>
      <c r="C7" s="15">
        <v>44457525</v>
      </c>
      <c r="D7" s="15">
        <v>46280907</v>
      </c>
      <c r="E7" s="15">
        <v>48456776</v>
      </c>
      <c r="F7" s="15">
        <v>51386617</v>
      </c>
      <c r="G7" s="15">
        <v>53653002</v>
      </c>
      <c r="H7" s="15">
        <v>57957058</v>
      </c>
      <c r="I7" s="15">
        <v>66473944</v>
      </c>
      <c r="J7" s="17">
        <v>76457300</v>
      </c>
      <c r="K7" s="17">
        <v>84849447</v>
      </c>
      <c r="L7" s="19">
        <v>95243556</v>
      </c>
      <c r="M7" s="19">
        <v>105453966</v>
      </c>
      <c r="N7" s="19">
        <v>113101962</v>
      </c>
      <c r="O7" s="19">
        <v>115451651</v>
      </c>
      <c r="P7" s="15">
        <v>117271956</v>
      </c>
      <c r="Q7" s="15">
        <v>116144950</v>
      </c>
      <c r="R7" s="15">
        <v>111599997</v>
      </c>
      <c r="S7" s="15">
        <v>107780266</v>
      </c>
      <c r="T7" s="15">
        <v>102960513</v>
      </c>
      <c r="U7" s="15">
        <v>102794564</v>
      </c>
      <c r="V7" s="15">
        <v>98794037</v>
      </c>
      <c r="W7" s="15">
        <v>96105777</v>
      </c>
      <c r="X7" s="15">
        <v>93418241</v>
      </c>
      <c r="Y7" s="15">
        <v>96049239</v>
      </c>
      <c r="Z7" s="15">
        <v>97953840</v>
      </c>
      <c r="AA7" s="15">
        <v>101195022</v>
      </c>
      <c r="AB7" s="15">
        <v>104043199</v>
      </c>
      <c r="AC7" s="15">
        <v>103440806</v>
      </c>
      <c r="AD7" s="15">
        <v>102711329</v>
      </c>
      <c r="AE7" s="15">
        <v>100954601</v>
      </c>
      <c r="AF7" s="15">
        <v>100929359</v>
      </c>
    </row>
    <row r="8" spans="1:32" ht="19.05" customHeight="1" x14ac:dyDescent="0.15">
      <c r="A8" s="22" t="s">
        <v>131</v>
      </c>
      <c r="B8" s="19">
        <v>45038083</v>
      </c>
      <c r="C8" s="15">
        <v>44450285</v>
      </c>
      <c r="D8" s="15">
        <v>46234663</v>
      </c>
      <c r="E8" s="15">
        <v>47983003</v>
      </c>
      <c r="F8" s="15">
        <v>50731027</v>
      </c>
      <c r="G8" s="15">
        <v>52931742</v>
      </c>
      <c r="H8" s="15">
        <v>57720793</v>
      </c>
      <c r="I8" s="15">
        <v>66340472</v>
      </c>
      <c r="J8" s="17">
        <v>76326962</v>
      </c>
      <c r="K8" s="16">
        <v>84625378</v>
      </c>
      <c r="L8" s="19">
        <v>95197870</v>
      </c>
      <c r="M8" s="19">
        <v>105403506</v>
      </c>
      <c r="N8" s="19">
        <v>113086903</v>
      </c>
      <c r="O8" s="19">
        <v>115435133</v>
      </c>
      <c r="P8" s="15">
        <v>117258014</v>
      </c>
      <c r="Q8" s="15">
        <v>116128012</v>
      </c>
      <c r="R8" s="15">
        <v>111585939</v>
      </c>
      <c r="S8" s="15">
        <v>107760596</v>
      </c>
      <c r="T8" s="15">
        <v>102855923</v>
      </c>
      <c r="U8" s="15">
        <v>102684467</v>
      </c>
      <c r="V8" s="15">
        <v>98684916</v>
      </c>
      <c r="W8" s="15">
        <v>96059516</v>
      </c>
      <c r="X8" s="15">
        <v>93394342</v>
      </c>
      <c r="Y8" s="15">
        <v>96035462</v>
      </c>
      <c r="Z8" s="15">
        <v>97945381</v>
      </c>
      <c r="AA8" s="15">
        <v>101189245</v>
      </c>
      <c r="AB8" s="15">
        <f>AB7-AB9</f>
        <v>104038024</v>
      </c>
      <c r="AC8" s="15">
        <v>103434662</v>
      </c>
      <c r="AD8" s="15">
        <v>102706206</v>
      </c>
      <c r="AE8" s="15">
        <v>100952410</v>
      </c>
      <c r="AF8" s="15">
        <v>100928064</v>
      </c>
    </row>
    <row r="9" spans="1:32" ht="19.05" customHeight="1" x14ac:dyDescent="0.15">
      <c r="A9" s="22" t="s">
        <v>132</v>
      </c>
      <c r="B9" s="19">
        <v>41781</v>
      </c>
      <c r="C9" s="15">
        <v>7240</v>
      </c>
      <c r="D9" s="15">
        <v>46244</v>
      </c>
      <c r="E9" s="15">
        <v>473773</v>
      </c>
      <c r="F9" s="15">
        <v>655590</v>
      </c>
      <c r="G9" s="15">
        <v>721260</v>
      </c>
      <c r="H9" s="15">
        <v>236265</v>
      </c>
      <c r="I9" s="15">
        <v>133472</v>
      </c>
      <c r="J9" s="17">
        <v>130338</v>
      </c>
      <c r="K9" s="16">
        <v>224069</v>
      </c>
      <c r="L9" s="19">
        <v>45686</v>
      </c>
      <c r="M9" s="19">
        <v>50460</v>
      </c>
      <c r="N9" s="19">
        <v>15059</v>
      </c>
      <c r="O9" s="19">
        <v>16518</v>
      </c>
      <c r="P9" s="15">
        <v>13942</v>
      </c>
      <c r="Q9" s="15">
        <v>16938</v>
      </c>
      <c r="R9" s="15">
        <v>14058</v>
      </c>
      <c r="S9" s="15">
        <v>19670</v>
      </c>
      <c r="T9" s="15">
        <v>104590</v>
      </c>
      <c r="U9" s="15">
        <v>110097</v>
      </c>
      <c r="V9" s="15">
        <v>109121</v>
      </c>
      <c r="W9" s="15">
        <v>46261</v>
      </c>
      <c r="X9" s="15">
        <v>23899</v>
      </c>
      <c r="Y9" s="15">
        <v>13777</v>
      </c>
      <c r="Z9" s="15">
        <v>8459</v>
      </c>
      <c r="AA9" s="15">
        <v>5777</v>
      </c>
      <c r="AB9" s="15">
        <v>5175</v>
      </c>
      <c r="AC9" s="15">
        <v>6144</v>
      </c>
      <c r="AD9" s="15">
        <v>5123</v>
      </c>
      <c r="AE9" s="15">
        <v>2191</v>
      </c>
      <c r="AF9" s="15">
        <v>1295</v>
      </c>
    </row>
    <row r="10" spans="1:32" ht="19.05" customHeight="1" x14ac:dyDescent="0.15">
      <c r="A10" s="19" t="s">
        <v>251</v>
      </c>
      <c r="B10" s="19">
        <v>18425755</v>
      </c>
      <c r="C10" s="15">
        <v>20210648</v>
      </c>
      <c r="D10" s="15">
        <v>22305927</v>
      </c>
      <c r="E10" s="15">
        <v>25049498</v>
      </c>
      <c r="F10" s="15">
        <v>25697176</v>
      </c>
      <c r="G10" s="15">
        <v>26137795</v>
      </c>
      <c r="H10" s="15">
        <v>27865101</v>
      </c>
      <c r="I10" s="15">
        <v>29739406</v>
      </c>
      <c r="J10" s="17">
        <v>30285375</v>
      </c>
      <c r="K10" s="17">
        <v>28865356</v>
      </c>
      <c r="L10" s="19">
        <v>28540970</v>
      </c>
      <c r="M10" s="19">
        <v>26911603</v>
      </c>
      <c r="N10" s="19">
        <v>27466968</v>
      </c>
      <c r="O10" s="19">
        <v>27230680</v>
      </c>
      <c r="P10" s="15">
        <v>27178742</v>
      </c>
      <c r="Q10" s="15">
        <v>27690751</v>
      </c>
      <c r="R10" s="15">
        <v>25827703</v>
      </c>
      <c r="S10" s="15">
        <v>25707404</v>
      </c>
      <c r="T10" s="15">
        <v>25802152</v>
      </c>
      <c r="U10" s="15">
        <v>25404790</v>
      </c>
      <c r="V10" s="15">
        <v>25768550</v>
      </c>
      <c r="W10" s="15">
        <v>27900720</v>
      </c>
      <c r="X10" s="15">
        <v>28271966</v>
      </c>
      <c r="Y10" s="15">
        <v>26835086</v>
      </c>
      <c r="Z10" s="15">
        <v>25951294</v>
      </c>
      <c r="AA10" s="15">
        <v>26062234</v>
      </c>
      <c r="AB10" s="15">
        <v>25584594</v>
      </c>
      <c r="AC10" s="15">
        <v>24703437</v>
      </c>
      <c r="AD10" s="15">
        <v>24299993</v>
      </c>
      <c r="AE10" s="15">
        <v>23455833</v>
      </c>
      <c r="AF10" s="15">
        <v>24426071</v>
      </c>
    </row>
    <row r="11" spans="1:32" ht="19.05" customHeight="1" x14ac:dyDescent="0.15">
      <c r="A11" s="19" t="s">
        <v>252</v>
      </c>
      <c r="B11" s="19">
        <v>6064910</v>
      </c>
      <c r="C11" s="15">
        <v>6797932</v>
      </c>
      <c r="D11" s="15">
        <v>6810692</v>
      </c>
      <c r="E11" s="15">
        <v>6981131</v>
      </c>
      <c r="F11" s="15">
        <v>7246048</v>
      </c>
      <c r="G11" s="15">
        <v>7424456</v>
      </c>
      <c r="H11" s="15">
        <v>7891282</v>
      </c>
      <c r="I11" s="15">
        <v>8188933</v>
      </c>
      <c r="J11" s="17">
        <v>7569398</v>
      </c>
      <c r="K11" s="16">
        <v>5260475</v>
      </c>
      <c r="L11" s="19">
        <v>5189194</v>
      </c>
      <c r="M11" s="19">
        <v>5917170</v>
      </c>
      <c r="N11" s="19">
        <v>5752825</v>
      </c>
      <c r="O11" s="19">
        <v>5330277</v>
      </c>
      <c r="P11" s="15">
        <v>5358290</v>
      </c>
      <c r="Q11" s="15">
        <v>5434478</v>
      </c>
      <c r="R11" s="15">
        <v>5117917</v>
      </c>
      <c r="S11" s="15">
        <v>5446363</v>
      </c>
      <c r="T11" s="15">
        <v>5824870</v>
      </c>
      <c r="U11" s="15">
        <v>5438704</v>
      </c>
      <c r="V11" s="15">
        <v>5198821</v>
      </c>
      <c r="W11" s="15">
        <v>4982507</v>
      </c>
      <c r="X11" s="15">
        <v>4944598</v>
      </c>
      <c r="Y11" s="15">
        <v>5408155</v>
      </c>
      <c r="Z11" s="15">
        <v>5523520</v>
      </c>
      <c r="AA11" s="15">
        <v>6541413</v>
      </c>
      <c r="AB11" s="15">
        <v>6738659</v>
      </c>
      <c r="AC11" s="15">
        <v>6755854</v>
      </c>
      <c r="AD11" s="15">
        <v>7074489</v>
      </c>
      <c r="AE11" s="15">
        <v>7228430</v>
      </c>
      <c r="AF11" s="15">
        <v>3906465</v>
      </c>
    </row>
    <row r="12" spans="1:32" ht="19.05" customHeight="1" x14ac:dyDescent="0.15">
      <c r="A12" s="22" t="s">
        <v>253</v>
      </c>
      <c r="B12" s="19">
        <v>61004065</v>
      </c>
      <c r="C12" s="15">
        <v>69650857</v>
      </c>
      <c r="D12" s="15">
        <v>75155759</v>
      </c>
      <c r="E12" s="15">
        <v>77271882</v>
      </c>
      <c r="F12" s="15">
        <v>79236291</v>
      </c>
      <c r="G12" s="15">
        <v>79561171</v>
      </c>
      <c r="H12" s="15">
        <v>83501008</v>
      </c>
      <c r="I12" s="15">
        <v>86190088</v>
      </c>
      <c r="J12" s="17">
        <v>88627383</v>
      </c>
      <c r="K12" s="16">
        <v>103269794</v>
      </c>
      <c r="L12" s="19">
        <v>104125037</v>
      </c>
      <c r="M12" s="19">
        <v>113963429</v>
      </c>
      <c r="N12" s="19">
        <v>117748382</v>
      </c>
      <c r="O12" s="19">
        <v>108339971</v>
      </c>
      <c r="P12" s="15">
        <v>112877857</v>
      </c>
      <c r="Q12" s="15">
        <v>116799147</v>
      </c>
      <c r="R12" s="15">
        <v>124146437</v>
      </c>
      <c r="S12" s="15">
        <v>127969448</v>
      </c>
      <c r="T12" s="15">
        <v>134638262</v>
      </c>
      <c r="U12" s="15">
        <v>131993580</v>
      </c>
      <c r="V12" s="15">
        <v>140670122</v>
      </c>
      <c r="W12" s="15">
        <v>141677694</v>
      </c>
      <c r="X12" s="15">
        <v>149500331</v>
      </c>
      <c r="Y12" s="15">
        <v>149275994</v>
      </c>
      <c r="Z12" s="15">
        <v>148908252</v>
      </c>
      <c r="AA12" s="15">
        <v>154026390</v>
      </c>
      <c r="AB12" s="15">
        <v>177455792</v>
      </c>
      <c r="AC12" s="15">
        <v>175371262</v>
      </c>
      <c r="AD12" s="15">
        <v>177397392</v>
      </c>
      <c r="AE12" s="15">
        <v>165684665</v>
      </c>
      <c r="AF12" s="15">
        <v>171455656</v>
      </c>
    </row>
    <row r="13" spans="1:32" ht="19.05" customHeight="1" x14ac:dyDescent="0.15">
      <c r="A13" s="22" t="s">
        <v>254</v>
      </c>
      <c r="B13" s="19">
        <v>7223152</v>
      </c>
      <c r="C13" s="15">
        <v>6695175</v>
      </c>
      <c r="D13" s="15">
        <v>4051134</v>
      </c>
      <c r="E13" s="15">
        <v>4082933</v>
      </c>
      <c r="F13" s="15">
        <v>2783033</v>
      </c>
      <c r="G13" s="15">
        <v>2678785</v>
      </c>
      <c r="H13" s="15">
        <v>2369861</v>
      </c>
      <c r="I13" s="15">
        <v>2463056</v>
      </c>
      <c r="J13" s="17">
        <v>2386092</v>
      </c>
      <c r="K13" s="16">
        <v>1954552</v>
      </c>
      <c r="L13" s="19">
        <v>1629786</v>
      </c>
      <c r="M13" s="19">
        <v>1559179</v>
      </c>
      <c r="N13" s="19">
        <v>1546552</v>
      </c>
      <c r="O13" s="19">
        <v>1719222</v>
      </c>
      <c r="P13" s="15">
        <v>2151518</v>
      </c>
      <c r="Q13" s="15">
        <v>1900063</v>
      </c>
      <c r="R13" s="15">
        <v>3608579</v>
      </c>
      <c r="S13" s="15">
        <v>1875462</v>
      </c>
      <c r="T13" s="15">
        <v>1893460</v>
      </c>
      <c r="U13" s="15">
        <v>1813633</v>
      </c>
      <c r="V13" s="15">
        <v>1755232</v>
      </c>
      <c r="W13" s="15">
        <v>1598789</v>
      </c>
      <c r="X13" s="15">
        <v>1503573</v>
      </c>
      <c r="Y13" s="15">
        <v>1430589</v>
      </c>
      <c r="Z13" s="15">
        <v>1389931</v>
      </c>
      <c r="AA13" s="15">
        <v>1348194</v>
      </c>
      <c r="AB13" s="15">
        <v>1070741</v>
      </c>
      <c r="AC13" s="15">
        <v>1043694</v>
      </c>
      <c r="AD13" s="15">
        <v>1028864</v>
      </c>
      <c r="AE13" s="15">
        <v>12923029</v>
      </c>
      <c r="AF13" s="15">
        <v>13328336</v>
      </c>
    </row>
    <row r="14" spans="1:32" ht="19.05" customHeight="1" x14ac:dyDescent="0.15">
      <c r="A14" s="22" t="s">
        <v>255</v>
      </c>
      <c r="B14" s="19">
        <v>22699420</v>
      </c>
      <c r="C14" s="15">
        <v>37288953</v>
      </c>
      <c r="D14" s="15">
        <v>42921704</v>
      </c>
      <c r="E14" s="15">
        <v>19875174</v>
      </c>
      <c r="F14" s="15">
        <v>16885893</v>
      </c>
      <c r="G14" s="15">
        <v>14053808</v>
      </c>
      <c r="H14" s="15">
        <v>13213919</v>
      </c>
      <c r="I14" s="15">
        <v>8522666</v>
      </c>
      <c r="J14" s="17">
        <v>7007590</v>
      </c>
      <c r="K14" s="16">
        <v>25315872</v>
      </c>
      <c r="L14" s="19">
        <v>9948848</v>
      </c>
      <c r="M14" s="19">
        <v>16048036</v>
      </c>
      <c r="N14" s="19">
        <v>12641825</v>
      </c>
      <c r="O14" s="19">
        <v>8321635</v>
      </c>
      <c r="P14" s="15">
        <v>6033598</v>
      </c>
      <c r="Q14" s="15">
        <v>6025347</v>
      </c>
      <c r="R14" s="15">
        <v>5656577</v>
      </c>
      <c r="S14" s="15">
        <v>7389309</v>
      </c>
      <c r="T14" s="15">
        <v>2618665</v>
      </c>
      <c r="U14" s="15">
        <v>23625632</v>
      </c>
      <c r="V14" s="15">
        <v>51835995</v>
      </c>
      <c r="W14" s="15">
        <v>25941188</v>
      </c>
      <c r="X14" s="15">
        <v>48071716</v>
      </c>
      <c r="Y14" s="15">
        <v>35784378</v>
      </c>
      <c r="Z14" s="15">
        <v>33052386</v>
      </c>
      <c r="AA14" s="15">
        <v>23860824</v>
      </c>
      <c r="AB14" s="15">
        <v>13792613</v>
      </c>
      <c r="AC14" s="15">
        <v>11381932</v>
      </c>
      <c r="AD14" s="15">
        <v>10879400</v>
      </c>
      <c r="AE14" s="15">
        <v>17150133</v>
      </c>
      <c r="AF14" s="15">
        <v>7592390</v>
      </c>
    </row>
    <row r="15" spans="1:32" ht="19.05" customHeight="1" x14ac:dyDescent="0.15">
      <c r="A15" s="22" t="s">
        <v>256</v>
      </c>
      <c r="B15" s="19">
        <v>3580651</v>
      </c>
      <c r="C15" s="15">
        <v>875667</v>
      </c>
      <c r="D15" s="15">
        <v>1573146</v>
      </c>
      <c r="E15" s="15">
        <v>1222430</v>
      </c>
      <c r="F15" s="15">
        <v>2226984</v>
      </c>
      <c r="G15" s="15">
        <v>2411983</v>
      </c>
      <c r="H15" s="15">
        <v>1237708</v>
      </c>
      <c r="I15" s="15">
        <v>1123514</v>
      </c>
      <c r="J15" s="17">
        <v>1497970</v>
      </c>
      <c r="K15" s="16">
        <v>3263192</v>
      </c>
      <c r="L15" s="19">
        <v>1816432</v>
      </c>
      <c r="M15" s="19">
        <v>390311</v>
      </c>
      <c r="N15" s="19">
        <v>445350</v>
      </c>
      <c r="O15" s="19">
        <v>127163</v>
      </c>
      <c r="P15" s="15">
        <v>133169</v>
      </c>
      <c r="Q15" s="15">
        <v>617558</v>
      </c>
      <c r="R15" s="15">
        <v>115582</v>
      </c>
      <c r="S15" s="15">
        <v>85003</v>
      </c>
      <c r="T15" s="15">
        <v>73208</v>
      </c>
      <c r="U15" s="15">
        <v>134143</v>
      </c>
      <c r="V15" s="15">
        <v>30923</v>
      </c>
      <c r="W15" s="15">
        <v>24874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143300</v>
      </c>
      <c r="AE15" s="15">
        <v>0</v>
      </c>
      <c r="AF15" s="15">
        <v>0</v>
      </c>
    </row>
    <row r="16" spans="1:32" ht="19.05" customHeight="1" x14ac:dyDescent="0.15">
      <c r="A16" s="22" t="s">
        <v>257</v>
      </c>
      <c r="B16" s="19">
        <v>43685535</v>
      </c>
      <c r="C16" s="15">
        <v>43398808</v>
      </c>
      <c r="D16" s="15">
        <v>51738303</v>
      </c>
      <c r="E16" s="15">
        <v>57378271</v>
      </c>
      <c r="F16" s="15">
        <v>68826152</v>
      </c>
      <c r="G16" s="15">
        <v>67602677</v>
      </c>
      <c r="H16" s="15">
        <v>67215138</v>
      </c>
      <c r="I16" s="15">
        <v>68176718</v>
      </c>
      <c r="J16" s="17">
        <v>69960966</v>
      </c>
      <c r="K16" s="16">
        <v>75478481</v>
      </c>
      <c r="L16" s="19">
        <v>70997421</v>
      </c>
      <c r="M16" s="19">
        <v>69510071</v>
      </c>
      <c r="N16" s="19">
        <v>72661580</v>
      </c>
      <c r="O16" s="19">
        <v>69637695</v>
      </c>
      <c r="P16" s="15">
        <v>98749037</v>
      </c>
      <c r="Q16" s="15">
        <v>117494011</v>
      </c>
      <c r="R16" s="15">
        <v>106128575</v>
      </c>
      <c r="S16" s="15">
        <v>91811555</v>
      </c>
      <c r="T16" s="15">
        <v>81156720</v>
      </c>
      <c r="U16" s="15">
        <v>87284273</v>
      </c>
      <c r="V16" s="15">
        <v>100911038</v>
      </c>
      <c r="W16" s="15">
        <v>118260291</v>
      </c>
      <c r="X16" s="15">
        <v>108226957</v>
      </c>
      <c r="Y16" s="15">
        <v>113809688</v>
      </c>
      <c r="Z16" s="15">
        <v>99103508</v>
      </c>
      <c r="AA16" s="15">
        <v>93085294</v>
      </c>
      <c r="AB16" s="15">
        <v>83636313</v>
      </c>
      <c r="AC16" s="15">
        <v>79961714</v>
      </c>
      <c r="AD16" s="15">
        <v>74706685</v>
      </c>
      <c r="AE16" s="15">
        <v>54298322</v>
      </c>
      <c r="AF16" s="15">
        <v>47400668</v>
      </c>
    </row>
    <row r="17" spans="1:32" ht="19.05" customHeight="1" x14ac:dyDescent="0.15">
      <c r="A17" s="22" t="s">
        <v>258</v>
      </c>
      <c r="B17" s="19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5">
        <v>0</v>
      </c>
      <c r="Q17" s="15">
        <v>1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9.05" customHeight="1" x14ac:dyDescent="0.15">
      <c r="A18" s="22" t="s">
        <v>259</v>
      </c>
      <c r="B18" s="19">
        <v>145457906</v>
      </c>
      <c r="C18" s="15">
        <v>164302662</v>
      </c>
      <c r="D18" s="15">
        <v>177792039</v>
      </c>
      <c r="E18" s="15">
        <v>213274004</v>
      </c>
      <c r="F18" s="15">
        <v>233435036</v>
      </c>
      <c r="G18" s="15">
        <v>224452821</v>
      </c>
      <c r="H18" s="15">
        <v>274602483</v>
      </c>
      <c r="I18" s="15">
        <v>260875155</v>
      </c>
      <c r="J18" s="17">
        <v>242409321</v>
      </c>
      <c r="K18" s="16">
        <v>258411097</v>
      </c>
      <c r="L18" s="19">
        <v>261586252</v>
      </c>
      <c r="M18" s="19">
        <v>238048846</v>
      </c>
      <c r="N18" s="19">
        <v>226295146</v>
      </c>
      <c r="O18" s="19">
        <v>210488447</v>
      </c>
      <c r="P18" s="15">
        <v>176243695</v>
      </c>
      <c r="Q18" s="15">
        <v>156967371</v>
      </c>
      <c r="R18" s="15">
        <v>153341715</v>
      </c>
      <c r="S18" s="15">
        <v>155169740</v>
      </c>
      <c r="T18" s="15">
        <v>130982156</v>
      </c>
      <c r="U18" s="15">
        <v>108535156</v>
      </c>
      <c r="V18" s="15">
        <v>125353772</v>
      </c>
      <c r="W18" s="15">
        <v>119456696</v>
      </c>
      <c r="X18" s="15">
        <v>99969474</v>
      </c>
      <c r="Y18" s="15">
        <v>89869208</v>
      </c>
      <c r="Z18" s="15">
        <v>99322756</v>
      </c>
      <c r="AA18" s="15">
        <v>100368972</v>
      </c>
      <c r="AB18" s="15">
        <v>95731251</v>
      </c>
      <c r="AC18" s="15">
        <v>98085236</v>
      </c>
      <c r="AD18" s="15">
        <v>105892687</v>
      </c>
      <c r="AE18" s="15">
        <v>120181835</v>
      </c>
      <c r="AF18" s="15">
        <v>127752243</v>
      </c>
    </row>
    <row r="19" spans="1:32" ht="19.05" customHeight="1" x14ac:dyDescent="0.15">
      <c r="A19" s="22" t="s">
        <v>39</v>
      </c>
      <c r="B19" s="19">
        <v>78685531</v>
      </c>
      <c r="C19" s="15">
        <v>79990686</v>
      </c>
      <c r="D19" s="15">
        <v>81983675</v>
      </c>
      <c r="E19" s="15">
        <v>100686139</v>
      </c>
      <c r="F19" s="15">
        <v>111726135</v>
      </c>
      <c r="G19" s="15">
        <v>109277415</v>
      </c>
      <c r="H19" s="15">
        <v>126173550</v>
      </c>
      <c r="I19" s="15">
        <v>115895100</v>
      </c>
      <c r="J19" s="17">
        <v>108529954</v>
      </c>
      <c r="K19" s="16">
        <v>119624745</v>
      </c>
      <c r="L19" s="19">
        <v>130734062</v>
      </c>
      <c r="M19" s="19">
        <v>116761913</v>
      </c>
      <c r="N19" s="19">
        <v>110024026</v>
      </c>
      <c r="O19" s="19">
        <v>103737179</v>
      </c>
      <c r="P19" s="15">
        <v>83053931</v>
      </c>
      <c r="Q19" s="15">
        <v>67939477</v>
      </c>
      <c r="R19" s="15">
        <v>64382643</v>
      </c>
      <c r="S19" s="15">
        <v>52331543</v>
      </c>
      <c r="T19" s="15">
        <v>51922251</v>
      </c>
      <c r="U19" s="15">
        <v>45492525</v>
      </c>
      <c r="V19" s="15">
        <v>49108527</v>
      </c>
      <c r="W19" s="15">
        <v>39517699</v>
      </c>
      <c r="X19" s="15">
        <v>51031731</v>
      </c>
      <c r="Y19" s="15">
        <v>58231189</v>
      </c>
      <c r="Z19" s="15">
        <v>70208198</v>
      </c>
      <c r="AA19" s="15">
        <v>68509785</v>
      </c>
      <c r="AB19" s="15">
        <v>60368066</v>
      </c>
      <c r="AC19" s="15">
        <v>59837611</v>
      </c>
      <c r="AD19" s="15">
        <v>59076000</v>
      </c>
      <c r="AE19" s="15">
        <v>68066000</v>
      </c>
      <c r="AF19" s="15">
        <v>66652685</v>
      </c>
    </row>
    <row r="20" spans="1:32" ht="19.05" customHeight="1" x14ac:dyDescent="0.15">
      <c r="A20" s="22" t="s">
        <v>40</v>
      </c>
      <c r="B20" s="19">
        <v>54534008</v>
      </c>
      <c r="C20" s="15">
        <v>71063368</v>
      </c>
      <c r="D20" s="15">
        <v>82316141</v>
      </c>
      <c r="E20" s="15">
        <v>96797769</v>
      </c>
      <c r="F20" s="15">
        <v>106708286</v>
      </c>
      <c r="G20" s="15">
        <v>103330110</v>
      </c>
      <c r="H20" s="15">
        <v>130760853</v>
      </c>
      <c r="I20" s="15">
        <v>131422650</v>
      </c>
      <c r="J20" s="17">
        <v>121020946</v>
      </c>
      <c r="K20" s="17">
        <v>120759821</v>
      </c>
      <c r="L20" s="19">
        <v>111780881</v>
      </c>
      <c r="M20" s="19">
        <v>100876844</v>
      </c>
      <c r="N20" s="19">
        <v>99845243</v>
      </c>
      <c r="O20" s="19">
        <v>89266063</v>
      </c>
      <c r="P20" s="15">
        <v>74891162</v>
      </c>
      <c r="Q20" s="15">
        <v>74649302</v>
      </c>
      <c r="R20" s="15">
        <v>75355481</v>
      </c>
      <c r="S20" s="15">
        <v>90866877</v>
      </c>
      <c r="T20" s="15">
        <v>67850423</v>
      </c>
      <c r="U20" s="15">
        <v>51252483</v>
      </c>
      <c r="V20" s="15">
        <v>63982906</v>
      </c>
      <c r="W20" s="15">
        <v>70296479</v>
      </c>
      <c r="X20" s="15">
        <v>41313416</v>
      </c>
      <c r="Y20" s="15">
        <v>25193686</v>
      </c>
      <c r="Z20" s="15">
        <v>25472632</v>
      </c>
      <c r="AA20" s="15">
        <v>28152211</v>
      </c>
      <c r="AB20" s="15">
        <v>31961275</v>
      </c>
      <c r="AC20" s="15">
        <v>34346359</v>
      </c>
      <c r="AD20" s="15">
        <v>42696000</v>
      </c>
      <c r="AE20" s="15">
        <v>47685296</v>
      </c>
      <c r="AF20" s="15">
        <v>55747582</v>
      </c>
    </row>
    <row r="21" spans="1:32" ht="19.05" customHeight="1" x14ac:dyDescent="0.15">
      <c r="A21" s="22" t="s">
        <v>260</v>
      </c>
      <c r="B21" s="19">
        <v>4891984</v>
      </c>
      <c r="C21" s="15">
        <v>8512561</v>
      </c>
      <c r="D21" s="15">
        <v>13685386</v>
      </c>
      <c r="E21" s="15">
        <v>9352745</v>
      </c>
      <c r="F21" s="15">
        <v>5667856</v>
      </c>
      <c r="G21" s="15">
        <v>7119012</v>
      </c>
      <c r="H21" s="15">
        <v>3826176</v>
      </c>
      <c r="I21" s="15">
        <v>3559902</v>
      </c>
      <c r="J21" s="17">
        <v>3467046</v>
      </c>
      <c r="K21" s="17">
        <v>16504876</v>
      </c>
      <c r="L21" s="19">
        <v>30308049</v>
      </c>
      <c r="M21" s="19">
        <v>19831107</v>
      </c>
      <c r="N21" s="19">
        <v>9844420</v>
      </c>
      <c r="O21" s="19">
        <v>11966312</v>
      </c>
      <c r="P21" s="15">
        <v>6049307</v>
      </c>
      <c r="Q21" s="15">
        <v>1190869</v>
      </c>
      <c r="R21" s="15">
        <v>1225362</v>
      </c>
      <c r="S21" s="15">
        <v>776164</v>
      </c>
      <c r="T21" s="15">
        <v>1182964</v>
      </c>
      <c r="U21" s="15">
        <v>920071</v>
      </c>
      <c r="V21" s="15">
        <v>470098</v>
      </c>
      <c r="W21" s="15">
        <v>271445</v>
      </c>
      <c r="X21" s="15">
        <v>6798820</v>
      </c>
      <c r="Y21" s="15">
        <v>5607819</v>
      </c>
      <c r="Z21" s="15">
        <v>1073078</v>
      </c>
      <c r="AA21" s="15">
        <v>600037</v>
      </c>
      <c r="AB21" s="15">
        <v>9402056</v>
      </c>
      <c r="AC21" s="15">
        <v>13592935</v>
      </c>
      <c r="AD21" s="15">
        <v>515165</v>
      </c>
      <c r="AE21" s="15">
        <v>888753</v>
      </c>
      <c r="AF21" s="15">
        <v>7672947</v>
      </c>
    </row>
    <row r="22" spans="1:32" ht="19.05" customHeight="1" x14ac:dyDescent="0.15">
      <c r="A22" s="22" t="s">
        <v>261</v>
      </c>
      <c r="B22" s="19">
        <v>103597</v>
      </c>
      <c r="C22" s="15">
        <v>75742</v>
      </c>
      <c r="D22" s="15">
        <v>33501</v>
      </c>
      <c r="E22" s="15">
        <v>92</v>
      </c>
      <c r="F22" s="15">
        <v>92</v>
      </c>
      <c r="G22" s="15">
        <v>2192</v>
      </c>
      <c r="H22" s="15">
        <v>0</v>
      </c>
      <c r="I22" s="15">
        <v>0</v>
      </c>
      <c r="J22" s="17">
        <v>0</v>
      </c>
      <c r="K22" s="17">
        <v>0</v>
      </c>
      <c r="L22" s="19">
        <v>0</v>
      </c>
      <c r="M22" s="19">
        <v>0</v>
      </c>
      <c r="N22" s="19">
        <v>0</v>
      </c>
      <c r="O22" s="19">
        <v>0</v>
      </c>
      <c r="P22" s="15">
        <v>0</v>
      </c>
      <c r="Q22" s="15">
        <v>1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</row>
    <row r="23" spans="1:32" ht="19.05" customHeight="1" x14ac:dyDescent="0.15">
      <c r="A23" s="22" t="s">
        <v>36</v>
      </c>
      <c r="B23" s="19">
        <f t="shared" ref="B23:AF23" si="0">SUM(B4:B22)-B5-B19-B20-B8-B9</f>
        <v>569396493</v>
      </c>
      <c r="C23" s="19">
        <f t="shared" si="0"/>
        <v>627695104</v>
      </c>
      <c r="D23" s="19">
        <f t="shared" si="0"/>
        <v>675563047</v>
      </c>
      <c r="E23" s="19">
        <f t="shared" si="0"/>
        <v>703489195</v>
      </c>
      <c r="F23" s="19">
        <f t="shared" si="0"/>
        <v>730780805</v>
      </c>
      <c r="G23" s="19">
        <f t="shared" si="0"/>
        <v>728157449</v>
      </c>
      <c r="H23" s="19">
        <f t="shared" si="0"/>
        <v>785966513</v>
      </c>
      <c r="I23" s="19">
        <f t="shared" si="0"/>
        <v>787652793</v>
      </c>
      <c r="J23" s="19">
        <f t="shared" si="0"/>
        <v>788891256</v>
      </c>
      <c r="K23" s="19">
        <f t="shared" si="0"/>
        <v>862158495</v>
      </c>
      <c r="L23" s="19">
        <f t="shared" si="0"/>
        <v>866726671</v>
      </c>
      <c r="M23" s="19">
        <f t="shared" si="0"/>
        <v>858264848</v>
      </c>
      <c r="N23" s="19">
        <f t="shared" si="0"/>
        <v>848929661</v>
      </c>
      <c r="O23" s="19">
        <f t="shared" si="0"/>
        <v>819339527</v>
      </c>
      <c r="P23" s="19">
        <f t="shared" si="0"/>
        <v>802144148</v>
      </c>
      <c r="Q23" s="19">
        <f t="shared" si="0"/>
        <v>802206259</v>
      </c>
      <c r="R23" s="19">
        <f t="shared" si="0"/>
        <v>786838748</v>
      </c>
      <c r="S23" s="19">
        <f t="shared" si="0"/>
        <v>774274301</v>
      </c>
      <c r="T23" s="19">
        <f t="shared" si="0"/>
        <v>738707399</v>
      </c>
      <c r="U23" s="19">
        <f t="shared" si="0"/>
        <v>737098279</v>
      </c>
      <c r="V23" s="19">
        <f t="shared" si="0"/>
        <v>796521990</v>
      </c>
      <c r="W23" s="19">
        <f t="shared" si="0"/>
        <v>774337741</v>
      </c>
      <c r="X23" s="19">
        <f t="shared" si="0"/>
        <v>779554241</v>
      </c>
      <c r="Y23" s="19">
        <f t="shared" si="0"/>
        <v>759869502</v>
      </c>
      <c r="Z23" s="19">
        <f t="shared" si="0"/>
        <v>746097644</v>
      </c>
      <c r="AA23" s="19">
        <f t="shared" si="0"/>
        <v>744445823</v>
      </c>
      <c r="AB23" s="19">
        <f t="shared" si="0"/>
        <v>755779332</v>
      </c>
      <c r="AC23" s="19">
        <f t="shared" si="0"/>
        <v>753100900</v>
      </c>
      <c r="AD23" s="15">
        <f t="shared" si="0"/>
        <v>741534409</v>
      </c>
      <c r="AE23" s="15">
        <f t="shared" si="0"/>
        <v>739217289</v>
      </c>
      <c r="AF23" s="15">
        <f t="shared" si="0"/>
        <v>743025567</v>
      </c>
    </row>
    <row r="24" spans="1:32" ht="19.05" customHeight="1" x14ac:dyDescent="0.15">
      <c r="A24" s="22" t="s">
        <v>263</v>
      </c>
      <c r="B24" s="15">
        <f t="shared" ref="B24:AE24" si="1">B4+B6+B7</f>
        <v>256259518</v>
      </c>
      <c r="C24" s="15">
        <f t="shared" si="1"/>
        <v>269886099</v>
      </c>
      <c r="D24" s="15">
        <f t="shared" si="1"/>
        <v>279495456</v>
      </c>
      <c r="E24" s="15">
        <f t="shared" si="1"/>
        <v>289001035</v>
      </c>
      <c r="F24" s="15">
        <f t="shared" si="1"/>
        <v>288776244</v>
      </c>
      <c r="G24" s="15">
        <f t="shared" si="1"/>
        <v>296712749</v>
      </c>
      <c r="H24" s="15">
        <f t="shared" si="1"/>
        <v>304243837</v>
      </c>
      <c r="I24" s="15">
        <f t="shared" si="1"/>
        <v>318813355</v>
      </c>
      <c r="J24" s="15">
        <f t="shared" si="1"/>
        <v>335680115</v>
      </c>
      <c r="K24" s="15">
        <f t="shared" si="1"/>
        <v>343834800</v>
      </c>
      <c r="L24" s="15">
        <f t="shared" si="1"/>
        <v>352584682</v>
      </c>
      <c r="M24" s="15">
        <f t="shared" si="1"/>
        <v>366085096</v>
      </c>
      <c r="N24" s="15">
        <f t="shared" si="1"/>
        <v>374526613</v>
      </c>
      <c r="O24" s="15">
        <f t="shared" si="1"/>
        <v>376178125</v>
      </c>
      <c r="P24" s="15">
        <f t="shared" si="1"/>
        <v>367368935</v>
      </c>
      <c r="Q24" s="15">
        <f t="shared" si="1"/>
        <v>368086662</v>
      </c>
      <c r="R24" s="15">
        <f t="shared" si="1"/>
        <v>361670301</v>
      </c>
      <c r="S24" s="15">
        <f t="shared" si="1"/>
        <v>358043853</v>
      </c>
      <c r="T24" s="15">
        <f t="shared" si="1"/>
        <v>354534942</v>
      </c>
      <c r="U24" s="15">
        <f t="shared" si="1"/>
        <v>351948297</v>
      </c>
      <c r="V24" s="15">
        <f t="shared" si="1"/>
        <v>344527439</v>
      </c>
      <c r="W24" s="15">
        <f t="shared" si="1"/>
        <v>334223537</v>
      </c>
      <c r="X24" s="15">
        <f t="shared" si="1"/>
        <v>332266806</v>
      </c>
      <c r="Y24" s="15">
        <f t="shared" si="1"/>
        <v>331848585</v>
      </c>
      <c r="Z24" s="15">
        <f t="shared" si="1"/>
        <v>331772919</v>
      </c>
      <c r="AA24" s="15">
        <f t="shared" si="1"/>
        <v>338552465</v>
      </c>
      <c r="AB24" s="15">
        <f t="shared" si="1"/>
        <v>342367313</v>
      </c>
      <c r="AC24" s="15">
        <f t="shared" si="1"/>
        <v>342204836</v>
      </c>
      <c r="AD24" s="15">
        <f t="shared" si="1"/>
        <v>339596434</v>
      </c>
      <c r="AE24" s="15">
        <f t="shared" si="1"/>
        <v>337406289</v>
      </c>
      <c r="AF24" s="15">
        <f t="shared" ref="AF24" si="2">AF4+AF6+AF7</f>
        <v>339490791</v>
      </c>
    </row>
    <row r="25" spans="1:32" ht="19.05" customHeight="1" x14ac:dyDescent="0.15">
      <c r="A25" s="62" t="s">
        <v>262</v>
      </c>
      <c r="B25" s="15">
        <f t="shared" ref="B25:AE25" si="3">B18+B21+B22</f>
        <v>150453487</v>
      </c>
      <c r="C25" s="15">
        <f t="shared" si="3"/>
        <v>172890965</v>
      </c>
      <c r="D25" s="15">
        <f t="shared" si="3"/>
        <v>191510926</v>
      </c>
      <c r="E25" s="15">
        <f t="shared" si="3"/>
        <v>222626841</v>
      </c>
      <c r="F25" s="15">
        <f t="shared" si="3"/>
        <v>239102984</v>
      </c>
      <c r="G25" s="15">
        <f t="shared" si="3"/>
        <v>231574025</v>
      </c>
      <c r="H25" s="15">
        <f t="shared" si="3"/>
        <v>278428659</v>
      </c>
      <c r="I25" s="15">
        <f t="shared" si="3"/>
        <v>264435057</v>
      </c>
      <c r="J25" s="15">
        <f t="shared" si="3"/>
        <v>245876367</v>
      </c>
      <c r="K25" s="15">
        <f t="shared" si="3"/>
        <v>274915973</v>
      </c>
      <c r="L25" s="15">
        <f t="shared" si="3"/>
        <v>291894301</v>
      </c>
      <c r="M25" s="15">
        <f t="shared" si="3"/>
        <v>257879953</v>
      </c>
      <c r="N25" s="15">
        <f t="shared" si="3"/>
        <v>236139566</v>
      </c>
      <c r="O25" s="15">
        <f t="shared" si="3"/>
        <v>222454759</v>
      </c>
      <c r="P25" s="15">
        <f t="shared" si="3"/>
        <v>182293002</v>
      </c>
      <c r="Q25" s="15">
        <f t="shared" si="3"/>
        <v>158158241</v>
      </c>
      <c r="R25" s="15">
        <f t="shared" si="3"/>
        <v>154567077</v>
      </c>
      <c r="S25" s="15">
        <f t="shared" si="3"/>
        <v>155945904</v>
      </c>
      <c r="T25" s="15">
        <f t="shared" si="3"/>
        <v>132165120</v>
      </c>
      <c r="U25" s="15">
        <f t="shared" si="3"/>
        <v>109455227</v>
      </c>
      <c r="V25" s="15">
        <f t="shared" si="3"/>
        <v>125823870</v>
      </c>
      <c r="W25" s="15">
        <f t="shared" si="3"/>
        <v>119728141</v>
      </c>
      <c r="X25" s="15">
        <f t="shared" si="3"/>
        <v>106768294</v>
      </c>
      <c r="Y25" s="15">
        <f t="shared" si="3"/>
        <v>95477027</v>
      </c>
      <c r="Z25" s="15">
        <f t="shared" si="3"/>
        <v>100395834</v>
      </c>
      <c r="AA25" s="15">
        <f t="shared" si="3"/>
        <v>100969009</v>
      </c>
      <c r="AB25" s="15">
        <f t="shared" si="3"/>
        <v>105133307</v>
      </c>
      <c r="AC25" s="15">
        <f t="shared" si="3"/>
        <v>111678171</v>
      </c>
      <c r="AD25" s="15">
        <f t="shared" si="3"/>
        <v>106407852</v>
      </c>
      <c r="AE25" s="15">
        <f t="shared" si="3"/>
        <v>121070588</v>
      </c>
      <c r="AF25" s="15">
        <f t="shared" ref="AF25" si="4">AF18+AF21+AF22</f>
        <v>135425190</v>
      </c>
    </row>
    <row r="26" spans="1:32" ht="18" customHeight="1" x14ac:dyDescent="0.15">
      <c r="A26" s="60"/>
    </row>
    <row r="27" spans="1:32" ht="18" customHeight="1" x14ac:dyDescent="0.15">
      <c r="A27" s="60"/>
    </row>
    <row r="28" spans="1:32" ht="19.05" customHeight="1" x14ac:dyDescent="0.2">
      <c r="A28" s="61" t="s">
        <v>58</v>
      </c>
      <c r="K28" s="30" t="s">
        <v>101</v>
      </c>
      <c r="L28" s="30"/>
      <c r="N28" s="30"/>
      <c r="O28" s="30"/>
      <c r="U28" s="30" t="s">
        <v>101</v>
      </c>
      <c r="AE28" s="30" t="s">
        <v>101</v>
      </c>
    </row>
    <row r="29" spans="1:32" ht="19.05" customHeight="1" x14ac:dyDescent="0.15">
      <c r="A29" s="60"/>
      <c r="L29" s="18" t="s">
        <v>207</v>
      </c>
      <c r="V29" s="18" t="s">
        <v>207</v>
      </c>
      <c r="AF29" s="18" t="s">
        <v>207</v>
      </c>
    </row>
    <row r="30" spans="1:32" ht="19.05" customHeight="1" x14ac:dyDescent="0.15">
      <c r="A30" s="42"/>
      <c r="B30" s="19" t="s">
        <v>9</v>
      </c>
      <c r="C30" s="15" t="s">
        <v>8</v>
      </c>
      <c r="D30" s="15" t="s">
        <v>7</v>
      </c>
      <c r="E30" s="15" t="s">
        <v>6</v>
      </c>
      <c r="F30" s="15" t="s">
        <v>5</v>
      </c>
      <c r="G30" s="15" t="s">
        <v>4</v>
      </c>
      <c r="H30" s="15" t="s">
        <v>3</v>
      </c>
      <c r="I30" s="15" t="s">
        <v>2</v>
      </c>
      <c r="J30" s="17" t="s">
        <v>91</v>
      </c>
      <c r="K30" s="17" t="s">
        <v>92</v>
      </c>
      <c r="L30" s="15" t="s">
        <v>42</v>
      </c>
      <c r="M30" s="7" t="s">
        <v>99</v>
      </c>
      <c r="N30" s="15" t="s">
        <v>179</v>
      </c>
      <c r="O30" s="15" t="s">
        <v>181</v>
      </c>
      <c r="P30" s="15" t="s">
        <v>193</v>
      </c>
      <c r="Q30" s="15" t="s">
        <v>200</v>
      </c>
      <c r="R30" s="15" t="s">
        <v>208</v>
      </c>
      <c r="S30" s="15" t="s">
        <v>210</v>
      </c>
      <c r="T30" s="15" t="s">
        <v>215</v>
      </c>
      <c r="U30" s="15" t="s">
        <v>218</v>
      </c>
      <c r="V30" s="15" t="s">
        <v>219</v>
      </c>
      <c r="W30" s="15" t="s">
        <v>220</v>
      </c>
      <c r="X30" s="15" t="s">
        <v>223</v>
      </c>
      <c r="Y30" s="15" t="s">
        <v>222</v>
      </c>
      <c r="Z30" s="15" t="s">
        <v>226</v>
      </c>
      <c r="AA30" s="15" t="s">
        <v>228</v>
      </c>
      <c r="AB30" s="15" t="s">
        <v>230</v>
      </c>
      <c r="AC30" s="15" t="s">
        <v>234</v>
      </c>
      <c r="AD30" s="15" t="s">
        <v>245</v>
      </c>
      <c r="AE30" s="15" t="s">
        <v>264</v>
      </c>
      <c r="AF30" s="15" t="str">
        <f>AF3</f>
        <v>１９(R１)</v>
      </c>
    </row>
    <row r="31" spans="1:32" ht="19.05" customHeight="1" x14ac:dyDescent="0.15">
      <c r="A31" s="19" t="s">
        <v>37</v>
      </c>
      <c r="B31" s="31">
        <f t="shared" ref="B31:AF31" si="5">B4/B$23*100</f>
        <v>34.51025751224639</v>
      </c>
      <c r="C31" s="31">
        <f t="shared" si="5"/>
        <v>33.466654855412095</v>
      </c>
      <c r="D31" s="31">
        <f t="shared" si="5"/>
        <v>32.143679700112429</v>
      </c>
      <c r="E31" s="31">
        <f t="shared" si="5"/>
        <v>31.769042877765873</v>
      </c>
      <c r="F31" s="31">
        <f t="shared" si="5"/>
        <v>30.531776077506578</v>
      </c>
      <c r="G31" s="31">
        <f t="shared" si="5"/>
        <v>31.312573168498893</v>
      </c>
      <c r="H31" s="31">
        <f t="shared" si="5"/>
        <v>29.300212565163065</v>
      </c>
      <c r="I31" s="31">
        <f t="shared" si="5"/>
        <v>29.969251819818027</v>
      </c>
      <c r="J31" s="31">
        <f t="shared" si="5"/>
        <v>30.702786620821666</v>
      </c>
      <c r="K31" s="31">
        <f t="shared" si="5"/>
        <v>27.933219517833553</v>
      </c>
      <c r="L31" s="31">
        <f t="shared" si="5"/>
        <v>27.526830081821725</v>
      </c>
      <c r="M31" s="31">
        <f t="shared" si="5"/>
        <v>28.050988405387891</v>
      </c>
      <c r="N31" s="31">
        <f t="shared" si="5"/>
        <v>28.319634952653633</v>
      </c>
      <c r="O31" s="31">
        <f t="shared" si="5"/>
        <v>29.31181458794676</v>
      </c>
      <c r="P31" s="31">
        <f t="shared" si="5"/>
        <v>29.470493874375308</v>
      </c>
      <c r="Q31" s="31">
        <f t="shared" si="5"/>
        <v>29.632685401423675</v>
      </c>
      <c r="R31" s="31">
        <f t="shared" si="5"/>
        <v>30.159755808060435</v>
      </c>
      <c r="S31" s="31">
        <f t="shared" si="5"/>
        <v>30.878330934039354</v>
      </c>
      <c r="T31" s="31">
        <f t="shared" si="5"/>
        <v>32.530558286718879</v>
      </c>
      <c r="U31" s="31">
        <f t="shared" si="5"/>
        <v>32.213242896474057</v>
      </c>
      <c r="V31" s="31">
        <f t="shared" si="5"/>
        <v>29.305369208953035</v>
      </c>
      <c r="W31" s="31">
        <f t="shared" si="5"/>
        <v>28.936768690963238</v>
      </c>
      <c r="X31" s="31">
        <f t="shared" si="5"/>
        <v>28.75481899918238</v>
      </c>
      <c r="Y31" s="31">
        <f t="shared" si="5"/>
        <v>29.20380557660544</v>
      </c>
      <c r="Z31" s="31">
        <f t="shared" si="5"/>
        <v>29.458547385521566</v>
      </c>
      <c r="AA31" s="31">
        <f t="shared" si="5"/>
        <v>29.938469410956721</v>
      </c>
      <c r="AB31" s="31">
        <f t="shared" si="5"/>
        <v>29.521345524172126</v>
      </c>
      <c r="AC31" s="31">
        <f t="shared" si="5"/>
        <v>29.619539825274408</v>
      </c>
      <c r="AD31" s="31">
        <f t="shared" si="5"/>
        <v>29.765547939664117</v>
      </c>
      <c r="AE31" s="31">
        <f t="shared" si="5"/>
        <v>29.784507380481468</v>
      </c>
      <c r="AF31" s="31">
        <f t="shared" si="5"/>
        <v>29.831780068477777</v>
      </c>
    </row>
    <row r="32" spans="1:32" ht="19.05" customHeight="1" x14ac:dyDescent="0.15">
      <c r="A32" s="19" t="s">
        <v>38</v>
      </c>
      <c r="B32" s="31">
        <f t="shared" ref="B32:AF32" si="6">B5/B$23*100</f>
        <v>25.098759960223362</v>
      </c>
      <c r="C32" s="31">
        <f t="shared" si="6"/>
        <v>24.452797707340409</v>
      </c>
      <c r="D32" s="31">
        <f t="shared" si="6"/>
        <v>23.788880951032834</v>
      </c>
      <c r="E32" s="31">
        <f t="shared" si="6"/>
        <v>23.557700129282015</v>
      </c>
      <c r="F32" s="31">
        <f t="shared" si="6"/>
        <v>23.113190828814943</v>
      </c>
      <c r="G32" s="31">
        <f t="shared" si="6"/>
        <v>23.42791867806601</v>
      </c>
      <c r="H32" s="31">
        <f t="shared" si="6"/>
        <v>22.028995273492015</v>
      </c>
      <c r="I32" s="31">
        <f t="shared" si="6"/>
        <v>22.452444601437477</v>
      </c>
      <c r="J32" s="31">
        <f t="shared" si="6"/>
        <v>14.359650603099091</v>
      </c>
      <c r="K32" s="31">
        <f t="shared" si="6"/>
        <v>21.253755668208083</v>
      </c>
      <c r="L32" s="31">
        <f t="shared" si="6"/>
        <v>20.981601015021724</v>
      </c>
      <c r="M32" s="31">
        <f t="shared" si="6"/>
        <v>21.158131365063202</v>
      </c>
      <c r="N32" s="31">
        <f t="shared" si="6"/>
        <v>21.485070127618027</v>
      </c>
      <c r="O32" s="31">
        <f t="shared" si="6"/>
        <v>22.041067963757595</v>
      </c>
      <c r="P32" s="31">
        <f t="shared" si="6"/>
        <v>22.181355364073539</v>
      </c>
      <c r="Q32" s="31">
        <f t="shared" si="6"/>
        <v>22.359979991130935</v>
      </c>
      <c r="R32" s="31">
        <f t="shared" si="6"/>
        <v>22.83257166181145</v>
      </c>
      <c r="S32" s="31">
        <f t="shared" si="6"/>
        <v>23.093995082758145</v>
      </c>
      <c r="T32" s="31">
        <f t="shared" si="6"/>
        <v>24.159285698450141</v>
      </c>
      <c r="U32" s="31">
        <f t="shared" si="6"/>
        <v>23.934842886805871</v>
      </c>
      <c r="V32" s="31">
        <f t="shared" si="6"/>
        <v>21.367088182964039</v>
      </c>
      <c r="W32" s="31">
        <f t="shared" si="6"/>
        <v>20.690007540262719</v>
      </c>
      <c r="X32" s="31">
        <f t="shared" si="6"/>
        <v>20.481322222708553</v>
      </c>
      <c r="Y32" s="31">
        <f t="shared" si="6"/>
        <v>20.930253889831732</v>
      </c>
      <c r="Z32" s="31">
        <f t="shared" si="6"/>
        <v>21.231484548153862</v>
      </c>
      <c r="AA32" s="31">
        <f t="shared" si="6"/>
        <v>21.989563235147603</v>
      </c>
      <c r="AB32" s="31">
        <f t="shared" si="6"/>
        <v>21.710784358945663</v>
      </c>
      <c r="AC32" s="31">
        <f t="shared" si="6"/>
        <v>21.758546696730811</v>
      </c>
      <c r="AD32" s="31">
        <f t="shared" si="6"/>
        <v>22.042840631013792</v>
      </c>
      <c r="AE32" s="31">
        <f t="shared" si="6"/>
        <v>22.023148730765143</v>
      </c>
      <c r="AF32" s="31">
        <f t="shared" si="6"/>
        <v>21.992349423421658</v>
      </c>
    </row>
    <row r="33" spans="1:32" ht="19.05" customHeight="1" x14ac:dyDescent="0.15">
      <c r="A33" s="22" t="s">
        <v>249</v>
      </c>
      <c r="B33" s="31">
        <f t="shared" ref="B33:AF33" si="7">B6/B$23*100</f>
        <v>2.5780731318975652</v>
      </c>
      <c r="C33" s="31">
        <f t="shared" si="7"/>
        <v>2.4470511084311406</v>
      </c>
      <c r="D33" s="31">
        <f t="shared" si="7"/>
        <v>2.377827957188428</v>
      </c>
      <c r="E33" s="31">
        <f t="shared" si="7"/>
        <v>2.4239853463563148</v>
      </c>
      <c r="F33" s="31">
        <f t="shared" si="7"/>
        <v>1.952605747492232</v>
      </c>
      <c r="G33" s="31">
        <f t="shared" si="7"/>
        <v>2.0675353964551695</v>
      </c>
      <c r="H33" s="31">
        <f t="shared" si="7"/>
        <v>2.0353182655251367</v>
      </c>
      <c r="I33" s="31">
        <f t="shared" si="7"/>
        <v>2.0676321019533286</v>
      </c>
      <c r="J33" s="31">
        <f t="shared" si="7"/>
        <v>2.1563448536942587</v>
      </c>
      <c r="K33" s="31">
        <f t="shared" si="7"/>
        <v>2.105961735028778</v>
      </c>
      <c r="L33" s="31">
        <f t="shared" si="7"/>
        <v>2.1643210746424577</v>
      </c>
      <c r="M33" s="31">
        <f t="shared" si="7"/>
        <v>2.3162264010141542</v>
      </c>
      <c r="N33" s="31">
        <f t="shared" si="7"/>
        <v>2.4749836135128276</v>
      </c>
      <c r="O33" s="31">
        <f t="shared" si="7"/>
        <v>2.5097276919242297</v>
      </c>
      <c r="P33" s="31">
        <f t="shared" si="7"/>
        <v>1.7080641969602701</v>
      </c>
      <c r="Q33" s="31">
        <f t="shared" si="7"/>
        <v>1.773416105944394</v>
      </c>
      <c r="R33" s="31">
        <f t="shared" si="7"/>
        <v>1.6218900038207067</v>
      </c>
      <c r="S33" s="31">
        <f t="shared" si="7"/>
        <v>1.4440109901051721</v>
      </c>
      <c r="T33" s="31">
        <f t="shared" si="7"/>
        <v>1.5254738229581482</v>
      </c>
      <c r="U33" s="31">
        <f t="shared" si="7"/>
        <v>1.5887262707881049</v>
      </c>
      <c r="V33" s="31">
        <f t="shared" si="7"/>
        <v>1.5454302774490885</v>
      </c>
      <c r="W33" s="31">
        <f t="shared" si="7"/>
        <v>1.8143812778460451</v>
      </c>
      <c r="X33" s="31">
        <f t="shared" si="7"/>
        <v>1.8843017236564557</v>
      </c>
      <c r="Y33" s="31">
        <f t="shared" si="7"/>
        <v>1.8277525237484791</v>
      </c>
      <c r="Z33" s="31">
        <f t="shared" si="7"/>
        <v>1.880390738775741</v>
      </c>
      <c r="AA33" s="31">
        <f t="shared" si="7"/>
        <v>1.9453071738169994</v>
      </c>
      <c r="AB33" s="31">
        <f t="shared" si="7"/>
        <v>2.0122124747385923</v>
      </c>
      <c r="AC33" s="31">
        <f t="shared" si="7"/>
        <v>2.0845824244799069</v>
      </c>
      <c r="AD33" s="31">
        <f t="shared" si="7"/>
        <v>2.1797134163736427</v>
      </c>
      <c r="AE33" s="31">
        <f t="shared" si="7"/>
        <v>2.202256392301452</v>
      </c>
      <c r="AF33" s="31">
        <f t="shared" si="7"/>
        <v>2.2749794557203979</v>
      </c>
    </row>
    <row r="34" spans="1:32" ht="19.05" customHeight="1" x14ac:dyDescent="0.15">
      <c r="A34" s="22" t="s">
        <v>250</v>
      </c>
      <c r="B34" s="31">
        <f t="shared" ref="B34:AF34" si="8">B7/B$23*100</f>
        <v>7.917130603050623</v>
      </c>
      <c r="C34" s="31">
        <f t="shared" si="8"/>
        <v>7.0826623812570002</v>
      </c>
      <c r="D34" s="31">
        <f t="shared" si="8"/>
        <v>6.850716184895175</v>
      </c>
      <c r="E34" s="31">
        <f t="shared" si="8"/>
        <v>6.888062580691094</v>
      </c>
      <c r="F34" s="31">
        <f t="shared" si="8"/>
        <v>7.03174148094927</v>
      </c>
      <c r="G34" s="31">
        <f t="shared" si="8"/>
        <v>7.3683242647154463</v>
      </c>
      <c r="H34" s="31">
        <f t="shared" si="8"/>
        <v>7.3739856649592399</v>
      </c>
      <c r="I34" s="31">
        <f t="shared" si="8"/>
        <v>8.4394982904605786</v>
      </c>
      <c r="J34" s="31">
        <f t="shared" si="8"/>
        <v>9.6917413418510492</v>
      </c>
      <c r="K34" s="31">
        <f t="shared" si="8"/>
        <v>9.8415137694606827</v>
      </c>
      <c r="L34" s="31">
        <f t="shared" si="8"/>
        <v>10.988880253345751</v>
      </c>
      <c r="M34" s="31">
        <f t="shared" si="8"/>
        <v>12.286879306048428</v>
      </c>
      <c r="N34" s="31">
        <f t="shared" si="8"/>
        <v>13.322889656932366</v>
      </c>
      <c r="O34" s="31">
        <f t="shared" si="8"/>
        <v>14.090819153168965</v>
      </c>
      <c r="P34" s="31">
        <f t="shared" si="8"/>
        <v>14.619810702651915</v>
      </c>
      <c r="Q34" s="31">
        <f t="shared" si="8"/>
        <v>14.478190452513036</v>
      </c>
      <c r="R34" s="31">
        <f t="shared" si="8"/>
        <v>14.183337727541604</v>
      </c>
      <c r="S34" s="31">
        <f t="shared" si="8"/>
        <v>13.920165742398829</v>
      </c>
      <c r="T34" s="31">
        <f t="shared" si="8"/>
        <v>13.937929028378393</v>
      </c>
      <c r="U34" s="31">
        <f t="shared" si="8"/>
        <v>13.945842356253827</v>
      </c>
      <c r="V34" s="31">
        <f t="shared" si="8"/>
        <v>12.403177594632384</v>
      </c>
      <c r="W34" s="31">
        <f t="shared" si="8"/>
        <v>12.411351263324255</v>
      </c>
      <c r="X34" s="31">
        <f t="shared" si="8"/>
        <v>11.98354599163806</v>
      </c>
      <c r="Y34" s="31">
        <f t="shared" si="8"/>
        <v>12.640228190129415</v>
      </c>
      <c r="Z34" s="31">
        <f t="shared" si="8"/>
        <v>13.128823122245379</v>
      </c>
      <c r="AA34" s="31">
        <f t="shared" si="8"/>
        <v>13.593335992161245</v>
      </c>
      <c r="AB34" s="31">
        <f t="shared" si="8"/>
        <v>13.766346153535725</v>
      </c>
      <c r="AC34" s="31">
        <f t="shared" si="8"/>
        <v>13.735318335165978</v>
      </c>
      <c r="AD34" s="31">
        <f t="shared" si="8"/>
        <v>13.851188529270258</v>
      </c>
      <c r="AE34" s="31">
        <f t="shared" si="8"/>
        <v>13.656958853948018</v>
      </c>
      <c r="AF34" s="31">
        <f t="shared" si="8"/>
        <v>13.583564749663587</v>
      </c>
    </row>
    <row r="35" spans="1:32" ht="19.05" customHeight="1" x14ac:dyDescent="0.15">
      <c r="A35" s="22" t="s">
        <v>131</v>
      </c>
      <c r="B35" s="31">
        <f t="shared" ref="B35:AF35" si="9">B8/B$23*100</f>
        <v>7.9097928339365451</v>
      </c>
      <c r="C35" s="31">
        <f t="shared" si="9"/>
        <v>7.0815089550228514</v>
      </c>
      <c r="D35" s="31">
        <f t="shared" si="9"/>
        <v>6.8438709318569337</v>
      </c>
      <c r="E35" s="31">
        <f t="shared" si="9"/>
        <v>6.8207164148413115</v>
      </c>
      <c r="F35" s="31">
        <f t="shared" si="9"/>
        <v>6.9420305860387232</v>
      </c>
      <c r="G35" s="31">
        <f t="shared" si="9"/>
        <v>7.269271511634293</v>
      </c>
      <c r="H35" s="31">
        <f t="shared" si="9"/>
        <v>7.3439252239490767</v>
      </c>
      <c r="I35" s="31">
        <f t="shared" si="9"/>
        <v>8.4225527528853696</v>
      </c>
      <c r="J35" s="31">
        <f t="shared" si="9"/>
        <v>9.6752196731155049</v>
      </c>
      <c r="K35" s="31">
        <f t="shared" si="9"/>
        <v>9.815524464559152</v>
      </c>
      <c r="L35" s="31">
        <f t="shared" si="9"/>
        <v>10.983609156755717</v>
      </c>
      <c r="M35" s="31">
        <f t="shared" si="9"/>
        <v>12.281000001994723</v>
      </c>
      <c r="N35" s="31">
        <f t="shared" si="9"/>
        <v>13.321115776163229</v>
      </c>
      <c r="O35" s="31">
        <f t="shared" si="9"/>
        <v>14.08880313911671</v>
      </c>
      <c r="P35" s="31">
        <f t="shared" si="9"/>
        <v>14.618072611058929</v>
      </c>
      <c r="Q35" s="31">
        <f t="shared" si="9"/>
        <v>14.476079025456718</v>
      </c>
      <c r="R35" s="31">
        <f t="shared" si="9"/>
        <v>14.181551084466928</v>
      </c>
      <c r="S35" s="31">
        <f t="shared" si="9"/>
        <v>13.917625299047604</v>
      </c>
      <c r="T35" s="31">
        <f t="shared" si="9"/>
        <v>13.923770513093237</v>
      </c>
      <c r="U35" s="31">
        <f t="shared" si="9"/>
        <v>13.930905813443095</v>
      </c>
      <c r="V35" s="31">
        <f t="shared" si="9"/>
        <v>12.389477910082558</v>
      </c>
      <c r="W35" s="31">
        <f t="shared" si="9"/>
        <v>12.4053769968575</v>
      </c>
      <c r="X35" s="31">
        <f t="shared" si="9"/>
        <v>11.980480265259695</v>
      </c>
      <c r="Y35" s="31">
        <f t="shared" si="9"/>
        <v>12.638415115652318</v>
      </c>
      <c r="Z35" s="31">
        <f t="shared" si="9"/>
        <v>13.12768935643496</v>
      </c>
      <c r="AA35" s="31">
        <f t="shared" si="9"/>
        <v>13.592559978672888</v>
      </c>
      <c r="AB35" s="31">
        <f t="shared" si="9"/>
        <v>13.765661429862968</v>
      </c>
      <c r="AC35" s="31">
        <f t="shared" si="9"/>
        <v>13.734502508229641</v>
      </c>
      <c r="AD35" s="31">
        <f t="shared" si="9"/>
        <v>13.850497664498803</v>
      </c>
      <c r="AE35" s="31">
        <f t="shared" si="9"/>
        <v>13.65666245936518</v>
      </c>
      <c r="AF35" s="31">
        <f t="shared" si="9"/>
        <v>13.583390462255791</v>
      </c>
    </row>
    <row r="36" spans="1:32" ht="19.05" customHeight="1" x14ac:dyDescent="0.15">
      <c r="A36" s="22" t="s">
        <v>132</v>
      </c>
      <c r="B36" s="31">
        <f t="shared" ref="B36:AF36" si="10">B9/B$23*100</f>
        <v>7.3377691140784742E-3</v>
      </c>
      <c r="C36" s="31">
        <f t="shared" si="10"/>
        <v>1.1534262341482274E-3</v>
      </c>
      <c r="D36" s="31">
        <f t="shared" si="10"/>
        <v>6.8452530382408557E-3</v>
      </c>
      <c r="E36" s="31">
        <f t="shared" si="10"/>
        <v>6.7346165849782522E-2</v>
      </c>
      <c r="F36" s="31">
        <f t="shared" si="10"/>
        <v>8.9710894910547082E-2</v>
      </c>
      <c r="G36" s="31">
        <f t="shared" si="10"/>
        <v>9.9052753081154021E-2</v>
      </c>
      <c r="H36" s="31">
        <f t="shared" si="10"/>
        <v>3.0060441010162985E-2</v>
      </c>
      <c r="I36" s="31">
        <f t="shared" si="10"/>
        <v>1.6945537575209235E-2</v>
      </c>
      <c r="J36" s="31">
        <f t="shared" si="10"/>
        <v>1.6521668735544968E-2</v>
      </c>
      <c r="K36" s="31">
        <f t="shared" si="10"/>
        <v>2.5989304901530893E-2</v>
      </c>
      <c r="L36" s="31">
        <f t="shared" si="10"/>
        <v>5.2710965900344374E-3</v>
      </c>
      <c r="M36" s="31">
        <f t="shared" si="10"/>
        <v>5.8793040537062748E-3</v>
      </c>
      <c r="N36" s="31">
        <f t="shared" si="10"/>
        <v>1.7738807691394824E-3</v>
      </c>
      <c r="O36" s="31">
        <f t="shared" si="10"/>
        <v>2.0160140522550427E-3</v>
      </c>
      <c r="P36" s="31">
        <f t="shared" si="10"/>
        <v>1.7380915929838586E-3</v>
      </c>
      <c r="Q36" s="31">
        <f t="shared" si="10"/>
        <v>2.1114270563176944E-3</v>
      </c>
      <c r="R36" s="31">
        <f t="shared" si="10"/>
        <v>1.7866430746748126E-3</v>
      </c>
      <c r="S36" s="31">
        <f t="shared" si="10"/>
        <v>2.5404433512252141E-3</v>
      </c>
      <c r="T36" s="31">
        <f t="shared" si="10"/>
        <v>1.4158515285156903E-2</v>
      </c>
      <c r="U36" s="31">
        <f t="shared" si="10"/>
        <v>1.4936542810731483E-2</v>
      </c>
      <c r="V36" s="31">
        <f t="shared" si="10"/>
        <v>1.3699684549826428E-2</v>
      </c>
      <c r="W36" s="31">
        <f t="shared" si="10"/>
        <v>5.9742664667561387E-3</v>
      </c>
      <c r="X36" s="31">
        <f t="shared" si="10"/>
        <v>3.0657263783649921E-3</v>
      </c>
      <c r="Y36" s="31">
        <f t="shared" si="10"/>
        <v>1.8130744770962002E-3</v>
      </c>
      <c r="Z36" s="31">
        <f t="shared" si="10"/>
        <v>1.1337658104171684E-3</v>
      </c>
      <c r="AA36" s="31">
        <f t="shared" si="10"/>
        <v>7.7601348835830593E-4</v>
      </c>
      <c r="AB36" s="31">
        <f t="shared" si="10"/>
        <v>6.8472367275584619E-4</v>
      </c>
      <c r="AC36" s="31">
        <f t="shared" si="10"/>
        <v>8.1582693633748147E-4</v>
      </c>
      <c r="AD36" s="31">
        <f t="shared" si="10"/>
        <v>6.9086477145526503E-4</v>
      </c>
      <c r="AE36" s="31">
        <f t="shared" si="10"/>
        <v>2.9639458283828101E-4</v>
      </c>
      <c r="AF36" s="31">
        <f t="shared" si="10"/>
        <v>1.742874077979069E-4</v>
      </c>
    </row>
    <row r="37" spans="1:32" ht="19.05" customHeight="1" x14ac:dyDescent="0.15">
      <c r="A37" s="19" t="s">
        <v>251</v>
      </c>
      <c r="B37" s="31">
        <f t="shared" ref="B37:AF37" si="11">B10/B$23*100</f>
        <v>3.2360148379066325</v>
      </c>
      <c r="C37" s="31">
        <f t="shared" si="11"/>
        <v>3.2198192834717414</v>
      </c>
      <c r="D37" s="31">
        <f t="shared" si="11"/>
        <v>3.3018275790919627</v>
      </c>
      <c r="E37" s="31">
        <f t="shared" si="11"/>
        <v>3.5607509224075571</v>
      </c>
      <c r="F37" s="31">
        <f t="shared" si="11"/>
        <v>3.5163999689345973</v>
      </c>
      <c r="G37" s="31">
        <f t="shared" si="11"/>
        <v>3.5895801156598481</v>
      </c>
      <c r="H37" s="31">
        <f t="shared" si="11"/>
        <v>3.5453292906386205</v>
      </c>
      <c r="I37" s="31">
        <f t="shared" si="11"/>
        <v>3.775699935847241</v>
      </c>
      <c r="J37" s="31">
        <f t="shared" si="11"/>
        <v>3.8389796780812593</v>
      </c>
      <c r="K37" s="31">
        <f t="shared" si="11"/>
        <v>3.3480335886500776</v>
      </c>
      <c r="L37" s="31">
        <f t="shared" si="11"/>
        <v>3.2929608554759704</v>
      </c>
      <c r="M37" s="31">
        <f t="shared" si="11"/>
        <v>3.1355825725254451</v>
      </c>
      <c r="N37" s="31">
        <f t="shared" si="11"/>
        <v>3.2354821914980776</v>
      </c>
      <c r="O37" s="31">
        <f t="shared" si="11"/>
        <v>3.3234915566327849</v>
      </c>
      <c r="P37" s="31">
        <f t="shared" si="11"/>
        <v>3.388261582131495</v>
      </c>
      <c r="Q37" s="31">
        <f t="shared" si="11"/>
        <v>3.4518243518217173</v>
      </c>
      <c r="R37" s="31">
        <f t="shared" si="11"/>
        <v>3.2824645539698305</v>
      </c>
      <c r="S37" s="31">
        <f t="shared" si="11"/>
        <v>3.3201933690422201</v>
      </c>
      <c r="T37" s="31">
        <f t="shared" si="11"/>
        <v>3.4928785111572975</v>
      </c>
      <c r="U37" s="31">
        <f t="shared" si="11"/>
        <v>3.446594670450994</v>
      </c>
      <c r="V37" s="31">
        <f t="shared" si="11"/>
        <v>3.2351335334759561</v>
      </c>
      <c r="W37" s="31">
        <f t="shared" si="11"/>
        <v>3.6031719135849274</v>
      </c>
      <c r="X37" s="31">
        <f t="shared" si="11"/>
        <v>3.6266836241867098</v>
      </c>
      <c r="Y37" s="31">
        <f t="shared" si="11"/>
        <v>3.5315387615069729</v>
      </c>
      <c r="Z37" s="31">
        <f t="shared" si="11"/>
        <v>3.478270466164346</v>
      </c>
      <c r="AA37" s="31">
        <f t="shared" si="11"/>
        <v>3.5008906215597104</v>
      </c>
      <c r="AB37" s="31">
        <f t="shared" si="11"/>
        <v>3.3851936559704705</v>
      </c>
      <c r="AC37" s="31">
        <f t="shared" si="11"/>
        <v>3.2802293822779922</v>
      </c>
      <c r="AD37" s="31">
        <f t="shared" si="11"/>
        <v>3.2769879192483975</v>
      </c>
      <c r="AE37" s="31">
        <f t="shared" si="11"/>
        <v>3.1730633670284734</v>
      </c>
      <c r="AF37" s="31">
        <f t="shared" si="11"/>
        <v>3.2873796117973959</v>
      </c>
    </row>
    <row r="38" spans="1:32" ht="19.05" customHeight="1" x14ac:dyDescent="0.15">
      <c r="A38" s="19" t="s">
        <v>252</v>
      </c>
      <c r="B38" s="31">
        <f t="shared" ref="B38:AF38" si="12">B11/B$23*100</f>
        <v>1.0651470591337133</v>
      </c>
      <c r="C38" s="31">
        <f t="shared" si="12"/>
        <v>1.0829990478944376</v>
      </c>
      <c r="D38" s="31">
        <f t="shared" si="12"/>
        <v>1.0081504650446045</v>
      </c>
      <c r="E38" s="31">
        <f t="shared" si="12"/>
        <v>0.99235795654260184</v>
      </c>
      <c r="F38" s="31">
        <f t="shared" si="12"/>
        <v>0.99154875859116198</v>
      </c>
      <c r="G38" s="31">
        <f t="shared" si="12"/>
        <v>1.0196223372014148</v>
      </c>
      <c r="H38" s="31">
        <f t="shared" si="12"/>
        <v>1.0040226739278395</v>
      </c>
      <c r="I38" s="31">
        <f t="shared" si="12"/>
        <v>1.0396627895916062</v>
      </c>
      <c r="J38" s="31">
        <f t="shared" si="12"/>
        <v>0.95949827589418735</v>
      </c>
      <c r="K38" s="31">
        <f t="shared" si="12"/>
        <v>0.61015173317987204</v>
      </c>
      <c r="L38" s="31">
        <f t="shared" si="12"/>
        <v>0.59871170158094744</v>
      </c>
      <c r="M38" s="31">
        <f t="shared" si="12"/>
        <v>0.6894340381979619</v>
      </c>
      <c r="N38" s="31">
        <f t="shared" si="12"/>
        <v>0.67765626108804322</v>
      </c>
      <c r="O38" s="31">
        <f t="shared" si="12"/>
        <v>0.65055777542147064</v>
      </c>
      <c r="P38" s="31">
        <f t="shared" si="12"/>
        <v>0.66799589741568499</v>
      </c>
      <c r="Q38" s="31">
        <f t="shared" si="12"/>
        <v>0.67744148578127705</v>
      </c>
      <c r="R38" s="31">
        <f t="shared" si="12"/>
        <v>0.65044038731046327</v>
      </c>
      <c r="S38" s="31">
        <f t="shared" si="12"/>
        <v>0.70341518412348802</v>
      </c>
      <c r="T38" s="31">
        <f t="shared" si="12"/>
        <v>0.78852195170716033</v>
      </c>
      <c r="U38" s="31">
        <f t="shared" si="12"/>
        <v>0.73785330327707899</v>
      </c>
      <c r="V38" s="31">
        <f t="shared" si="12"/>
        <v>0.65269020381973386</v>
      </c>
      <c r="W38" s="31">
        <f t="shared" si="12"/>
        <v>0.64345397830738049</v>
      </c>
      <c r="X38" s="31">
        <f t="shared" si="12"/>
        <v>0.63428530561993313</v>
      </c>
      <c r="Y38" s="31">
        <f t="shared" si="12"/>
        <v>0.71172155031430651</v>
      </c>
      <c r="Z38" s="31">
        <f t="shared" si="12"/>
        <v>0.74032132984459598</v>
      </c>
      <c r="AA38" s="31">
        <f t="shared" si="12"/>
        <v>0.87869564149599644</v>
      </c>
      <c r="AB38" s="31">
        <f t="shared" si="12"/>
        <v>0.89161726375444195</v>
      </c>
      <c r="AC38" s="31">
        <f t="shared" si="12"/>
        <v>0.89707156106173824</v>
      </c>
      <c r="AD38" s="31">
        <f t="shared" si="12"/>
        <v>0.95403381341943905</v>
      </c>
      <c r="AE38" s="31">
        <f t="shared" si="12"/>
        <v>0.97784915309252185</v>
      </c>
      <c r="AF38" s="31">
        <f t="shared" si="12"/>
        <v>0.52575108764729761</v>
      </c>
    </row>
    <row r="39" spans="1:32" ht="19.05" customHeight="1" x14ac:dyDescent="0.15">
      <c r="A39" s="22" t="s">
        <v>253</v>
      </c>
      <c r="B39" s="31">
        <f t="shared" ref="B39:AF39" si="13">B12/B$23*100</f>
        <v>10.713811157948246</v>
      </c>
      <c r="C39" s="31">
        <f t="shared" si="13"/>
        <v>11.096288079379379</v>
      </c>
      <c r="D39" s="31">
        <f t="shared" si="13"/>
        <v>11.124906747600717</v>
      </c>
      <c r="E39" s="31">
        <f t="shared" si="13"/>
        <v>10.98408938604949</v>
      </c>
      <c r="F39" s="31">
        <f t="shared" si="13"/>
        <v>10.842689142608226</v>
      </c>
      <c r="G39" s="31">
        <f t="shared" si="13"/>
        <v>10.926369167721033</v>
      </c>
      <c r="H39" s="31">
        <f t="shared" si="13"/>
        <v>10.623990541439264</v>
      </c>
      <c r="I39" s="31">
        <f t="shared" si="13"/>
        <v>10.942649955156066</v>
      </c>
      <c r="J39" s="31">
        <f t="shared" si="13"/>
        <v>11.234423290400876</v>
      </c>
      <c r="K39" s="31">
        <f t="shared" si="13"/>
        <v>11.978052132978172</v>
      </c>
      <c r="L39" s="31">
        <f t="shared" si="13"/>
        <v>12.01359557562294</v>
      </c>
      <c r="M39" s="31">
        <f t="shared" si="13"/>
        <v>13.278352161989046</v>
      </c>
      <c r="N39" s="31">
        <f t="shared" si="13"/>
        <v>13.870216510199187</v>
      </c>
      <c r="O39" s="31">
        <f t="shared" si="13"/>
        <v>13.222841987946712</v>
      </c>
      <c r="P39" s="31">
        <f t="shared" si="13"/>
        <v>14.072016517410285</v>
      </c>
      <c r="Q39" s="31">
        <f t="shared" si="13"/>
        <v>14.559740177743988</v>
      </c>
      <c r="R39" s="31">
        <f t="shared" si="13"/>
        <v>15.777875367164812</v>
      </c>
      <c r="S39" s="31">
        <f t="shared" si="13"/>
        <v>16.527663107857691</v>
      </c>
      <c r="T39" s="31">
        <f t="shared" si="13"/>
        <v>18.226196486222008</v>
      </c>
      <c r="U39" s="31">
        <f t="shared" si="13"/>
        <v>17.907188737310836</v>
      </c>
      <c r="V39" s="31">
        <f t="shared" si="13"/>
        <v>17.66054468879133</v>
      </c>
      <c r="W39" s="31">
        <f t="shared" si="13"/>
        <v>18.296627750189952</v>
      </c>
      <c r="X39" s="31">
        <f t="shared" si="13"/>
        <v>19.177668869868928</v>
      </c>
      <c r="Y39" s="31">
        <f t="shared" si="13"/>
        <v>19.644951351133447</v>
      </c>
      <c r="Z39" s="31">
        <f t="shared" si="13"/>
        <v>19.95827934821893</v>
      </c>
      <c r="AA39" s="31">
        <f t="shared" si="13"/>
        <v>20.690073775858906</v>
      </c>
      <c r="AB39" s="31">
        <f t="shared" si="13"/>
        <v>23.479841864741545</v>
      </c>
      <c r="AC39" s="31">
        <f t="shared" si="13"/>
        <v>23.286555891780239</v>
      </c>
      <c r="AD39" s="31">
        <f t="shared" si="13"/>
        <v>23.923015553550663</v>
      </c>
      <c r="AE39" s="31">
        <f t="shared" si="13"/>
        <v>22.413526775616312</v>
      </c>
      <c r="AF39" s="31">
        <f t="shared" si="13"/>
        <v>23.075337325505515</v>
      </c>
    </row>
    <row r="40" spans="1:32" ht="19.05" customHeight="1" x14ac:dyDescent="0.15">
      <c r="A40" s="22" t="s">
        <v>254</v>
      </c>
      <c r="B40" s="31">
        <f t="shared" ref="B40:AF40" si="14">B13/B$23*100</f>
        <v>1.2685627833678983</v>
      </c>
      <c r="C40" s="31">
        <f t="shared" si="14"/>
        <v>1.0666285203333368</v>
      </c>
      <c r="D40" s="31">
        <f t="shared" si="14"/>
        <v>0.599667790887917</v>
      </c>
      <c r="E40" s="31">
        <f t="shared" si="14"/>
        <v>0.58038318555837942</v>
      </c>
      <c r="F40" s="31">
        <f t="shared" si="14"/>
        <v>0.38083006298995498</v>
      </c>
      <c r="G40" s="31">
        <f t="shared" si="14"/>
        <v>0.36788540770665107</v>
      </c>
      <c r="H40" s="31">
        <f t="shared" si="14"/>
        <v>0.30152187921522811</v>
      </c>
      <c r="I40" s="31">
        <f t="shared" si="14"/>
        <v>0.31270834330679509</v>
      </c>
      <c r="J40" s="31">
        <f t="shared" si="14"/>
        <v>0.30246145864240637</v>
      </c>
      <c r="K40" s="31">
        <f t="shared" si="14"/>
        <v>0.22670448778678451</v>
      </c>
      <c r="L40" s="31">
        <f t="shared" si="14"/>
        <v>0.18803921172976112</v>
      </c>
      <c r="M40" s="31">
        <f t="shared" si="14"/>
        <v>0.1816664172642429</v>
      </c>
      <c r="N40" s="31">
        <f t="shared" si="14"/>
        <v>0.18217669508428214</v>
      </c>
      <c r="O40" s="31">
        <f t="shared" si="14"/>
        <v>0.20983022829313591</v>
      </c>
      <c r="P40" s="31">
        <f t="shared" si="14"/>
        <v>0.2682208684516888</v>
      </c>
      <c r="Q40" s="31">
        <f t="shared" si="14"/>
        <v>0.23685467156146933</v>
      </c>
      <c r="R40" s="31">
        <f t="shared" si="14"/>
        <v>0.45861734811260207</v>
      </c>
      <c r="S40" s="31">
        <f t="shared" si="14"/>
        <v>0.24222190993266607</v>
      </c>
      <c r="T40" s="31">
        <f t="shared" si="14"/>
        <v>0.2563207032396328</v>
      </c>
      <c r="U40" s="31">
        <f t="shared" si="14"/>
        <v>0.24605036420116239</v>
      </c>
      <c r="V40" s="31">
        <f t="shared" si="14"/>
        <v>0.22036202666545338</v>
      </c>
      <c r="W40" s="31">
        <f t="shared" si="14"/>
        <v>0.20647179071180002</v>
      </c>
      <c r="X40" s="31">
        <f t="shared" si="14"/>
        <v>0.19287599514194675</v>
      </c>
      <c r="Y40" s="31">
        <f t="shared" si="14"/>
        <v>0.18826772179099774</v>
      </c>
      <c r="Z40" s="31">
        <f t="shared" si="14"/>
        <v>0.18629344445430254</v>
      </c>
      <c r="AA40" s="31">
        <f t="shared" si="14"/>
        <v>0.18110035120715559</v>
      </c>
      <c r="AB40" s="31">
        <f t="shared" si="14"/>
        <v>0.14167376040391641</v>
      </c>
      <c r="AC40" s="31">
        <f t="shared" si="14"/>
        <v>0.13858621069235211</v>
      </c>
      <c r="AD40" s="31">
        <f t="shared" si="14"/>
        <v>0.13874797818047038</v>
      </c>
      <c r="AE40" s="31">
        <f t="shared" si="14"/>
        <v>1.7482043767512587</v>
      </c>
      <c r="AF40" s="31">
        <f t="shared" si="14"/>
        <v>1.7937923796907518</v>
      </c>
    </row>
    <row r="41" spans="1:32" ht="19.05" customHeight="1" x14ac:dyDescent="0.15">
      <c r="A41" s="22" t="s">
        <v>255</v>
      </c>
      <c r="B41" s="31">
        <f t="shared" ref="B41:AF41" si="15">B14/B$23*100</f>
        <v>3.9865753089561093</v>
      </c>
      <c r="C41" s="31">
        <f t="shared" si="15"/>
        <v>5.9406155571989299</v>
      </c>
      <c r="D41" s="31">
        <f t="shared" si="15"/>
        <v>6.3534712549190102</v>
      </c>
      <c r="E41" s="31">
        <f t="shared" si="15"/>
        <v>2.8252280406382075</v>
      </c>
      <c r="F41" s="31">
        <f t="shared" si="15"/>
        <v>2.3106645500903653</v>
      </c>
      <c r="G41" s="31">
        <f t="shared" si="15"/>
        <v>1.930050708030318</v>
      </c>
      <c r="H41" s="31">
        <f t="shared" si="15"/>
        <v>1.6812318058644822</v>
      </c>
      <c r="I41" s="31">
        <f t="shared" si="15"/>
        <v>1.0820333623828082</v>
      </c>
      <c r="J41" s="31">
        <f t="shared" si="15"/>
        <v>0.88828339098741393</v>
      </c>
      <c r="K41" s="31">
        <f t="shared" si="15"/>
        <v>2.9363362011528982</v>
      </c>
      <c r="L41" s="31">
        <f t="shared" si="15"/>
        <v>1.14786452671652</v>
      </c>
      <c r="M41" s="31">
        <f t="shared" si="15"/>
        <v>1.8698232879275511</v>
      </c>
      <c r="N41" s="31">
        <f t="shared" si="15"/>
        <v>1.4891486987400715</v>
      </c>
      <c r="O41" s="31">
        <f t="shared" si="15"/>
        <v>1.0156515981194694</v>
      </c>
      <c r="P41" s="31">
        <f t="shared" si="15"/>
        <v>0.75218375837356355</v>
      </c>
      <c r="Q41" s="31">
        <f t="shared" si="15"/>
        <v>0.75109698190474972</v>
      </c>
      <c r="R41" s="31">
        <f t="shared" si="15"/>
        <v>0.71889914094571261</v>
      </c>
      <c r="S41" s="31">
        <f t="shared" si="15"/>
        <v>0.95435286828666166</v>
      </c>
      <c r="T41" s="31">
        <f t="shared" si="15"/>
        <v>0.35449286192949042</v>
      </c>
      <c r="U41" s="31">
        <f t="shared" si="15"/>
        <v>3.2052214301805471</v>
      </c>
      <c r="V41" s="31">
        <f t="shared" si="15"/>
        <v>6.5077920824257465</v>
      </c>
      <c r="W41" s="31">
        <f t="shared" si="15"/>
        <v>3.3501128288670099</v>
      </c>
      <c r="X41" s="31">
        <f t="shared" si="15"/>
        <v>6.1665646175350615</v>
      </c>
      <c r="Y41" s="31">
        <f t="shared" si="15"/>
        <v>4.7092794099268902</v>
      </c>
      <c r="Z41" s="31">
        <f t="shared" si="15"/>
        <v>4.4300348976842496</v>
      </c>
      <c r="AA41" s="31">
        <f t="shared" si="15"/>
        <v>3.2051793781103664</v>
      </c>
      <c r="AB41" s="31">
        <f t="shared" si="15"/>
        <v>1.8249523923207784</v>
      </c>
      <c r="AC41" s="31">
        <f t="shared" si="15"/>
        <v>1.5113422384703032</v>
      </c>
      <c r="AD41" s="31">
        <f t="shared" si="15"/>
        <v>1.4671470221687311</v>
      </c>
      <c r="AE41" s="31">
        <f t="shared" si="15"/>
        <v>2.320039487063458</v>
      </c>
      <c r="AF41" s="31">
        <f t="shared" si="15"/>
        <v>1.0218208278693055</v>
      </c>
    </row>
    <row r="42" spans="1:32" ht="19.05" customHeight="1" x14ac:dyDescent="0.15">
      <c r="A42" s="22" t="s">
        <v>256</v>
      </c>
      <c r="B42" s="31">
        <f t="shared" ref="B42:AF42" si="16">B15/B$23*100</f>
        <v>0.62885020263024349</v>
      </c>
      <c r="C42" s="31">
        <f t="shared" si="16"/>
        <v>0.13950515057705468</v>
      </c>
      <c r="D42" s="31">
        <f t="shared" si="16"/>
        <v>0.23286442427334247</v>
      </c>
      <c r="E42" s="31">
        <f t="shared" si="16"/>
        <v>0.17376670582694595</v>
      </c>
      <c r="F42" s="31">
        <f t="shared" si="16"/>
        <v>0.30474035234135632</v>
      </c>
      <c r="G42" s="31">
        <f t="shared" si="16"/>
        <v>0.33124470584108523</v>
      </c>
      <c r="H42" s="31">
        <f t="shared" si="16"/>
        <v>0.15747592035132926</v>
      </c>
      <c r="I42" s="31">
        <f t="shared" si="16"/>
        <v>0.14264076887492227</v>
      </c>
      <c r="J42" s="31">
        <f t="shared" si="16"/>
        <v>0.18988295137093014</v>
      </c>
      <c r="K42" s="31">
        <f t="shared" si="16"/>
        <v>0.37849096412371369</v>
      </c>
      <c r="L42" s="31">
        <f t="shared" si="16"/>
        <v>0.20957379768921408</v>
      </c>
      <c r="M42" s="31">
        <f t="shared" si="16"/>
        <v>4.5476754746455607E-2</v>
      </c>
      <c r="N42" s="31">
        <f t="shared" si="16"/>
        <v>5.2460176674166178E-2</v>
      </c>
      <c r="O42" s="31">
        <f t="shared" si="16"/>
        <v>1.5520183734526457E-2</v>
      </c>
      <c r="P42" s="31">
        <f t="shared" si="16"/>
        <v>1.6601629561473784E-2</v>
      </c>
      <c r="Q42" s="31">
        <f t="shared" si="16"/>
        <v>7.6982445982137368E-2</v>
      </c>
      <c r="R42" s="31">
        <f t="shared" si="16"/>
        <v>1.4689413846711068E-2</v>
      </c>
      <c r="S42" s="31">
        <f t="shared" si="16"/>
        <v>1.0978409058678031E-2</v>
      </c>
      <c r="T42" s="31">
        <f t="shared" si="16"/>
        <v>9.9102838416269875E-3</v>
      </c>
      <c r="U42" s="31">
        <f t="shared" si="16"/>
        <v>1.8198794356430726E-2</v>
      </c>
      <c r="V42" s="31">
        <f t="shared" si="16"/>
        <v>3.8822531440720173E-3</v>
      </c>
      <c r="W42" s="31">
        <f t="shared" si="16"/>
        <v>3.212293380905994E-3</v>
      </c>
      <c r="X42" s="31">
        <f t="shared" si="16"/>
        <v>0</v>
      </c>
      <c r="Y42" s="31">
        <f t="shared" si="16"/>
        <v>0</v>
      </c>
      <c r="Z42" s="31">
        <f t="shared" si="16"/>
        <v>0</v>
      </c>
      <c r="AA42" s="31">
        <f t="shared" si="16"/>
        <v>0</v>
      </c>
      <c r="AB42" s="31">
        <f t="shared" si="16"/>
        <v>0</v>
      </c>
      <c r="AC42" s="31">
        <f t="shared" si="16"/>
        <v>0</v>
      </c>
      <c r="AD42" s="31">
        <f t="shared" si="16"/>
        <v>1.9324794407483793E-2</v>
      </c>
      <c r="AE42" s="31">
        <f t="shared" si="16"/>
        <v>0</v>
      </c>
      <c r="AF42" s="31">
        <f t="shared" si="16"/>
        <v>0</v>
      </c>
    </row>
    <row r="43" spans="1:32" ht="19.05" customHeight="1" x14ac:dyDescent="0.15">
      <c r="A43" s="22" t="s">
        <v>257</v>
      </c>
      <c r="B43" s="31">
        <f t="shared" ref="B43:AF43" si="17">B16/B$23*100</f>
        <v>7.6722522068642247</v>
      </c>
      <c r="C43" s="31">
        <f t="shared" si="17"/>
        <v>6.9139949831439189</v>
      </c>
      <c r="D43" s="31">
        <f t="shared" si="17"/>
        <v>7.6585454503108714</v>
      </c>
      <c r="E43" s="31">
        <f t="shared" si="17"/>
        <v>8.1562405517827461</v>
      </c>
      <c r="F43" s="31">
        <f t="shared" si="17"/>
        <v>9.4181663679576246</v>
      </c>
      <c r="G43" s="31">
        <f t="shared" si="17"/>
        <v>9.284074082170104</v>
      </c>
      <c r="H43" s="31">
        <f t="shared" si="17"/>
        <v>8.5519086231094938</v>
      </c>
      <c r="I43" s="31">
        <f t="shared" si="17"/>
        <v>8.6556816157954</v>
      </c>
      <c r="J43" s="31">
        <f t="shared" si="17"/>
        <v>8.8682648549979621</v>
      </c>
      <c r="K43" s="31">
        <f t="shared" si="17"/>
        <v>8.7545945945820556</v>
      </c>
      <c r="L43" s="31">
        <f t="shared" si="17"/>
        <v>8.1914429745291653</v>
      </c>
      <c r="M43" s="31">
        <f t="shared" si="17"/>
        <v>8.098906900588803</v>
      </c>
      <c r="N43" s="31">
        <f t="shared" si="17"/>
        <v>8.5591991113148307</v>
      </c>
      <c r="O43" s="31">
        <f t="shared" si="17"/>
        <v>8.4992475896991611</v>
      </c>
      <c r="P43" s="31">
        <f t="shared" si="17"/>
        <v>12.310634846144886</v>
      </c>
      <c r="Q43" s="31">
        <f t="shared" si="17"/>
        <v>14.646359297478382</v>
      </c>
      <c r="R43" s="31">
        <f t="shared" si="17"/>
        <v>13.487970091681351</v>
      </c>
      <c r="S43" s="31">
        <f t="shared" si="17"/>
        <v>11.857755692191056</v>
      </c>
      <c r="T43" s="31">
        <f t="shared" si="17"/>
        <v>10.986314758707325</v>
      </c>
      <c r="U43" s="31">
        <f t="shared" si="17"/>
        <v>11.841605859996859</v>
      </c>
      <c r="V43" s="31">
        <f t="shared" si="17"/>
        <v>12.66895820415454</v>
      </c>
      <c r="W43" s="31">
        <f t="shared" si="17"/>
        <v>15.272443113424327</v>
      </c>
      <c r="X43" s="31">
        <f t="shared" si="17"/>
        <v>13.883184941841654</v>
      </c>
      <c r="Y43" s="31">
        <f t="shared" si="17"/>
        <v>14.977530707634584</v>
      </c>
      <c r="Z43" s="31">
        <f t="shared" si="17"/>
        <v>13.282913945242267</v>
      </c>
      <c r="AA43" s="31">
        <f t="shared" si="17"/>
        <v>12.503971561675348</v>
      </c>
      <c r="AB43" s="31">
        <f t="shared" si="17"/>
        <v>11.066234475964738</v>
      </c>
      <c r="AC43" s="31">
        <f t="shared" si="17"/>
        <v>10.617662785956039</v>
      </c>
      <c r="AD43" s="31">
        <f t="shared" si="17"/>
        <v>10.074608014582369</v>
      </c>
      <c r="AE43" s="31">
        <f t="shared" si="17"/>
        <v>7.3453804189907146</v>
      </c>
      <c r="AF43" s="31">
        <f t="shared" si="17"/>
        <v>6.3794127827098031</v>
      </c>
    </row>
    <row r="44" spans="1:32" ht="19.05" customHeight="1" x14ac:dyDescent="0.15">
      <c r="A44" s="22" t="s">
        <v>258</v>
      </c>
      <c r="B44" s="31">
        <f t="shared" ref="B44:AF44" si="18">B17/B$23*100</f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1">
        <f t="shared" si="18"/>
        <v>0</v>
      </c>
      <c r="G44" s="31">
        <f t="shared" si="18"/>
        <v>0</v>
      </c>
      <c r="H44" s="31">
        <f t="shared" si="18"/>
        <v>0</v>
      </c>
      <c r="I44" s="31">
        <f t="shared" si="18"/>
        <v>0</v>
      </c>
      <c r="J44" s="31">
        <f t="shared" si="18"/>
        <v>0</v>
      </c>
      <c r="K44" s="31">
        <f t="shared" si="18"/>
        <v>0</v>
      </c>
      <c r="L44" s="31">
        <f t="shared" si="18"/>
        <v>0</v>
      </c>
      <c r="M44" s="31">
        <f t="shared" si="18"/>
        <v>0</v>
      </c>
      <c r="N44" s="31">
        <f t="shared" si="18"/>
        <v>0</v>
      </c>
      <c r="O44" s="31">
        <f t="shared" si="18"/>
        <v>0</v>
      </c>
      <c r="P44" s="31">
        <f t="shared" si="18"/>
        <v>0</v>
      </c>
      <c r="Q44" s="31">
        <f t="shared" si="18"/>
        <v>1.2465622011558003E-7</v>
      </c>
      <c r="R44" s="31">
        <f t="shared" si="18"/>
        <v>0</v>
      </c>
      <c r="S44" s="31">
        <f t="shared" si="18"/>
        <v>0</v>
      </c>
      <c r="T44" s="31">
        <f t="shared" si="18"/>
        <v>0</v>
      </c>
      <c r="U44" s="31">
        <f t="shared" si="18"/>
        <v>0</v>
      </c>
      <c r="V44" s="31">
        <f t="shared" si="18"/>
        <v>0</v>
      </c>
      <c r="W44" s="31">
        <f t="shared" si="18"/>
        <v>0</v>
      </c>
      <c r="X44" s="31">
        <f t="shared" si="18"/>
        <v>0</v>
      </c>
      <c r="Y44" s="31">
        <f t="shared" si="18"/>
        <v>0</v>
      </c>
      <c r="Z44" s="31">
        <f t="shared" si="18"/>
        <v>0</v>
      </c>
      <c r="AA44" s="31">
        <f t="shared" si="18"/>
        <v>0</v>
      </c>
      <c r="AB44" s="31">
        <f t="shared" si="18"/>
        <v>0</v>
      </c>
      <c r="AC44" s="31">
        <f t="shared" si="18"/>
        <v>0</v>
      </c>
      <c r="AD44" s="31">
        <f t="shared" si="18"/>
        <v>0</v>
      </c>
      <c r="AE44" s="31">
        <f t="shared" si="18"/>
        <v>0</v>
      </c>
      <c r="AF44" s="31">
        <f t="shared" si="18"/>
        <v>0</v>
      </c>
    </row>
    <row r="45" spans="1:32" ht="19.05" customHeight="1" x14ac:dyDescent="0.15">
      <c r="A45" s="22" t="s">
        <v>259</v>
      </c>
      <c r="B45" s="31">
        <f t="shared" ref="B45:AF45" si="19">B18/B$23*100</f>
        <v>25.545978555930443</v>
      </c>
      <c r="C45" s="31">
        <f t="shared" si="19"/>
        <v>26.175552581655946</v>
      </c>
      <c r="D45" s="31">
        <f t="shared" si="19"/>
        <v>26.317608665768244</v>
      </c>
      <c r="E45" s="31">
        <f t="shared" si="19"/>
        <v>30.31659981643357</v>
      </c>
      <c r="F45" s="31">
        <f t="shared" si="19"/>
        <v>31.943235838002064</v>
      </c>
      <c r="G45" s="31">
        <f t="shared" si="19"/>
        <v>30.824764796164299</v>
      </c>
      <c r="H45" s="31">
        <f t="shared" si="19"/>
        <v>34.938191189832537</v>
      </c>
      <c r="I45" s="31">
        <f t="shared" si="19"/>
        <v>33.120577660415911</v>
      </c>
      <c r="J45" s="31">
        <f t="shared" si="19"/>
        <v>30.72784989773039</v>
      </c>
      <c r="K45" s="31">
        <f t="shared" si="19"/>
        <v>29.972574474256035</v>
      </c>
      <c r="L45" s="31">
        <f t="shared" si="19"/>
        <v>30.180939476362322</v>
      </c>
      <c r="M45" s="31">
        <f t="shared" si="19"/>
        <v>27.736059161076117</v>
      </c>
      <c r="N45" s="31">
        <f t="shared" si="19"/>
        <v>26.656524844877577</v>
      </c>
      <c r="O45" s="31">
        <f t="shared" si="19"/>
        <v>25.690014952738878</v>
      </c>
      <c r="P45" s="31">
        <f t="shared" si="19"/>
        <v>21.971573991960359</v>
      </c>
      <c r="Q45" s="31">
        <f t="shared" si="19"/>
        <v>19.566959150339912</v>
      </c>
      <c r="R45" s="31">
        <f t="shared" si="19"/>
        <v>19.488327867656054</v>
      </c>
      <c r="S45" s="31">
        <f t="shared" si="19"/>
        <v>20.040667732300211</v>
      </c>
      <c r="T45" s="31">
        <f t="shared" si="19"/>
        <v>17.731263579776328</v>
      </c>
      <c r="U45" s="31">
        <f t="shared" si="19"/>
        <v>14.724651934779514</v>
      </c>
      <c r="V45" s="31">
        <f t="shared" si="19"/>
        <v>15.737641091365223</v>
      </c>
      <c r="W45" s="31">
        <f t="shared" si="19"/>
        <v>15.426949982539984</v>
      </c>
      <c r="X45" s="31">
        <f t="shared" si="19"/>
        <v>12.823927924727945</v>
      </c>
      <c r="Y45" s="31">
        <f t="shared" si="19"/>
        <v>11.826926566135562</v>
      </c>
      <c r="Z45" s="31">
        <f t="shared" si="19"/>
        <v>13.312299911243253</v>
      </c>
      <c r="AA45" s="31">
        <f t="shared" si="19"/>
        <v>13.482374257340684</v>
      </c>
      <c r="AB45" s="31">
        <f t="shared" si="19"/>
        <v>12.666561117339473</v>
      </c>
      <c r="AC45" s="31">
        <f t="shared" si="19"/>
        <v>13.024182549775205</v>
      </c>
      <c r="AD45" s="31">
        <f t="shared" si="19"/>
        <v>14.280212180956259</v>
      </c>
      <c r="AE45" s="31">
        <f t="shared" si="19"/>
        <v>16.257984869723469</v>
      </c>
      <c r="AF45" s="31">
        <f t="shared" si="19"/>
        <v>17.193519129604866</v>
      </c>
    </row>
    <row r="46" spans="1:32" ht="19.05" customHeight="1" x14ac:dyDescent="0.15">
      <c r="A46" s="22" t="s">
        <v>39</v>
      </c>
      <c r="B46" s="31">
        <f t="shared" ref="B46:AF46" si="20">B19/B$23*100</f>
        <v>13.819110578891463</v>
      </c>
      <c r="C46" s="31">
        <f t="shared" si="20"/>
        <v>12.743557419877533</v>
      </c>
      <c r="D46" s="31">
        <f t="shared" si="20"/>
        <v>12.13560678963543</v>
      </c>
      <c r="E46" s="31">
        <f t="shared" si="20"/>
        <v>14.312393099370915</v>
      </c>
      <c r="F46" s="31">
        <f t="shared" si="20"/>
        <v>15.288597379073195</v>
      </c>
      <c r="G46" s="31">
        <f t="shared" si="20"/>
        <v>15.007388189199174</v>
      </c>
      <c r="H46" s="31">
        <f t="shared" si="20"/>
        <v>16.053298443772249</v>
      </c>
      <c r="I46" s="31">
        <f t="shared" si="20"/>
        <v>14.713983246168722</v>
      </c>
      <c r="J46" s="31">
        <f t="shared" si="20"/>
        <v>13.757276833094977</v>
      </c>
      <c r="K46" s="31">
        <f t="shared" si="20"/>
        <v>13.87502943991754</v>
      </c>
      <c r="L46" s="31">
        <f t="shared" si="20"/>
        <v>15.083655133072513</v>
      </c>
      <c r="M46" s="31">
        <f t="shared" si="20"/>
        <v>13.604415149017033</v>
      </c>
      <c r="N46" s="31">
        <f t="shared" si="20"/>
        <v>12.960322987230388</v>
      </c>
      <c r="O46" s="31">
        <f t="shared" si="20"/>
        <v>12.661073411145217</v>
      </c>
      <c r="P46" s="31">
        <f t="shared" si="20"/>
        <v>10.353990764263482</v>
      </c>
      <c r="Q46" s="31">
        <f t="shared" si="20"/>
        <v>8.469078399449387</v>
      </c>
      <c r="R46" s="31">
        <f t="shared" si="20"/>
        <v>8.1824443907533642</v>
      </c>
      <c r="S46" s="31">
        <f t="shared" si="20"/>
        <v>6.7587859925626024</v>
      </c>
      <c r="T46" s="31">
        <f t="shared" si="20"/>
        <v>7.0287980153289356</v>
      </c>
      <c r="U46" s="31">
        <f t="shared" si="20"/>
        <v>6.1718398069953979</v>
      </c>
      <c r="V46" s="31">
        <f t="shared" si="20"/>
        <v>6.1653698976973628</v>
      </c>
      <c r="W46" s="31">
        <f t="shared" si="20"/>
        <v>5.1034189485541299</v>
      </c>
      <c r="X46" s="31">
        <f t="shared" si="20"/>
        <v>6.5462707167800529</v>
      </c>
      <c r="Y46" s="31">
        <f t="shared" si="20"/>
        <v>7.6633144042146331</v>
      </c>
      <c r="Z46" s="31">
        <f t="shared" si="20"/>
        <v>9.4100549123299473</v>
      </c>
      <c r="AA46" s="31">
        <f t="shared" si="20"/>
        <v>9.2027898986545864</v>
      </c>
      <c r="AB46" s="31">
        <f t="shared" si="20"/>
        <v>7.9875253852535879</v>
      </c>
      <c r="AC46" s="31">
        <f t="shared" si="20"/>
        <v>7.9454972102675754</v>
      </c>
      <c r="AD46" s="31">
        <f t="shared" si="20"/>
        <v>7.9667240364027396</v>
      </c>
      <c r="AE46" s="31">
        <f t="shared" si="20"/>
        <v>9.2078474100732244</v>
      </c>
      <c r="AF46" s="31">
        <f t="shared" si="20"/>
        <v>8.970443004957863</v>
      </c>
    </row>
    <row r="47" spans="1:32" ht="19.05" customHeight="1" x14ac:dyDescent="0.15">
      <c r="A47" s="22" t="s">
        <v>40</v>
      </c>
      <c r="B47" s="31">
        <f t="shared" ref="B47:AF47" si="21">B20/B$23*100</f>
        <v>9.57751034128691</v>
      </c>
      <c r="C47" s="31">
        <f t="shared" si="21"/>
        <v>11.321319466592495</v>
      </c>
      <c r="D47" s="31">
        <f t="shared" si="21"/>
        <v>12.18481996100062</v>
      </c>
      <c r="E47" s="31">
        <f t="shared" si="21"/>
        <v>13.759666770717068</v>
      </c>
      <c r="F47" s="31">
        <f t="shared" si="21"/>
        <v>14.601955233347979</v>
      </c>
      <c r="G47" s="31">
        <f t="shared" si="21"/>
        <v>14.190627335050445</v>
      </c>
      <c r="H47" s="31">
        <f t="shared" si="21"/>
        <v>16.636949645716012</v>
      </c>
      <c r="I47" s="31">
        <f t="shared" si="21"/>
        <v>16.685353136302535</v>
      </c>
      <c r="J47" s="31">
        <f t="shared" si="21"/>
        <v>15.34063726522024</v>
      </c>
      <c r="K47" s="31">
        <f t="shared" si="21"/>
        <v>14.006684582977982</v>
      </c>
      <c r="L47" s="31">
        <f t="shared" si="21"/>
        <v>12.896901034674633</v>
      </c>
      <c r="M47" s="31">
        <f t="shared" si="21"/>
        <v>11.753579822716915</v>
      </c>
      <c r="N47" s="31">
        <f t="shared" si="21"/>
        <v>11.761309280015839</v>
      </c>
      <c r="O47" s="31">
        <f t="shared" si="21"/>
        <v>10.894880578610239</v>
      </c>
      <c r="P47" s="31">
        <f t="shared" si="21"/>
        <v>9.3363720456887265</v>
      </c>
      <c r="Q47" s="31">
        <f t="shared" si="21"/>
        <v>9.3054998215864071</v>
      </c>
      <c r="R47" s="31">
        <f t="shared" si="21"/>
        <v>9.5769916252268761</v>
      </c>
      <c r="S47" s="31">
        <f t="shared" si="21"/>
        <v>11.735747509977088</v>
      </c>
      <c r="T47" s="31">
        <f t="shared" si="21"/>
        <v>9.1850200893953691</v>
      </c>
      <c r="U47" s="31">
        <f t="shared" si="21"/>
        <v>6.9532767149494319</v>
      </c>
      <c r="V47" s="31">
        <f t="shared" si="21"/>
        <v>8.0327858870537892</v>
      </c>
      <c r="W47" s="31">
        <f t="shared" si="21"/>
        <v>9.0782710538191367</v>
      </c>
      <c r="X47" s="31">
        <f t="shared" si="21"/>
        <v>5.2996204532225741</v>
      </c>
      <c r="Y47" s="31">
        <f t="shared" si="21"/>
        <v>3.3155279865410363</v>
      </c>
      <c r="Z47" s="31">
        <f t="shared" si="21"/>
        <v>3.4141150565005671</v>
      </c>
      <c r="AA47" s="31">
        <f t="shared" si="21"/>
        <v>3.7816332807874455</v>
      </c>
      <c r="AB47" s="31">
        <f t="shared" si="21"/>
        <v>4.2289162519728709</v>
      </c>
      <c r="AC47" s="31">
        <f t="shared" si="21"/>
        <v>4.5606583394071105</v>
      </c>
      <c r="AD47" s="31">
        <f t="shared" si="21"/>
        <v>5.7577908026652347</v>
      </c>
      <c r="AE47" s="31">
        <f t="shared" si="21"/>
        <v>6.4507820243906666</v>
      </c>
      <c r="AF47" s="31">
        <f t="shared" si="21"/>
        <v>7.5027811256998103</v>
      </c>
    </row>
    <row r="48" spans="1:32" ht="19.05" customHeight="1" x14ac:dyDescent="0.15">
      <c r="A48" s="22" t="s">
        <v>260</v>
      </c>
      <c r="B48" s="31">
        <f t="shared" ref="B48:AF48" si="22">B21/B$23*100</f>
        <v>0.85915246408094748</v>
      </c>
      <c r="C48" s="31">
        <f t="shared" si="22"/>
        <v>1.3561617648048439</v>
      </c>
      <c r="D48" s="31">
        <f t="shared" si="22"/>
        <v>2.0257748052936351</v>
      </c>
      <c r="E48" s="31">
        <f t="shared" si="22"/>
        <v>1.3294795522765634</v>
      </c>
      <c r="F48" s="31">
        <f t="shared" si="22"/>
        <v>0.77558906326227328</v>
      </c>
      <c r="G48" s="31">
        <f t="shared" si="22"/>
        <v>0.97767481604105655</v>
      </c>
      <c r="H48" s="31">
        <f t="shared" si="22"/>
        <v>0.48681157997376406</v>
      </c>
      <c r="I48" s="31">
        <f t="shared" si="22"/>
        <v>0.4519633563973155</v>
      </c>
      <c r="J48" s="31">
        <f t="shared" si="22"/>
        <v>0.43948338552759925</v>
      </c>
      <c r="K48" s="31">
        <f t="shared" si="22"/>
        <v>1.9143668009673789</v>
      </c>
      <c r="L48" s="31">
        <f t="shared" si="22"/>
        <v>3.4968404704832254</v>
      </c>
      <c r="M48" s="31">
        <f t="shared" si="22"/>
        <v>2.3106045932339061</v>
      </c>
      <c r="N48" s="31">
        <f t="shared" si="22"/>
        <v>1.1596272874249354</v>
      </c>
      <c r="O48" s="31">
        <f t="shared" si="22"/>
        <v>1.460482694373904</v>
      </c>
      <c r="P48" s="31">
        <f t="shared" si="22"/>
        <v>0.75414213456307611</v>
      </c>
      <c r="Q48" s="31">
        <f t="shared" si="22"/>
        <v>0.14844922819282066</v>
      </c>
      <c r="R48" s="31">
        <f t="shared" si="22"/>
        <v>0.15573228988971957</v>
      </c>
      <c r="S48" s="31">
        <f t="shared" si="22"/>
        <v>0.10024406066397391</v>
      </c>
      <c r="T48" s="31">
        <f t="shared" si="22"/>
        <v>0.16013972536370927</v>
      </c>
      <c r="U48" s="31">
        <f t="shared" si="22"/>
        <v>0.12482338193059328</v>
      </c>
      <c r="V48" s="31">
        <f t="shared" si="22"/>
        <v>5.9018835123434574E-2</v>
      </c>
      <c r="W48" s="31">
        <f t="shared" si="22"/>
        <v>3.5055116860176393E-2</v>
      </c>
      <c r="X48" s="31">
        <f t="shared" si="22"/>
        <v>0.87214200660092367</v>
      </c>
      <c r="Y48" s="31">
        <f t="shared" si="22"/>
        <v>0.73799764107390109</v>
      </c>
      <c r="Z48" s="31">
        <f t="shared" si="22"/>
        <v>0.1438254106053711</v>
      </c>
      <c r="AA48" s="31">
        <f t="shared" si="22"/>
        <v>8.0601835816869097E-2</v>
      </c>
      <c r="AB48" s="31">
        <f t="shared" si="22"/>
        <v>1.2440213170581913</v>
      </c>
      <c r="AC48" s="31">
        <f t="shared" si="22"/>
        <v>1.8049287950658404</v>
      </c>
      <c r="AD48" s="31">
        <f t="shared" si="22"/>
        <v>6.9472838178167406E-2</v>
      </c>
      <c r="AE48" s="31">
        <f t="shared" si="22"/>
        <v>0.12022892500286204</v>
      </c>
      <c r="AF48" s="31">
        <f t="shared" si="22"/>
        <v>1.0326625813133021</v>
      </c>
    </row>
    <row r="49" spans="1:32" ht="19.05" customHeight="1" x14ac:dyDescent="0.15">
      <c r="A49" s="22" t="s">
        <v>261</v>
      </c>
      <c r="B49" s="31">
        <f t="shared" ref="B49:AF49" si="23">B22/B$23*100</f>
        <v>1.8194175986960284E-2</v>
      </c>
      <c r="C49" s="31">
        <f t="shared" si="23"/>
        <v>1.2066686440173349E-2</v>
      </c>
      <c r="D49" s="31">
        <f t="shared" si="23"/>
        <v>4.9589746136603002E-3</v>
      </c>
      <c r="E49" s="31">
        <f t="shared" si="23"/>
        <v>1.3077670652780957E-5</v>
      </c>
      <c r="F49" s="31">
        <f t="shared" si="23"/>
        <v>1.2589274289983575E-5</v>
      </c>
      <c r="G49" s="31">
        <f t="shared" si="23"/>
        <v>3.0103379468414941E-4</v>
      </c>
      <c r="H49" s="31">
        <f t="shared" si="23"/>
        <v>0</v>
      </c>
      <c r="I49" s="31">
        <f t="shared" si="23"/>
        <v>0</v>
      </c>
      <c r="J49" s="31">
        <f t="shared" si="23"/>
        <v>0</v>
      </c>
      <c r="K49" s="31">
        <f t="shared" si="23"/>
        <v>0</v>
      </c>
      <c r="L49" s="31">
        <f t="shared" si="23"/>
        <v>0</v>
      </c>
      <c r="M49" s="31">
        <f t="shared" si="23"/>
        <v>0</v>
      </c>
      <c r="N49" s="31">
        <f t="shared" si="23"/>
        <v>0</v>
      </c>
      <c r="O49" s="31">
        <f t="shared" si="23"/>
        <v>0</v>
      </c>
      <c r="P49" s="31">
        <f t="shared" si="23"/>
        <v>0</v>
      </c>
      <c r="Q49" s="31">
        <f t="shared" si="23"/>
        <v>1.2465622011558003E-7</v>
      </c>
      <c r="R49" s="31">
        <f t="shared" si="23"/>
        <v>0</v>
      </c>
      <c r="S49" s="31">
        <f t="shared" si="23"/>
        <v>0</v>
      </c>
      <c r="T49" s="31">
        <f t="shared" si="23"/>
        <v>0</v>
      </c>
      <c r="U49" s="31">
        <f t="shared" si="23"/>
        <v>0</v>
      </c>
      <c r="V49" s="31">
        <f t="shared" si="23"/>
        <v>0</v>
      </c>
      <c r="W49" s="31">
        <f t="shared" si="23"/>
        <v>0</v>
      </c>
      <c r="X49" s="31">
        <f t="shared" si="23"/>
        <v>0</v>
      </c>
      <c r="Y49" s="31">
        <f t="shared" si="23"/>
        <v>0</v>
      </c>
      <c r="Z49" s="31">
        <f t="shared" si="23"/>
        <v>0</v>
      </c>
      <c r="AA49" s="31">
        <f t="shared" si="23"/>
        <v>0</v>
      </c>
      <c r="AB49" s="31">
        <f t="shared" si="23"/>
        <v>0</v>
      </c>
      <c r="AC49" s="31">
        <f t="shared" si="23"/>
        <v>0</v>
      </c>
      <c r="AD49" s="31">
        <f t="shared" si="23"/>
        <v>0</v>
      </c>
      <c r="AE49" s="31">
        <f t="shared" si="23"/>
        <v>0</v>
      </c>
      <c r="AF49" s="31">
        <f t="shared" si="23"/>
        <v>0</v>
      </c>
    </row>
    <row r="50" spans="1:32" ht="19.05" customHeight="1" x14ac:dyDescent="0.15">
      <c r="A50" s="22" t="s">
        <v>36</v>
      </c>
      <c r="B50" s="31">
        <f t="shared" ref="B50:L50" si="24">B23/B$23*100</f>
        <v>100</v>
      </c>
      <c r="C50" s="31">
        <f t="shared" si="24"/>
        <v>100</v>
      </c>
      <c r="D50" s="31">
        <f t="shared" si="24"/>
        <v>100</v>
      </c>
      <c r="E50" s="31">
        <f t="shared" si="24"/>
        <v>100</v>
      </c>
      <c r="F50" s="31">
        <f t="shared" si="24"/>
        <v>100</v>
      </c>
      <c r="G50" s="31">
        <f t="shared" si="24"/>
        <v>100</v>
      </c>
      <c r="H50" s="31">
        <f t="shared" si="24"/>
        <v>100</v>
      </c>
      <c r="I50" s="31">
        <f t="shared" si="24"/>
        <v>100</v>
      </c>
      <c r="J50" s="31">
        <f t="shared" si="24"/>
        <v>100</v>
      </c>
      <c r="K50" s="31">
        <f t="shared" si="24"/>
        <v>100</v>
      </c>
      <c r="L50" s="31">
        <f t="shared" si="24"/>
        <v>100</v>
      </c>
      <c r="M50" s="31">
        <f t="shared" ref="M50:AF50" si="25">SUM(M31:M49)-M32-M46-M47-M35-M36</f>
        <v>100</v>
      </c>
      <c r="N50" s="31">
        <f t="shared" si="25"/>
        <v>100</v>
      </c>
      <c r="O50" s="31">
        <f t="shared" si="25"/>
        <v>99.999999999999986</v>
      </c>
      <c r="P50" s="31">
        <f t="shared" si="25"/>
        <v>99.999999999999986</v>
      </c>
      <c r="Q50" s="31">
        <f t="shared" si="25"/>
        <v>100.00000000000001</v>
      </c>
      <c r="R50" s="31">
        <f t="shared" si="25"/>
        <v>100</v>
      </c>
      <c r="S50" s="31">
        <f t="shared" si="25"/>
        <v>99.999999999999986</v>
      </c>
      <c r="T50" s="31">
        <f t="shared" si="25"/>
        <v>100.00000000000001</v>
      </c>
      <c r="U50" s="31">
        <f t="shared" si="25"/>
        <v>99.999999999999972</v>
      </c>
      <c r="V50" s="31">
        <f t="shared" si="25"/>
        <v>100</v>
      </c>
      <c r="W50" s="31">
        <f t="shared" si="25"/>
        <v>100.00000000000004</v>
      </c>
      <c r="X50" s="31">
        <f t="shared" si="25"/>
        <v>99.999999999999957</v>
      </c>
      <c r="Y50" s="31">
        <f t="shared" si="25"/>
        <v>100.00000000000001</v>
      </c>
      <c r="Z50" s="31">
        <f t="shared" si="25"/>
        <v>99.999999999999972</v>
      </c>
      <c r="AA50" s="31">
        <f t="shared" si="25"/>
        <v>99.999999999999986</v>
      </c>
      <c r="AB50" s="31">
        <f t="shared" si="25"/>
        <v>99.999999999999957</v>
      </c>
      <c r="AC50" s="31">
        <f t="shared" si="25"/>
        <v>100.00000000000001</v>
      </c>
      <c r="AD50" s="31">
        <f t="shared" si="25"/>
        <v>100.00000000000003</v>
      </c>
      <c r="AE50" s="31">
        <f t="shared" si="25"/>
        <v>100</v>
      </c>
      <c r="AF50" s="31">
        <f t="shared" si="25"/>
        <v>100.00000000000001</v>
      </c>
    </row>
    <row r="51" spans="1:32" ht="19.05" customHeight="1" x14ac:dyDescent="0.15">
      <c r="A51" s="22" t="s">
        <v>263</v>
      </c>
      <c r="B51" s="31">
        <f t="shared" ref="B51:L51" si="26">B24/B$23*100</f>
        <v>45.005461247194575</v>
      </c>
      <c r="C51" s="31">
        <f t="shared" si="26"/>
        <v>42.996368345100237</v>
      </c>
      <c r="D51" s="31">
        <f t="shared" si="26"/>
        <v>41.372223842196036</v>
      </c>
      <c r="E51" s="31">
        <f t="shared" si="26"/>
        <v>41.081090804813286</v>
      </c>
      <c r="F51" s="31">
        <f t="shared" si="26"/>
        <v>39.516123305948078</v>
      </c>
      <c r="G51" s="31">
        <f t="shared" si="26"/>
        <v>40.748432829669504</v>
      </c>
      <c r="H51" s="31">
        <f t="shared" si="26"/>
        <v>38.709516495647442</v>
      </c>
      <c r="I51" s="31">
        <f t="shared" si="26"/>
        <v>40.476382212231933</v>
      </c>
      <c r="J51" s="31">
        <f t="shared" si="26"/>
        <v>42.550872816366976</v>
      </c>
      <c r="K51" s="31">
        <f t="shared" si="26"/>
        <v>39.880695022323017</v>
      </c>
      <c r="L51" s="31">
        <f t="shared" si="26"/>
        <v>40.680031409809928</v>
      </c>
      <c r="M51" s="31">
        <f>M24/M$23*100</f>
        <v>42.654094112450473</v>
      </c>
      <c r="N51" s="31">
        <f>N24/N$23*100</f>
        <v>44.117508223098831</v>
      </c>
      <c r="O51" s="31">
        <f>O24/O$23*100</f>
        <v>45.912361433039955</v>
      </c>
      <c r="P51" s="31">
        <f>P24/P$23*100</f>
        <v>45.798368773987491</v>
      </c>
      <c r="Q51" s="31">
        <f>Q24/Q$23*100</f>
        <v>45.884291959881111</v>
      </c>
      <c r="R51" s="31">
        <f t="shared" ref="P51:AE52" si="27">R24/R$23*100</f>
        <v>45.964983539422747</v>
      </c>
      <c r="S51" s="31">
        <f t="shared" si="27"/>
        <v>46.242507666543361</v>
      </c>
      <c r="T51" s="31">
        <f t="shared" si="27"/>
        <v>47.993961138055418</v>
      </c>
      <c r="U51" s="31">
        <f t="shared" si="27"/>
        <v>47.747811523515985</v>
      </c>
      <c r="V51" s="31">
        <f t="shared" si="27"/>
        <v>43.253977081034513</v>
      </c>
      <c r="W51" s="31">
        <f t="shared" si="27"/>
        <v>43.162501232133536</v>
      </c>
      <c r="X51" s="31">
        <f t="shared" si="27"/>
        <v>42.6226667144769</v>
      </c>
      <c r="Y51" s="31">
        <f t="shared" si="27"/>
        <v>43.67178629048334</v>
      </c>
      <c r="Z51" s="31">
        <f t="shared" si="27"/>
        <v>44.467761246542686</v>
      </c>
      <c r="AA51" s="31">
        <f t="shared" si="27"/>
        <v>45.477112576934964</v>
      </c>
      <c r="AB51" s="31">
        <f t="shared" si="27"/>
        <v>45.299904152446445</v>
      </c>
      <c r="AC51" s="31">
        <f t="shared" si="27"/>
        <v>45.439440584920291</v>
      </c>
      <c r="AD51" s="31">
        <f t="shared" si="27"/>
        <v>45.796449885308022</v>
      </c>
      <c r="AE51" s="31">
        <f t="shared" si="27"/>
        <v>45.643722626730934</v>
      </c>
      <c r="AF51" s="31">
        <f t="shared" ref="AF51" si="28">AF24/AF$23*100</f>
        <v>45.690324273861762</v>
      </c>
    </row>
    <row r="52" spans="1:32" ht="19.05" customHeight="1" x14ac:dyDescent="0.15">
      <c r="A52" s="62" t="s">
        <v>262</v>
      </c>
      <c r="B52" s="31">
        <f t="shared" ref="B52:L52" si="29">B25/B$23*100</f>
        <v>26.423325195998355</v>
      </c>
      <c r="C52" s="31">
        <f t="shared" si="29"/>
        <v>27.543781032900966</v>
      </c>
      <c r="D52" s="31">
        <f t="shared" si="29"/>
        <v>28.348342445675538</v>
      </c>
      <c r="E52" s="31">
        <f t="shared" si="29"/>
        <v>31.646092446380784</v>
      </c>
      <c r="F52" s="31">
        <f t="shared" si="29"/>
        <v>32.718837490538633</v>
      </c>
      <c r="G52" s="31">
        <f t="shared" si="29"/>
        <v>31.802740646000039</v>
      </c>
      <c r="H52" s="31">
        <f t="shared" si="29"/>
        <v>35.425002769806305</v>
      </c>
      <c r="I52" s="31">
        <f t="shared" si="29"/>
        <v>33.572541016813226</v>
      </c>
      <c r="J52" s="31">
        <f t="shared" si="29"/>
        <v>31.167333283257992</v>
      </c>
      <c r="K52" s="31">
        <f t="shared" si="29"/>
        <v>31.886941275223414</v>
      </c>
      <c r="L52" s="31">
        <f t="shared" si="29"/>
        <v>33.677779946845547</v>
      </c>
      <c r="M52" s="31">
        <f>M25/M$23*100</f>
        <v>30.046663754310021</v>
      </c>
      <c r="N52" s="31">
        <f>N25/N$23*100</f>
        <v>27.816152132302513</v>
      </c>
      <c r="O52" s="31">
        <f>O25/O$23*100</f>
        <v>27.150497647112783</v>
      </c>
      <c r="P52" s="31">
        <f t="shared" si="27"/>
        <v>22.725716126523434</v>
      </c>
      <c r="Q52" s="31">
        <f t="shared" si="27"/>
        <v>19.715408503188954</v>
      </c>
      <c r="R52" s="31">
        <f t="shared" si="27"/>
        <v>19.644060157545777</v>
      </c>
      <c r="S52" s="31">
        <f t="shared" si="27"/>
        <v>20.140911792964182</v>
      </c>
      <c r="T52" s="31">
        <f t="shared" si="27"/>
        <v>17.891403305140035</v>
      </c>
      <c r="U52" s="31">
        <f t="shared" si="27"/>
        <v>14.849475316710107</v>
      </c>
      <c r="V52" s="31">
        <f t="shared" si="27"/>
        <v>15.79665992648866</v>
      </c>
      <c r="W52" s="31">
        <f t="shared" si="27"/>
        <v>15.462005099400159</v>
      </c>
      <c r="X52" s="31">
        <f t="shared" si="27"/>
        <v>13.696069931328871</v>
      </c>
      <c r="Y52" s="31">
        <f t="shared" si="27"/>
        <v>12.564924207209463</v>
      </c>
      <c r="Z52" s="31">
        <f t="shared" si="27"/>
        <v>13.456125321848624</v>
      </c>
      <c r="AA52" s="31">
        <f t="shared" si="27"/>
        <v>13.562976093157552</v>
      </c>
      <c r="AB52" s="31">
        <f t="shared" si="27"/>
        <v>13.910582434397664</v>
      </c>
      <c r="AC52" s="31">
        <f t="shared" si="27"/>
        <v>14.829111344841042</v>
      </c>
      <c r="AD52" s="31">
        <f t="shared" si="27"/>
        <v>14.349685019134425</v>
      </c>
      <c r="AE52" s="31">
        <f t="shared" si="27"/>
        <v>16.378213794726328</v>
      </c>
      <c r="AF52" s="31">
        <f t="shared" ref="AF52" si="30">AF25/AF$23*100</f>
        <v>18.226181710918166</v>
      </c>
    </row>
    <row r="53" spans="1:32" ht="19.05" customHeight="1" x14ac:dyDescent="0.15">
      <c r="A53" s="72"/>
    </row>
    <row r="54" spans="1:32" ht="18" customHeight="1" x14ac:dyDescent="0.15">
      <c r="A54" s="63"/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</sheetData>
  <phoneticPr fontId="2"/>
  <pageMargins left="0.78740157480314965" right="0.70866141732283472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304C-C742-4FC7-87EA-1A65A7322D57}">
  <dimension ref="A1:AI274"/>
  <sheetViews>
    <sheetView view="pageBreakPreview" zoomScaleNormal="100" zoomScaleSheetLayoutView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A29" sqref="A29:XFD29"/>
    </sheetView>
  </sheetViews>
  <sheetFormatPr defaultColWidth="9" defaultRowHeight="12" x14ac:dyDescent="0.15"/>
  <cols>
    <col min="1" max="1" width="23.6640625" style="18" customWidth="1"/>
    <col min="2" max="2" width="9.33203125" style="21" hidden="1" customWidth="1"/>
    <col min="3" max="9" width="9.33203125" style="18" hidden="1" customWidth="1"/>
    <col min="10" max="11" width="9.33203125" style="20" hidden="1" customWidth="1"/>
    <col min="12" max="21" width="9.33203125" style="18" hidden="1" customWidth="1"/>
    <col min="22" max="32" width="9.33203125" style="18" customWidth="1"/>
    <col min="33" max="33" width="9" style="105"/>
    <col min="34" max="16384" width="9" style="18"/>
  </cols>
  <sheetData>
    <row r="1" spans="1:35" ht="18" customHeight="1" x14ac:dyDescent="0.2">
      <c r="A1" s="29" t="s">
        <v>270</v>
      </c>
      <c r="L1" s="30"/>
      <c r="W1" s="30"/>
      <c r="AE1" s="30" t="s">
        <v>101</v>
      </c>
    </row>
    <row r="2" spans="1:35" ht="18" customHeight="1" x14ac:dyDescent="0.15">
      <c r="L2" s="21"/>
      <c r="M2" s="21"/>
      <c r="V2" s="21"/>
      <c r="W2" s="21"/>
      <c r="X2" s="21"/>
      <c r="Y2" s="21"/>
      <c r="Z2" s="21"/>
      <c r="AA2" s="21"/>
      <c r="AB2" s="21"/>
      <c r="AC2" s="21"/>
      <c r="AD2" s="21"/>
      <c r="AF2" s="21" t="s">
        <v>95</v>
      </c>
    </row>
    <row r="3" spans="1:35" ht="18" customHeight="1" x14ac:dyDescent="0.15">
      <c r="A3" s="15"/>
      <c r="B3" s="19" t="s">
        <v>9</v>
      </c>
      <c r="C3" s="15" t="s">
        <v>8</v>
      </c>
      <c r="D3" s="15" t="s">
        <v>7</v>
      </c>
      <c r="E3" s="15" t="s">
        <v>6</v>
      </c>
      <c r="F3" s="15" t="s">
        <v>5</v>
      </c>
      <c r="G3" s="15" t="s">
        <v>4</v>
      </c>
      <c r="H3" s="15" t="s">
        <v>3</v>
      </c>
      <c r="I3" s="15" t="s">
        <v>2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193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230</v>
      </c>
      <c r="AC3" s="15" t="s">
        <v>234</v>
      </c>
      <c r="AD3" s="15" t="s">
        <v>244</v>
      </c>
      <c r="AE3" s="15" t="s">
        <v>247</v>
      </c>
      <c r="AF3" s="15" t="s">
        <v>268</v>
      </c>
    </row>
    <row r="4" spans="1:35" ht="18" customHeight="1" x14ac:dyDescent="0.15">
      <c r="A4" s="19" t="s">
        <v>37</v>
      </c>
      <c r="B4" s="19"/>
      <c r="C4" s="15"/>
      <c r="D4" s="15"/>
      <c r="E4" s="15"/>
      <c r="F4" s="15"/>
      <c r="G4" s="15"/>
      <c r="H4" s="15"/>
      <c r="I4" s="15"/>
      <c r="J4" s="17"/>
      <c r="K4" s="16"/>
      <c r="L4" s="19"/>
      <c r="M4" s="19"/>
      <c r="N4" s="19"/>
      <c r="O4" s="19"/>
      <c r="P4" s="15"/>
      <c r="Q4" s="15"/>
      <c r="R4" s="15"/>
      <c r="S4" s="15"/>
      <c r="T4" s="15"/>
      <c r="U4" s="15">
        <v>195945826</v>
      </c>
      <c r="V4" s="15">
        <v>192630407</v>
      </c>
      <c r="W4" s="15">
        <v>190080324</v>
      </c>
      <c r="X4" s="15">
        <v>190413915</v>
      </c>
      <c r="Y4" s="15">
        <v>188362105</v>
      </c>
      <c r="Z4" s="15">
        <v>187698231</v>
      </c>
      <c r="AA4" s="15">
        <v>189556987</v>
      </c>
      <c r="AB4" s="15">
        <v>189811122</v>
      </c>
      <c r="AC4" s="15">
        <v>189834582</v>
      </c>
      <c r="AD4" s="15">
        <v>187576595</v>
      </c>
      <c r="AE4" s="15">
        <v>186401519</v>
      </c>
      <c r="AF4" s="15">
        <v>188255595</v>
      </c>
      <c r="AH4" s="105"/>
      <c r="AI4" s="105"/>
    </row>
    <row r="5" spans="1:35" ht="18" customHeight="1" x14ac:dyDescent="0.15">
      <c r="A5" s="19" t="s">
        <v>38</v>
      </c>
      <c r="B5" s="19"/>
      <c r="C5" s="15"/>
      <c r="D5" s="15"/>
      <c r="E5" s="15"/>
      <c r="F5" s="15"/>
      <c r="G5" s="15"/>
      <c r="H5" s="15"/>
      <c r="I5" s="15"/>
      <c r="J5" s="17"/>
      <c r="K5" s="16"/>
      <c r="L5" s="19"/>
      <c r="M5" s="19"/>
      <c r="N5" s="19"/>
      <c r="O5" s="19"/>
      <c r="P5" s="15"/>
      <c r="Q5" s="15"/>
      <c r="R5" s="15"/>
      <c r="S5" s="15"/>
      <c r="T5" s="15"/>
      <c r="U5" s="15">
        <v>141320410</v>
      </c>
      <c r="V5" s="15">
        <v>135912351</v>
      </c>
      <c r="W5" s="15">
        <v>126785887</v>
      </c>
      <c r="X5" s="15">
        <v>126454944</v>
      </c>
      <c r="Y5" s="15">
        <v>126077780</v>
      </c>
      <c r="Z5" s="15">
        <v>126910065</v>
      </c>
      <c r="AA5" s="15">
        <v>130950987</v>
      </c>
      <c r="AB5" s="15">
        <v>131342237</v>
      </c>
      <c r="AC5" s="15">
        <v>131234588</v>
      </c>
      <c r="AD5" s="15">
        <v>130950180</v>
      </c>
      <c r="AE5" s="15">
        <v>131032709</v>
      </c>
      <c r="AF5" s="15">
        <v>131903901</v>
      </c>
      <c r="AH5" s="105"/>
      <c r="AI5" s="105"/>
    </row>
    <row r="6" spans="1:35" ht="18" customHeight="1" x14ac:dyDescent="0.15">
      <c r="A6" s="22" t="s">
        <v>249</v>
      </c>
      <c r="B6" s="19"/>
      <c r="C6" s="15"/>
      <c r="D6" s="15"/>
      <c r="E6" s="15"/>
      <c r="F6" s="15"/>
      <c r="G6" s="15"/>
      <c r="H6" s="15"/>
      <c r="I6" s="15"/>
      <c r="J6" s="17"/>
      <c r="K6" s="16"/>
      <c r="L6" s="19"/>
      <c r="M6" s="19"/>
      <c r="N6" s="19"/>
      <c r="O6" s="19"/>
      <c r="P6" s="15"/>
      <c r="Q6" s="15"/>
      <c r="R6" s="15"/>
      <c r="S6" s="15"/>
      <c r="T6" s="15"/>
      <c r="U6" s="15">
        <v>5567581</v>
      </c>
      <c r="V6" s="15">
        <v>5569480</v>
      </c>
      <c r="W6" s="15">
        <v>7448726</v>
      </c>
      <c r="X6" s="15">
        <v>7700798</v>
      </c>
      <c r="Y6" s="15">
        <v>7153640</v>
      </c>
      <c r="Z6" s="15">
        <v>7146134</v>
      </c>
      <c r="AA6" s="15">
        <v>7324238</v>
      </c>
      <c r="AB6" s="15">
        <v>6934581</v>
      </c>
      <c r="AC6" s="15">
        <v>7460998</v>
      </c>
      <c r="AD6" s="15">
        <v>7755739</v>
      </c>
      <c r="AE6" s="15">
        <v>7986282</v>
      </c>
      <c r="AF6" s="15">
        <v>8172171</v>
      </c>
      <c r="AH6" s="105"/>
      <c r="AI6" s="105"/>
    </row>
    <row r="7" spans="1:35" ht="18" customHeight="1" x14ac:dyDescent="0.15">
      <c r="A7" s="22" t="s">
        <v>250</v>
      </c>
      <c r="B7" s="19"/>
      <c r="C7" s="15"/>
      <c r="D7" s="15"/>
      <c r="E7" s="15"/>
      <c r="F7" s="15"/>
      <c r="G7" s="15"/>
      <c r="H7" s="15"/>
      <c r="I7" s="15"/>
      <c r="J7" s="17"/>
      <c r="K7" s="17"/>
      <c r="L7" s="19"/>
      <c r="M7" s="19"/>
      <c r="N7" s="19"/>
      <c r="O7" s="19"/>
      <c r="P7" s="15"/>
      <c r="Q7" s="15"/>
      <c r="R7" s="15"/>
      <c r="S7" s="15"/>
      <c r="T7" s="15"/>
      <c r="U7" s="15">
        <v>100853400</v>
      </c>
      <c r="V7" s="15">
        <v>96749873</v>
      </c>
      <c r="W7" s="15">
        <v>94710222</v>
      </c>
      <c r="X7" s="15">
        <v>91988896</v>
      </c>
      <c r="Y7" s="15">
        <v>94663385</v>
      </c>
      <c r="Z7" s="15">
        <v>96630721</v>
      </c>
      <c r="AA7" s="15">
        <v>99840662</v>
      </c>
      <c r="AB7" s="15">
        <v>102115390</v>
      </c>
      <c r="AC7" s="15">
        <v>102281166</v>
      </c>
      <c r="AD7" s="15">
        <v>101513033</v>
      </c>
      <c r="AE7" s="15">
        <v>99896975</v>
      </c>
      <c r="AF7" s="15">
        <v>99893047</v>
      </c>
      <c r="AH7" s="105"/>
      <c r="AI7" s="105"/>
    </row>
    <row r="8" spans="1:35" ht="18" customHeight="1" x14ac:dyDescent="0.15">
      <c r="A8" s="22" t="s">
        <v>131</v>
      </c>
      <c r="B8" s="19"/>
      <c r="C8" s="15"/>
      <c r="D8" s="15"/>
      <c r="E8" s="15"/>
      <c r="F8" s="15"/>
      <c r="G8" s="15"/>
      <c r="H8" s="15"/>
      <c r="I8" s="15"/>
      <c r="J8" s="17"/>
      <c r="K8" s="16"/>
      <c r="L8" s="19"/>
      <c r="M8" s="19"/>
      <c r="N8" s="19"/>
      <c r="O8" s="19"/>
      <c r="P8" s="15"/>
      <c r="Q8" s="15"/>
      <c r="R8" s="15"/>
      <c r="S8" s="15"/>
      <c r="T8" s="15"/>
      <c r="U8" s="15">
        <v>100743303</v>
      </c>
      <c r="V8" s="15">
        <v>96640752</v>
      </c>
      <c r="W8" s="15">
        <v>94663961</v>
      </c>
      <c r="X8" s="15">
        <v>91964997</v>
      </c>
      <c r="Y8" s="15">
        <v>94649608</v>
      </c>
      <c r="Z8" s="15">
        <v>96622262</v>
      </c>
      <c r="AA8" s="15">
        <v>99834885</v>
      </c>
      <c r="AB8" s="15">
        <v>102110215</v>
      </c>
      <c r="AC8" s="15">
        <v>102275022</v>
      </c>
      <c r="AD8" s="15">
        <v>101507910</v>
      </c>
      <c r="AE8" s="15">
        <v>99894784</v>
      </c>
      <c r="AF8" s="15">
        <v>99891752</v>
      </c>
      <c r="AH8" s="105"/>
      <c r="AI8" s="105"/>
    </row>
    <row r="9" spans="1:35" ht="18" customHeight="1" x14ac:dyDescent="0.15">
      <c r="A9" s="22" t="s">
        <v>132</v>
      </c>
      <c r="B9" s="19"/>
      <c r="C9" s="15"/>
      <c r="D9" s="15"/>
      <c r="E9" s="15"/>
      <c r="F9" s="15"/>
      <c r="G9" s="15"/>
      <c r="H9" s="15"/>
      <c r="I9" s="15"/>
      <c r="J9" s="17"/>
      <c r="K9" s="16"/>
      <c r="L9" s="19"/>
      <c r="M9" s="19"/>
      <c r="N9" s="19"/>
      <c r="O9" s="19"/>
      <c r="P9" s="15"/>
      <c r="Q9" s="15"/>
      <c r="R9" s="15"/>
      <c r="S9" s="15"/>
      <c r="T9" s="15"/>
      <c r="U9" s="15">
        <v>110097</v>
      </c>
      <c r="V9" s="15">
        <v>109121</v>
      </c>
      <c r="W9" s="15">
        <v>46261</v>
      </c>
      <c r="X9" s="15">
        <v>23899</v>
      </c>
      <c r="Y9" s="15">
        <v>13777</v>
      </c>
      <c r="Z9" s="15">
        <v>8459</v>
      </c>
      <c r="AA9" s="15">
        <v>5777</v>
      </c>
      <c r="AB9" s="15">
        <v>5175</v>
      </c>
      <c r="AC9" s="15">
        <v>6144</v>
      </c>
      <c r="AD9" s="15">
        <v>5123</v>
      </c>
      <c r="AE9" s="15">
        <v>2191</v>
      </c>
      <c r="AF9" s="15">
        <v>1295</v>
      </c>
      <c r="AH9" s="105"/>
      <c r="AI9" s="105"/>
    </row>
    <row r="10" spans="1:35" ht="18" customHeight="1" x14ac:dyDescent="0.15">
      <c r="A10" s="19" t="s">
        <v>251</v>
      </c>
      <c r="B10" s="19"/>
      <c r="C10" s="15"/>
      <c r="D10" s="15"/>
      <c r="E10" s="15"/>
      <c r="F10" s="15"/>
      <c r="G10" s="15"/>
      <c r="H10" s="15"/>
      <c r="I10" s="15"/>
      <c r="J10" s="17"/>
      <c r="K10" s="17"/>
      <c r="L10" s="19"/>
      <c r="M10" s="19"/>
      <c r="N10" s="19"/>
      <c r="O10" s="19"/>
      <c r="P10" s="15"/>
      <c r="Q10" s="15"/>
      <c r="R10" s="15"/>
      <c r="S10" s="15"/>
      <c r="T10" s="15"/>
      <c r="U10" s="15">
        <v>20618664</v>
      </c>
      <c r="V10" s="15">
        <v>19396561</v>
      </c>
      <c r="W10" s="15">
        <v>19180695</v>
      </c>
      <c r="X10" s="15">
        <v>18581038</v>
      </c>
      <c r="Y10" s="15">
        <v>18981102</v>
      </c>
      <c r="Z10" s="15">
        <v>19214084</v>
      </c>
      <c r="AA10" s="15">
        <v>19789320</v>
      </c>
      <c r="AB10" s="15">
        <v>19570040</v>
      </c>
      <c r="AC10" s="15">
        <v>18899245</v>
      </c>
      <c r="AD10" s="15">
        <v>18506597</v>
      </c>
      <c r="AE10" s="15">
        <v>17869698</v>
      </c>
      <c r="AF10" s="15">
        <v>18632149</v>
      </c>
      <c r="AH10" s="105"/>
      <c r="AI10" s="105"/>
    </row>
    <row r="11" spans="1:35" ht="18" customHeight="1" x14ac:dyDescent="0.15">
      <c r="A11" s="19" t="s">
        <v>252</v>
      </c>
      <c r="B11" s="19"/>
      <c r="C11" s="15"/>
      <c r="D11" s="15"/>
      <c r="E11" s="15"/>
      <c r="F11" s="15"/>
      <c r="G11" s="15"/>
      <c r="H11" s="15"/>
      <c r="I11" s="15"/>
      <c r="J11" s="17"/>
      <c r="K11" s="16"/>
      <c r="L11" s="19"/>
      <c r="M11" s="19"/>
      <c r="N11" s="19"/>
      <c r="O11" s="19"/>
      <c r="P11" s="15"/>
      <c r="Q11" s="15"/>
      <c r="R11" s="15"/>
      <c r="S11" s="15"/>
      <c r="T11" s="15"/>
      <c r="U11" s="15">
        <v>4435711</v>
      </c>
      <c r="V11" s="15">
        <v>4628621</v>
      </c>
      <c r="W11" s="15">
        <v>4441176</v>
      </c>
      <c r="X11" s="15">
        <v>3694421</v>
      </c>
      <c r="Y11" s="15">
        <v>4716748</v>
      </c>
      <c r="Z11" s="15">
        <v>4809535</v>
      </c>
      <c r="AA11" s="15">
        <v>6038553</v>
      </c>
      <c r="AB11" s="15">
        <v>6278045</v>
      </c>
      <c r="AC11" s="15">
        <v>5914738</v>
      </c>
      <c r="AD11" s="15">
        <v>6446417</v>
      </c>
      <c r="AE11" s="15">
        <v>6111484</v>
      </c>
      <c r="AF11" s="15">
        <v>2688738</v>
      </c>
      <c r="AH11" s="105"/>
      <c r="AI11" s="105"/>
    </row>
    <row r="12" spans="1:35" ht="18" customHeight="1" x14ac:dyDescent="0.15">
      <c r="A12" s="22" t="s">
        <v>253</v>
      </c>
      <c r="B12" s="19"/>
      <c r="C12" s="15"/>
      <c r="D12" s="15"/>
      <c r="E12" s="15"/>
      <c r="F12" s="15"/>
      <c r="G12" s="15"/>
      <c r="H12" s="15"/>
      <c r="I12" s="15"/>
      <c r="J12" s="17"/>
      <c r="K12" s="16"/>
      <c r="L12" s="19"/>
      <c r="M12" s="19"/>
      <c r="N12" s="19"/>
      <c r="O12" s="19"/>
      <c r="P12" s="15"/>
      <c r="Q12" s="15"/>
      <c r="R12" s="15"/>
      <c r="S12" s="15"/>
      <c r="T12" s="15"/>
      <c r="U12" s="15">
        <v>120803743</v>
      </c>
      <c r="V12" s="15">
        <v>127326264</v>
      </c>
      <c r="W12" s="15">
        <v>122945805</v>
      </c>
      <c r="X12" s="15">
        <v>126374512</v>
      </c>
      <c r="Y12" s="15">
        <v>128882896</v>
      </c>
      <c r="Z12" s="15">
        <v>132902489</v>
      </c>
      <c r="AA12" s="15">
        <v>137918301</v>
      </c>
      <c r="AB12" s="15">
        <v>158920879</v>
      </c>
      <c r="AC12" s="15">
        <v>156957157</v>
      </c>
      <c r="AD12" s="15">
        <v>162316262</v>
      </c>
      <c r="AE12" s="15">
        <v>152437268</v>
      </c>
      <c r="AF12" s="15">
        <v>152610416</v>
      </c>
      <c r="AH12" s="105"/>
      <c r="AI12" s="105"/>
    </row>
    <row r="13" spans="1:35" ht="18" customHeight="1" x14ac:dyDescent="0.15">
      <c r="A13" s="22" t="s">
        <v>254</v>
      </c>
      <c r="B13" s="19"/>
      <c r="C13" s="15"/>
      <c r="D13" s="15"/>
      <c r="E13" s="15"/>
      <c r="F13" s="15"/>
      <c r="G13" s="15"/>
      <c r="H13" s="15"/>
      <c r="I13" s="15"/>
      <c r="J13" s="17"/>
      <c r="K13" s="16"/>
      <c r="L13" s="19"/>
      <c r="M13" s="19"/>
      <c r="N13" s="19"/>
      <c r="O13" s="19"/>
      <c r="P13" s="15"/>
      <c r="Q13" s="15"/>
      <c r="R13" s="15"/>
      <c r="S13" s="15"/>
      <c r="T13" s="15"/>
      <c r="U13" s="15">
        <v>1681071</v>
      </c>
      <c r="V13" s="15">
        <v>1695232</v>
      </c>
      <c r="W13" s="15">
        <v>1539643</v>
      </c>
      <c r="X13" s="15">
        <v>1503573</v>
      </c>
      <c r="Y13" s="15">
        <v>1430589</v>
      </c>
      <c r="Z13" s="15">
        <v>1389931</v>
      </c>
      <c r="AA13" s="15">
        <v>1348194</v>
      </c>
      <c r="AB13" s="15">
        <v>1070741</v>
      </c>
      <c r="AC13" s="15">
        <v>1043694</v>
      </c>
      <c r="AD13" s="15">
        <v>1028864</v>
      </c>
      <c r="AE13" s="15">
        <v>12923029</v>
      </c>
      <c r="AF13" s="15">
        <v>13328336</v>
      </c>
      <c r="AH13" s="105"/>
      <c r="AI13" s="105"/>
    </row>
    <row r="14" spans="1:35" ht="18" customHeight="1" x14ac:dyDescent="0.15">
      <c r="A14" s="22" t="s">
        <v>255</v>
      </c>
      <c r="B14" s="19"/>
      <c r="C14" s="15"/>
      <c r="D14" s="15"/>
      <c r="E14" s="15"/>
      <c r="F14" s="15"/>
      <c r="G14" s="15"/>
      <c r="H14" s="15"/>
      <c r="I14" s="15"/>
      <c r="J14" s="17"/>
      <c r="K14" s="16"/>
      <c r="L14" s="19"/>
      <c r="M14" s="19"/>
      <c r="N14" s="19"/>
      <c r="O14" s="19"/>
      <c r="P14" s="15"/>
      <c r="Q14" s="15"/>
      <c r="R14" s="15"/>
      <c r="S14" s="15"/>
      <c r="T14" s="15"/>
      <c r="U14" s="15">
        <v>2779618</v>
      </c>
      <c r="V14" s="15">
        <v>4130669</v>
      </c>
      <c r="W14" s="15">
        <v>15917573</v>
      </c>
      <c r="X14" s="15">
        <v>25878316</v>
      </c>
      <c r="Y14" s="15">
        <v>18505125</v>
      </c>
      <c r="Z14" s="15">
        <v>25120654</v>
      </c>
      <c r="AA14" s="15">
        <v>16141927</v>
      </c>
      <c r="AB14" s="15">
        <v>8366126</v>
      </c>
      <c r="AC14" s="15">
        <v>6453682</v>
      </c>
      <c r="AD14" s="15">
        <v>5762374</v>
      </c>
      <c r="AE14" s="15">
        <v>8208356</v>
      </c>
      <c r="AF14" s="15">
        <v>6059196</v>
      </c>
      <c r="AH14" s="105"/>
      <c r="AI14" s="105"/>
    </row>
    <row r="15" spans="1:35" ht="18" customHeight="1" x14ac:dyDescent="0.15">
      <c r="A15" s="22" t="s">
        <v>256</v>
      </c>
      <c r="B15" s="19"/>
      <c r="C15" s="15"/>
      <c r="D15" s="15"/>
      <c r="E15" s="15"/>
      <c r="F15" s="15"/>
      <c r="G15" s="15"/>
      <c r="H15" s="15"/>
      <c r="I15" s="15"/>
      <c r="J15" s="17"/>
      <c r="K15" s="16"/>
      <c r="L15" s="19"/>
      <c r="M15" s="19"/>
      <c r="N15" s="19"/>
      <c r="O15" s="19"/>
      <c r="P15" s="15"/>
      <c r="Q15" s="15"/>
      <c r="R15" s="15"/>
      <c r="S15" s="15"/>
      <c r="T15" s="15"/>
      <c r="U15" s="15">
        <v>44143</v>
      </c>
      <c r="V15" s="15">
        <v>30923</v>
      </c>
      <c r="W15" s="15">
        <v>24874</v>
      </c>
      <c r="X15" s="15"/>
      <c r="Y15" s="15"/>
      <c r="Z15" s="15"/>
      <c r="AA15" s="15"/>
      <c r="AB15" s="15"/>
      <c r="AC15" s="15"/>
      <c r="AD15" s="15">
        <v>143300</v>
      </c>
      <c r="AE15" s="77"/>
      <c r="AF15" s="77"/>
      <c r="AH15" s="105"/>
      <c r="AI15" s="105"/>
    </row>
    <row r="16" spans="1:35" ht="18" customHeight="1" x14ac:dyDescent="0.15">
      <c r="A16" s="22" t="s">
        <v>257</v>
      </c>
      <c r="B16" s="19"/>
      <c r="C16" s="15"/>
      <c r="D16" s="15"/>
      <c r="E16" s="15"/>
      <c r="F16" s="15"/>
      <c r="G16" s="15"/>
      <c r="H16" s="15"/>
      <c r="I16" s="15"/>
      <c r="J16" s="17"/>
      <c r="K16" s="16"/>
      <c r="L16" s="19"/>
      <c r="M16" s="19"/>
      <c r="N16" s="19"/>
      <c r="O16" s="19"/>
      <c r="P16" s="15"/>
      <c r="Q16" s="15"/>
      <c r="R16" s="15"/>
      <c r="S16" s="15"/>
      <c r="T16" s="15"/>
      <c r="U16" s="15">
        <v>450401</v>
      </c>
      <c r="V16" s="15">
        <v>142504</v>
      </c>
      <c r="W16" s="15">
        <v>242489</v>
      </c>
      <c r="X16" s="15">
        <v>143266</v>
      </c>
      <c r="Y16" s="15">
        <v>141803</v>
      </c>
      <c r="Z16" s="15">
        <v>139041</v>
      </c>
      <c r="AA16" s="15">
        <v>58195</v>
      </c>
      <c r="AB16" s="15">
        <v>65503</v>
      </c>
      <c r="AC16" s="15">
        <v>50586</v>
      </c>
      <c r="AD16" s="15">
        <v>37258</v>
      </c>
      <c r="AE16" s="77">
        <v>28545</v>
      </c>
      <c r="AF16" s="15">
        <v>45674</v>
      </c>
      <c r="AH16" s="105"/>
      <c r="AI16" s="105"/>
    </row>
    <row r="17" spans="1:35" ht="18" customHeight="1" x14ac:dyDescent="0.15">
      <c r="A17" s="22" t="s">
        <v>258</v>
      </c>
      <c r="B17" s="19"/>
      <c r="C17" s="15"/>
      <c r="D17" s="15"/>
      <c r="E17" s="15"/>
      <c r="F17" s="15"/>
      <c r="G17" s="15"/>
      <c r="H17" s="15"/>
      <c r="I17" s="15"/>
      <c r="J17" s="17"/>
      <c r="K17" s="16"/>
      <c r="L17" s="19"/>
      <c r="M17" s="19"/>
      <c r="N17" s="19"/>
      <c r="O17" s="1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77"/>
      <c r="AF17" s="15"/>
      <c r="AH17" s="105"/>
      <c r="AI17" s="105"/>
    </row>
    <row r="18" spans="1:35" ht="18" customHeight="1" x14ac:dyDescent="0.15">
      <c r="A18" s="22" t="s">
        <v>259</v>
      </c>
      <c r="B18" s="19"/>
      <c r="C18" s="15"/>
      <c r="D18" s="15"/>
      <c r="E18" s="15"/>
      <c r="F18" s="15"/>
      <c r="G18" s="15"/>
      <c r="H18" s="15"/>
      <c r="I18" s="15"/>
      <c r="J18" s="17"/>
      <c r="K18" s="16"/>
      <c r="L18" s="19"/>
      <c r="M18" s="19"/>
      <c r="N18" s="19"/>
      <c r="O18" s="19"/>
      <c r="P18" s="15"/>
      <c r="Q18" s="15"/>
      <c r="R18" s="15"/>
      <c r="S18" s="15"/>
      <c r="T18" s="15"/>
      <c r="U18" s="15">
        <v>22524569</v>
      </c>
      <c r="V18" s="15">
        <v>45881849</v>
      </c>
      <c r="W18" s="15">
        <v>51721508</v>
      </c>
      <c r="X18" s="15">
        <v>22931499</v>
      </c>
      <c r="Y18" s="15">
        <v>13381608</v>
      </c>
      <c r="Z18" s="15">
        <v>17082219</v>
      </c>
      <c r="AA18" s="15">
        <v>19677478</v>
      </c>
      <c r="AB18" s="15">
        <v>13833713</v>
      </c>
      <c r="AC18" s="15">
        <v>5930142</v>
      </c>
      <c r="AD18" s="15">
        <v>14024694</v>
      </c>
      <c r="AE18" s="15">
        <v>15245380</v>
      </c>
      <c r="AF18" s="15">
        <v>13902832</v>
      </c>
      <c r="AH18" s="105"/>
      <c r="AI18" s="105"/>
    </row>
    <row r="19" spans="1:35" ht="18" customHeight="1" x14ac:dyDescent="0.15">
      <c r="A19" s="22" t="s">
        <v>39</v>
      </c>
      <c r="B19" s="19"/>
      <c r="C19" s="15"/>
      <c r="D19" s="15"/>
      <c r="E19" s="15"/>
      <c r="F19" s="15"/>
      <c r="G19" s="15"/>
      <c r="H19" s="15"/>
      <c r="I19" s="15"/>
      <c r="J19" s="17"/>
      <c r="K19" s="16"/>
      <c r="L19" s="19"/>
      <c r="M19" s="19"/>
      <c r="N19" s="19"/>
      <c r="O19" s="19"/>
      <c r="P19" s="15"/>
      <c r="Q19" s="15"/>
      <c r="R19" s="15"/>
      <c r="S19" s="15"/>
      <c r="T19" s="15"/>
      <c r="U19" s="15">
        <v>1655529</v>
      </c>
      <c r="V19" s="15">
        <v>1554861</v>
      </c>
      <c r="W19" s="15">
        <v>3278612</v>
      </c>
      <c r="X19" s="15">
        <v>2882179</v>
      </c>
      <c r="Y19" s="15">
        <v>2083620</v>
      </c>
      <c r="Z19" s="15">
        <v>2261181</v>
      </c>
      <c r="AA19" s="15">
        <v>2267154</v>
      </c>
      <c r="AB19" s="15">
        <v>2849768</v>
      </c>
      <c r="AC19" s="15">
        <v>1608194</v>
      </c>
      <c r="AD19" s="15">
        <v>2742648</v>
      </c>
      <c r="AE19" s="15">
        <v>2480756</v>
      </c>
      <c r="AF19" s="15">
        <v>1632174</v>
      </c>
      <c r="AH19" s="105"/>
      <c r="AI19" s="105"/>
    </row>
    <row r="20" spans="1:35" ht="18" customHeight="1" x14ac:dyDescent="0.15">
      <c r="A20" s="22" t="s">
        <v>40</v>
      </c>
      <c r="B20" s="19"/>
      <c r="C20" s="15"/>
      <c r="D20" s="15"/>
      <c r="E20" s="15"/>
      <c r="F20" s="15"/>
      <c r="G20" s="15"/>
      <c r="H20" s="15"/>
      <c r="I20" s="15"/>
      <c r="J20" s="17"/>
      <c r="K20" s="17"/>
      <c r="L20" s="19"/>
      <c r="M20" s="19"/>
      <c r="N20" s="19"/>
      <c r="O20" s="19"/>
      <c r="P20" s="15"/>
      <c r="Q20" s="15"/>
      <c r="R20" s="15"/>
      <c r="S20" s="15"/>
      <c r="T20" s="15"/>
      <c r="U20" s="15">
        <v>17927428</v>
      </c>
      <c r="V20" s="15">
        <v>40641541</v>
      </c>
      <c r="W20" s="15">
        <v>47442671</v>
      </c>
      <c r="X20" s="15">
        <v>18945756</v>
      </c>
      <c r="Y20" s="15">
        <v>10342886</v>
      </c>
      <c r="Z20" s="15">
        <v>14085858</v>
      </c>
      <c r="AA20" s="15">
        <v>16783348</v>
      </c>
      <c r="AB20" s="15">
        <v>10489035</v>
      </c>
      <c r="AC20" s="15">
        <v>4318295</v>
      </c>
      <c r="AD20" s="15">
        <v>10938533</v>
      </c>
      <c r="AE20" s="15">
        <v>12506287</v>
      </c>
      <c r="AF20" s="15">
        <v>12118682</v>
      </c>
      <c r="AH20" s="105"/>
      <c r="AI20" s="105"/>
    </row>
    <row r="21" spans="1:35" ht="18" customHeight="1" x14ac:dyDescent="0.15">
      <c r="A21" s="22" t="s">
        <v>260</v>
      </c>
      <c r="B21" s="19"/>
      <c r="C21" s="15"/>
      <c r="D21" s="15"/>
      <c r="E21" s="15"/>
      <c r="F21" s="15"/>
      <c r="G21" s="15"/>
      <c r="H21" s="15"/>
      <c r="I21" s="15"/>
      <c r="J21" s="17"/>
      <c r="K21" s="17"/>
      <c r="L21" s="19"/>
      <c r="M21" s="19"/>
      <c r="N21" s="19"/>
      <c r="O21" s="19"/>
      <c r="P21" s="15"/>
      <c r="Q21" s="15"/>
      <c r="R21" s="15"/>
      <c r="S21" s="15"/>
      <c r="T21" s="15"/>
      <c r="U21" s="15">
        <v>95756</v>
      </c>
      <c r="V21" s="15">
        <v>77326</v>
      </c>
      <c r="W21" s="15">
        <v>57284</v>
      </c>
      <c r="X21" s="15">
        <v>3308628</v>
      </c>
      <c r="Y21" s="15">
        <v>538549</v>
      </c>
      <c r="Z21" s="15">
        <v>60908</v>
      </c>
      <c r="AA21" s="15">
        <v>238356</v>
      </c>
      <c r="AB21" s="15">
        <v>1328739</v>
      </c>
      <c r="AC21" s="15">
        <v>198077</v>
      </c>
      <c r="AD21" s="15">
        <v>34360</v>
      </c>
      <c r="AE21" s="15">
        <v>72596</v>
      </c>
      <c r="AF21" s="15">
        <v>1747667</v>
      </c>
      <c r="AH21" s="105"/>
      <c r="AI21" s="105"/>
    </row>
    <row r="22" spans="1:35" ht="18" customHeight="1" x14ac:dyDescent="0.15">
      <c r="A22" s="22" t="s">
        <v>261</v>
      </c>
      <c r="B22" s="19"/>
      <c r="C22" s="15"/>
      <c r="D22" s="15"/>
      <c r="E22" s="15"/>
      <c r="F22" s="15"/>
      <c r="G22" s="15"/>
      <c r="H22" s="15"/>
      <c r="I22" s="15"/>
      <c r="J22" s="17"/>
      <c r="K22" s="17"/>
      <c r="L22" s="19"/>
      <c r="M22" s="19"/>
      <c r="N22" s="19"/>
      <c r="O22" s="1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H22" s="105"/>
      <c r="AI22" s="105"/>
    </row>
    <row r="23" spans="1:35" ht="18" customHeight="1" x14ac:dyDescent="0.15">
      <c r="A23" s="22" t="s">
        <v>36</v>
      </c>
      <c r="B23" s="19">
        <f t="shared" ref="B23:AD23" si="0">SUM(B4:B22)-B5-B19-B20-B8-B9</f>
        <v>0</v>
      </c>
      <c r="C23" s="19">
        <f t="shared" si="0"/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  <c r="T23" s="19">
        <f t="shared" si="0"/>
        <v>0</v>
      </c>
      <c r="U23" s="19">
        <f t="shared" si="0"/>
        <v>475800483</v>
      </c>
      <c r="V23" s="19">
        <f t="shared" si="0"/>
        <v>498259709</v>
      </c>
      <c r="W23" s="19">
        <f t="shared" si="0"/>
        <v>508310319</v>
      </c>
      <c r="X23" s="19">
        <f t="shared" si="0"/>
        <v>492518862</v>
      </c>
      <c r="Y23" s="19">
        <f t="shared" si="0"/>
        <v>476757550</v>
      </c>
      <c r="Z23" s="19">
        <f t="shared" si="0"/>
        <v>492193947</v>
      </c>
      <c r="AA23" s="19">
        <f t="shared" si="0"/>
        <v>497932211</v>
      </c>
      <c r="AB23" s="19">
        <f t="shared" si="0"/>
        <v>508294879</v>
      </c>
      <c r="AC23" s="19">
        <f t="shared" si="0"/>
        <v>495024067</v>
      </c>
      <c r="AD23" s="15">
        <f t="shared" si="0"/>
        <v>505145493</v>
      </c>
      <c r="AE23" s="15">
        <f>SUM(AE3:AE22)-AE5-AE19-AE20-AE8-AE9</f>
        <v>507181132</v>
      </c>
      <c r="AF23" s="15">
        <f>SUM(AF3:AF22)-AF5-AF19-AF20-AF8-AF9</f>
        <v>505335821</v>
      </c>
      <c r="AH23" s="105"/>
      <c r="AI23" s="105"/>
    </row>
    <row r="24" spans="1:35" ht="18" customHeight="1" x14ac:dyDescent="0.15">
      <c r="A24" s="22" t="s">
        <v>263</v>
      </c>
      <c r="B24" s="15">
        <f t="shared" ref="B24:AE24" si="1">B4+B6+B7</f>
        <v>0</v>
      </c>
      <c r="C24" s="15">
        <f t="shared" si="1"/>
        <v>0</v>
      </c>
      <c r="D24" s="15">
        <f t="shared" si="1"/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t="shared" si="1"/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5">
        <f t="shared" si="1"/>
        <v>0</v>
      </c>
      <c r="P24" s="15">
        <f t="shared" si="1"/>
        <v>0</v>
      </c>
      <c r="Q24" s="15">
        <f t="shared" si="1"/>
        <v>0</v>
      </c>
      <c r="R24" s="15">
        <f t="shared" si="1"/>
        <v>0</v>
      </c>
      <c r="S24" s="15">
        <f t="shared" si="1"/>
        <v>0</v>
      </c>
      <c r="T24" s="15">
        <f t="shared" si="1"/>
        <v>0</v>
      </c>
      <c r="U24" s="15">
        <f t="shared" si="1"/>
        <v>302366807</v>
      </c>
      <c r="V24" s="15">
        <f t="shared" si="1"/>
        <v>294949760</v>
      </c>
      <c r="W24" s="15">
        <f t="shared" si="1"/>
        <v>292239272</v>
      </c>
      <c r="X24" s="15">
        <f t="shared" si="1"/>
        <v>290103609</v>
      </c>
      <c r="Y24" s="15">
        <f t="shared" si="1"/>
        <v>290179130</v>
      </c>
      <c r="Z24" s="15">
        <f t="shared" si="1"/>
        <v>291475086</v>
      </c>
      <c r="AA24" s="15">
        <f t="shared" si="1"/>
        <v>296721887</v>
      </c>
      <c r="AB24" s="15">
        <f t="shared" si="1"/>
        <v>298861093</v>
      </c>
      <c r="AC24" s="15">
        <f t="shared" si="1"/>
        <v>299576746</v>
      </c>
      <c r="AD24" s="15">
        <f t="shared" si="1"/>
        <v>296845367</v>
      </c>
      <c r="AE24" s="15">
        <f t="shared" si="1"/>
        <v>294284776</v>
      </c>
      <c r="AF24" s="15">
        <f t="shared" ref="AF24" si="2">AF4+AF6+AF7</f>
        <v>296320813</v>
      </c>
    </row>
    <row r="25" spans="1:35" ht="18" customHeight="1" x14ac:dyDescent="0.15">
      <c r="A25" s="22" t="s">
        <v>265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f>SUM(U10:U17)</f>
        <v>150813351</v>
      </c>
      <c r="V25" s="15">
        <f>SUM(V10:V17)</f>
        <v>157350774</v>
      </c>
      <c r="W25" s="15">
        <f>SUM(W10:W17)</f>
        <v>164292255</v>
      </c>
      <c r="X25" s="15">
        <f t="shared" ref="X25:AE25" si="3">SUM(X10:X17)</f>
        <v>176175126</v>
      </c>
      <c r="Y25" s="15">
        <f t="shared" si="3"/>
        <v>172658263</v>
      </c>
      <c r="Z25" s="15">
        <f t="shared" si="3"/>
        <v>183575734</v>
      </c>
      <c r="AA25" s="15">
        <f t="shared" si="3"/>
        <v>181294490</v>
      </c>
      <c r="AB25" s="15">
        <f t="shared" si="3"/>
        <v>194271334</v>
      </c>
      <c r="AC25" s="15">
        <f t="shared" si="3"/>
        <v>189319102</v>
      </c>
      <c r="AD25" s="15">
        <f t="shared" si="3"/>
        <v>194241072</v>
      </c>
      <c r="AE25" s="15">
        <f t="shared" si="3"/>
        <v>197578380</v>
      </c>
      <c r="AF25" s="15">
        <f t="shared" ref="AF25" si="4">SUM(AF10:AF17)</f>
        <v>193364509</v>
      </c>
    </row>
    <row r="26" spans="1:35" ht="18" customHeight="1" x14ac:dyDescent="0.15">
      <c r="A26" s="62" t="s">
        <v>262</v>
      </c>
      <c r="B26" s="15">
        <f t="shared" ref="B26:AE26" si="5">B18+B21+B22</f>
        <v>0</v>
      </c>
      <c r="C26" s="15">
        <f t="shared" si="5"/>
        <v>0</v>
      </c>
      <c r="D26" s="15">
        <f t="shared" si="5"/>
        <v>0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15">
        <f t="shared" si="5"/>
        <v>0</v>
      </c>
      <c r="L26" s="15">
        <f t="shared" si="5"/>
        <v>0</v>
      </c>
      <c r="M26" s="15">
        <f t="shared" si="5"/>
        <v>0</v>
      </c>
      <c r="N26" s="15">
        <f t="shared" si="5"/>
        <v>0</v>
      </c>
      <c r="O26" s="15">
        <f t="shared" si="5"/>
        <v>0</v>
      </c>
      <c r="P26" s="15">
        <f t="shared" si="5"/>
        <v>0</v>
      </c>
      <c r="Q26" s="15">
        <f t="shared" si="5"/>
        <v>0</v>
      </c>
      <c r="R26" s="15">
        <f t="shared" si="5"/>
        <v>0</v>
      </c>
      <c r="S26" s="15">
        <f t="shared" si="5"/>
        <v>0</v>
      </c>
      <c r="T26" s="15">
        <f t="shared" si="5"/>
        <v>0</v>
      </c>
      <c r="U26" s="15">
        <f t="shared" si="5"/>
        <v>22620325</v>
      </c>
      <c r="V26" s="15">
        <f t="shared" si="5"/>
        <v>45959175</v>
      </c>
      <c r="W26" s="15">
        <f t="shared" si="5"/>
        <v>51778792</v>
      </c>
      <c r="X26" s="15">
        <f t="shared" si="5"/>
        <v>26240127</v>
      </c>
      <c r="Y26" s="15">
        <f t="shared" si="5"/>
        <v>13920157</v>
      </c>
      <c r="Z26" s="15">
        <f t="shared" si="5"/>
        <v>17143127</v>
      </c>
      <c r="AA26" s="15">
        <f t="shared" si="5"/>
        <v>19915834</v>
      </c>
      <c r="AB26" s="15">
        <f t="shared" si="5"/>
        <v>15162452</v>
      </c>
      <c r="AC26" s="15">
        <f t="shared" si="5"/>
        <v>6128219</v>
      </c>
      <c r="AD26" s="15">
        <f t="shared" si="5"/>
        <v>14059054</v>
      </c>
      <c r="AE26" s="15">
        <f t="shared" si="5"/>
        <v>15317976</v>
      </c>
      <c r="AF26" s="15">
        <f t="shared" ref="AF26" si="6">AF18+AF21+AF22</f>
        <v>15650499</v>
      </c>
    </row>
    <row r="27" spans="1:35" ht="18" customHeight="1" x14ac:dyDescent="0.15">
      <c r="A27" s="60"/>
    </row>
    <row r="28" spans="1:35" ht="18" customHeight="1" x14ac:dyDescent="0.15">
      <c r="A28" s="60"/>
    </row>
    <row r="29" spans="1:35" ht="18" customHeight="1" x14ac:dyDescent="0.2">
      <c r="A29" s="61" t="s">
        <v>271</v>
      </c>
      <c r="L29" s="30"/>
      <c r="N29" s="30"/>
      <c r="O29" s="30"/>
      <c r="AE29" s="30" t="s">
        <v>101</v>
      </c>
    </row>
    <row r="30" spans="1:35" ht="18" customHeight="1" x14ac:dyDescent="0.15">
      <c r="A30" s="60"/>
      <c r="AF30" s="18" t="s">
        <v>207</v>
      </c>
    </row>
    <row r="31" spans="1:35" ht="18" customHeight="1" x14ac:dyDescent="0.15">
      <c r="A31" s="42"/>
      <c r="B31" s="19" t="s">
        <v>9</v>
      </c>
      <c r="C31" s="15" t="s">
        <v>8</v>
      </c>
      <c r="D31" s="15" t="s">
        <v>7</v>
      </c>
      <c r="E31" s="15" t="s">
        <v>6</v>
      </c>
      <c r="F31" s="15" t="s">
        <v>5</v>
      </c>
      <c r="G31" s="15" t="s">
        <v>4</v>
      </c>
      <c r="H31" s="15" t="s">
        <v>3</v>
      </c>
      <c r="I31" s="15" t="s">
        <v>2</v>
      </c>
      <c r="J31" s="17" t="s">
        <v>91</v>
      </c>
      <c r="K31" s="17" t="s">
        <v>92</v>
      </c>
      <c r="L31" s="15" t="s">
        <v>42</v>
      </c>
      <c r="M31" s="7" t="s">
        <v>99</v>
      </c>
      <c r="N31" s="15" t="s">
        <v>179</v>
      </c>
      <c r="O31" s="15" t="s">
        <v>181</v>
      </c>
      <c r="P31" s="15" t="s">
        <v>193</v>
      </c>
      <c r="Q31" s="15" t="s">
        <v>200</v>
      </c>
      <c r="R31" s="15" t="s">
        <v>208</v>
      </c>
      <c r="S31" s="15" t="s">
        <v>210</v>
      </c>
      <c r="T31" s="15" t="s">
        <v>215</v>
      </c>
      <c r="U31" s="15" t="s">
        <v>218</v>
      </c>
      <c r="V31" s="15" t="s">
        <v>219</v>
      </c>
      <c r="W31" s="15" t="s">
        <v>220</v>
      </c>
      <c r="X31" s="15" t="s">
        <v>223</v>
      </c>
      <c r="Y31" s="15" t="s">
        <v>222</v>
      </c>
      <c r="Z31" s="15" t="s">
        <v>226</v>
      </c>
      <c r="AA31" s="15" t="s">
        <v>228</v>
      </c>
      <c r="AB31" s="15" t="s">
        <v>230</v>
      </c>
      <c r="AC31" s="15" t="s">
        <v>234</v>
      </c>
      <c r="AD31" s="15" t="s">
        <v>245</v>
      </c>
      <c r="AE31" s="15" t="s">
        <v>264</v>
      </c>
      <c r="AF31" s="15" t="str">
        <f>AF3</f>
        <v>１９(R1)</v>
      </c>
    </row>
    <row r="32" spans="1:35" ht="18" customHeight="1" x14ac:dyDescent="0.15">
      <c r="A32" s="19" t="s">
        <v>37</v>
      </c>
      <c r="B32" s="31" t="e">
        <f t="shared" ref="B32:AF32" si="7">B4/B$23*100</f>
        <v>#DIV/0!</v>
      </c>
      <c r="C32" s="31" t="e">
        <f t="shared" si="7"/>
        <v>#DIV/0!</v>
      </c>
      <c r="D32" s="31" t="e">
        <f t="shared" si="7"/>
        <v>#DIV/0!</v>
      </c>
      <c r="E32" s="31" t="e">
        <f t="shared" si="7"/>
        <v>#DIV/0!</v>
      </c>
      <c r="F32" s="31" t="e">
        <f t="shared" si="7"/>
        <v>#DIV/0!</v>
      </c>
      <c r="G32" s="31" t="e">
        <f t="shared" si="7"/>
        <v>#DIV/0!</v>
      </c>
      <c r="H32" s="31" t="e">
        <f t="shared" si="7"/>
        <v>#DIV/0!</v>
      </c>
      <c r="I32" s="31" t="e">
        <f t="shared" si="7"/>
        <v>#DIV/0!</v>
      </c>
      <c r="J32" s="31" t="e">
        <f t="shared" si="7"/>
        <v>#DIV/0!</v>
      </c>
      <c r="K32" s="31" t="e">
        <f t="shared" si="7"/>
        <v>#DIV/0!</v>
      </c>
      <c r="L32" s="31" t="e">
        <f t="shared" si="7"/>
        <v>#DIV/0!</v>
      </c>
      <c r="M32" s="31" t="e">
        <f t="shared" si="7"/>
        <v>#DIV/0!</v>
      </c>
      <c r="N32" s="31" t="e">
        <f t="shared" si="7"/>
        <v>#DIV/0!</v>
      </c>
      <c r="O32" s="31" t="e">
        <f t="shared" si="7"/>
        <v>#DIV/0!</v>
      </c>
      <c r="P32" s="31" t="e">
        <f t="shared" si="7"/>
        <v>#DIV/0!</v>
      </c>
      <c r="Q32" s="31" t="e">
        <f t="shared" si="7"/>
        <v>#DIV/0!</v>
      </c>
      <c r="R32" s="31" t="e">
        <f t="shared" si="7"/>
        <v>#DIV/0!</v>
      </c>
      <c r="S32" s="31" t="e">
        <f t="shared" si="7"/>
        <v>#DIV/0!</v>
      </c>
      <c r="T32" s="31" t="e">
        <f t="shared" si="7"/>
        <v>#DIV/0!</v>
      </c>
      <c r="U32" s="31">
        <f t="shared" si="7"/>
        <v>41.182351216738887</v>
      </c>
      <c r="V32" s="31">
        <f t="shared" si="7"/>
        <v>38.660642937918141</v>
      </c>
      <c r="W32" s="31">
        <f t="shared" si="7"/>
        <v>37.394543627197145</v>
      </c>
      <c r="X32" s="31">
        <f t="shared" si="7"/>
        <v>38.66124319112879</v>
      </c>
      <c r="Y32" s="31">
        <f t="shared" si="7"/>
        <v>39.508992568654655</v>
      </c>
      <c r="Z32" s="31">
        <f t="shared" si="7"/>
        <v>38.135014082162208</v>
      </c>
      <c r="AA32" s="31">
        <f t="shared" si="7"/>
        <v>38.068834032510502</v>
      </c>
      <c r="AB32" s="31">
        <f t="shared" si="7"/>
        <v>37.342717749473927</v>
      </c>
      <c r="AC32" s="31">
        <f t="shared" si="7"/>
        <v>38.348556091516258</v>
      </c>
      <c r="AD32" s="31">
        <f t="shared" si="7"/>
        <v>37.133181944473961</v>
      </c>
      <c r="AE32" s="31">
        <f t="shared" si="7"/>
        <v>36.752455333847081</v>
      </c>
      <c r="AF32" s="31">
        <f t="shared" si="7"/>
        <v>37.253562319699476</v>
      </c>
    </row>
    <row r="33" spans="1:32" ht="18" customHeight="1" x14ac:dyDescent="0.15">
      <c r="A33" s="19" t="s">
        <v>38</v>
      </c>
      <c r="B33" s="31" t="e">
        <f t="shared" ref="B33:AF33" si="8">B5/B$23*100</f>
        <v>#DIV/0!</v>
      </c>
      <c r="C33" s="31" t="e">
        <f t="shared" si="8"/>
        <v>#DIV/0!</v>
      </c>
      <c r="D33" s="31" t="e">
        <f t="shared" si="8"/>
        <v>#DIV/0!</v>
      </c>
      <c r="E33" s="31" t="e">
        <f t="shared" si="8"/>
        <v>#DIV/0!</v>
      </c>
      <c r="F33" s="31" t="e">
        <f t="shared" si="8"/>
        <v>#DIV/0!</v>
      </c>
      <c r="G33" s="31" t="e">
        <f t="shared" si="8"/>
        <v>#DIV/0!</v>
      </c>
      <c r="H33" s="31" t="e">
        <f t="shared" si="8"/>
        <v>#DIV/0!</v>
      </c>
      <c r="I33" s="31" t="e">
        <f t="shared" si="8"/>
        <v>#DIV/0!</v>
      </c>
      <c r="J33" s="31" t="e">
        <f t="shared" si="8"/>
        <v>#DIV/0!</v>
      </c>
      <c r="K33" s="31" t="e">
        <f t="shared" si="8"/>
        <v>#DIV/0!</v>
      </c>
      <c r="L33" s="31" t="e">
        <f t="shared" si="8"/>
        <v>#DIV/0!</v>
      </c>
      <c r="M33" s="31" t="e">
        <f t="shared" si="8"/>
        <v>#DIV/0!</v>
      </c>
      <c r="N33" s="31" t="e">
        <f t="shared" si="8"/>
        <v>#DIV/0!</v>
      </c>
      <c r="O33" s="31" t="e">
        <f t="shared" si="8"/>
        <v>#DIV/0!</v>
      </c>
      <c r="P33" s="31" t="e">
        <f t="shared" si="8"/>
        <v>#DIV/0!</v>
      </c>
      <c r="Q33" s="31" t="e">
        <f t="shared" si="8"/>
        <v>#DIV/0!</v>
      </c>
      <c r="R33" s="31" t="e">
        <f t="shared" si="8"/>
        <v>#DIV/0!</v>
      </c>
      <c r="S33" s="31" t="e">
        <f t="shared" si="8"/>
        <v>#DIV/0!</v>
      </c>
      <c r="T33" s="31" t="e">
        <f t="shared" si="8"/>
        <v>#DIV/0!</v>
      </c>
      <c r="U33" s="31">
        <f t="shared" si="8"/>
        <v>29.701611294917495</v>
      </c>
      <c r="V33" s="31">
        <f t="shared" si="8"/>
        <v>27.277411467359887</v>
      </c>
      <c r="W33" s="31">
        <f t="shared" si="8"/>
        <v>24.942615221628031</v>
      </c>
      <c r="X33" s="31">
        <f t="shared" si="8"/>
        <v>25.675147442373486</v>
      </c>
      <c r="Y33" s="31">
        <f t="shared" si="8"/>
        <v>26.444841827885053</v>
      </c>
      <c r="Z33" s="31">
        <f t="shared" si="8"/>
        <v>25.784564351824507</v>
      </c>
      <c r="AA33" s="31">
        <f t="shared" si="8"/>
        <v>26.298958795417231</v>
      </c>
      <c r="AB33" s="31">
        <f t="shared" si="8"/>
        <v>25.839771838425307</v>
      </c>
      <c r="AC33" s="31">
        <f t="shared" si="8"/>
        <v>26.510749021824832</v>
      </c>
      <c r="AD33" s="31">
        <f t="shared" si="8"/>
        <v>25.923260093305434</v>
      </c>
      <c r="AE33" s="31">
        <f t="shared" si="8"/>
        <v>25.835485733329683</v>
      </c>
      <c r="AF33" s="31">
        <f t="shared" si="8"/>
        <v>26.102226582508585</v>
      </c>
    </row>
    <row r="34" spans="1:32" ht="18" customHeight="1" x14ac:dyDescent="0.15">
      <c r="A34" s="22" t="s">
        <v>249</v>
      </c>
      <c r="B34" s="31" t="e">
        <f t="shared" ref="B34:AF34" si="9">B6/B$23*100</f>
        <v>#DIV/0!</v>
      </c>
      <c r="C34" s="31" t="e">
        <f t="shared" si="9"/>
        <v>#DIV/0!</v>
      </c>
      <c r="D34" s="31" t="e">
        <f t="shared" si="9"/>
        <v>#DIV/0!</v>
      </c>
      <c r="E34" s="31" t="e">
        <f t="shared" si="9"/>
        <v>#DIV/0!</v>
      </c>
      <c r="F34" s="31" t="e">
        <f t="shared" si="9"/>
        <v>#DIV/0!</v>
      </c>
      <c r="G34" s="31" t="e">
        <f t="shared" si="9"/>
        <v>#DIV/0!</v>
      </c>
      <c r="H34" s="31" t="e">
        <f t="shared" si="9"/>
        <v>#DIV/0!</v>
      </c>
      <c r="I34" s="31" t="e">
        <f t="shared" si="9"/>
        <v>#DIV/0!</v>
      </c>
      <c r="J34" s="31" t="e">
        <f t="shared" si="9"/>
        <v>#DIV/0!</v>
      </c>
      <c r="K34" s="31" t="e">
        <f t="shared" si="9"/>
        <v>#DIV/0!</v>
      </c>
      <c r="L34" s="31" t="e">
        <f t="shared" si="9"/>
        <v>#DIV/0!</v>
      </c>
      <c r="M34" s="31" t="e">
        <f t="shared" si="9"/>
        <v>#DIV/0!</v>
      </c>
      <c r="N34" s="31" t="e">
        <f t="shared" si="9"/>
        <v>#DIV/0!</v>
      </c>
      <c r="O34" s="31" t="e">
        <f t="shared" si="9"/>
        <v>#DIV/0!</v>
      </c>
      <c r="P34" s="31" t="e">
        <f t="shared" si="9"/>
        <v>#DIV/0!</v>
      </c>
      <c r="Q34" s="31" t="e">
        <f t="shared" si="9"/>
        <v>#DIV/0!</v>
      </c>
      <c r="R34" s="31" t="e">
        <f t="shared" si="9"/>
        <v>#DIV/0!</v>
      </c>
      <c r="S34" s="31" t="e">
        <f t="shared" si="9"/>
        <v>#DIV/0!</v>
      </c>
      <c r="T34" s="31" t="e">
        <f t="shared" si="9"/>
        <v>#DIV/0!</v>
      </c>
      <c r="U34" s="31">
        <f t="shared" si="9"/>
        <v>1.1701503464005523</v>
      </c>
      <c r="V34" s="31">
        <f t="shared" si="9"/>
        <v>1.1177865477378988</v>
      </c>
      <c r="W34" s="31">
        <f t="shared" si="9"/>
        <v>1.4653894917289687</v>
      </c>
      <c r="X34" s="31">
        <f t="shared" si="9"/>
        <v>1.5635539253723039</v>
      </c>
      <c r="Y34" s="31">
        <f t="shared" si="9"/>
        <v>1.5004775488086135</v>
      </c>
      <c r="Z34" s="31">
        <f t="shared" si="9"/>
        <v>1.4518939218080225</v>
      </c>
      <c r="AA34" s="31">
        <f t="shared" si="9"/>
        <v>1.4709307488444445</v>
      </c>
      <c r="AB34" s="31">
        <f t="shared" si="9"/>
        <v>1.3642830739595155</v>
      </c>
      <c r="AC34" s="31">
        <f t="shared" si="9"/>
        <v>1.5071990429103723</v>
      </c>
      <c r="AD34" s="31">
        <f t="shared" si="9"/>
        <v>1.5353475597574024</v>
      </c>
      <c r="AE34" s="31">
        <f t="shared" si="9"/>
        <v>1.5746409903907861</v>
      </c>
      <c r="AF34" s="31">
        <f t="shared" si="9"/>
        <v>1.6171762737555864</v>
      </c>
    </row>
    <row r="35" spans="1:32" ht="18" customHeight="1" x14ac:dyDescent="0.15">
      <c r="A35" s="22" t="s">
        <v>250</v>
      </c>
      <c r="B35" s="31" t="e">
        <f t="shared" ref="B35:AF35" si="10">B7/B$23*100</f>
        <v>#DIV/0!</v>
      </c>
      <c r="C35" s="31" t="e">
        <f t="shared" si="10"/>
        <v>#DIV/0!</v>
      </c>
      <c r="D35" s="31" t="e">
        <f t="shared" si="10"/>
        <v>#DIV/0!</v>
      </c>
      <c r="E35" s="31" t="e">
        <f t="shared" si="10"/>
        <v>#DIV/0!</v>
      </c>
      <c r="F35" s="31" t="e">
        <f t="shared" si="10"/>
        <v>#DIV/0!</v>
      </c>
      <c r="G35" s="31" t="e">
        <f t="shared" si="10"/>
        <v>#DIV/0!</v>
      </c>
      <c r="H35" s="31" t="e">
        <f t="shared" si="10"/>
        <v>#DIV/0!</v>
      </c>
      <c r="I35" s="31" t="e">
        <f t="shared" si="10"/>
        <v>#DIV/0!</v>
      </c>
      <c r="J35" s="31" t="e">
        <f t="shared" si="10"/>
        <v>#DIV/0!</v>
      </c>
      <c r="K35" s="31" t="e">
        <f t="shared" si="10"/>
        <v>#DIV/0!</v>
      </c>
      <c r="L35" s="31" t="e">
        <f t="shared" si="10"/>
        <v>#DIV/0!</v>
      </c>
      <c r="M35" s="31" t="e">
        <f t="shared" si="10"/>
        <v>#DIV/0!</v>
      </c>
      <c r="N35" s="31" t="e">
        <f t="shared" si="10"/>
        <v>#DIV/0!</v>
      </c>
      <c r="O35" s="31" t="e">
        <f t="shared" si="10"/>
        <v>#DIV/0!</v>
      </c>
      <c r="P35" s="31" t="e">
        <f t="shared" si="10"/>
        <v>#DIV/0!</v>
      </c>
      <c r="Q35" s="31" t="e">
        <f t="shared" si="10"/>
        <v>#DIV/0!</v>
      </c>
      <c r="R35" s="31" t="e">
        <f t="shared" si="10"/>
        <v>#DIV/0!</v>
      </c>
      <c r="S35" s="31" t="e">
        <f t="shared" si="10"/>
        <v>#DIV/0!</v>
      </c>
      <c r="T35" s="31" t="e">
        <f t="shared" si="10"/>
        <v>#DIV/0!</v>
      </c>
      <c r="U35" s="31">
        <f t="shared" si="10"/>
        <v>21.196573690741712</v>
      </c>
      <c r="V35" s="31">
        <f t="shared" si="10"/>
        <v>19.417559006361479</v>
      </c>
      <c r="W35" s="31">
        <f t="shared" si="10"/>
        <v>18.632362645386312</v>
      </c>
      <c r="X35" s="31">
        <f t="shared" si="10"/>
        <v>18.677233116810051</v>
      </c>
      <c r="Y35" s="31">
        <f t="shared" si="10"/>
        <v>19.855665631304635</v>
      </c>
      <c r="Z35" s="31">
        <f t="shared" si="10"/>
        <v>19.632651232096521</v>
      </c>
      <c r="AA35" s="31">
        <f t="shared" si="10"/>
        <v>20.051055102358102</v>
      </c>
      <c r="AB35" s="31">
        <f t="shared" si="10"/>
        <v>20.089793192663663</v>
      </c>
      <c r="AC35" s="31">
        <f t="shared" si="10"/>
        <v>20.661857234508965</v>
      </c>
      <c r="AD35" s="31">
        <f t="shared" si="10"/>
        <v>20.095800993318967</v>
      </c>
      <c r="AE35" s="31">
        <f t="shared" si="10"/>
        <v>19.696508544406971</v>
      </c>
      <c r="AF35" s="31">
        <f t="shared" si="10"/>
        <v>19.7676560514399</v>
      </c>
    </row>
    <row r="36" spans="1:32" ht="18" customHeight="1" x14ac:dyDescent="0.15">
      <c r="A36" s="22" t="s">
        <v>131</v>
      </c>
      <c r="B36" s="31" t="e">
        <f t="shared" ref="B36:AF36" si="11">B8/B$23*100</f>
        <v>#DIV/0!</v>
      </c>
      <c r="C36" s="31" t="e">
        <f t="shared" si="11"/>
        <v>#DIV/0!</v>
      </c>
      <c r="D36" s="31" t="e">
        <f t="shared" si="11"/>
        <v>#DIV/0!</v>
      </c>
      <c r="E36" s="31" t="e">
        <f t="shared" si="11"/>
        <v>#DIV/0!</v>
      </c>
      <c r="F36" s="31" t="e">
        <f t="shared" si="11"/>
        <v>#DIV/0!</v>
      </c>
      <c r="G36" s="31" t="e">
        <f t="shared" si="11"/>
        <v>#DIV/0!</v>
      </c>
      <c r="H36" s="31" t="e">
        <f t="shared" si="11"/>
        <v>#DIV/0!</v>
      </c>
      <c r="I36" s="31" t="e">
        <f t="shared" si="11"/>
        <v>#DIV/0!</v>
      </c>
      <c r="J36" s="31" t="e">
        <f t="shared" si="11"/>
        <v>#DIV/0!</v>
      </c>
      <c r="K36" s="31" t="e">
        <f t="shared" si="11"/>
        <v>#DIV/0!</v>
      </c>
      <c r="L36" s="31" t="e">
        <f t="shared" si="11"/>
        <v>#DIV/0!</v>
      </c>
      <c r="M36" s="31" t="e">
        <f t="shared" si="11"/>
        <v>#DIV/0!</v>
      </c>
      <c r="N36" s="31" t="e">
        <f t="shared" si="11"/>
        <v>#DIV/0!</v>
      </c>
      <c r="O36" s="31" t="e">
        <f t="shared" si="11"/>
        <v>#DIV/0!</v>
      </c>
      <c r="P36" s="31" t="e">
        <f t="shared" si="11"/>
        <v>#DIV/0!</v>
      </c>
      <c r="Q36" s="31" t="e">
        <f t="shared" si="11"/>
        <v>#DIV/0!</v>
      </c>
      <c r="R36" s="31" t="e">
        <f t="shared" si="11"/>
        <v>#DIV/0!</v>
      </c>
      <c r="S36" s="31" t="e">
        <f t="shared" si="11"/>
        <v>#DIV/0!</v>
      </c>
      <c r="T36" s="31" t="e">
        <f t="shared" si="11"/>
        <v>#DIV/0!</v>
      </c>
      <c r="U36" s="31">
        <f t="shared" si="11"/>
        <v>21.173434369968895</v>
      </c>
      <c r="V36" s="31">
        <f t="shared" si="11"/>
        <v>19.395658580132153</v>
      </c>
      <c r="W36" s="31">
        <f t="shared" si="11"/>
        <v>18.623261708759447</v>
      </c>
      <c r="X36" s="31">
        <f t="shared" si="11"/>
        <v>18.672380713817212</v>
      </c>
      <c r="Y36" s="31">
        <f t="shared" si="11"/>
        <v>19.852775902552565</v>
      </c>
      <c r="Z36" s="31">
        <f t="shared" si="11"/>
        <v>19.630932600640048</v>
      </c>
      <c r="AA36" s="31">
        <f t="shared" si="11"/>
        <v>20.049894904268402</v>
      </c>
      <c r="AB36" s="31">
        <f t="shared" si="11"/>
        <v>20.088775082858941</v>
      </c>
      <c r="AC36" s="31">
        <f t="shared" si="11"/>
        <v>20.660616082732801</v>
      </c>
      <c r="AD36" s="31">
        <f t="shared" si="11"/>
        <v>20.094786830058879</v>
      </c>
      <c r="AE36" s="31">
        <f t="shared" si="11"/>
        <v>19.696076548841333</v>
      </c>
      <c r="AF36" s="31">
        <f t="shared" si="11"/>
        <v>19.767399786210682</v>
      </c>
    </row>
    <row r="37" spans="1:32" ht="18" customHeight="1" x14ac:dyDescent="0.15">
      <c r="A37" s="22" t="s">
        <v>132</v>
      </c>
      <c r="B37" s="31" t="e">
        <f t="shared" ref="B37:AF37" si="12">B9/B$23*100</f>
        <v>#DIV/0!</v>
      </c>
      <c r="C37" s="31" t="e">
        <f t="shared" si="12"/>
        <v>#DIV/0!</v>
      </c>
      <c r="D37" s="31" t="e">
        <f t="shared" si="12"/>
        <v>#DIV/0!</v>
      </c>
      <c r="E37" s="31" t="e">
        <f t="shared" si="12"/>
        <v>#DIV/0!</v>
      </c>
      <c r="F37" s="31" t="e">
        <f t="shared" si="12"/>
        <v>#DIV/0!</v>
      </c>
      <c r="G37" s="31" t="e">
        <f t="shared" si="12"/>
        <v>#DIV/0!</v>
      </c>
      <c r="H37" s="31" t="e">
        <f t="shared" si="12"/>
        <v>#DIV/0!</v>
      </c>
      <c r="I37" s="31" t="e">
        <f t="shared" si="12"/>
        <v>#DIV/0!</v>
      </c>
      <c r="J37" s="31" t="e">
        <f t="shared" si="12"/>
        <v>#DIV/0!</v>
      </c>
      <c r="K37" s="31" t="e">
        <f t="shared" si="12"/>
        <v>#DIV/0!</v>
      </c>
      <c r="L37" s="31" t="e">
        <f t="shared" si="12"/>
        <v>#DIV/0!</v>
      </c>
      <c r="M37" s="31" t="e">
        <f t="shared" si="12"/>
        <v>#DIV/0!</v>
      </c>
      <c r="N37" s="31" t="e">
        <f t="shared" si="12"/>
        <v>#DIV/0!</v>
      </c>
      <c r="O37" s="31" t="e">
        <f t="shared" si="12"/>
        <v>#DIV/0!</v>
      </c>
      <c r="P37" s="31" t="e">
        <f t="shared" si="12"/>
        <v>#DIV/0!</v>
      </c>
      <c r="Q37" s="31" t="e">
        <f t="shared" si="12"/>
        <v>#DIV/0!</v>
      </c>
      <c r="R37" s="31" t="e">
        <f t="shared" si="12"/>
        <v>#DIV/0!</v>
      </c>
      <c r="S37" s="31" t="e">
        <f t="shared" si="12"/>
        <v>#DIV/0!</v>
      </c>
      <c r="T37" s="31" t="e">
        <f t="shared" si="12"/>
        <v>#DIV/0!</v>
      </c>
      <c r="U37" s="31">
        <f t="shared" si="12"/>
        <v>2.3139320772820653E-2</v>
      </c>
      <c r="V37" s="31">
        <f t="shared" si="12"/>
        <v>2.1900426229326121E-2</v>
      </c>
      <c r="W37" s="31">
        <f t="shared" si="12"/>
        <v>9.1009366268639535E-3</v>
      </c>
      <c r="X37" s="31">
        <f t="shared" si="12"/>
        <v>4.8524029928421301E-3</v>
      </c>
      <c r="Y37" s="31">
        <f t="shared" si="12"/>
        <v>2.8897287520669571E-3</v>
      </c>
      <c r="Z37" s="31">
        <f t="shared" si="12"/>
        <v>1.7186314564733968E-3</v>
      </c>
      <c r="AA37" s="31">
        <f t="shared" si="12"/>
        <v>1.1601980896953862E-3</v>
      </c>
      <c r="AB37" s="31">
        <f t="shared" si="12"/>
        <v>1.018109804722231E-3</v>
      </c>
      <c r="AC37" s="31">
        <f t="shared" si="12"/>
        <v>1.2411517761620266E-3</v>
      </c>
      <c r="AD37" s="31">
        <f t="shared" si="12"/>
        <v>1.0141632600887127E-3</v>
      </c>
      <c r="AE37" s="31">
        <f t="shared" si="12"/>
        <v>4.3199556563945678E-4</v>
      </c>
      <c r="AF37" s="31">
        <f t="shared" si="12"/>
        <v>2.5626522921675093E-4</v>
      </c>
    </row>
    <row r="38" spans="1:32" ht="18" customHeight="1" x14ac:dyDescent="0.15">
      <c r="A38" s="19" t="s">
        <v>251</v>
      </c>
      <c r="B38" s="31" t="e">
        <f t="shared" ref="B38:AF38" si="13">B10/B$23*100</f>
        <v>#DIV/0!</v>
      </c>
      <c r="C38" s="31" t="e">
        <f t="shared" si="13"/>
        <v>#DIV/0!</v>
      </c>
      <c r="D38" s="31" t="e">
        <f t="shared" si="13"/>
        <v>#DIV/0!</v>
      </c>
      <c r="E38" s="31" t="e">
        <f t="shared" si="13"/>
        <v>#DIV/0!</v>
      </c>
      <c r="F38" s="31" t="e">
        <f t="shared" si="13"/>
        <v>#DIV/0!</v>
      </c>
      <c r="G38" s="31" t="e">
        <f t="shared" si="13"/>
        <v>#DIV/0!</v>
      </c>
      <c r="H38" s="31" t="e">
        <f t="shared" si="13"/>
        <v>#DIV/0!</v>
      </c>
      <c r="I38" s="31" t="e">
        <f t="shared" si="13"/>
        <v>#DIV/0!</v>
      </c>
      <c r="J38" s="31" t="e">
        <f t="shared" si="13"/>
        <v>#DIV/0!</v>
      </c>
      <c r="K38" s="31" t="e">
        <f t="shared" si="13"/>
        <v>#DIV/0!</v>
      </c>
      <c r="L38" s="31" t="e">
        <f t="shared" si="13"/>
        <v>#DIV/0!</v>
      </c>
      <c r="M38" s="31" t="e">
        <f t="shared" si="13"/>
        <v>#DIV/0!</v>
      </c>
      <c r="N38" s="31" t="e">
        <f t="shared" si="13"/>
        <v>#DIV/0!</v>
      </c>
      <c r="O38" s="31" t="e">
        <f t="shared" si="13"/>
        <v>#DIV/0!</v>
      </c>
      <c r="P38" s="31" t="e">
        <f t="shared" si="13"/>
        <v>#DIV/0!</v>
      </c>
      <c r="Q38" s="31" t="e">
        <f t="shared" si="13"/>
        <v>#DIV/0!</v>
      </c>
      <c r="R38" s="31" t="e">
        <f t="shared" si="13"/>
        <v>#DIV/0!</v>
      </c>
      <c r="S38" s="31" t="e">
        <f t="shared" si="13"/>
        <v>#DIV/0!</v>
      </c>
      <c r="T38" s="31" t="e">
        <f t="shared" si="13"/>
        <v>#DIV/0!</v>
      </c>
      <c r="U38" s="31">
        <f t="shared" si="13"/>
        <v>4.333468488723665</v>
      </c>
      <c r="V38" s="31">
        <f t="shared" si="13"/>
        <v>3.8928616240973239</v>
      </c>
      <c r="W38" s="31">
        <f t="shared" si="13"/>
        <v>3.7734223137028224</v>
      </c>
      <c r="X38" s="31">
        <f t="shared" si="13"/>
        <v>3.7726551069631928</v>
      </c>
      <c r="Y38" s="31">
        <f t="shared" si="13"/>
        <v>3.98129028056294</v>
      </c>
      <c r="Z38" s="31">
        <f t="shared" si="13"/>
        <v>3.9037627579763798</v>
      </c>
      <c r="AA38" s="31">
        <f t="shared" si="13"/>
        <v>3.9743000277602047</v>
      </c>
      <c r="AB38" s="31">
        <f t="shared" si="13"/>
        <v>3.8501351889480673</v>
      </c>
      <c r="AC38" s="31">
        <f t="shared" si="13"/>
        <v>3.8178436685988442</v>
      </c>
      <c r="AD38" s="31">
        <f t="shared" si="13"/>
        <v>3.6636171670247881</v>
      </c>
      <c r="AE38" s="31">
        <f t="shared" si="13"/>
        <v>3.5233365108700454</v>
      </c>
      <c r="AF38" s="31">
        <f t="shared" si="13"/>
        <v>3.6870825747379583</v>
      </c>
    </row>
    <row r="39" spans="1:32" ht="18" customHeight="1" x14ac:dyDescent="0.15">
      <c r="A39" s="19" t="s">
        <v>252</v>
      </c>
      <c r="B39" s="31" t="e">
        <f t="shared" ref="B39:AF39" si="14">B11/B$23*100</f>
        <v>#DIV/0!</v>
      </c>
      <c r="C39" s="31" t="e">
        <f t="shared" si="14"/>
        <v>#DIV/0!</v>
      </c>
      <c r="D39" s="31" t="e">
        <f t="shared" si="14"/>
        <v>#DIV/0!</v>
      </c>
      <c r="E39" s="31" t="e">
        <f t="shared" si="14"/>
        <v>#DIV/0!</v>
      </c>
      <c r="F39" s="31" t="e">
        <f t="shared" si="14"/>
        <v>#DIV/0!</v>
      </c>
      <c r="G39" s="31" t="e">
        <f t="shared" si="14"/>
        <v>#DIV/0!</v>
      </c>
      <c r="H39" s="31" t="e">
        <f t="shared" si="14"/>
        <v>#DIV/0!</v>
      </c>
      <c r="I39" s="31" t="e">
        <f t="shared" si="14"/>
        <v>#DIV/0!</v>
      </c>
      <c r="J39" s="31" t="e">
        <f t="shared" si="14"/>
        <v>#DIV/0!</v>
      </c>
      <c r="K39" s="31" t="e">
        <f t="shared" si="14"/>
        <v>#DIV/0!</v>
      </c>
      <c r="L39" s="31" t="e">
        <f t="shared" si="14"/>
        <v>#DIV/0!</v>
      </c>
      <c r="M39" s="31" t="e">
        <f t="shared" si="14"/>
        <v>#DIV/0!</v>
      </c>
      <c r="N39" s="31" t="e">
        <f t="shared" si="14"/>
        <v>#DIV/0!</v>
      </c>
      <c r="O39" s="31" t="e">
        <f t="shared" si="14"/>
        <v>#DIV/0!</v>
      </c>
      <c r="P39" s="31" t="e">
        <f t="shared" si="14"/>
        <v>#DIV/0!</v>
      </c>
      <c r="Q39" s="31" t="e">
        <f t="shared" si="14"/>
        <v>#DIV/0!</v>
      </c>
      <c r="R39" s="31" t="e">
        <f t="shared" si="14"/>
        <v>#DIV/0!</v>
      </c>
      <c r="S39" s="31" t="e">
        <f t="shared" si="14"/>
        <v>#DIV/0!</v>
      </c>
      <c r="T39" s="31" t="e">
        <f t="shared" si="14"/>
        <v>#DIV/0!</v>
      </c>
      <c r="U39" s="31">
        <f t="shared" si="14"/>
        <v>0.93226281991815463</v>
      </c>
      <c r="V39" s="31">
        <f t="shared" si="14"/>
        <v>0.9289575127978088</v>
      </c>
      <c r="W39" s="31">
        <f t="shared" si="14"/>
        <v>0.87371352380513057</v>
      </c>
      <c r="X39" s="31">
        <f t="shared" si="14"/>
        <v>0.75010751567926759</v>
      </c>
      <c r="Y39" s="31">
        <f t="shared" si="14"/>
        <v>0.98933892079947139</v>
      </c>
      <c r="Z39" s="31">
        <f t="shared" si="14"/>
        <v>0.97716256555263981</v>
      </c>
      <c r="AA39" s="31">
        <f t="shared" si="14"/>
        <v>1.2127259226457232</v>
      </c>
      <c r="AB39" s="31">
        <f t="shared" si="14"/>
        <v>1.2351186799975611</v>
      </c>
      <c r="AC39" s="31">
        <f t="shared" si="14"/>
        <v>1.1948384723686576</v>
      </c>
      <c r="AD39" s="31">
        <f t="shared" si="14"/>
        <v>1.2761505525300212</v>
      </c>
      <c r="AE39" s="31">
        <f t="shared" si="14"/>
        <v>1.2049904096195754</v>
      </c>
      <c r="AF39" s="31">
        <f t="shared" si="14"/>
        <v>0.53206954430408371</v>
      </c>
    </row>
    <row r="40" spans="1:32" ht="18" customHeight="1" x14ac:dyDescent="0.15">
      <c r="A40" s="22" t="s">
        <v>253</v>
      </c>
      <c r="B40" s="31" t="e">
        <f t="shared" ref="B40:AF40" si="15">B12/B$23*100</f>
        <v>#DIV/0!</v>
      </c>
      <c r="C40" s="31" t="e">
        <f t="shared" si="15"/>
        <v>#DIV/0!</v>
      </c>
      <c r="D40" s="31" t="e">
        <f t="shared" si="15"/>
        <v>#DIV/0!</v>
      </c>
      <c r="E40" s="31" t="e">
        <f t="shared" si="15"/>
        <v>#DIV/0!</v>
      </c>
      <c r="F40" s="31" t="e">
        <f t="shared" si="15"/>
        <v>#DIV/0!</v>
      </c>
      <c r="G40" s="31" t="e">
        <f t="shared" si="15"/>
        <v>#DIV/0!</v>
      </c>
      <c r="H40" s="31" t="e">
        <f t="shared" si="15"/>
        <v>#DIV/0!</v>
      </c>
      <c r="I40" s="31" t="e">
        <f t="shared" si="15"/>
        <v>#DIV/0!</v>
      </c>
      <c r="J40" s="31" t="e">
        <f t="shared" si="15"/>
        <v>#DIV/0!</v>
      </c>
      <c r="K40" s="31" t="e">
        <f t="shared" si="15"/>
        <v>#DIV/0!</v>
      </c>
      <c r="L40" s="31" t="e">
        <f t="shared" si="15"/>
        <v>#DIV/0!</v>
      </c>
      <c r="M40" s="31" t="e">
        <f t="shared" si="15"/>
        <v>#DIV/0!</v>
      </c>
      <c r="N40" s="31" t="e">
        <f t="shared" si="15"/>
        <v>#DIV/0!</v>
      </c>
      <c r="O40" s="31" t="e">
        <f t="shared" si="15"/>
        <v>#DIV/0!</v>
      </c>
      <c r="P40" s="31" t="e">
        <f t="shared" si="15"/>
        <v>#DIV/0!</v>
      </c>
      <c r="Q40" s="31" t="e">
        <f t="shared" si="15"/>
        <v>#DIV/0!</v>
      </c>
      <c r="R40" s="31" t="e">
        <f t="shared" si="15"/>
        <v>#DIV/0!</v>
      </c>
      <c r="S40" s="31" t="e">
        <f t="shared" si="15"/>
        <v>#DIV/0!</v>
      </c>
      <c r="T40" s="31" t="e">
        <f t="shared" si="15"/>
        <v>#DIV/0!</v>
      </c>
      <c r="U40" s="31">
        <f t="shared" si="15"/>
        <v>25.389579732730116</v>
      </c>
      <c r="V40" s="31">
        <f t="shared" si="15"/>
        <v>25.554196275581255</v>
      </c>
      <c r="W40" s="31">
        <f t="shared" si="15"/>
        <v>24.187155051636871</v>
      </c>
      <c r="X40" s="31">
        <f t="shared" si="15"/>
        <v>25.65881669725778</v>
      </c>
      <c r="Y40" s="31">
        <f t="shared" si="15"/>
        <v>27.033215520131776</v>
      </c>
      <c r="Z40" s="31">
        <f t="shared" si="15"/>
        <v>27.002056772551086</v>
      </c>
      <c r="AA40" s="31">
        <f t="shared" si="15"/>
        <v>27.69820830088857</v>
      </c>
      <c r="AB40" s="31">
        <f t="shared" si="15"/>
        <v>31.265488905309237</v>
      </c>
      <c r="AC40" s="31">
        <f t="shared" si="15"/>
        <v>31.706974966128264</v>
      </c>
      <c r="AD40" s="31">
        <f t="shared" si="15"/>
        <v>32.132576505042678</v>
      </c>
      <c r="AE40" s="31">
        <f t="shared" si="15"/>
        <v>30.055784488449778</v>
      </c>
      <c r="AF40" s="31">
        <f t="shared" si="15"/>
        <v>30.19980172749321</v>
      </c>
    </row>
    <row r="41" spans="1:32" ht="18" customHeight="1" x14ac:dyDescent="0.15">
      <c r="A41" s="22" t="s">
        <v>254</v>
      </c>
      <c r="B41" s="31" t="e">
        <f t="shared" ref="B41:AF41" si="16">B13/B$23*100</f>
        <v>#DIV/0!</v>
      </c>
      <c r="C41" s="31" t="e">
        <f t="shared" si="16"/>
        <v>#DIV/0!</v>
      </c>
      <c r="D41" s="31" t="e">
        <f t="shared" si="16"/>
        <v>#DIV/0!</v>
      </c>
      <c r="E41" s="31" t="e">
        <f t="shared" si="16"/>
        <v>#DIV/0!</v>
      </c>
      <c r="F41" s="31" t="e">
        <f t="shared" si="16"/>
        <v>#DIV/0!</v>
      </c>
      <c r="G41" s="31" t="e">
        <f t="shared" si="16"/>
        <v>#DIV/0!</v>
      </c>
      <c r="H41" s="31" t="e">
        <f t="shared" si="16"/>
        <v>#DIV/0!</v>
      </c>
      <c r="I41" s="31" t="e">
        <f t="shared" si="16"/>
        <v>#DIV/0!</v>
      </c>
      <c r="J41" s="31" t="e">
        <f t="shared" si="16"/>
        <v>#DIV/0!</v>
      </c>
      <c r="K41" s="31" t="e">
        <f t="shared" si="16"/>
        <v>#DIV/0!</v>
      </c>
      <c r="L41" s="31" t="e">
        <f t="shared" si="16"/>
        <v>#DIV/0!</v>
      </c>
      <c r="M41" s="31" t="e">
        <f t="shared" si="16"/>
        <v>#DIV/0!</v>
      </c>
      <c r="N41" s="31" t="e">
        <f t="shared" si="16"/>
        <v>#DIV/0!</v>
      </c>
      <c r="O41" s="31" t="e">
        <f t="shared" si="16"/>
        <v>#DIV/0!</v>
      </c>
      <c r="P41" s="31" t="e">
        <f t="shared" si="16"/>
        <v>#DIV/0!</v>
      </c>
      <c r="Q41" s="31" t="e">
        <f t="shared" si="16"/>
        <v>#DIV/0!</v>
      </c>
      <c r="R41" s="31" t="e">
        <f t="shared" si="16"/>
        <v>#DIV/0!</v>
      </c>
      <c r="S41" s="31" t="e">
        <f t="shared" si="16"/>
        <v>#DIV/0!</v>
      </c>
      <c r="T41" s="31" t="e">
        <f t="shared" si="16"/>
        <v>#DIV/0!</v>
      </c>
      <c r="U41" s="31">
        <f t="shared" si="16"/>
        <v>0.35331426933419063</v>
      </c>
      <c r="V41" s="31">
        <f t="shared" si="16"/>
        <v>0.34023060050396325</v>
      </c>
      <c r="W41" s="31">
        <f t="shared" si="16"/>
        <v>0.30289430343042079</v>
      </c>
      <c r="X41" s="31">
        <f t="shared" si="16"/>
        <v>0.30528231830439012</v>
      </c>
      <c r="Y41" s="31">
        <f t="shared" si="16"/>
        <v>0.30006635448143404</v>
      </c>
      <c r="Z41" s="31">
        <f t="shared" si="16"/>
        <v>0.28239498036736321</v>
      </c>
      <c r="AA41" s="31">
        <f t="shared" si="16"/>
        <v>0.27075854307404906</v>
      </c>
      <c r="AB41" s="31">
        <f t="shared" si="16"/>
        <v>0.21065350925953361</v>
      </c>
      <c r="AC41" s="31">
        <f t="shared" si="16"/>
        <v>0.21083702178868002</v>
      </c>
      <c r="AD41" s="31">
        <f t="shared" si="16"/>
        <v>0.20367676526018216</v>
      </c>
      <c r="AE41" s="31">
        <f t="shared" si="16"/>
        <v>2.5480105991009148</v>
      </c>
      <c r="AF41" s="31">
        <f t="shared" si="16"/>
        <v>2.6375205251875462</v>
      </c>
    </row>
    <row r="42" spans="1:32" ht="18" customHeight="1" x14ac:dyDescent="0.15">
      <c r="A42" s="22" t="s">
        <v>255</v>
      </c>
      <c r="B42" s="31" t="e">
        <f t="shared" ref="B42:AF42" si="17">B14/B$23*100</f>
        <v>#DIV/0!</v>
      </c>
      <c r="C42" s="31" t="e">
        <f t="shared" si="17"/>
        <v>#DIV/0!</v>
      </c>
      <c r="D42" s="31" t="e">
        <f t="shared" si="17"/>
        <v>#DIV/0!</v>
      </c>
      <c r="E42" s="31" t="e">
        <f t="shared" si="17"/>
        <v>#DIV/0!</v>
      </c>
      <c r="F42" s="31" t="e">
        <f t="shared" si="17"/>
        <v>#DIV/0!</v>
      </c>
      <c r="G42" s="31" t="e">
        <f t="shared" si="17"/>
        <v>#DIV/0!</v>
      </c>
      <c r="H42" s="31" t="e">
        <f t="shared" si="17"/>
        <v>#DIV/0!</v>
      </c>
      <c r="I42" s="31" t="e">
        <f t="shared" si="17"/>
        <v>#DIV/0!</v>
      </c>
      <c r="J42" s="31" t="e">
        <f t="shared" si="17"/>
        <v>#DIV/0!</v>
      </c>
      <c r="K42" s="31" t="e">
        <f t="shared" si="17"/>
        <v>#DIV/0!</v>
      </c>
      <c r="L42" s="31" t="e">
        <f t="shared" si="17"/>
        <v>#DIV/0!</v>
      </c>
      <c r="M42" s="31" t="e">
        <f t="shared" si="17"/>
        <v>#DIV/0!</v>
      </c>
      <c r="N42" s="31" t="e">
        <f t="shared" si="17"/>
        <v>#DIV/0!</v>
      </c>
      <c r="O42" s="31" t="e">
        <f t="shared" si="17"/>
        <v>#DIV/0!</v>
      </c>
      <c r="P42" s="31" t="e">
        <f t="shared" si="17"/>
        <v>#DIV/0!</v>
      </c>
      <c r="Q42" s="31" t="e">
        <f t="shared" si="17"/>
        <v>#DIV/0!</v>
      </c>
      <c r="R42" s="31" t="e">
        <f t="shared" si="17"/>
        <v>#DIV/0!</v>
      </c>
      <c r="S42" s="31" t="e">
        <f t="shared" si="17"/>
        <v>#DIV/0!</v>
      </c>
      <c r="T42" s="31" t="e">
        <f t="shared" si="17"/>
        <v>#DIV/0!</v>
      </c>
      <c r="U42" s="31">
        <f t="shared" si="17"/>
        <v>0.58419822999633231</v>
      </c>
      <c r="V42" s="31">
        <f t="shared" si="17"/>
        <v>0.82901926954723937</v>
      </c>
      <c r="W42" s="31">
        <f t="shared" si="17"/>
        <v>3.1314676104381824</v>
      </c>
      <c r="X42" s="31">
        <f t="shared" si="17"/>
        <v>5.2542791752004003</v>
      </c>
      <c r="Y42" s="31">
        <f t="shared" si="17"/>
        <v>3.8814540010955252</v>
      </c>
      <c r="Z42" s="31">
        <f t="shared" si="17"/>
        <v>5.1038120548036723</v>
      </c>
      <c r="AA42" s="31">
        <f t="shared" si="17"/>
        <v>3.241792084023261</v>
      </c>
      <c r="AB42" s="31">
        <f t="shared" si="17"/>
        <v>1.6459197890128656</v>
      </c>
      <c r="AC42" s="31">
        <f t="shared" si="17"/>
        <v>1.3037107547338702</v>
      </c>
      <c r="AD42" s="31">
        <f t="shared" si="17"/>
        <v>1.1407355068691072</v>
      </c>
      <c r="AE42" s="31">
        <f t="shared" si="17"/>
        <v>1.6184269252350658</v>
      </c>
      <c r="AF42" s="31">
        <f t="shared" si="17"/>
        <v>1.1990434376905175</v>
      </c>
    </row>
    <row r="43" spans="1:32" ht="18" customHeight="1" x14ac:dyDescent="0.15">
      <c r="A43" s="22" t="s">
        <v>256</v>
      </c>
      <c r="B43" s="31" t="e">
        <f t="shared" ref="B43:AF43" si="18">B15/B$23*100</f>
        <v>#DIV/0!</v>
      </c>
      <c r="C43" s="31" t="e">
        <f t="shared" si="18"/>
        <v>#DIV/0!</v>
      </c>
      <c r="D43" s="31" t="e">
        <f t="shared" si="18"/>
        <v>#DIV/0!</v>
      </c>
      <c r="E43" s="31" t="e">
        <f t="shared" si="18"/>
        <v>#DIV/0!</v>
      </c>
      <c r="F43" s="31" t="e">
        <f t="shared" si="18"/>
        <v>#DIV/0!</v>
      </c>
      <c r="G43" s="31" t="e">
        <f t="shared" si="18"/>
        <v>#DIV/0!</v>
      </c>
      <c r="H43" s="31" t="e">
        <f t="shared" si="18"/>
        <v>#DIV/0!</v>
      </c>
      <c r="I43" s="31" t="e">
        <f t="shared" si="18"/>
        <v>#DIV/0!</v>
      </c>
      <c r="J43" s="31" t="e">
        <f t="shared" si="18"/>
        <v>#DIV/0!</v>
      </c>
      <c r="K43" s="31" t="e">
        <f t="shared" si="18"/>
        <v>#DIV/0!</v>
      </c>
      <c r="L43" s="31" t="e">
        <f t="shared" si="18"/>
        <v>#DIV/0!</v>
      </c>
      <c r="M43" s="31" t="e">
        <f t="shared" si="18"/>
        <v>#DIV/0!</v>
      </c>
      <c r="N43" s="31" t="e">
        <f t="shared" si="18"/>
        <v>#DIV/0!</v>
      </c>
      <c r="O43" s="31" t="e">
        <f t="shared" si="18"/>
        <v>#DIV/0!</v>
      </c>
      <c r="P43" s="31" t="e">
        <f t="shared" si="18"/>
        <v>#DIV/0!</v>
      </c>
      <c r="Q43" s="31" t="e">
        <f t="shared" si="18"/>
        <v>#DIV/0!</v>
      </c>
      <c r="R43" s="31" t="e">
        <f t="shared" si="18"/>
        <v>#DIV/0!</v>
      </c>
      <c r="S43" s="31" t="e">
        <f t="shared" si="18"/>
        <v>#DIV/0!</v>
      </c>
      <c r="T43" s="31" t="e">
        <f t="shared" si="18"/>
        <v>#DIV/0!</v>
      </c>
      <c r="U43" s="31">
        <f t="shared" si="18"/>
        <v>9.277628244862458E-3</v>
      </c>
      <c r="V43" s="31">
        <f t="shared" si="18"/>
        <v>6.2062011921578024E-3</v>
      </c>
      <c r="W43" s="31">
        <f t="shared" si="18"/>
        <v>4.8934674489659533E-3</v>
      </c>
      <c r="X43" s="31">
        <f t="shared" si="18"/>
        <v>0</v>
      </c>
      <c r="Y43" s="31">
        <f t="shared" si="18"/>
        <v>0</v>
      </c>
      <c r="Z43" s="31">
        <f t="shared" si="18"/>
        <v>0</v>
      </c>
      <c r="AA43" s="31">
        <f t="shared" si="18"/>
        <v>0</v>
      </c>
      <c r="AB43" s="31">
        <f t="shared" si="18"/>
        <v>0</v>
      </c>
      <c r="AC43" s="31">
        <f t="shared" si="18"/>
        <v>0</v>
      </c>
      <c r="AD43" s="31">
        <f t="shared" si="18"/>
        <v>2.8368064643902506E-2</v>
      </c>
      <c r="AE43" s="31">
        <f t="shared" si="18"/>
        <v>0</v>
      </c>
      <c r="AF43" s="31">
        <f t="shared" si="18"/>
        <v>0</v>
      </c>
    </row>
    <row r="44" spans="1:32" ht="18" customHeight="1" x14ac:dyDescent="0.15">
      <c r="A44" s="22" t="s">
        <v>257</v>
      </c>
      <c r="B44" s="31" t="e">
        <f t="shared" ref="B44:AF44" si="19">B16/B$23*100</f>
        <v>#DIV/0!</v>
      </c>
      <c r="C44" s="31" t="e">
        <f t="shared" si="19"/>
        <v>#DIV/0!</v>
      </c>
      <c r="D44" s="31" t="e">
        <f t="shared" si="19"/>
        <v>#DIV/0!</v>
      </c>
      <c r="E44" s="31" t="e">
        <f t="shared" si="19"/>
        <v>#DIV/0!</v>
      </c>
      <c r="F44" s="31" t="e">
        <f t="shared" si="19"/>
        <v>#DIV/0!</v>
      </c>
      <c r="G44" s="31" t="e">
        <f t="shared" si="19"/>
        <v>#DIV/0!</v>
      </c>
      <c r="H44" s="31" t="e">
        <f t="shared" si="19"/>
        <v>#DIV/0!</v>
      </c>
      <c r="I44" s="31" t="e">
        <f t="shared" si="19"/>
        <v>#DIV/0!</v>
      </c>
      <c r="J44" s="31" t="e">
        <f t="shared" si="19"/>
        <v>#DIV/0!</v>
      </c>
      <c r="K44" s="31" t="e">
        <f t="shared" si="19"/>
        <v>#DIV/0!</v>
      </c>
      <c r="L44" s="31" t="e">
        <f t="shared" si="19"/>
        <v>#DIV/0!</v>
      </c>
      <c r="M44" s="31" t="e">
        <f t="shared" si="19"/>
        <v>#DIV/0!</v>
      </c>
      <c r="N44" s="31" t="e">
        <f t="shared" si="19"/>
        <v>#DIV/0!</v>
      </c>
      <c r="O44" s="31" t="e">
        <f t="shared" si="19"/>
        <v>#DIV/0!</v>
      </c>
      <c r="P44" s="31" t="e">
        <f t="shared" si="19"/>
        <v>#DIV/0!</v>
      </c>
      <c r="Q44" s="31" t="e">
        <f t="shared" si="19"/>
        <v>#DIV/0!</v>
      </c>
      <c r="R44" s="31" t="e">
        <f t="shared" si="19"/>
        <v>#DIV/0!</v>
      </c>
      <c r="S44" s="31" t="e">
        <f t="shared" si="19"/>
        <v>#DIV/0!</v>
      </c>
      <c r="T44" s="31" t="e">
        <f t="shared" si="19"/>
        <v>#DIV/0!</v>
      </c>
      <c r="U44" s="31">
        <f t="shared" si="19"/>
        <v>9.4661736608619623E-2</v>
      </c>
      <c r="V44" s="31">
        <f t="shared" si="19"/>
        <v>2.8600345848955648E-2</v>
      </c>
      <c r="W44" s="31">
        <f t="shared" si="19"/>
        <v>4.7704913895324635E-2</v>
      </c>
      <c r="X44" s="31">
        <f t="shared" si="19"/>
        <v>2.9088429104670511E-2</v>
      </c>
      <c r="Y44" s="31">
        <f t="shared" si="19"/>
        <v>2.9743210149477443E-2</v>
      </c>
      <c r="Z44" s="31">
        <f t="shared" si="19"/>
        <v>2.8249229972752997E-2</v>
      </c>
      <c r="AA44" s="31">
        <f t="shared" si="19"/>
        <v>1.1687333880876408E-2</v>
      </c>
      <c r="AB44" s="31">
        <f t="shared" si="19"/>
        <v>1.2886810925356578E-2</v>
      </c>
      <c r="AC44" s="31">
        <f t="shared" si="19"/>
        <v>1.0218897094552778E-2</v>
      </c>
      <c r="AD44" s="31">
        <f t="shared" si="19"/>
        <v>7.3756968074146509E-3</v>
      </c>
      <c r="AE44" s="31">
        <f t="shared" si="19"/>
        <v>5.6281667828289791E-3</v>
      </c>
      <c r="AF44" s="31">
        <f t="shared" si="19"/>
        <v>9.0383460071396752E-3</v>
      </c>
    </row>
    <row r="45" spans="1:32" ht="18" customHeight="1" x14ac:dyDescent="0.15">
      <c r="A45" s="22" t="s">
        <v>258</v>
      </c>
      <c r="B45" s="31" t="e">
        <f t="shared" ref="B45:AF45" si="20">B17/B$23*100</f>
        <v>#DIV/0!</v>
      </c>
      <c r="C45" s="31" t="e">
        <f t="shared" si="20"/>
        <v>#DIV/0!</v>
      </c>
      <c r="D45" s="31" t="e">
        <f t="shared" si="20"/>
        <v>#DIV/0!</v>
      </c>
      <c r="E45" s="31" t="e">
        <f t="shared" si="20"/>
        <v>#DIV/0!</v>
      </c>
      <c r="F45" s="31" t="e">
        <f t="shared" si="20"/>
        <v>#DIV/0!</v>
      </c>
      <c r="G45" s="31" t="e">
        <f t="shared" si="20"/>
        <v>#DIV/0!</v>
      </c>
      <c r="H45" s="31" t="e">
        <f t="shared" si="20"/>
        <v>#DIV/0!</v>
      </c>
      <c r="I45" s="31" t="e">
        <f t="shared" si="20"/>
        <v>#DIV/0!</v>
      </c>
      <c r="J45" s="31" t="e">
        <f t="shared" si="20"/>
        <v>#DIV/0!</v>
      </c>
      <c r="K45" s="31" t="e">
        <f t="shared" si="20"/>
        <v>#DIV/0!</v>
      </c>
      <c r="L45" s="31" t="e">
        <f t="shared" si="20"/>
        <v>#DIV/0!</v>
      </c>
      <c r="M45" s="31" t="e">
        <f t="shared" si="20"/>
        <v>#DIV/0!</v>
      </c>
      <c r="N45" s="31" t="e">
        <f t="shared" si="20"/>
        <v>#DIV/0!</v>
      </c>
      <c r="O45" s="31" t="e">
        <f t="shared" si="20"/>
        <v>#DIV/0!</v>
      </c>
      <c r="P45" s="31" t="e">
        <f t="shared" si="20"/>
        <v>#DIV/0!</v>
      </c>
      <c r="Q45" s="31" t="e">
        <f t="shared" si="20"/>
        <v>#DIV/0!</v>
      </c>
      <c r="R45" s="31" t="e">
        <f t="shared" si="20"/>
        <v>#DIV/0!</v>
      </c>
      <c r="S45" s="31" t="e">
        <f t="shared" si="20"/>
        <v>#DIV/0!</v>
      </c>
      <c r="T45" s="31" t="e">
        <f t="shared" si="20"/>
        <v>#DIV/0!</v>
      </c>
      <c r="U45" s="31">
        <f t="shared" si="20"/>
        <v>0</v>
      </c>
      <c r="V45" s="31">
        <f t="shared" si="20"/>
        <v>0</v>
      </c>
      <c r="W45" s="31">
        <f t="shared" si="20"/>
        <v>0</v>
      </c>
      <c r="X45" s="31">
        <f t="shared" si="20"/>
        <v>0</v>
      </c>
      <c r="Y45" s="31">
        <f t="shared" si="20"/>
        <v>0</v>
      </c>
      <c r="Z45" s="31">
        <f t="shared" si="20"/>
        <v>0</v>
      </c>
      <c r="AA45" s="31">
        <f t="shared" si="20"/>
        <v>0</v>
      </c>
      <c r="AB45" s="31">
        <f t="shared" si="20"/>
        <v>0</v>
      </c>
      <c r="AC45" s="31">
        <f t="shared" si="20"/>
        <v>0</v>
      </c>
      <c r="AD45" s="31">
        <f t="shared" si="20"/>
        <v>0</v>
      </c>
      <c r="AE45" s="31">
        <f t="shared" si="20"/>
        <v>0</v>
      </c>
      <c r="AF45" s="31">
        <f t="shared" si="20"/>
        <v>0</v>
      </c>
    </row>
    <row r="46" spans="1:32" ht="18" customHeight="1" x14ac:dyDescent="0.15">
      <c r="A46" s="22" t="s">
        <v>259</v>
      </c>
      <c r="B46" s="31" t="e">
        <f t="shared" ref="B46:AF46" si="21">B18/B$23*100</f>
        <v>#DIV/0!</v>
      </c>
      <c r="C46" s="31" t="e">
        <f t="shared" si="21"/>
        <v>#DIV/0!</v>
      </c>
      <c r="D46" s="31" t="e">
        <f t="shared" si="21"/>
        <v>#DIV/0!</v>
      </c>
      <c r="E46" s="31" t="e">
        <f t="shared" si="21"/>
        <v>#DIV/0!</v>
      </c>
      <c r="F46" s="31" t="e">
        <f t="shared" si="21"/>
        <v>#DIV/0!</v>
      </c>
      <c r="G46" s="31" t="e">
        <f t="shared" si="21"/>
        <v>#DIV/0!</v>
      </c>
      <c r="H46" s="31" t="e">
        <f t="shared" si="21"/>
        <v>#DIV/0!</v>
      </c>
      <c r="I46" s="31" t="e">
        <f t="shared" si="21"/>
        <v>#DIV/0!</v>
      </c>
      <c r="J46" s="31" t="e">
        <f t="shared" si="21"/>
        <v>#DIV/0!</v>
      </c>
      <c r="K46" s="31" t="e">
        <f t="shared" si="21"/>
        <v>#DIV/0!</v>
      </c>
      <c r="L46" s="31" t="e">
        <f t="shared" si="21"/>
        <v>#DIV/0!</v>
      </c>
      <c r="M46" s="31" t="e">
        <f t="shared" si="21"/>
        <v>#DIV/0!</v>
      </c>
      <c r="N46" s="31" t="e">
        <f t="shared" si="21"/>
        <v>#DIV/0!</v>
      </c>
      <c r="O46" s="31" t="e">
        <f t="shared" si="21"/>
        <v>#DIV/0!</v>
      </c>
      <c r="P46" s="31" t="e">
        <f t="shared" si="21"/>
        <v>#DIV/0!</v>
      </c>
      <c r="Q46" s="31" t="e">
        <f t="shared" si="21"/>
        <v>#DIV/0!</v>
      </c>
      <c r="R46" s="31" t="e">
        <f t="shared" si="21"/>
        <v>#DIV/0!</v>
      </c>
      <c r="S46" s="31" t="e">
        <f t="shared" si="21"/>
        <v>#DIV/0!</v>
      </c>
      <c r="T46" s="31" t="e">
        <f t="shared" si="21"/>
        <v>#DIV/0!</v>
      </c>
      <c r="U46" s="31">
        <f t="shared" si="21"/>
        <v>4.7340365982772656</v>
      </c>
      <c r="V46" s="31">
        <f t="shared" si="21"/>
        <v>9.2084204625102437</v>
      </c>
      <c r="W46" s="31">
        <f t="shared" si="21"/>
        <v>10.175183557507122</v>
      </c>
      <c r="X46" s="31">
        <f t="shared" si="21"/>
        <v>4.6559636126179473</v>
      </c>
      <c r="Y46" s="31">
        <f t="shared" si="21"/>
        <v>2.8067951939093572</v>
      </c>
      <c r="Z46" s="31">
        <f t="shared" si="21"/>
        <v>3.4706276060725307</v>
      </c>
      <c r="AA46" s="31">
        <f t="shared" si="21"/>
        <v>3.9518387373416979</v>
      </c>
      <c r="AB46" s="31">
        <f t="shared" si="21"/>
        <v>2.7215920465726349</v>
      </c>
      <c r="AC46" s="31">
        <f t="shared" si="21"/>
        <v>1.1979502402657929</v>
      </c>
      <c r="AD46" s="31">
        <f t="shared" si="21"/>
        <v>2.7763672435656077</v>
      </c>
      <c r="AE46" s="31">
        <f t="shared" si="21"/>
        <v>3.0059044073429764</v>
      </c>
      <c r="AF46" s="31">
        <f t="shared" si="21"/>
        <v>2.7512065090671651</v>
      </c>
    </row>
    <row r="47" spans="1:32" ht="18" customHeight="1" x14ac:dyDescent="0.15">
      <c r="A47" s="22" t="s">
        <v>39</v>
      </c>
      <c r="B47" s="31" t="e">
        <f t="shared" ref="B47:AF47" si="22">B19/B$23*100</f>
        <v>#DIV/0!</v>
      </c>
      <c r="C47" s="31" t="e">
        <f t="shared" si="22"/>
        <v>#DIV/0!</v>
      </c>
      <c r="D47" s="31" t="e">
        <f t="shared" si="22"/>
        <v>#DIV/0!</v>
      </c>
      <c r="E47" s="31" t="e">
        <f t="shared" si="22"/>
        <v>#DIV/0!</v>
      </c>
      <c r="F47" s="31" t="e">
        <f t="shared" si="22"/>
        <v>#DIV/0!</v>
      </c>
      <c r="G47" s="31" t="e">
        <f t="shared" si="22"/>
        <v>#DIV/0!</v>
      </c>
      <c r="H47" s="31" t="e">
        <f t="shared" si="22"/>
        <v>#DIV/0!</v>
      </c>
      <c r="I47" s="31" t="e">
        <f t="shared" si="22"/>
        <v>#DIV/0!</v>
      </c>
      <c r="J47" s="31" t="e">
        <f t="shared" si="22"/>
        <v>#DIV/0!</v>
      </c>
      <c r="K47" s="31" t="e">
        <f t="shared" si="22"/>
        <v>#DIV/0!</v>
      </c>
      <c r="L47" s="31" t="e">
        <f t="shared" si="22"/>
        <v>#DIV/0!</v>
      </c>
      <c r="M47" s="31" t="e">
        <f t="shared" si="22"/>
        <v>#DIV/0!</v>
      </c>
      <c r="N47" s="31" t="e">
        <f t="shared" si="22"/>
        <v>#DIV/0!</v>
      </c>
      <c r="O47" s="31" t="e">
        <f t="shared" si="22"/>
        <v>#DIV/0!</v>
      </c>
      <c r="P47" s="31" t="e">
        <f t="shared" si="22"/>
        <v>#DIV/0!</v>
      </c>
      <c r="Q47" s="31" t="e">
        <f t="shared" si="22"/>
        <v>#DIV/0!</v>
      </c>
      <c r="R47" s="31" t="e">
        <f t="shared" si="22"/>
        <v>#DIV/0!</v>
      </c>
      <c r="S47" s="31" t="e">
        <f t="shared" si="22"/>
        <v>#DIV/0!</v>
      </c>
      <c r="T47" s="31" t="e">
        <f t="shared" si="22"/>
        <v>#DIV/0!</v>
      </c>
      <c r="U47" s="31">
        <f t="shared" si="22"/>
        <v>0.34794605284164876</v>
      </c>
      <c r="V47" s="31">
        <f t="shared" si="22"/>
        <v>0.31205834465736426</v>
      </c>
      <c r="W47" s="31">
        <f t="shared" si="22"/>
        <v>0.64500205434546765</v>
      </c>
      <c r="X47" s="31">
        <f t="shared" si="22"/>
        <v>0.5851915982052277</v>
      </c>
      <c r="Y47" s="31">
        <f t="shared" si="22"/>
        <v>0.4370397490296693</v>
      </c>
      <c r="Z47" s="31">
        <f t="shared" si="22"/>
        <v>0.45940853474169197</v>
      </c>
      <c r="AA47" s="31">
        <f t="shared" si="22"/>
        <v>0.45531378567513481</v>
      </c>
      <c r="AB47" s="31">
        <f t="shared" si="22"/>
        <v>0.56065251052824405</v>
      </c>
      <c r="AC47" s="31">
        <f t="shared" si="22"/>
        <v>0.32487188143117091</v>
      </c>
      <c r="AD47" s="31">
        <f t="shared" si="22"/>
        <v>0.54294218952875029</v>
      </c>
      <c r="AE47" s="31">
        <f t="shared" si="22"/>
        <v>0.48912623981445741</v>
      </c>
      <c r="AF47" s="31">
        <f t="shared" si="22"/>
        <v>0.32298798782364568</v>
      </c>
    </row>
    <row r="48" spans="1:32" ht="18" customHeight="1" x14ac:dyDescent="0.15">
      <c r="A48" s="22" t="s">
        <v>40</v>
      </c>
      <c r="B48" s="31" t="e">
        <f t="shared" ref="B48:AF48" si="23">B20/B$23*100</f>
        <v>#DIV/0!</v>
      </c>
      <c r="C48" s="31" t="e">
        <f t="shared" si="23"/>
        <v>#DIV/0!</v>
      </c>
      <c r="D48" s="31" t="e">
        <f t="shared" si="23"/>
        <v>#DIV/0!</v>
      </c>
      <c r="E48" s="31" t="e">
        <f t="shared" si="23"/>
        <v>#DIV/0!</v>
      </c>
      <c r="F48" s="31" t="e">
        <f t="shared" si="23"/>
        <v>#DIV/0!</v>
      </c>
      <c r="G48" s="31" t="e">
        <f t="shared" si="23"/>
        <v>#DIV/0!</v>
      </c>
      <c r="H48" s="31" t="e">
        <f t="shared" si="23"/>
        <v>#DIV/0!</v>
      </c>
      <c r="I48" s="31" t="e">
        <f t="shared" si="23"/>
        <v>#DIV/0!</v>
      </c>
      <c r="J48" s="31" t="e">
        <f t="shared" si="23"/>
        <v>#DIV/0!</v>
      </c>
      <c r="K48" s="31" t="e">
        <f t="shared" si="23"/>
        <v>#DIV/0!</v>
      </c>
      <c r="L48" s="31" t="e">
        <f t="shared" si="23"/>
        <v>#DIV/0!</v>
      </c>
      <c r="M48" s="31" t="e">
        <f t="shared" si="23"/>
        <v>#DIV/0!</v>
      </c>
      <c r="N48" s="31" t="e">
        <f t="shared" si="23"/>
        <v>#DIV/0!</v>
      </c>
      <c r="O48" s="31" t="e">
        <f t="shared" si="23"/>
        <v>#DIV/0!</v>
      </c>
      <c r="P48" s="31" t="e">
        <f t="shared" si="23"/>
        <v>#DIV/0!</v>
      </c>
      <c r="Q48" s="31" t="e">
        <f t="shared" si="23"/>
        <v>#DIV/0!</v>
      </c>
      <c r="R48" s="31" t="e">
        <f t="shared" si="23"/>
        <v>#DIV/0!</v>
      </c>
      <c r="S48" s="31" t="e">
        <f t="shared" si="23"/>
        <v>#DIV/0!</v>
      </c>
      <c r="T48" s="31" t="e">
        <f t="shared" si="23"/>
        <v>#DIV/0!</v>
      </c>
      <c r="U48" s="31">
        <f t="shared" si="23"/>
        <v>3.7678456917413428</v>
      </c>
      <c r="V48" s="31">
        <f t="shared" si="23"/>
        <v>8.1566982571332094</v>
      </c>
      <c r="W48" s="31">
        <f t="shared" si="23"/>
        <v>9.3334070206038842</v>
      </c>
      <c r="X48" s="31">
        <f t="shared" si="23"/>
        <v>3.8467066871440956</v>
      </c>
      <c r="Y48" s="31">
        <f t="shared" si="23"/>
        <v>2.1694225922588952</v>
      </c>
      <c r="Z48" s="31">
        <f t="shared" si="23"/>
        <v>2.8618511230898989</v>
      </c>
      <c r="AA48" s="31">
        <f t="shared" si="23"/>
        <v>3.3706090164952194</v>
      </c>
      <c r="AB48" s="31">
        <f t="shared" si="23"/>
        <v>2.0635728261979991</v>
      </c>
      <c r="AC48" s="31">
        <f t="shared" si="23"/>
        <v>0.87234041491562464</v>
      </c>
      <c r="AD48" s="31">
        <f t="shared" si="23"/>
        <v>2.1654222697380376</v>
      </c>
      <c r="AE48" s="31">
        <f t="shared" si="23"/>
        <v>2.4658423215948813</v>
      </c>
      <c r="AF48" s="31">
        <f t="shared" si="23"/>
        <v>2.3981442629613228</v>
      </c>
    </row>
    <row r="49" spans="1:32" ht="18" customHeight="1" x14ac:dyDescent="0.15">
      <c r="A49" s="22" t="s">
        <v>260</v>
      </c>
      <c r="B49" s="31" t="e">
        <f t="shared" ref="B49:AF49" si="24">B21/B$23*100</f>
        <v>#DIV/0!</v>
      </c>
      <c r="C49" s="31" t="e">
        <f t="shared" si="24"/>
        <v>#DIV/0!</v>
      </c>
      <c r="D49" s="31" t="e">
        <f t="shared" si="24"/>
        <v>#DIV/0!</v>
      </c>
      <c r="E49" s="31" t="e">
        <f t="shared" si="24"/>
        <v>#DIV/0!</v>
      </c>
      <c r="F49" s="31" t="e">
        <f t="shared" si="24"/>
        <v>#DIV/0!</v>
      </c>
      <c r="G49" s="31" t="e">
        <f t="shared" si="24"/>
        <v>#DIV/0!</v>
      </c>
      <c r="H49" s="31" t="e">
        <f t="shared" si="24"/>
        <v>#DIV/0!</v>
      </c>
      <c r="I49" s="31" t="e">
        <f t="shared" si="24"/>
        <v>#DIV/0!</v>
      </c>
      <c r="J49" s="31" t="e">
        <f t="shared" si="24"/>
        <v>#DIV/0!</v>
      </c>
      <c r="K49" s="31" t="e">
        <f t="shared" si="24"/>
        <v>#DIV/0!</v>
      </c>
      <c r="L49" s="31" t="e">
        <f t="shared" si="24"/>
        <v>#DIV/0!</v>
      </c>
      <c r="M49" s="31" t="e">
        <f t="shared" si="24"/>
        <v>#DIV/0!</v>
      </c>
      <c r="N49" s="31" t="e">
        <f t="shared" si="24"/>
        <v>#DIV/0!</v>
      </c>
      <c r="O49" s="31" t="e">
        <f t="shared" si="24"/>
        <v>#DIV/0!</v>
      </c>
      <c r="P49" s="31" t="e">
        <f t="shared" si="24"/>
        <v>#DIV/0!</v>
      </c>
      <c r="Q49" s="31" t="e">
        <f t="shared" si="24"/>
        <v>#DIV/0!</v>
      </c>
      <c r="R49" s="31" t="e">
        <f t="shared" si="24"/>
        <v>#DIV/0!</v>
      </c>
      <c r="S49" s="31" t="e">
        <f t="shared" si="24"/>
        <v>#DIV/0!</v>
      </c>
      <c r="T49" s="31" t="e">
        <f t="shared" si="24"/>
        <v>#DIV/0!</v>
      </c>
      <c r="U49" s="31">
        <f t="shared" si="24"/>
        <v>2.0125242285640978E-2</v>
      </c>
      <c r="V49" s="31">
        <f t="shared" si="24"/>
        <v>1.5519215903527932E-2</v>
      </c>
      <c r="W49" s="31">
        <f t="shared" si="24"/>
        <v>1.1269493822729182E-2</v>
      </c>
      <c r="X49" s="31">
        <f t="shared" si="24"/>
        <v>0.67177691156120634</v>
      </c>
      <c r="Y49" s="31">
        <f t="shared" si="24"/>
        <v>0.11296077010212004</v>
      </c>
      <c r="Z49" s="31">
        <f t="shared" si="24"/>
        <v>1.2374796636822517E-2</v>
      </c>
      <c r="AA49" s="31">
        <f t="shared" si="24"/>
        <v>4.7869166672569415E-2</v>
      </c>
      <c r="AB49" s="31">
        <f t="shared" si="24"/>
        <v>0.26141105387764491</v>
      </c>
      <c r="AC49" s="31">
        <f t="shared" si="24"/>
        <v>4.0013610085749628E-2</v>
      </c>
      <c r="AD49" s="31">
        <f t="shared" si="24"/>
        <v>6.8020007059629451E-3</v>
      </c>
      <c r="AE49" s="31">
        <f t="shared" si="24"/>
        <v>1.4313623953976267E-2</v>
      </c>
      <c r="AF49" s="31">
        <f t="shared" si="24"/>
        <v>0.34584269061741418</v>
      </c>
    </row>
    <row r="50" spans="1:32" ht="18" customHeight="1" x14ac:dyDescent="0.15">
      <c r="A50" s="22" t="s">
        <v>261</v>
      </c>
      <c r="B50" s="31" t="e">
        <f t="shared" ref="B50:AF50" si="25">B22/B$23*100</f>
        <v>#DIV/0!</v>
      </c>
      <c r="C50" s="31" t="e">
        <f t="shared" si="25"/>
        <v>#DIV/0!</v>
      </c>
      <c r="D50" s="31" t="e">
        <f t="shared" si="25"/>
        <v>#DIV/0!</v>
      </c>
      <c r="E50" s="31" t="e">
        <f t="shared" si="25"/>
        <v>#DIV/0!</v>
      </c>
      <c r="F50" s="31" t="e">
        <f t="shared" si="25"/>
        <v>#DIV/0!</v>
      </c>
      <c r="G50" s="31" t="e">
        <f t="shared" si="25"/>
        <v>#DIV/0!</v>
      </c>
      <c r="H50" s="31" t="e">
        <f t="shared" si="25"/>
        <v>#DIV/0!</v>
      </c>
      <c r="I50" s="31" t="e">
        <f t="shared" si="25"/>
        <v>#DIV/0!</v>
      </c>
      <c r="J50" s="31" t="e">
        <f t="shared" si="25"/>
        <v>#DIV/0!</v>
      </c>
      <c r="K50" s="31" t="e">
        <f t="shared" si="25"/>
        <v>#DIV/0!</v>
      </c>
      <c r="L50" s="31" t="e">
        <f t="shared" si="25"/>
        <v>#DIV/0!</v>
      </c>
      <c r="M50" s="31" t="e">
        <f t="shared" si="25"/>
        <v>#DIV/0!</v>
      </c>
      <c r="N50" s="31" t="e">
        <f t="shared" si="25"/>
        <v>#DIV/0!</v>
      </c>
      <c r="O50" s="31" t="e">
        <f t="shared" si="25"/>
        <v>#DIV/0!</v>
      </c>
      <c r="P50" s="31" t="e">
        <f t="shared" si="25"/>
        <v>#DIV/0!</v>
      </c>
      <c r="Q50" s="31" t="e">
        <f t="shared" si="25"/>
        <v>#DIV/0!</v>
      </c>
      <c r="R50" s="31" t="e">
        <f t="shared" si="25"/>
        <v>#DIV/0!</v>
      </c>
      <c r="S50" s="31" t="e">
        <f t="shared" si="25"/>
        <v>#DIV/0!</v>
      </c>
      <c r="T50" s="31" t="e">
        <f t="shared" si="25"/>
        <v>#DIV/0!</v>
      </c>
      <c r="U50" s="31">
        <f t="shared" si="25"/>
        <v>0</v>
      </c>
      <c r="V50" s="31">
        <f t="shared" si="25"/>
        <v>0</v>
      </c>
      <c r="W50" s="31">
        <f t="shared" si="25"/>
        <v>0</v>
      </c>
      <c r="X50" s="31">
        <f t="shared" si="25"/>
        <v>0</v>
      </c>
      <c r="Y50" s="31">
        <f t="shared" si="25"/>
        <v>0</v>
      </c>
      <c r="Z50" s="31">
        <f t="shared" si="25"/>
        <v>0</v>
      </c>
      <c r="AA50" s="31">
        <f t="shared" si="25"/>
        <v>0</v>
      </c>
      <c r="AB50" s="31">
        <f t="shared" si="25"/>
        <v>0</v>
      </c>
      <c r="AC50" s="31">
        <f t="shared" si="25"/>
        <v>0</v>
      </c>
      <c r="AD50" s="31">
        <f t="shared" si="25"/>
        <v>0</v>
      </c>
      <c r="AE50" s="31">
        <f t="shared" si="25"/>
        <v>0</v>
      </c>
      <c r="AF50" s="31">
        <f t="shared" si="25"/>
        <v>0</v>
      </c>
    </row>
    <row r="51" spans="1:32" ht="18" customHeight="1" x14ac:dyDescent="0.15">
      <c r="A51" s="22" t="s">
        <v>36</v>
      </c>
      <c r="B51" s="31" t="e">
        <f t="shared" ref="B51:L51" si="26">B23/B$23*100</f>
        <v>#DIV/0!</v>
      </c>
      <c r="C51" s="31" t="e">
        <f t="shared" si="26"/>
        <v>#DIV/0!</v>
      </c>
      <c r="D51" s="31" t="e">
        <f t="shared" si="26"/>
        <v>#DIV/0!</v>
      </c>
      <c r="E51" s="31" t="e">
        <f t="shared" si="26"/>
        <v>#DIV/0!</v>
      </c>
      <c r="F51" s="31" t="e">
        <f t="shared" si="26"/>
        <v>#DIV/0!</v>
      </c>
      <c r="G51" s="31" t="e">
        <f t="shared" si="26"/>
        <v>#DIV/0!</v>
      </c>
      <c r="H51" s="31" t="e">
        <f t="shared" si="26"/>
        <v>#DIV/0!</v>
      </c>
      <c r="I51" s="31" t="e">
        <f t="shared" si="26"/>
        <v>#DIV/0!</v>
      </c>
      <c r="J51" s="31" t="e">
        <f t="shared" si="26"/>
        <v>#DIV/0!</v>
      </c>
      <c r="K51" s="31" t="e">
        <f t="shared" si="26"/>
        <v>#DIV/0!</v>
      </c>
      <c r="L51" s="31" t="e">
        <f t="shared" si="26"/>
        <v>#DIV/0!</v>
      </c>
      <c r="M51" s="31" t="e">
        <f t="shared" ref="M51:AE51" si="27">SUM(M32:M50)-M33-M47-M48-M36-M37</f>
        <v>#DIV/0!</v>
      </c>
      <c r="N51" s="31" t="e">
        <f t="shared" si="27"/>
        <v>#DIV/0!</v>
      </c>
      <c r="O51" s="31" t="e">
        <f t="shared" si="27"/>
        <v>#DIV/0!</v>
      </c>
      <c r="P51" s="31" t="e">
        <f t="shared" si="27"/>
        <v>#DIV/0!</v>
      </c>
      <c r="Q51" s="31" t="e">
        <f t="shared" si="27"/>
        <v>#DIV/0!</v>
      </c>
      <c r="R51" s="31" t="e">
        <f t="shared" si="27"/>
        <v>#DIV/0!</v>
      </c>
      <c r="S51" s="31" t="e">
        <f t="shared" si="27"/>
        <v>#DIV/0!</v>
      </c>
      <c r="T51" s="31" t="e">
        <f t="shared" si="27"/>
        <v>#DIV/0!</v>
      </c>
      <c r="U51" s="31">
        <f t="shared" si="27"/>
        <v>100</v>
      </c>
      <c r="V51" s="31">
        <f t="shared" si="27"/>
        <v>100</v>
      </c>
      <c r="W51" s="31">
        <f t="shared" si="27"/>
        <v>100.00000000000006</v>
      </c>
      <c r="X51" s="31">
        <f t="shared" si="27"/>
        <v>99.999999999999972</v>
      </c>
      <c r="Y51" s="31">
        <f t="shared" si="27"/>
        <v>100.00000000000001</v>
      </c>
      <c r="Z51" s="31">
        <f t="shared" si="27"/>
        <v>100</v>
      </c>
      <c r="AA51" s="31">
        <f t="shared" si="27"/>
        <v>100</v>
      </c>
      <c r="AB51" s="31">
        <f t="shared" si="27"/>
        <v>100.00000000000004</v>
      </c>
      <c r="AC51" s="31">
        <f t="shared" si="27"/>
        <v>99.999999999999943</v>
      </c>
      <c r="AD51" s="31">
        <f t="shared" si="27"/>
        <v>99.999999999999986</v>
      </c>
      <c r="AE51" s="31">
        <f t="shared" si="27"/>
        <v>99.999999999999972</v>
      </c>
      <c r="AF51" s="31">
        <f t="shared" ref="AF51" si="28">SUM(AF32:AF50)-AF33-AF47-AF48-AF36-AF37</f>
        <v>99.999999999999972</v>
      </c>
    </row>
    <row r="52" spans="1:32" ht="18" customHeight="1" x14ac:dyDescent="0.15">
      <c r="A52" s="22" t="s">
        <v>263</v>
      </c>
      <c r="B52" s="31" t="e">
        <f t="shared" ref="B52:L52" si="29">B24/B$23*100</f>
        <v>#DIV/0!</v>
      </c>
      <c r="C52" s="31" t="e">
        <f t="shared" si="29"/>
        <v>#DIV/0!</v>
      </c>
      <c r="D52" s="31" t="e">
        <f t="shared" si="29"/>
        <v>#DIV/0!</v>
      </c>
      <c r="E52" s="31" t="e">
        <f t="shared" si="29"/>
        <v>#DIV/0!</v>
      </c>
      <c r="F52" s="31" t="e">
        <f t="shared" si="29"/>
        <v>#DIV/0!</v>
      </c>
      <c r="G52" s="31" t="e">
        <f t="shared" si="29"/>
        <v>#DIV/0!</v>
      </c>
      <c r="H52" s="31" t="e">
        <f t="shared" si="29"/>
        <v>#DIV/0!</v>
      </c>
      <c r="I52" s="31" t="e">
        <f t="shared" si="29"/>
        <v>#DIV/0!</v>
      </c>
      <c r="J52" s="31" t="e">
        <f t="shared" si="29"/>
        <v>#DIV/0!</v>
      </c>
      <c r="K52" s="31" t="e">
        <f t="shared" si="29"/>
        <v>#DIV/0!</v>
      </c>
      <c r="L52" s="31" t="e">
        <f t="shared" si="29"/>
        <v>#DIV/0!</v>
      </c>
      <c r="M52" s="31" t="e">
        <f>M24/M$23*100</f>
        <v>#DIV/0!</v>
      </c>
      <c r="N52" s="31" t="e">
        <f>N24/N$23*100</f>
        <v>#DIV/0!</v>
      </c>
      <c r="O52" s="31" t="e">
        <f>O24/O$23*100</f>
        <v>#DIV/0!</v>
      </c>
      <c r="P52" s="31" t="e">
        <f>P24/P$23*100</f>
        <v>#DIV/0!</v>
      </c>
      <c r="Q52" s="31" t="e">
        <f>Q24/Q$23*100</f>
        <v>#DIV/0!</v>
      </c>
      <c r="R52" s="31" t="e">
        <f t="shared" ref="R52:AE53" si="30">R24/R$23*100</f>
        <v>#DIV/0!</v>
      </c>
      <c r="S52" s="31" t="e">
        <f t="shared" si="30"/>
        <v>#DIV/0!</v>
      </c>
      <c r="T52" s="31" t="e">
        <f t="shared" si="30"/>
        <v>#DIV/0!</v>
      </c>
      <c r="U52" s="31">
        <f t="shared" si="30"/>
        <v>63.549075253881149</v>
      </c>
      <c r="V52" s="31">
        <f t="shared" si="30"/>
        <v>59.195988492017527</v>
      </c>
      <c r="W52" s="31">
        <f t="shared" si="30"/>
        <v>57.492295764312431</v>
      </c>
      <c r="X52" s="31">
        <f t="shared" si="30"/>
        <v>58.902030233311145</v>
      </c>
      <c r="Y52" s="31">
        <f t="shared" si="30"/>
        <v>60.865135748767898</v>
      </c>
      <c r="Z52" s="31">
        <f t="shared" si="30"/>
        <v>59.219559236066758</v>
      </c>
      <c r="AA52" s="31">
        <f t="shared" si="30"/>
        <v>59.590819883713039</v>
      </c>
      <c r="AB52" s="31">
        <f t="shared" si="30"/>
        <v>58.796794016097095</v>
      </c>
      <c r="AC52" s="31">
        <f t="shared" si="30"/>
        <v>60.517612368935595</v>
      </c>
      <c r="AD52" s="31">
        <f t="shared" si="30"/>
        <v>58.764330497550333</v>
      </c>
      <c r="AE52" s="31">
        <f t="shared" si="30"/>
        <v>58.023604868644838</v>
      </c>
      <c r="AF52" s="31">
        <f t="shared" ref="AF52" si="31">AF24/AF$23*100</f>
        <v>58.638394644894966</v>
      </c>
    </row>
    <row r="53" spans="1:32" ht="18" customHeight="1" x14ac:dyDescent="0.15">
      <c r="A53" s="22" t="s">
        <v>265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>
        <f t="shared" si="30"/>
        <v>31.580071829568706</v>
      </c>
      <c r="W53" s="31">
        <f t="shared" si="30"/>
        <v>32.32125118435772</v>
      </c>
      <c r="X53" s="31">
        <f>X25/X$23*100</f>
        <v>35.7702292425097</v>
      </c>
      <c r="Y53" s="31">
        <f t="shared" ref="Y53:AE53" si="32">Y25/Y$23*100</f>
        <v>36.215108287220623</v>
      </c>
      <c r="Z53" s="31">
        <f t="shared" si="32"/>
        <v>37.297438361223897</v>
      </c>
      <c r="AA53" s="31">
        <f t="shared" si="32"/>
        <v>36.409472212272689</v>
      </c>
      <c r="AB53" s="31">
        <f t="shared" si="32"/>
        <v>38.220202883452622</v>
      </c>
      <c r="AC53" s="31">
        <f t="shared" si="32"/>
        <v>38.244423780712864</v>
      </c>
      <c r="AD53" s="31">
        <f t="shared" si="32"/>
        <v>38.452500258178091</v>
      </c>
      <c r="AE53" s="31">
        <f t="shared" si="32"/>
        <v>38.956177100058213</v>
      </c>
      <c r="AF53" s="31">
        <f t="shared" ref="AF53" si="33">AF25/AF$23*100</f>
        <v>38.264556155420451</v>
      </c>
    </row>
    <row r="54" spans="1:32" ht="21.75" customHeight="1" x14ac:dyDescent="0.15">
      <c r="A54" s="62" t="s">
        <v>262</v>
      </c>
      <c r="B54" s="31" t="e">
        <f t="shared" ref="B54:W54" si="34">B26/B$23*100</f>
        <v>#DIV/0!</v>
      </c>
      <c r="C54" s="31" t="e">
        <f t="shared" si="34"/>
        <v>#DIV/0!</v>
      </c>
      <c r="D54" s="31" t="e">
        <f t="shared" si="34"/>
        <v>#DIV/0!</v>
      </c>
      <c r="E54" s="31" t="e">
        <f t="shared" si="34"/>
        <v>#DIV/0!</v>
      </c>
      <c r="F54" s="31" t="e">
        <f t="shared" si="34"/>
        <v>#DIV/0!</v>
      </c>
      <c r="G54" s="31" t="e">
        <f t="shared" si="34"/>
        <v>#DIV/0!</v>
      </c>
      <c r="H54" s="31" t="e">
        <f t="shared" si="34"/>
        <v>#DIV/0!</v>
      </c>
      <c r="I54" s="31" t="e">
        <f t="shared" si="34"/>
        <v>#DIV/0!</v>
      </c>
      <c r="J54" s="31" t="e">
        <f t="shared" si="34"/>
        <v>#DIV/0!</v>
      </c>
      <c r="K54" s="31" t="e">
        <f t="shared" si="34"/>
        <v>#DIV/0!</v>
      </c>
      <c r="L54" s="31" t="e">
        <f t="shared" si="34"/>
        <v>#DIV/0!</v>
      </c>
      <c r="M54" s="31" t="e">
        <f t="shared" si="34"/>
        <v>#DIV/0!</v>
      </c>
      <c r="N54" s="31" t="e">
        <f t="shared" si="34"/>
        <v>#DIV/0!</v>
      </c>
      <c r="O54" s="31" t="e">
        <f t="shared" si="34"/>
        <v>#DIV/0!</v>
      </c>
      <c r="P54" s="31" t="e">
        <f t="shared" si="34"/>
        <v>#DIV/0!</v>
      </c>
      <c r="Q54" s="31" t="e">
        <f t="shared" si="34"/>
        <v>#DIV/0!</v>
      </c>
      <c r="R54" s="31" t="e">
        <f t="shared" si="34"/>
        <v>#DIV/0!</v>
      </c>
      <c r="S54" s="31" t="e">
        <f t="shared" si="34"/>
        <v>#DIV/0!</v>
      </c>
      <c r="T54" s="31" t="e">
        <f t="shared" si="34"/>
        <v>#DIV/0!</v>
      </c>
      <c r="U54" s="31">
        <f t="shared" si="34"/>
        <v>4.7541618405629062</v>
      </c>
      <c r="V54" s="31">
        <f t="shared" si="34"/>
        <v>9.2239396784137728</v>
      </c>
      <c r="W54" s="31">
        <f t="shared" si="34"/>
        <v>10.186453051329851</v>
      </c>
      <c r="X54" s="31">
        <f>X26/X$23*100</f>
        <v>5.3277405241791529</v>
      </c>
      <c r="Y54" s="31">
        <f t="shared" ref="Y54:AE54" si="35">Y26/Y$23*100</f>
        <v>2.9197559640114772</v>
      </c>
      <c r="Z54" s="31">
        <f t="shared" si="35"/>
        <v>3.4830024027093529</v>
      </c>
      <c r="AA54" s="31">
        <f t="shared" si="35"/>
        <v>3.9997079040142673</v>
      </c>
      <c r="AB54" s="31">
        <f t="shared" si="35"/>
        <v>2.9830031004502802</v>
      </c>
      <c r="AC54" s="31">
        <f t="shared" si="35"/>
        <v>1.2379638503515427</v>
      </c>
      <c r="AD54" s="31">
        <f t="shared" si="35"/>
        <v>2.7831692442715705</v>
      </c>
      <c r="AE54" s="31">
        <f t="shared" si="35"/>
        <v>3.0202180312969529</v>
      </c>
      <c r="AF54" s="31">
        <f t="shared" ref="AF54" si="36">AF26/AF$23*100</f>
        <v>3.0970491996845797</v>
      </c>
    </row>
    <row r="55" spans="1:32" ht="18" customHeight="1" x14ac:dyDescent="0.15">
      <c r="A55" s="72"/>
    </row>
    <row r="56" spans="1:32" ht="18" customHeight="1" x14ac:dyDescent="0.15">
      <c r="A56" s="63"/>
    </row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CDCE-1362-413B-BFE9-4C1F5CE07B64}">
  <dimension ref="A1:AF38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7" sqref="K37"/>
    </sheetView>
  </sheetViews>
  <sheetFormatPr defaultColWidth="9" defaultRowHeight="12" x14ac:dyDescent="0.15"/>
  <cols>
    <col min="1" max="1" width="24.77734375" style="21" customWidth="1"/>
    <col min="2" max="9" width="9.33203125" style="21" customWidth="1"/>
    <col min="10" max="11" width="9.33203125" style="23" customWidth="1"/>
    <col min="12" max="31" width="9.33203125" style="21" customWidth="1"/>
    <col min="32" max="16384" width="9" style="21"/>
  </cols>
  <sheetData>
    <row r="1" spans="1:32" ht="15" customHeight="1" x14ac:dyDescent="0.2">
      <c r="A1" s="32" t="s">
        <v>60</v>
      </c>
      <c r="K1" s="18" t="s">
        <v>101</v>
      </c>
      <c r="U1" s="18" t="s">
        <v>101</v>
      </c>
      <c r="W1" s="30"/>
      <c r="X1" s="18"/>
      <c r="Y1" s="18"/>
      <c r="Z1" s="18"/>
      <c r="AA1" s="18"/>
      <c r="AB1" s="18"/>
      <c r="AC1" s="18"/>
      <c r="AD1" s="18"/>
      <c r="AE1" s="18" t="s">
        <v>101</v>
      </c>
    </row>
    <row r="2" spans="1:32" ht="15" customHeight="1" x14ac:dyDescent="0.15">
      <c r="K2" s="21"/>
      <c r="L2" s="21" t="s">
        <v>95</v>
      </c>
      <c r="V2" s="21" t="s">
        <v>95</v>
      </c>
      <c r="AF2" s="21" t="s">
        <v>95</v>
      </c>
    </row>
    <row r="3" spans="1:32" ht="18" customHeight="1" x14ac:dyDescent="0.15">
      <c r="A3" s="19"/>
      <c r="B3" s="19" t="s">
        <v>9</v>
      </c>
      <c r="C3" s="19" t="s">
        <v>8</v>
      </c>
      <c r="D3" s="19" t="s">
        <v>7</v>
      </c>
      <c r="E3" s="19" t="s">
        <v>6</v>
      </c>
      <c r="F3" s="19" t="s">
        <v>5</v>
      </c>
      <c r="G3" s="19" t="s">
        <v>4</v>
      </c>
      <c r="H3" s="19" t="s">
        <v>3</v>
      </c>
      <c r="I3" s="19" t="s">
        <v>2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193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230</v>
      </c>
      <c r="AC3" s="15" t="s">
        <v>234</v>
      </c>
      <c r="AD3" s="15" t="s">
        <v>244</v>
      </c>
      <c r="AE3" s="15" t="s">
        <v>247</v>
      </c>
      <c r="AF3" s="15" t="s">
        <v>268</v>
      </c>
    </row>
    <row r="4" spans="1:32" s="63" customFormat="1" ht="18" customHeight="1" x14ac:dyDescent="0.15">
      <c r="A4" s="22" t="s">
        <v>52</v>
      </c>
      <c r="B4" s="19">
        <v>1294849</v>
      </c>
      <c r="C4" s="19">
        <v>1388389</v>
      </c>
      <c r="D4" s="19">
        <v>1523796</v>
      </c>
      <c r="E4" s="19">
        <v>1560691</v>
      </c>
      <c r="F4" s="19">
        <v>1585811</v>
      </c>
      <c r="G4" s="19">
        <v>1647381</v>
      </c>
      <c r="H4" s="19">
        <v>1604287</v>
      </c>
      <c r="I4" s="19">
        <v>1600764</v>
      </c>
      <c r="J4" s="16">
        <v>1653777</v>
      </c>
      <c r="K4" s="16">
        <v>1604760</v>
      </c>
      <c r="L4" s="19">
        <v>1597820</v>
      </c>
      <c r="M4" s="19">
        <v>1554223</v>
      </c>
      <c r="N4" s="19">
        <v>1560664</v>
      </c>
      <c r="O4" s="19">
        <v>1489127</v>
      </c>
      <c r="P4" s="19">
        <v>1491170</v>
      </c>
      <c r="Q4" s="19">
        <v>1533537</v>
      </c>
      <c r="R4" s="19">
        <v>1470985</v>
      </c>
      <c r="S4" s="19">
        <v>1566329</v>
      </c>
      <c r="T4" s="19">
        <v>1455683</v>
      </c>
      <c r="U4" s="19">
        <v>1434111</v>
      </c>
      <c r="V4" s="19">
        <v>1381374</v>
      </c>
      <c r="W4" s="19">
        <v>1288277</v>
      </c>
      <c r="X4" s="19">
        <v>1471242</v>
      </c>
      <c r="Y4" s="19">
        <v>1360266</v>
      </c>
      <c r="Z4" s="19">
        <v>1365481</v>
      </c>
      <c r="AA4" s="19">
        <v>1381130</v>
      </c>
      <c r="AB4" s="19">
        <v>1406929</v>
      </c>
      <c r="AC4" s="19">
        <v>1412280</v>
      </c>
      <c r="AD4" s="15">
        <v>1409376</v>
      </c>
      <c r="AE4" s="15">
        <v>1391438</v>
      </c>
      <c r="AF4" s="106">
        <v>1411468</v>
      </c>
    </row>
    <row r="5" spans="1:32" s="63" customFormat="1" ht="18" customHeight="1" x14ac:dyDescent="0.15">
      <c r="A5" s="22" t="s">
        <v>51</v>
      </c>
      <c r="B5" s="19">
        <v>50905770</v>
      </c>
      <c r="C5" s="19">
        <v>73362508</v>
      </c>
      <c r="D5" s="19">
        <v>76076111</v>
      </c>
      <c r="E5" s="19">
        <v>60096913</v>
      </c>
      <c r="F5" s="19">
        <v>52691782</v>
      </c>
      <c r="G5" s="19">
        <v>49436344</v>
      </c>
      <c r="H5" s="19">
        <v>44769298</v>
      </c>
      <c r="I5" s="19">
        <v>46864301</v>
      </c>
      <c r="J5" s="16">
        <v>41739172</v>
      </c>
      <c r="K5" s="16">
        <v>62342594</v>
      </c>
      <c r="L5" s="19">
        <v>47020076</v>
      </c>
      <c r="M5" s="19">
        <v>45874912</v>
      </c>
      <c r="N5" s="19">
        <v>37093455</v>
      </c>
      <c r="O5" s="19">
        <v>36384843</v>
      </c>
      <c r="P5" s="19">
        <v>37927249</v>
      </c>
      <c r="Q5" s="19">
        <v>38764206</v>
      </c>
      <c r="R5" s="19">
        <v>45540185</v>
      </c>
      <c r="S5" s="19">
        <v>65531099</v>
      </c>
      <c r="T5" s="19">
        <v>47678713</v>
      </c>
      <c r="U5" s="19">
        <v>44881442</v>
      </c>
      <c r="V5" s="19">
        <v>42705982</v>
      </c>
      <c r="W5" s="19">
        <v>43121879</v>
      </c>
      <c r="X5" s="19">
        <v>53072999</v>
      </c>
      <c r="Y5" s="19">
        <v>44793395</v>
      </c>
      <c r="Z5" s="19">
        <v>50379598</v>
      </c>
      <c r="AA5" s="19">
        <v>40945669</v>
      </c>
      <c r="AB5" s="19">
        <v>33562289</v>
      </c>
      <c r="AC5" s="19">
        <v>34889202</v>
      </c>
      <c r="AD5" s="15">
        <v>36631986</v>
      </c>
      <c r="AE5" s="15">
        <v>37110322</v>
      </c>
      <c r="AF5" s="106">
        <v>33708634</v>
      </c>
    </row>
    <row r="6" spans="1:32" s="63" customFormat="1" ht="18" customHeight="1" x14ac:dyDescent="0.15">
      <c r="A6" s="22" t="s">
        <v>53</v>
      </c>
      <c r="B6" s="19">
        <v>32637197</v>
      </c>
      <c r="C6" s="19">
        <v>34549020</v>
      </c>
      <c r="D6" s="19">
        <v>38980657</v>
      </c>
      <c r="E6" s="19">
        <v>43562269</v>
      </c>
      <c r="F6" s="19">
        <v>41466006</v>
      </c>
      <c r="G6" s="19">
        <v>43811959</v>
      </c>
      <c r="H6" s="19">
        <v>50096539</v>
      </c>
      <c r="I6" s="19">
        <v>52360027</v>
      </c>
      <c r="J6" s="16">
        <v>52427992</v>
      </c>
      <c r="K6" s="23">
        <v>52451953</v>
      </c>
      <c r="L6" s="19">
        <v>59444678</v>
      </c>
      <c r="M6" s="19">
        <v>65550787</v>
      </c>
      <c r="N6" s="19">
        <v>67206422</v>
      </c>
      <c r="O6" s="19">
        <v>68197546</v>
      </c>
      <c r="P6" s="19">
        <v>59529055</v>
      </c>
      <c r="Q6" s="19">
        <v>58614403</v>
      </c>
      <c r="R6" s="19">
        <v>66441177</v>
      </c>
      <c r="S6" s="19">
        <v>73439902</v>
      </c>
      <c r="T6" s="19">
        <v>75260434</v>
      </c>
      <c r="U6" s="19">
        <v>82144390</v>
      </c>
      <c r="V6" s="19">
        <v>106545359</v>
      </c>
      <c r="W6" s="19">
        <v>97168532</v>
      </c>
      <c r="X6" s="19">
        <v>102376266</v>
      </c>
      <c r="Y6" s="19">
        <v>107421616</v>
      </c>
      <c r="Z6" s="19">
        <v>100481240</v>
      </c>
      <c r="AA6" s="19">
        <v>107313389</v>
      </c>
      <c r="AB6" s="19">
        <v>108539899</v>
      </c>
      <c r="AC6" s="19">
        <v>113705448</v>
      </c>
      <c r="AD6" s="15">
        <v>114851879</v>
      </c>
      <c r="AE6" s="15">
        <v>111273754</v>
      </c>
      <c r="AF6" s="106">
        <v>120556952</v>
      </c>
    </row>
    <row r="7" spans="1:32" s="63" customFormat="1" ht="18" customHeight="1" x14ac:dyDescent="0.15">
      <c r="A7" s="22" t="s">
        <v>62</v>
      </c>
      <c r="B7" s="19">
        <v>16738133</v>
      </c>
      <c r="C7" s="19">
        <v>17307848</v>
      </c>
      <c r="D7" s="19">
        <v>18543618</v>
      </c>
      <c r="E7" s="19">
        <v>23923401</v>
      </c>
      <c r="F7" s="19">
        <v>37879804</v>
      </c>
      <c r="G7" s="19">
        <v>28083144</v>
      </c>
      <c r="H7" s="19">
        <v>32962504</v>
      </c>
      <c r="I7" s="19">
        <v>31591680</v>
      </c>
      <c r="J7" s="16">
        <v>23328863</v>
      </c>
      <c r="K7" s="16">
        <v>22727641</v>
      </c>
      <c r="L7" s="19">
        <v>23356622</v>
      </c>
      <c r="M7" s="19">
        <v>24431266</v>
      </c>
      <c r="N7" s="19">
        <v>25471579</v>
      </c>
      <c r="O7" s="19">
        <v>25184451</v>
      </c>
      <c r="P7" s="19">
        <v>24776694</v>
      </c>
      <c r="Q7" s="19">
        <v>24787642</v>
      </c>
      <c r="R7" s="19">
        <v>26211751</v>
      </c>
      <c r="S7" s="19">
        <v>23937031</v>
      </c>
      <c r="T7" s="19">
        <v>20748045</v>
      </c>
      <c r="U7" s="19">
        <v>20676833</v>
      </c>
      <c r="V7" s="19">
        <v>33068883</v>
      </c>
      <c r="W7" s="19">
        <v>31283602</v>
      </c>
      <c r="X7" s="19">
        <v>36702574</v>
      </c>
      <c r="Y7" s="19">
        <v>29739417</v>
      </c>
      <c r="Z7" s="19">
        <v>30150449</v>
      </c>
      <c r="AA7" s="19">
        <v>32783572</v>
      </c>
      <c r="AB7" s="19">
        <v>37790942</v>
      </c>
      <c r="AC7" s="19">
        <v>34046699</v>
      </c>
      <c r="AD7" s="15">
        <v>31550673</v>
      </c>
      <c r="AE7" s="15">
        <v>33612932</v>
      </c>
      <c r="AF7" s="106">
        <v>31272748</v>
      </c>
    </row>
    <row r="8" spans="1:32" s="63" customFormat="1" ht="18" customHeight="1" x14ac:dyDescent="0.15">
      <c r="A8" s="22" t="s">
        <v>63</v>
      </c>
      <c r="B8" s="19">
        <v>2675359</v>
      </c>
      <c r="C8" s="19">
        <v>4162884</v>
      </c>
      <c r="D8" s="19">
        <v>3934758</v>
      </c>
      <c r="E8" s="19">
        <v>4161651</v>
      </c>
      <c r="F8" s="19">
        <v>4541772</v>
      </c>
      <c r="G8" s="19">
        <v>5094501</v>
      </c>
      <c r="H8" s="19">
        <v>11104352</v>
      </c>
      <c r="I8" s="19">
        <v>4321402</v>
      </c>
      <c r="J8" s="16">
        <v>3643450</v>
      </c>
      <c r="K8" s="16">
        <v>4476113</v>
      </c>
      <c r="L8" s="19">
        <v>8475050</v>
      </c>
      <c r="M8" s="19">
        <v>4499046</v>
      </c>
      <c r="N8" s="19">
        <v>9880191</v>
      </c>
      <c r="O8" s="19">
        <v>6505837</v>
      </c>
      <c r="P8" s="19">
        <v>4851409</v>
      </c>
      <c r="Q8" s="19">
        <v>4930560</v>
      </c>
      <c r="R8" s="19">
        <v>1961823</v>
      </c>
      <c r="S8" s="19">
        <v>1851730</v>
      </c>
      <c r="T8" s="19">
        <v>1739058</v>
      </c>
      <c r="U8" s="19">
        <v>9912039</v>
      </c>
      <c r="V8" s="19">
        <v>15354990</v>
      </c>
      <c r="W8" s="19">
        <v>12471700</v>
      </c>
      <c r="X8" s="19">
        <v>17292917</v>
      </c>
      <c r="Y8" s="19">
        <v>11838579</v>
      </c>
      <c r="Z8" s="19">
        <v>6587027</v>
      </c>
      <c r="AA8" s="19">
        <v>4765983</v>
      </c>
      <c r="AB8" s="19">
        <v>4984983</v>
      </c>
      <c r="AC8" s="19">
        <v>1991409</v>
      </c>
      <c r="AD8" s="15">
        <v>2436694</v>
      </c>
      <c r="AE8" s="15">
        <v>1816435</v>
      </c>
      <c r="AF8" s="106">
        <v>1808211</v>
      </c>
    </row>
    <row r="9" spans="1:32" s="63" customFormat="1" ht="18" customHeight="1" x14ac:dyDescent="0.15">
      <c r="A9" s="22" t="s">
        <v>64</v>
      </c>
      <c r="B9" s="19">
        <v>60865506</v>
      </c>
      <c r="C9" s="19">
        <v>63368941</v>
      </c>
      <c r="D9" s="19">
        <v>65483921</v>
      </c>
      <c r="E9" s="19">
        <v>72900799</v>
      </c>
      <c r="F9" s="19">
        <v>79811852</v>
      </c>
      <c r="G9" s="19">
        <v>81675921</v>
      </c>
      <c r="H9" s="19">
        <v>92045555</v>
      </c>
      <c r="I9" s="19">
        <v>89255239</v>
      </c>
      <c r="J9" s="16">
        <v>80647021</v>
      </c>
      <c r="K9" s="16">
        <v>77024247</v>
      </c>
      <c r="L9" s="19">
        <v>72709092</v>
      </c>
      <c r="M9" s="19">
        <v>72580306</v>
      </c>
      <c r="N9" s="19">
        <v>65275691</v>
      </c>
      <c r="O9" s="19">
        <v>57689681</v>
      </c>
      <c r="P9" s="19">
        <v>57717935</v>
      </c>
      <c r="Q9" s="19">
        <v>51121570</v>
      </c>
      <c r="R9" s="19">
        <v>47471724</v>
      </c>
      <c r="S9" s="19">
        <v>40673134</v>
      </c>
      <c r="T9" s="19">
        <v>40723390</v>
      </c>
      <c r="U9" s="19">
        <v>38099418</v>
      </c>
      <c r="V9" s="19">
        <v>39465508</v>
      </c>
      <c r="W9" s="19">
        <v>32282128</v>
      </c>
      <c r="X9" s="19">
        <v>35528007</v>
      </c>
      <c r="Y9" s="19">
        <v>35818925</v>
      </c>
      <c r="Z9" s="19">
        <v>36526537</v>
      </c>
      <c r="AA9" s="19">
        <v>36343909</v>
      </c>
      <c r="AB9" s="19">
        <v>35310401</v>
      </c>
      <c r="AC9" s="19">
        <v>32881054</v>
      </c>
      <c r="AD9" s="15">
        <v>34481304</v>
      </c>
      <c r="AE9" s="15">
        <v>34359814</v>
      </c>
      <c r="AF9" s="106">
        <v>35523925</v>
      </c>
    </row>
    <row r="10" spans="1:32" s="63" customFormat="1" ht="18" customHeight="1" x14ac:dyDescent="0.15">
      <c r="A10" s="22" t="s">
        <v>65</v>
      </c>
      <c r="B10" s="19">
        <v>34732081</v>
      </c>
      <c r="C10" s="19">
        <v>32148204</v>
      </c>
      <c r="D10" s="19">
        <v>35922435</v>
      </c>
      <c r="E10" s="19">
        <v>37128643</v>
      </c>
      <c r="F10" s="19">
        <v>44052711</v>
      </c>
      <c r="G10" s="19">
        <v>40404176</v>
      </c>
      <c r="H10" s="19">
        <v>40835341</v>
      </c>
      <c r="I10" s="19">
        <v>43187305</v>
      </c>
      <c r="J10" s="16">
        <v>45538547</v>
      </c>
      <c r="K10" s="16">
        <v>56762679</v>
      </c>
      <c r="L10" s="19">
        <v>50233509</v>
      </c>
      <c r="M10" s="19">
        <v>47506871</v>
      </c>
      <c r="N10" s="19">
        <v>60132697</v>
      </c>
      <c r="O10" s="19">
        <v>63625226</v>
      </c>
      <c r="P10" s="19">
        <v>88630394</v>
      </c>
      <c r="Q10" s="19">
        <v>110508556</v>
      </c>
      <c r="R10" s="19">
        <v>100849119</v>
      </c>
      <c r="S10" s="19">
        <v>88207101</v>
      </c>
      <c r="T10" s="19">
        <v>78787441</v>
      </c>
      <c r="U10" s="19">
        <v>85303179</v>
      </c>
      <c r="V10" s="19">
        <v>98933824</v>
      </c>
      <c r="W10" s="19">
        <v>114797256</v>
      </c>
      <c r="X10" s="19">
        <v>105421491</v>
      </c>
      <c r="Y10" s="19">
        <v>109946322</v>
      </c>
      <c r="Z10" s="19">
        <v>97421362</v>
      </c>
      <c r="AA10" s="19">
        <v>91050255</v>
      </c>
      <c r="AB10" s="19">
        <v>82697552</v>
      </c>
      <c r="AC10" s="19">
        <v>77453311</v>
      </c>
      <c r="AD10" s="15">
        <v>74064408</v>
      </c>
      <c r="AE10" s="15">
        <v>52271714</v>
      </c>
      <c r="AF10" s="106">
        <v>46630576</v>
      </c>
    </row>
    <row r="11" spans="1:32" s="63" customFormat="1" ht="18" customHeight="1" x14ac:dyDescent="0.15">
      <c r="A11" s="22" t="s">
        <v>66</v>
      </c>
      <c r="B11" s="19">
        <v>110318785</v>
      </c>
      <c r="C11" s="19">
        <v>118951225</v>
      </c>
      <c r="D11" s="19">
        <v>123903356</v>
      </c>
      <c r="E11" s="19">
        <v>149303594</v>
      </c>
      <c r="F11" s="19">
        <v>164164492</v>
      </c>
      <c r="G11" s="19">
        <v>163607307</v>
      </c>
      <c r="H11" s="19">
        <v>178320508</v>
      </c>
      <c r="I11" s="19">
        <v>181798967</v>
      </c>
      <c r="J11" s="16">
        <v>189833445</v>
      </c>
      <c r="K11" s="16">
        <v>203813359</v>
      </c>
      <c r="L11" s="19">
        <v>205080769</v>
      </c>
      <c r="M11" s="19">
        <v>192968139</v>
      </c>
      <c r="N11" s="19">
        <v>181748343</v>
      </c>
      <c r="O11" s="19">
        <v>166849338</v>
      </c>
      <c r="P11" s="19">
        <v>134846743</v>
      </c>
      <c r="Q11" s="19">
        <v>125044840</v>
      </c>
      <c r="R11" s="19">
        <v>120140074</v>
      </c>
      <c r="S11" s="19">
        <v>106831096</v>
      </c>
      <c r="T11" s="19">
        <v>100228871</v>
      </c>
      <c r="U11" s="19">
        <v>94706576</v>
      </c>
      <c r="V11" s="19">
        <v>100300698</v>
      </c>
      <c r="W11" s="19">
        <v>87675623</v>
      </c>
      <c r="X11" s="19">
        <v>77525023</v>
      </c>
      <c r="Y11" s="19">
        <v>70027199</v>
      </c>
      <c r="Z11" s="19">
        <v>77899438</v>
      </c>
      <c r="AA11" s="19">
        <v>72566665</v>
      </c>
      <c r="AB11" s="19">
        <v>65940900</v>
      </c>
      <c r="AC11" s="19">
        <v>73581126</v>
      </c>
      <c r="AD11" s="15">
        <v>78200112</v>
      </c>
      <c r="AE11" s="15">
        <v>95231774</v>
      </c>
      <c r="AF11" s="106">
        <v>92587634</v>
      </c>
    </row>
    <row r="12" spans="1:32" s="63" customFormat="1" ht="18" customHeight="1" x14ac:dyDescent="0.15">
      <c r="A12" s="22" t="s">
        <v>134</v>
      </c>
      <c r="B12" s="19">
        <v>30753493</v>
      </c>
      <c r="C12" s="19">
        <v>32889393</v>
      </c>
      <c r="D12" s="19">
        <v>36158919</v>
      </c>
      <c r="E12" s="19">
        <v>35717962</v>
      </c>
      <c r="F12" s="19">
        <v>38101177</v>
      </c>
      <c r="G12" s="19">
        <v>40971212</v>
      </c>
      <c r="H12" s="19">
        <v>49640416</v>
      </c>
      <c r="I12" s="19">
        <v>48519137</v>
      </c>
      <c r="J12" s="16">
        <v>44718296</v>
      </c>
      <c r="K12" s="16">
        <v>44494512</v>
      </c>
      <c r="L12" s="19">
        <v>43164259</v>
      </c>
      <c r="M12" s="19">
        <v>42438422</v>
      </c>
      <c r="N12" s="19">
        <v>42952703</v>
      </c>
      <c r="O12" s="19">
        <v>43071847</v>
      </c>
      <c r="P12" s="19">
        <v>43719538</v>
      </c>
      <c r="Q12" s="19">
        <v>42182665</v>
      </c>
      <c r="R12" s="19">
        <v>43020196</v>
      </c>
      <c r="S12" s="19">
        <v>43859602</v>
      </c>
      <c r="T12" s="19">
        <v>46845888</v>
      </c>
      <c r="U12" s="19">
        <v>43468125</v>
      </c>
      <c r="V12" s="19">
        <v>46040050</v>
      </c>
      <c r="W12" s="19">
        <v>42649415</v>
      </c>
      <c r="X12" s="19">
        <v>41928188</v>
      </c>
      <c r="Y12" s="19">
        <v>41050073</v>
      </c>
      <c r="Z12" s="19">
        <v>41566744</v>
      </c>
      <c r="AA12" s="19">
        <v>41069726</v>
      </c>
      <c r="AB12" s="19">
        <v>43331567</v>
      </c>
      <c r="AC12" s="19">
        <v>45049302</v>
      </c>
      <c r="AD12" s="15">
        <v>41310217</v>
      </c>
      <c r="AE12" s="15">
        <v>41981033</v>
      </c>
      <c r="AF12" s="106">
        <v>43207335</v>
      </c>
    </row>
    <row r="13" spans="1:32" s="63" customFormat="1" ht="18" customHeight="1" x14ac:dyDescent="0.15">
      <c r="A13" s="22" t="s">
        <v>136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6">
        <v>0</v>
      </c>
      <c r="K13" s="16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1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5">
        <v>0</v>
      </c>
      <c r="AE13" s="15">
        <v>0</v>
      </c>
      <c r="AF13" s="22">
        <v>0</v>
      </c>
    </row>
    <row r="14" spans="1:32" s="63" customFormat="1" ht="18" customHeight="1" x14ac:dyDescent="0.15">
      <c r="A14" s="22" t="s">
        <v>138</v>
      </c>
      <c r="B14" s="19">
        <v>163846387</v>
      </c>
      <c r="C14" s="19">
        <v>176577839</v>
      </c>
      <c r="D14" s="19">
        <v>192822196</v>
      </c>
      <c r="E14" s="19">
        <v>197881945</v>
      </c>
      <c r="F14" s="19">
        <v>190788118</v>
      </c>
      <c r="G14" s="19">
        <v>191376434</v>
      </c>
      <c r="H14" s="19">
        <v>203833558</v>
      </c>
      <c r="I14" s="19">
        <v>202094334</v>
      </c>
      <c r="J14" s="16">
        <v>206533618</v>
      </c>
      <c r="K14" s="16">
        <v>201809091</v>
      </c>
      <c r="L14" s="19">
        <v>198313714</v>
      </c>
      <c r="M14" s="19">
        <v>197367333</v>
      </c>
      <c r="N14" s="19">
        <v>196988624</v>
      </c>
      <c r="O14" s="19">
        <v>194941421</v>
      </c>
      <c r="P14" s="19">
        <v>195687761</v>
      </c>
      <c r="Q14" s="19">
        <v>195521001</v>
      </c>
      <c r="R14" s="19">
        <v>188791474</v>
      </c>
      <c r="S14" s="19">
        <v>189267010</v>
      </c>
      <c r="T14" s="19">
        <v>190451421</v>
      </c>
      <c r="U14" s="19">
        <v>185210503</v>
      </c>
      <c r="V14" s="19">
        <v>186787613</v>
      </c>
      <c r="W14" s="19">
        <v>189310245</v>
      </c>
      <c r="X14" s="19">
        <v>183239063</v>
      </c>
      <c r="Y14" s="19">
        <v>180591804</v>
      </c>
      <c r="Z14" s="19">
        <v>177838669</v>
      </c>
      <c r="AA14" s="19">
        <v>184427324</v>
      </c>
      <c r="AB14" s="19">
        <v>183120775</v>
      </c>
      <c r="AC14" s="19">
        <v>180910103</v>
      </c>
      <c r="AD14" s="15">
        <v>179528407</v>
      </c>
      <c r="AE14" s="15">
        <v>183350659</v>
      </c>
      <c r="AF14" s="106">
        <v>186100894</v>
      </c>
    </row>
    <row r="15" spans="1:32" s="63" customFormat="1" ht="18" customHeight="1" x14ac:dyDescent="0.15">
      <c r="A15" s="22" t="s">
        <v>140</v>
      </c>
      <c r="B15" s="19">
        <v>4891984</v>
      </c>
      <c r="C15" s="19">
        <v>8512561</v>
      </c>
      <c r="D15" s="19">
        <v>13685386</v>
      </c>
      <c r="E15" s="19">
        <v>9352745</v>
      </c>
      <c r="F15" s="19">
        <v>5667856</v>
      </c>
      <c r="G15" s="19">
        <v>7119012</v>
      </c>
      <c r="H15" s="19">
        <v>3826176</v>
      </c>
      <c r="I15" s="19">
        <v>3559902</v>
      </c>
      <c r="J15" s="16">
        <v>3467046</v>
      </c>
      <c r="K15" s="16">
        <v>16504876</v>
      </c>
      <c r="L15" s="19">
        <v>30308049</v>
      </c>
      <c r="M15" s="19">
        <v>19836775</v>
      </c>
      <c r="N15" s="19">
        <v>9844420</v>
      </c>
      <c r="O15" s="19">
        <v>11966978</v>
      </c>
      <c r="P15" s="19">
        <v>6050310</v>
      </c>
      <c r="Q15" s="19">
        <v>1190869</v>
      </c>
      <c r="R15" s="19">
        <v>1225362</v>
      </c>
      <c r="S15" s="19">
        <v>776164</v>
      </c>
      <c r="T15" s="19">
        <v>1182964</v>
      </c>
      <c r="U15" s="19">
        <v>923636</v>
      </c>
      <c r="V15" s="19">
        <v>470098</v>
      </c>
      <c r="W15" s="19">
        <v>271445</v>
      </c>
      <c r="X15" s="19">
        <v>6798820</v>
      </c>
      <c r="Y15" s="19">
        <v>5607955</v>
      </c>
      <c r="Z15" s="19">
        <v>1073103</v>
      </c>
      <c r="AA15" s="19">
        <v>600037</v>
      </c>
      <c r="AB15" s="19">
        <v>9402056</v>
      </c>
      <c r="AC15" s="19">
        <v>13592949</v>
      </c>
      <c r="AD15" s="15">
        <v>515654</v>
      </c>
      <c r="AE15" s="15">
        <v>888753</v>
      </c>
      <c r="AF15" s="106">
        <v>7672947</v>
      </c>
    </row>
    <row r="16" spans="1:32" s="63" customFormat="1" ht="18" customHeight="1" x14ac:dyDescent="0.15">
      <c r="A16" s="22" t="s">
        <v>142</v>
      </c>
      <c r="B16" s="19">
        <v>45087650</v>
      </c>
      <c r="C16" s="19">
        <v>44462197</v>
      </c>
      <c r="D16" s="19">
        <v>46289996</v>
      </c>
      <c r="E16" s="19">
        <v>48471464</v>
      </c>
      <c r="F16" s="19">
        <v>51405708</v>
      </c>
      <c r="G16" s="19">
        <v>53679369</v>
      </c>
      <c r="H16" s="19">
        <v>57994506</v>
      </c>
      <c r="I16" s="19">
        <v>66516473</v>
      </c>
      <c r="J16" s="16">
        <v>76493627</v>
      </c>
      <c r="K16" s="16">
        <v>84880864</v>
      </c>
      <c r="L16" s="19">
        <v>95279494</v>
      </c>
      <c r="M16" s="19">
        <v>105461724</v>
      </c>
      <c r="N16" s="19">
        <v>113101962</v>
      </c>
      <c r="O16" s="19">
        <v>115451651</v>
      </c>
      <c r="P16" s="19">
        <v>117299604</v>
      </c>
      <c r="Q16" s="19">
        <v>125583729</v>
      </c>
      <c r="R16" s="19">
        <v>111643853</v>
      </c>
      <c r="S16" s="19">
        <v>107824564</v>
      </c>
      <c r="T16" s="19">
        <v>103013897</v>
      </c>
      <c r="U16" s="19">
        <v>102871243</v>
      </c>
      <c r="V16" s="19">
        <v>98874240</v>
      </c>
      <c r="W16" s="19">
        <v>96165922</v>
      </c>
      <c r="X16" s="19">
        <v>93477669</v>
      </c>
      <c r="Y16" s="19">
        <v>96108963</v>
      </c>
      <c r="Z16" s="19">
        <v>98013861</v>
      </c>
      <c r="AA16" s="19">
        <v>101256938</v>
      </c>
      <c r="AB16" s="19">
        <v>104119497</v>
      </c>
      <c r="AC16" s="19">
        <v>103525710</v>
      </c>
      <c r="AD16" s="15">
        <v>102804382</v>
      </c>
      <c r="AE16" s="15">
        <v>101063432</v>
      </c>
      <c r="AF16" s="106">
        <v>101043717</v>
      </c>
    </row>
    <row r="17" spans="1:32" s="63" customFormat="1" ht="18" customHeight="1" x14ac:dyDescent="0.15">
      <c r="A17" s="22" t="s">
        <v>144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6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1703767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5">
        <v>0</v>
      </c>
      <c r="AE17" s="15">
        <v>0</v>
      </c>
      <c r="AF17" s="106">
        <v>0</v>
      </c>
    </row>
    <row r="18" spans="1:32" s="63" customFormat="1" ht="18" customHeight="1" x14ac:dyDescent="0.15">
      <c r="A18" s="22" t="s">
        <v>146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6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5">
        <v>0</v>
      </c>
      <c r="AE18" s="15">
        <v>0</v>
      </c>
      <c r="AF18" s="22"/>
    </row>
    <row r="19" spans="1:32" s="63" customFormat="1" ht="18" customHeight="1" x14ac:dyDescent="0.15">
      <c r="A19" s="22" t="s">
        <v>148</v>
      </c>
      <c r="B19" s="19">
        <v>3780384</v>
      </c>
      <c r="C19" s="19">
        <v>8468053</v>
      </c>
      <c r="D19" s="19">
        <v>9444914</v>
      </c>
      <c r="E19" s="19">
        <v>6754587</v>
      </c>
      <c r="F19" s="19">
        <v>7119977</v>
      </c>
      <c r="G19" s="19">
        <v>9258967</v>
      </c>
      <c r="H19" s="19">
        <v>6539973</v>
      </c>
      <c r="I19" s="19">
        <v>3657106</v>
      </c>
      <c r="J19" s="16">
        <v>2915979</v>
      </c>
      <c r="K19" s="16">
        <v>2344930</v>
      </c>
      <c r="L19" s="19">
        <v>2214976</v>
      </c>
      <c r="M19" s="19">
        <v>9396889</v>
      </c>
      <c r="N19" s="19">
        <v>9493603</v>
      </c>
      <c r="O19" s="19">
        <v>2999363</v>
      </c>
      <c r="P19" s="19">
        <v>2064258</v>
      </c>
      <c r="Q19" s="19">
        <v>2050949</v>
      </c>
      <c r="R19" s="19">
        <v>1193712</v>
      </c>
      <c r="S19" s="19">
        <v>824335</v>
      </c>
      <c r="T19" s="19">
        <v>1109223</v>
      </c>
      <c r="U19" s="19">
        <v>1118658</v>
      </c>
      <c r="V19" s="19">
        <v>902804</v>
      </c>
      <c r="W19" s="19">
        <v>770892</v>
      </c>
      <c r="X19" s="19">
        <v>601186</v>
      </c>
      <c r="Y19" s="19">
        <v>530363</v>
      </c>
      <c r="Z19" s="19">
        <v>493380</v>
      </c>
      <c r="AA19" s="19">
        <v>439130</v>
      </c>
      <c r="AB19" s="19">
        <v>359717</v>
      </c>
      <c r="AC19" s="19">
        <v>359718</v>
      </c>
      <c r="AD19" s="15">
        <v>390711</v>
      </c>
      <c r="AE19" s="15">
        <v>427058</v>
      </c>
      <c r="AF19" s="106">
        <v>173477</v>
      </c>
    </row>
    <row r="20" spans="1:32" s="63" customFormat="1" ht="18" customHeight="1" x14ac:dyDescent="0.15">
      <c r="A20" s="22" t="s">
        <v>201</v>
      </c>
      <c r="B20" s="19"/>
      <c r="C20" s="19"/>
      <c r="D20" s="19"/>
      <c r="E20" s="19"/>
      <c r="F20" s="19"/>
      <c r="G20" s="19"/>
      <c r="H20" s="19"/>
      <c r="I20" s="19"/>
      <c r="J20" s="16"/>
      <c r="K20" s="16"/>
      <c r="L20" s="19"/>
      <c r="M20" s="19"/>
      <c r="N20" s="19"/>
      <c r="O20" s="19"/>
      <c r="P20" s="19"/>
      <c r="Q20" s="19">
        <v>320486</v>
      </c>
      <c r="R20" s="19">
        <v>564379</v>
      </c>
      <c r="S20" s="19">
        <v>887216</v>
      </c>
      <c r="T20" s="19">
        <v>983996</v>
      </c>
      <c r="U20" s="19">
        <v>18935548</v>
      </c>
      <c r="V20" s="19">
        <v>20063421</v>
      </c>
      <c r="W20" s="19">
        <v>350043</v>
      </c>
      <c r="X20" s="19">
        <v>400123</v>
      </c>
      <c r="Y20" s="19">
        <v>466824</v>
      </c>
      <c r="Z20" s="19">
        <v>951239</v>
      </c>
      <c r="AA20" s="19">
        <v>1830393</v>
      </c>
      <c r="AB20" s="19">
        <v>1396752</v>
      </c>
      <c r="AC20" s="19">
        <v>797440</v>
      </c>
      <c r="AD20" s="15">
        <v>1191564</v>
      </c>
      <c r="AE20" s="15">
        <v>908269</v>
      </c>
      <c r="AF20" s="106">
        <v>1087820</v>
      </c>
    </row>
    <row r="21" spans="1:32" s="63" customFormat="1" ht="18" customHeight="1" x14ac:dyDescent="0.15">
      <c r="A21" s="22" t="s">
        <v>202</v>
      </c>
      <c r="B21" s="19"/>
      <c r="C21" s="19"/>
      <c r="D21" s="19"/>
      <c r="E21" s="19"/>
      <c r="F21" s="19"/>
      <c r="G21" s="19"/>
      <c r="H21" s="19"/>
      <c r="I21" s="19"/>
      <c r="J21" s="16"/>
      <c r="K21" s="16"/>
      <c r="L21" s="19"/>
      <c r="M21" s="19"/>
      <c r="N21" s="19"/>
      <c r="O21" s="19"/>
      <c r="P21" s="19"/>
      <c r="Q21" s="19">
        <v>373446</v>
      </c>
      <c r="R21" s="19">
        <v>836828</v>
      </c>
      <c r="S21" s="19">
        <v>650240</v>
      </c>
      <c r="T21" s="19">
        <v>568395</v>
      </c>
      <c r="U21" s="19">
        <v>2162574</v>
      </c>
      <c r="V21" s="19">
        <v>2239566</v>
      </c>
      <c r="W21" s="19">
        <v>135279</v>
      </c>
      <c r="X21" s="19">
        <v>103551</v>
      </c>
      <c r="Y21" s="19">
        <v>135821</v>
      </c>
      <c r="Z21" s="19">
        <v>1531155</v>
      </c>
      <c r="AA21" s="19">
        <v>998876</v>
      </c>
      <c r="AB21" s="19">
        <v>1198984</v>
      </c>
      <c r="AC21" s="19">
        <v>461129</v>
      </c>
      <c r="AD21" s="15">
        <v>1265622</v>
      </c>
      <c r="AE21" s="15">
        <v>819084</v>
      </c>
      <c r="AF21" s="106">
        <v>753549</v>
      </c>
    </row>
    <row r="22" spans="1:32" s="63" customFormat="1" ht="18" customHeight="1" x14ac:dyDescent="0.15">
      <c r="A22" s="22" t="s">
        <v>156</v>
      </c>
      <c r="B22" s="19"/>
      <c r="C22" s="19"/>
      <c r="D22" s="19"/>
      <c r="E22" s="19"/>
      <c r="F22" s="19"/>
      <c r="G22" s="19"/>
      <c r="H22" s="19"/>
      <c r="I22" s="19"/>
      <c r="J22" s="16">
        <v>4671536</v>
      </c>
      <c r="K22" s="16">
        <v>20680839</v>
      </c>
      <c r="L22" s="19">
        <v>19621193</v>
      </c>
      <c r="M22" s="19">
        <v>20234730</v>
      </c>
      <c r="N22" s="19">
        <v>19683255</v>
      </c>
      <c r="O22" s="19">
        <v>17274582</v>
      </c>
      <c r="P22" s="19">
        <v>19280867</v>
      </c>
      <c r="Q22" s="19">
        <v>21278107</v>
      </c>
      <c r="R22" s="19">
        <v>19652424</v>
      </c>
      <c r="S22" s="19">
        <v>20401925</v>
      </c>
      <c r="T22" s="19">
        <v>20112779</v>
      </c>
      <c r="U22" s="19">
        <v>355765</v>
      </c>
      <c r="V22" s="19">
        <v>276818</v>
      </c>
      <c r="W22" s="19">
        <v>20028953</v>
      </c>
      <c r="X22" s="19">
        <v>19899924</v>
      </c>
      <c r="Y22" s="19">
        <v>19891483</v>
      </c>
      <c r="Z22" s="19">
        <v>19721948</v>
      </c>
      <c r="AA22" s="19">
        <v>23891111</v>
      </c>
      <c r="AB22" s="19">
        <v>39261630</v>
      </c>
      <c r="AC22" s="19">
        <v>35217781</v>
      </c>
      <c r="AD22" s="15">
        <v>37279071</v>
      </c>
      <c r="AE22" s="15">
        <v>38537279</v>
      </c>
      <c r="AF22" s="106">
        <v>36450624</v>
      </c>
    </row>
    <row r="23" spans="1:32" s="63" customFormat="1" ht="18" customHeight="1" x14ac:dyDescent="0.15">
      <c r="A23" s="22" t="s">
        <v>157</v>
      </c>
      <c r="B23" s="19">
        <v>2999354</v>
      </c>
      <c r="C23" s="19">
        <v>3408491</v>
      </c>
      <c r="D23" s="19">
        <v>3880288</v>
      </c>
      <c r="E23" s="19">
        <v>4122268</v>
      </c>
      <c r="F23" s="19">
        <v>3998147</v>
      </c>
      <c r="G23" s="19">
        <v>3772450</v>
      </c>
      <c r="H23" s="19">
        <v>3765618</v>
      </c>
      <c r="I23" s="19">
        <v>3681760</v>
      </c>
      <c r="J23" s="16">
        <v>3472096</v>
      </c>
      <c r="K23" s="16">
        <v>3258000</v>
      </c>
      <c r="L23" s="19">
        <v>3104000</v>
      </c>
      <c r="M23" s="19">
        <v>2746347</v>
      </c>
      <c r="N23" s="19">
        <v>2706946</v>
      </c>
      <c r="O23" s="19">
        <v>2554016</v>
      </c>
      <c r="P23" s="19">
        <v>2438000</v>
      </c>
      <c r="Q23" s="19">
        <v>2254008</v>
      </c>
      <c r="R23" s="19">
        <v>2245836</v>
      </c>
      <c r="S23" s="19">
        <v>2171343</v>
      </c>
      <c r="T23" s="19">
        <v>2198692</v>
      </c>
      <c r="U23" s="19">
        <v>206983</v>
      </c>
      <c r="V23" s="19">
        <v>162798</v>
      </c>
      <c r="W23" s="19">
        <v>2092582</v>
      </c>
      <c r="X23" s="19">
        <v>1835067</v>
      </c>
      <c r="Y23" s="19">
        <v>1917522</v>
      </c>
      <c r="Z23" s="19">
        <v>1886444</v>
      </c>
      <c r="AA23" s="19">
        <v>1712809</v>
      </c>
      <c r="AB23" s="19">
        <v>1701630</v>
      </c>
      <c r="AC23" s="19">
        <v>1676294</v>
      </c>
      <c r="AD23" s="15">
        <v>1625336</v>
      </c>
      <c r="AE23" s="15">
        <v>1558493</v>
      </c>
      <c r="AF23" s="106">
        <v>1513297</v>
      </c>
    </row>
    <row r="24" spans="1:32" s="63" customFormat="1" ht="18" customHeight="1" x14ac:dyDescent="0.15">
      <c r="A24" s="22" t="s">
        <v>158</v>
      </c>
      <c r="B24" s="19"/>
      <c r="C24" s="19"/>
      <c r="D24" s="19">
        <v>334915</v>
      </c>
      <c r="E24" s="19">
        <v>601586</v>
      </c>
      <c r="F24" s="19">
        <v>602736</v>
      </c>
      <c r="G24" s="19">
        <v>562030</v>
      </c>
      <c r="H24" s="19">
        <v>472253</v>
      </c>
      <c r="I24" s="19">
        <v>488727</v>
      </c>
      <c r="J24" s="16">
        <v>993843</v>
      </c>
      <c r="K24" s="16">
        <v>959088</v>
      </c>
      <c r="L24" s="19">
        <v>893432</v>
      </c>
      <c r="M24" s="19">
        <v>173126</v>
      </c>
      <c r="N24" s="19">
        <v>10154</v>
      </c>
      <c r="O24" s="19">
        <v>5670</v>
      </c>
      <c r="P24" s="19">
        <v>3212</v>
      </c>
      <c r="Q24" s="19">
        <v>2488</v>
      </c>
      <c r="R24" s="19">
        <v>1117</v>
      </c>
      <c r="S24" s="19">
        <v>512</v>
      </c>
      <c r="T24" s="19">
        <v>542</v>
      </c>
      <c r="U24" s="19"/>
      <c r="V24" s="19"/>
      <c r="W24" s="19"/>
      <c r="X24" s="19"/>
      <c r="Y24" s="92"/>
      <c r="Z24" s="19"/>
      <c r="AA24" s="19"/>
      <c r="AB24" s="19"/>
      <c r="AC24" s="19"/>
      <c r="AD24" s="15"/>
      <c r="AE24" s="15"/>
      <c r="AF24" s="22"/>
    </row>
    <row r="25" spans="1:32" s="63" customFormat="1" ht="18" customHeight="1" x14ac:dyDescent="0.15">
      <c r="A25" s="22" t="s">
        <v>159</v>
      </c>
      <c r="B25" s="19">
        <v>7869561</v>
      </c>
      <c r="C25" s="19">
        <v>8137551</v>
      </c>
      <c r="D25" s="19">
        <v>8577781</v>
      </c>
      <c r="E25" s="19">
        <v>7948677</v>
      </c>
      <c r="F25" s="19">
        <v>6902856</v>
      </c>
      <c r="G25" s="19">
        <v>7657242</v>
      </c>
      <c r="H25" s="19">
        <v>8155629</v>
      </c>
      <c r="I25" s="19">
        <v>8155669</v>
      </c>
      <c r="J25" s="16">
        <v>6812948</v>
      </c>
      <c r="K25" s="16">
        <v>6022949</v>
      </c>
      <c r="L25" s="19">
        <v>5909938</v>
      </c>
      <c r="M25" s="19">
        <v>5643952</v>
      </c>
      <c r="N25" s="19">
        <v>5778952</v>
      </c>
      <c r="O25" s="19">
        <v>5147950</v>
      </c>
      <c r="P25" s="19">
        <v>5829948</v>
      </c>
      <c r="Q25" s="19">
        <v>5538957</v>
      </c>
      <c r="R25" s="19">
        <v>5872962</v>
      </c>
      <c r="S25" s="19">
        <v>5573968</v>
      </c>
      <c r="T25" s="19">
        <v>5617967</v>
      </c>
      <c r="U25" s="19">
        <v>4687256</v>
      </c>
      <c r="V25" s="19">
        <v>2947964</v>
      </c>
      <c r="W25" s="19">
        <v>2473968</v>
      </c>
      <c r="X25" s="19">
        <v>1880131</v>
      </c>
      <c r="Y25" s="19">
        <v>2622975</v>
      </c>
      <c r="Z25" s="19">
        <v>2209969</v>
      </c>
      <c r="AA25" s="19">
        <v>1068907</v>
      </c>
      <c r="AB25" s="19">
        <v>1652829</v>
      </c>
      <c r="AC25" s="19">
        <v>1701972</v>
      </c>
      <c r="AD25" s="15">
        <v>1997013</v>
      </c>
      <c r="AE25" s="15">
        <v>2615046</v>
      </c>
      <c r="AF25" s="106">
        <v>1157560</v>
      </c>
    </row>
    <row r="26" spans="1:32" s="63" customFormat="1" ht="18" customHeight="1" x14ac:dyDescent="0.15">
      <c r="A26" s="22" t="s">
        <v>274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6">
        <v>0</v>
      </c>
      <c r="K26" s="16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1</v>
      </c>
      <c r="R26" s="19">
        <v>2</v>
      </c>
      <c r="S26" s="19">
        <v>2</v>
      </c>
      <c r="T26" s="19">
        <v>2</v>
      </c>
      <c r="U26" s="19">
        <v>2</v>
      </c>
      <c r="V26" s="19">
        <v>2</v>
      </c>
      <c r="W26" s="19">
        <v>2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1</v>
      </c>
      <c r="AD26" s="15">
        <v>1</v>
      </c>
      <c r="AE26" s="15">
        <v>1</v>
      </c>
      <c r="AF26" s="106">
        <v>364199</v>
      </c>
    </row>
    <row r="27" spans="1:32" s="63" customFormat="1" ht="18" customHeight="1" x14ac:dyDescent="0.15">
      <c r="A27" s="22" t="s">
        <v>67</v>
      </c>
      <c r="B27" s="19">
        <f t="shared" ref="B27:M27" si="0">SUM(B4:B26)</f>
        <v>569396493</v>
      </c>
      <c r="C27" s="19">
        <f t="shared" si="0"/>
        <v>627695104</v>
      </c>
      <c r="D27" s="19">
        <f t="shared" si="0"/>
        <v>675563047</v>
      </c>
      <c r="E27" s="19">
        <f t="shared" si="0"/>
        <v>703489195</v>
      </c>
      <c r="F27" s="19">
        <f t="shared" si="0"/>
        <v>730780805</v>
      </c>
      <c r="G27" s="19">
        <f t="shared" si="0"/>
        <v>728157449</v>
      </c>
      <c r="H27" s="19">
        <f t="shared" si="0"/>
        <v>785966513</v>
      </c>
      <c r="I27" s="19">
        <f t="shared" si="0"/>
        <v>787652793</v>
      </c>
      <c r="J27" s="19">
        <f t="shared" si="0"/>
        <v>788891256</v>
      </c>
      <c r="K27" s="19">
        <f t="shared" si="0"/>
        <v>862158495</v>
      </c>
      <c r="L27" s="19">
        <f t="shared" si="0"/>
        <v>866726671</v>
      </c>
      <c r="M27" s="19">
        <f t="shared" si="0"/>
        <v>858264848</v>
      </c>
      <c r="N27" s="19">
        <f t="shared" ref="N27:U27" si="1">SUM(N4:N26)</f>
        <v>848929661</v>
      </c>
      <c r="O27" s="19">
        <f t="shared" si="1"/>
        <v>819339527</v>
      </c>
      <c r="P27" s="19">
        <f t="shared" si="1"/>
        <v>802144147</v>
      </c>
      <c r="Q27" s="19">
        <f t="shared" si="1"/>
        <v>811602020</v>
      </c>
      <c r="R27" s="19">
        <f t="shared" si="1"/>
        <v>786838752</v>
      </c>
      <c r="S27" s="19">
        <f t="shared" si="1"/>
        <v>774274305</v>
      </c>
      <c r="T27" s="19">
        <f t="shared" si="1"/>
        <v>738707401</v>
      </c>
      <c r="U27" s="19">
        <f t="shared" si="1"/>
        <v>737098281</v>
      </c>
      <c r="V27" s="19">
        <f>SUM(V4:V26)</f>
        <v>796521992</v>
      </c>
      <c r="W27" s="19">
        <f>SUM(W4:W26)</f>
        <v>774337743</v>
      </c>
      <c r="X27" s="19">
        <f>SUM(X4:X26)</f>
        <v>779554241</v>
      </c>
      <c r="Y27" s="19">
        <f t="shared" ref="Y27:AF27" si="2">SUM(Y4:Y26)</f>
        <v>759869502</v>
      </c>
      <c r="Z27" s="19">
        <f t="shared" si="2"/>
        <v>746097644</v>
      </c>
      <c r="AA27" s="19">
        <f t="shared" si="2"/>
        <v>744445823</v>
      </c>
      <c r="AB27" s="19">
        <f t="shared" si="2"/>
        <v>755779332</v>
      </c>
      <c r="AC27" s="19">
        <f t="shared" si="2"/>
        <v>753252928</v>
      </c>
      <c r="AD27" s="15">
        <f t="shared" si="2"/>
        <v>741534410</v>
      </c>
      <c r="AE27" s="15">
        <f t="shared" si="2"/>
        <v>739217290</v>
      </c>
      <c r="AF27" s="15">
        <f t="shared" si="2"/>
        <v>743025567</v>
      </c>
    </row>
    <row r="28" spans="1:32" s="63" customFormat="1" ht="18" customHeight="1" x14ac:dyDescent="0.15">
      <c r="B28" s="21"/>
      <c r="C28" s="21"/>
      <c r="D28" s="21"/>
      <c r="E28" s="21"/>
      <c r="F28" s="21"/>
      <c r="G28" s="21"/>
      <c r="H28" s="21"/>
      <c r="I28" s="21"/>
      <c r="J28" s="23"/>
      <c r="K28" s="23"/>
      <c r="L28" s="21"/>
      <c r="M28" s="21"/>
      <c r="N28" s="21"/>
      <c r="O28" s="21"/>
    </row>
    <row r="29" spans="1:32" s="63" customFormat="1" ht="18" customHeight="1" x14ac:dyDescent="0.2">
      <c r="A29" s="64" t="s">
        <v>61</v>
      </c>
      <c r="B29" s="21"/>
      <c r="C29" s="21"/>
      <c r="D29" s="21"/>
      <c r="E29" s="21"/>
      <c r="F29" s="21"/>
      <c r="G29" s="21"/>
      <c r="H29" s="21"/>
      <c r="I29" s="21"/>
      <c r="J29" s="23"/>
      <c r="K29" s="33" t="s">
        <v>101</v>
      </c>
      <c r="N29" s="33"/>
      <c r="O29" s="33"/>
      <c r="U29" s="33" t="s">
        <v>101</v>
      </c>
      <c r="AE29" s="33" t="s">
        <v>101</v>
      </c>
    </row>
    <row r="30" spans="1:32" s="63" customFormat="1" ht="18" customHeight="1" x14ac:dyDescent="0.15">
      <c r="B30" s="21"/>
      <c r="C30" s="21"/>
      <c r="D30" s="21"/>
      <c r="E30" s="21"/>
      <c r="F30" s="21"/>
      <c r="G30" s="21"/>
      <c r="H30" s="21"/>
      <c r="I30" s="21"/>
      <c r="J30" s="23"/>
      <c r="L30" s="63" t="s">
        <v>207</v>
      </c>
      <c r="N30" s="21"/>
      <c r="O30" s="21"/>
      <c r="V30" s="63" t="s">
        <v>207</v>
      </c>
      <c r="AF30" s="63" t="s">
        <v>207</v>
      </c>
    </row>
    <row r="31" spans="1:32" s="63" customFormat="1" ht="18" customHeight="1" x14ac:dyDescent="0.15">
      <c r="A31" s="22"/>
      <c r="B31" s="19" t="s">
        <v>9</v>
      </c>
      <c r="C31" s="19" t="s">
        <v>8</v>
      </c>
      <c r="D31" s="19" t="s">
        <v>7</v>
      </c>
      <c r="E31" s="19" t="s">
        <v>6</v>
      </c>
      <c r="F31" s="19" t="s">
        <v>5</v>
      </c>
      <c r="G31" s="19" t="s">
        <v>4</v>
      </c>
      <c r="H31" s="19" t="s">
        <v>3</v>
      </c>
      <c r="I31" s="19" t="s">
        <v>2</v>
      </c>
      <c r="J31" s="17" t="s">
        <v>91</v>
      </c>
      <c r="K31" s="17" t="s">
        <v>92</v>
      </c>
      <c r="L31" s="15" t="s">
        <v>42</v>
      </c>
      <c r="M31" s="7" t="s">
        <v>99</v>
      </c>
      <c r="N31" s="15" t="s">
        <v>179</v>
      </c>
      <c r="O31" s="15" t="s">
        <v>181</v>
      </c>
      <c r="P31" s="15" t="s">
        <v>193</v>
      </c>
      <c r="Q31" s="15" t="s">
        <v>200</v>
      </c>
      <c r="R31" s="15" t="s">
        <v>208</v>
      </c>
      <c r="S31" s="15" t="s">
        <v>210</v>
      </c>
      <c r="T31" s="15" t="s">
        <v>215</v>
      </c>
      <c r="U31" s="15" t="s">
        <v>218</v>
      </c>
      <c r="V31" s="15" t="s">
        <v>219</v>
      </c>
      <c r="W31" s="15" t="s">
        <v>220</v>
      </c>
      <c r="X31" s="15" t="s">
        <v>223</v>
      </c>
      <c r="Y31" s="15" t="s">
        <v>222</v>
      </c>
      <c r="Z31" s="15" t="s">
        <v>226</v>
      </c>
      <c r="AA31" s="15" t="s">
        <v>228</v>
      </c>
      <c r="AB31" s="15" t="s">
        <v>230</v>
      </c>
      <c r="AC31" s="15" t="s">
        <v>234</v>
      </c>
      <c r="AD31" s="15" t="s">
        <v>244</v>
      </c>
      <c r="AE31" s="15" t="s">
        <v>247</v>
      </c>
      <c r="AF31" s="15" t="s">
        <v>268</v>
      </c>
    </row>
    <row r="32" spans="1:32" s="65" customFormat="1" ht="18" customHeight="1" x14ac:dyDescent="0.15">
      <c r="A32" s="22" t="s">
        <v>149</v>
      </c>
      <c r="B32" s="67">
        <f t="shared" ref="B32:AE40" si="3">B4/B$27*100</f>
        <v>0.22740726645114762</v>
      </c>
      <c r="C32" s="67">
        <f t="shared" si="3"/>
        <v>0.22118843864679882</v>
      </c>
      <c r="D32" s="67">
        <f t="shared" si="3"/>
        <v>0.22555940659673177</v>
      </c>
      <c r="E32" s="67">
        <f t="shared" si="3"/>
        <v>0.22185003139955831</v>
      </c>
      <c r="F32" s="67">
        <f t="shared" si="3"/>
        <v>0.21700227881601242</v>
      </c>
      <c r="G32" s="67">
        <f t="shared" si="3"/>
        <v>0.22623966866814268</v>
      </c>
      <c r="H32" s="67">
        <f t="shared" si="3"/>
        <v>0.20411645705826656</v>
      </c>
      <c r="I32" s="67">
        <f t="shared" si="3"/>
        <v>0.20323218735796444</v>
      </c>
      <c r="J32" s="67">
        <f t="shared" si="3"/>
        <v>0.20963307520802335</v>
      </c>
      <c r="K32" s="67">
        <f t="shared" si="3"/>
        <v>0.18613282932391681</v>
      </c>
      <c r="L32" s="67">
        <f t="shared" si="3"/>
        <v>0.18435108246484319</v>
      </c>
      <c r="M32" s="67">
        <f t="shared" si="3"/>
        <v>0.18108897313245201</v>
      </c>
      <c r="N32" s="67">
        <f t="shared" si="3"/>
        <v>0.18383902361964946</v>
      </c>
      <c r="O32" s="67">
        <f t="shared" si="3"/>
        <v>0.18174724286187161</v>
      </c>
      <c r="P32" s="67">
        <f t="shared" si="3"/>
        <v>0.18589800917664739</v>
      </c>
      <c r="Q32" s="67">
        <f t="shared" si="3"/>
        <v>0.18895184612773636</v>
      </c>
      <c r="R32" s="67">
        <f t="shared" si="3"/>
        <v>0.18694872313558852</v>
      </c>
      <c r="S32" s="67">
        <f t="shared" si="3"/>
        <v>0.20229639417002221</v>
      </c>
      <c r="T32" s="67">
        <f t="shared" si="3"/>
        <v>0.19705813127490246</v>
      </c>
      <c r="U32" s="67">
        <f t="shared" si="3"/>
        <v>0.19456170730101052</v>
      </c>
      <c r="V32" s="67">
        <f t="shared" si="3"/>
        <v>0.17342572005218407</v>
      </c>
      <c r="W32" s="67">
        <f t="shared" si="3"/>
        <v>0.16637145892034869</v>
      </c>
      <c r="X32" s="67">
        <f t="shared" si="3"/>
        <v>0.18872862497838686</v>
      </c>
      <c r="Y32" s="67">
        <f t="shared" si="3"/>
        <v>0.17901310638468027</v>
      </c>
      <c r="Z32" s="67">
        <f t="shared" si="3"/>
        <v>0.18301639349500479</v>
      </c>
      <c r="AA32" s="67">
        <f t="shared" si="3"/>
        <v>0.18552458182037512</v>
      </c>
      <c r="AB32" s="67">
        <f t="shared" si="3"/>
        <v>0.18615605646119998</v>
      </c>
      <c r="AC32" s="67">
        <f t="shared" si="3"/>
        <v>0.18749080786845609</v>
      </c>
      <c r="AD32" s="67">
        <f t="shared" si="3"/>
        <v>0.19006211727922376</v>
      </c>
      <c r="AE32" s="67">
        <f t="shared" si="3"/>
        <v>0.18823125741552932</v>
      </c>
      <c r="AF32" s="67">
        <f t="shared" ref="AF32:AF39" si="4">AF4/AF$27*100</f>
        <v>0.18996223854030583</v>
      </c>
    </row>
    <row r="33" spans="1:32" s="65" customFormat="1" ht="18" customHeight="1" x14ac:dyDescent="0.15">
      <c r="A33" s="22" t="s">
        <v>150</v>
      </c>
      <c r="B33" s="67">
        <f t="shared" si="3"/>
        <v>8.940302693434397</v>
      </c>
      <c r="C33" s="67">
        <f t="shared" si="3"/>
        <v>11.687602393661493</v>
      </c>
      <c r="D33" s="67">
        <f t="shared" si="3"/>
        <v>11.261141552640312</v>
      </c>
      <c r="E33" s="67">
        <f t="shared" si="3"/>
        <v>8.542691689813374</v>
      </c>
      <c r="F33" s="67">
        <f t="shared" si="3"/>
        <v>7.2103401785436878</v>
      </c>
      <c r="G33" s="67">
        <f t="shared" si="3"/>
        <v>6.7892382434447907</v>
      </c>
      <c r="H33" s="67">
        <f t="shared" si="3"/>
        <v>5.6960821179413275</v>
      </c>
      <c r="I33" s="67">
        <f t="shared" si="3"/>
        <v>5.949867938829235</v>
      </c>
      <c r="J33" s="67">
        <f t="shared" si="3"/>
        <v>5.2908650821704635</v>
      </c>
      <c r="K33" s="67">
        <f t="shared" si="3"/>
        <v>7.2309899353250593</v>
      </c>
      <c r="L33" s="67">
        <f t="shared" si="3"/>
        <v>5.4250177793363417</v>
      </c>
      <c r="M33" s="67">
        <f t="shared" si="3"/>
        <v>5.3450764186488042</v>
      </c>
      <c r="N33" s="67">
        <f t="shared" si="3"/>
        <v>4.3694379763225166</v>
      </c>
      <c r="O33" s="67">
        <f t="shared" si="3"/>
        <v>4.4407528016160258</v>
      </c>
      <c r="P33" s="67">
        <f t="shared" si="3"/>
        <v>4.7282335901654342</v>
      </c>
      <c r="Q33" s="67">
        <f t="shared" si="3"/>
        <v>4.7762579496783415</v>
      </c>
      <c r="R33" s="67">
        <f t="shared" si="3"/>
        <v>5.7877404848509544</v>
      </c>
      <c r="S33" s="67">
        <f t="shared" si="3"/>
        <v>8.4635507825614855</v>
      </c>
      <c r="T33" s="67">
        <f t="shared" si="3"/>
        <v>6.4543434836928082</v>
      </c>
      <c r="U33" s="67">
        <f t="shared" si="3"/>
        <v>6.0889359203376028</v>
      </c>
      <c r="V33" s="67">
        <f t="shared" si="3"/>
        <v>5.3615571734270455</v>
      </c>
      <c r="W33" s="67">
        <f t="shared" si="3"/>
        <v>5.5688721607361966</v>
      </c>
      <c r="X33" s="67">
        <f t="shared" si="3"/>
        <v>6.8081213863859933</v>
      </c>
      <c r="Y33" s="67">
        <f t="shared" si="3"/>
        <v>5.8948799605856532</v>
      </c>
      <c r="Z33" s="67">
        <f t="shared" si="3"/>
        <v>6.7524134950893906</v>
      </c>
      <c r="AA33" s="67">
        <f t="shared" si="3"/>
        <v>5.5001543074008223</v>
      </c>
      <c r="AB33" s="67">
        <f t="shared" si="3"/>
        <v>4.4407524232218618</v>
      </c>
      <c r="AC33" s="67">
        <f t="shared" si="3"/>
        <v>4.6318043651866159</v>
      </c>
      <c r="AD33" s="67">
        <f t="shared" si="3"/>
        <v>4.9400251028135029</v>
      </c>
      <c r="AE33" s="67">
        <f t="shared" si="3"/>
        <v>5.0202183447305462</v>
      </c>
      <c r="AF33" s="67">
        <f t="shared" si="4"/>
        <v>4.5366721546474054</v>
      </c>
    </row>
    <row r="34" spans="1:32" s="65" customFormat="1" ht="18" customHeight="1" x14ac:dyDescent="0.15">
      <c r="A34" s="22" t="s">
        <v>151</v>
      </c>
      <c r="B34" s="67">
        <f t="shared" si="3"/>
        <v>5.7318928727578236</v>
      </c>
      <c r="C34" s="67">
        <f t="shared" si="3"/>
        <v>5.504108567971242</v>
      </c>
      <c r="D34" s="67">
        <f t="shared" si="3"/>
        <v>5.7700990563505465</v>
      </c>
      <c r="E34" s="67">
        <f t="shared" si="3"/>
        <v>6.1923152920635838</v>
      </c>
      <c r="F34" s="67">
        <f t="shared" si="3"/>
        <v>5.6742056874359204</v>
      </c>
      <c r="G34" s="67">
        <f t="shared" si="3"/>
        <v>6.0168249408377612</v>
      </c>
      <c r="H34" s="67">
        <f t="shared" si="3"/>
        <v>6.3738770254706774</v>
      </c>
      <c r="I34" s="67">
        <f t="shared" si="3"/>
        <v>6.6476025306241766</v>
      </c>
      <c r="J34" s="67">
        <f t="shared" si="3"/>
        <v>6.6457818617272135</v>
      </c>
      <c r="K34" s="67">
        <f t="shared" si="3"/>
        <v>6.0837947203663516</v>
      </c>
      <c r="L34" s="67">
        <f t="shared" si="3"/>
        <v>6.8585264523375908</v>
      </c>
      <c r="M34" s="67">
        <f t="shared" si="3"/>
        <v>7.6375942872123774</v>
      </c>
      <c r="N34" s="67">
        <f t="shared" si="3"/>
        <v>7.9166066504065755</v>
      </c>
      <c r="O34" s="67">
        <f t="shared" si="3"/>
        <v>8.3234780884677129</v>
      </c>
      <c r="P34" s="67">
        <f t="shared" si="3"/>
        <v>7.4212415839020007</v>
      </c>
      <c r="Q34" s="67">
        <f t="shared" si="3"/>
        <v>7.2220622368584051</v>
      </c>
      <c r="R34" s="67">
        <f t="shared" si="3"/>
        <v>8.4440651697846221</v>
      </c>
      <c r="S34" s="67">
        <f t="shared" si="3"/>
        <v>9.4849979556017949</v>
      </c>
      <c r="T34" s="67">
        <f t="shared" si="3"/>
        <v>10.188125081475933</v>
      </c>
      <c r="U34" s="67">
        <f t="shared" si="3"/>
        <v>11.144292710675851</v>
      </c>
      <c r="V34" s="67">
        <f t="shared" si="3"/>
        <v>13.376323575507756</v>
      </c>
      <c r="W34" s="67">
        <f t="shared" si="3"/>
        <v>12.548598189666185</v>
      </c>
      <c r="X34" s="67">
        <f t="shared" si="3"/>
        <v>13.132667441931087</v>
      </c>
      <c r="Y34" s="67">
        <f t="shared" si="3"/>
        <v>14.13685056674376</v>
      </c>
      <c r="Z34" s="67">
        <f t="shared" si="3"/>
        <v>13.467572349015485</v>
      </c>
      <c r="AA34" s="67">
        <f t="shared" si="3"/>
        <v>14.415204664262049</v>
      </c>
      <c r="AB34" s="67">
        <f t="shared" si="3"/>
        <v>14.361321407503111</v>
      </c>
      <c r="AC34" s="67">
        <f t="shared" si="3"/>
        <v>15.095254697768661</v>
      </c>
      <c r="AD34" s="67">
        <f t="shared" si="3"/>
        <v>15.488408555443838</v>
      </c>
      <c r="AE34" s="67">
        <f t="shared" si="3"/>
        <v>15.052915496605875</v>
      </c>
      <c r="AF34" s="67">
        <f t="shared" si="4"/>
        <v>16.225141819379683</v>
      </c>
    </row>
    <row r="35" spans="1:32" s="65" customFormat="1" ht="18" customHeight="1" x14ac:dyDescent="0.15">
      <c r="A35" s="22" t="s">
        <v>152</v>
      </c>
      <c r="B35" s="67">
        <f t="shared" si="3"/>
        <v>2.939626992047526</v>
      </c>
      <c r="C35" s="67">
        <f t="shared" si="3"/>
        <v>2.757365461305239</v>
      </c>
      <c r="D35" s="67">
        <f t="shared" si="3"/>
        <v>2.7449130147581919</v>
      </c>
      <c r="E35" s="67">
        <f t="shared" si="3"/>
        <v>3.4006778170914194</v>
      </c>
      <c r="F35" s="67">
        <f t="shared" si="3"/>
        <v>5.1834700283349671</v>
      </c>
      <c r="G35" s="67">
        <f t="shared" si="3"/>
        <v>3.8567406044623187</v>
      </c>
      <c r="H35" s="67">
        <f t="shared" si="3"/>
        <v>4.1938814764745587</v>
      </c>
      <c r="I35" s="67">
        <f t="shared" si="3"/>
        <v>4.0108637055261482</v>
      </c>
      <c r="J35" s="67">
        <f t="shared" si="3"/>
        <v>2.9571709437225655</v>
      </c>
      <c r="K35" s="67">
        <f t="shared" si="3"/>
        <v>2.6361325825595445</v>
      </c>
      <c r="L35" s="67">
        <f t="shared" si="3"/>
        <v>2.6948082690304105</v>
      </c>
      <c r="M35" s="67">
        <f t="shared" si="3"/>
        <v>2.8465882130593796</v>
      </c>
      <c r="N35" s="67">
        <f t="shared" si="3"/>
        <v>3.0004345672167529</v>
      </c>
      <c r="O35" s="67">
        <f t="shared" si="3"/>
        <v>3.0737502793515294</v>
      </c>
      <c r="P35" s="67">
        <f t="shared" si="3"/>
        <v>3.0888081765184281</v>
      </c>
      <c r="Q35" s="67">
        <f t="shared" si="3"/>
        <v>3.0541621865357111</v>
      </c>
      <c r="R35" s="67">
        <f t="shared" si="3"/>
        <v>3.3312735212106079</v>
      </c>
      <c r="S35" s="67">
        <f t="shared" si="3"/>
        <v>3.0915440232773839</v>
      </c>
      <c r="T35" s="67">
        <f t="shared" si="3"/>
        <v>2.8086959697321348</v>
      </c>
      <c r="U35" s="67">
        <f t="shared" si="3"/>
        <v>2.8051663574562049</v>
      </c>
      <c r="V35" s="67">
        <f t="shared" si="3"/>
        <v>4.151659757311509</v>
      </c>
      <c r="W35" s="67">
        <f t="shared" si="3"/>
        <v>4.0400461275203527</v>
      </c>
      <c r="X35" s="67">
        <f t="shared" si="3"/>
        <v>4.7081488457966074</v>
      </c>
      <c r="Y35" s="67">
        <f t="shared" si="3"/>
        <v>3.9137532065341403</v>
      </c>
      <c r="Z35" s="67">
        <f t="shared" si="3"/>
        <v>4.0410862093541198</v>
      </c>
      <c r="AA35" s="67">
        <f t="shared" si="3"/>
        <v>4.4037552481505422</v>
      </c>
      <c r="AB35" s="67">
        <f t="shared" si="3"/>
        <v>5.0002613725880503</v>
      </c>
      <c r="AC35" s="67">
        <f t="shared" si="3"/>
        <v>4.5199557458607051</v>
      </c>
      <c r="AD35" s="67">
        <f t="shared" si="3"/>
        <v>4.2547820538766361</v>
      </c>
      <c r="AE35" s="67">
        <f t="shared" si="3"/>
        <v>4.547097647026086</v>
      </c>
      <c r="AF35" s="67">
        <f t="shared" si="4"/>
        <v>4.2088387518433805</v>
      </c>
    </row>
    <row r="36" spans="1:32" s="65" customFormat="1" ht="18" customHeight="1" x14ac:dyDescent="0.15">
      <c r="A36" s="22" t="s">
        <v>153</v>
      </c>
      <c r="B36" s="67">
        <f t="shared" si="3"/>
        <v>0.46985870705037863</v>
      </c>
      <c r="C36" s="67">
        <f t="shared" si="3"/>
        <v>0.66320160432540198</v>
      </c>
      <c r="D36" s="67">
        <f t="shared" si="3"/>
        <v>0.58244127139180246</v>
      </c>
      <c r="E36" s="67">
        <f t="shared" si="3"/>
        <v>0.59157283858496212</v>
      </c>
      <c r="F36" s="67">
        <f t="shared" si="3"/>
        <v>0.62149579859312254</v>
      </c>
      <c r="G36" s="67">
        <f t="shared" si="3"/>
        <v>0.69964277739607383</v>
      </c>
      <c r="H36" s="67">
        <f t="shared" si="3"/>
        <v>1.4128276225936358</v>
      </c>
      <c r="I36" s="67">
        <f t="shared" si="3"/>
        <v>0.54864301103290825</v>
      </c>
      <c r="J36" s="67">
        <f t="shared" si="3"/>
        <v>0.46184438885452678</v>
      </c>
      <c r="K36" s="67">
        <f t="shared" si="3"/>
        <v>0.51917518947603714</v>
      </c>
      <c r="L36" s="67">
        <f t="shared" si="3"/>
        <v>0.97782268430966512</v>
      </c>
      <c r="M36" s="67">
        <f t="shared" si="3"/>
        <v>0.52420252448694016</v>
      </c>
      <c r="N36" s="67">
        <f t="shared" si="3"/>
        <v>1.1638409462995545</v>
      </c>
      <c r="O36" s="67">
        <f t="shared" si="3"/>
        <v>0.79403431490984322</v>
      </c>
      <c r="P36" s="67">
        <f t="shared" si="3"/>
        <v>0.60480513610230213</v>
      </c>
      <c r="Q36" s="67">
        <f t="shared" si="3"/>
        <v>0.60750957716936183</v>
      </c>
      <c r="R36" s="67">
        <f t="shared" si="3"/>
        <v>0.24932973814690815</v>
      </c>
      <c r="S36" s="67">
        <f t="shared" si="3"/>
        <v>0.23915684506668472</v>
      </c>
      <c r="T36" s="67">
        <f t="shared" si="3"/>
        <v>0.23541905734879728</v>
      </c>
      <c r="U36" s="67">
        <f t="shared" si="3"/>
        <v>1.3447377718141769</v>
      </c>
      <c r="V36" s="67">
        <f t="shared" si="3"/>
        <v>1.9277546827608496</v>
      </c>
      <c r="W36" s="67">
        <f t="shared" si="3"/>
        <v>1.6106279349991597</v>
      </c>
      <c r="X36" s="67">
        <f t="shared" si="3"/>
        <v>2.2183083729769613</v>
      </c>
      <c r="Y36" s="67">
        <f t="shared" si="3"/>
        <v>1.5579752798132436</v>
      </c>
      <c r="Z36" s="67">
        <f t="shared" si="3"/>
        <v>0.88286393248549111</v>
      </c>
      <c r="AA36" s="67">
        <f t="shared" si="3"/>
        <v>0.64020548611500505</v>
      </c>
      <c r="AB36" s="67">
        <f t="shared" si="3"/>
        <v>0.65958181031603025</v>
      </c>
      <c r="AC36" s="67">
        <f t="shared" si="3"/>
        <v>0.26437454485407591</v>
      </c>
      <c r="AD36" s="67">
        <f t="shared" si="3"/>
        <v>0.32860160865629956</v>
      </c>
      <c r="AE36" s="67">
        <f t="shared" si="3"/>
        <v>0.24572409554976726</v>
      </c>
      <c r="AF36" s="67">
        <f t="shared" si="4"/>
        <v>0.24335784397039464</v>
      </c>
    </row>
    <row r="37" spans="1:32" s="65" customFormat="1" ht="18" customHeight="1" x14ac:dyDescent="0.15">
      <c r="A37" s="22" t="s">
        <v>64</v>
      </c>
      <c r="B37" s="67">
        <f t="shared" si="3"/>
        <v>10.68947679661947</v>
      </c>
      <c r="C37" s="67">
        <f t="shared" si="3"/>
        <v>10.095497096628621</v>
      </c>
      <c r="D37" s="67">
        <f t="shared" si="3"/>
        <v>9.6932360777868301</v>
      </c>
      <c r="E37" s="67">
        <f t="shared" si="3"/>
        <v>10.362746083115036</v>
      </c>
      <c r="F37" s="67">
        <f t="shared" si="3"/>
        <v>10.921448874125804</v>
      </c>
      <c r="G37" s="67">
        <f t="shared" si="3"/>
        <v>11.216793993135404</v>
      </c>
      <c r="H37" s="67">
        <f t="shared" si="3"/>
        <v>11.711129351893902</v>
      </c>
      <c r="I37" s="67">
        <f t="shared" si="3"/>
        <v>11.331799974966888</v>
      </c>
      <c r="J37" s="67">
        <f t="shared" si="3"/>
        <v>10.222831142648639</v>
      </c>
      <c r="K37" s="67">
        <f t="shared" si="3"/>
        <v>8.9338848305380321</v>
      </c>
      <c r="L37" s="67">
        <f t="shared" si="3"/>
        <v>8.3889298013767952</v>
      </c>
      <c r="M37" s="67">
        <f t="shared" si="3"/>
        <v>8.4566327246342023</v>
      </c>
      <c r="N37" s="67">
        <f t="shared" si="3"/>
        <v>7.6891754404137842</v>
      </c>
      <c r="O37" s="67">
        <f t="shared" si="3"/>
        <v>7.0409981575318286</v>
      </c>
      <c r="P37" s="67">
        <f t="shared" si="3"/>
        <v>7.1954567288016369</v>
      </c>
      <c r="Q37" s="67">
        <f t="shared" si="3"/>
        <v>6.2988470629976989</v>
      </c>
      <c r="R37" s="67">
        <f t="shared" si="3"/>
        <v>6.0332214039198719</v>
      </c>
      <c r="S37" s="67">
        <f t="shared" si="3"/>
        <v>5.2530651911534116</v>
      </c>
      <c r="T37" s="67">
        <f t="shared" si="3"/>
        <v>5.5127903070785669</v>
      </c>
      <c r="U37" s="67">
        <f t="shared" si="3"/>
        <v>5.1688382651376719</v>
      </c>
      <c r="V37" s="67">
        <f t="shared" si="3"/>
        <v>4.9547292348960026</v>
      </c>
      <c r="W37" s="67">
        <f t="shared" si="3"/>
        <v>4.1689983849850902</v>
      </c>
      <c r="X37" s="67">
        <f t="shared" si="3"/>
        <v>4.5574772262703913</v>
      </c>
      <c r="Y37" s="67">
        <f t="shared" si="3"/>
        <v>4.7138258484810205</v>
      </c>
      <c r="Z37" s="67">
        <f t="shared" si="3"/>
        <v>4.89567783704193</v>
      </c>
      <c r="AA37" s="67">
        <f t="shared" si="3"/>
        <v>4.8820085864058909</v>
      </c>
      <c r="AB37" s="67">
        <f t="shared" si="3"/>
        <v>4.6720516829375276</v>
      </c>
      <c r="AC37" s="67">
        <f t="shared" si="3"/>
        <v>4.3652075919975708</v>
      </c>
      <c r="AD37" s="67">
        <f t="shared" si="3"/>
        <v>4.6499937878809972</v>
      </c>
      <c r="AE37" s="67">
        <f t="shared" si="3"/>
        <v>4.6481345153601588</v>
      </c>
      <c r="AF37" s="67">
        <f t="shared" si="4"/>
        <v>4.7809828595036752</v>
      </c>
    </row>
    <row r="38" spans="1:32" s="65" customFormat="1" ht="18" customHeight="1" x14ac:dyDescent="0.15">
      <c r="A38" s="22" t="s">
        <v>154</v>
      </c>
      <c r="B38" s="67">
        <f t="shared" si="3"/>
        <v>6.0998059220571985</v>
      </c>
      <c r="C38" s="67">
        <f t="shared" si="3"/>
        <v>5.1216273307111857</v>
      </c>
      <c r="D38" s="67">
        <f t="shared" si="3"/>
        <v>5.3174067408692949</v>
      </c>
      <c r="E38" s="67">
        <f t="shared" si="3"/>
        <v>5.2777844015074038</v>
      </c>
      <c r="F38" s="67">
        <f t="shared" si="3"/>
        <v>6.0281702390910494</v>
      </c>
      <c r="G38" s="67">
        <f t="shared" si="3"/>
        <v>5.5488240977948164</v>
      </c>
      <c r="H38" s="67">
        <f t="shared" si="3"/>
        <v>5.1955573583069441</v>
      </c>
      <c r="I38" s="67">
        <f t="shared" si="3"/>
        <v>5.4830383874484658</v>
      </c>
      <c r="J38" s="67">
        <f t="shared" si="3"/>
        <v>5.7724745525636809</v>
      </c>
      <c r="K38" s="67">
        <f t="shared" si="3"/>
        <v>6.5837870100670992</v>
      </c>
      <c r="L38" s="67">
        <f t="shared" si="3"/>
        <v>5.7957728405937106</v>
      </c>
      <c r="M38" s="67">
        <f t="shared" si="3"/>
        <v>5.5352227358145285</v>
      </c>
      <c r="N38" s="67">
        <f t="shared" si="3"/>
        <v>7.0833544594456095</v>
      </c>
      <c r="O38" s="67">
        <f t="shared" si="3"/>
        <v>7.7654286047888919</v>
      </c>
      <c r="P38" s="67">
        <f t="shared" si="3"/>
        <v>11.049185402832592</v>
      </c>
      <c r="Q38" s="67">
        <f t="shared" si="3"/>
        <v>13.61610164548383</v>
      </c>
      <c r="R38" s="67">
        <f t="shared" si="3"/>
        <v>12.816999511483134</v>
      </c>
      <c r="S38" s="67">
        <f t="shared" si="3"/>
        <v>11.392228881985176</v>
      </c>
      <c r="T38" s="67">
        <f t="shared" si="3"/>
        <v>10.665581648883467</v>
      </c>
      <c r="U38" s="67">
        <f t="shared" si="3"/>
        <v>11.572836512964273</v>
      </c>
      <c r="V38" s="67">
        <f t="shared" si="3"/>
        <v>12.420727235865197</v>
      </c>
      <c r="W38" s="67">
        <f t="shared" si="3"/>
        <v>14.825217682821901</v>
      </c>
      <c r="X38" s="67">
        <f t="shared" si="3"/>
        <v>13.523304146837422</v>
      </c>
      <c r="Y38" s="67">
        <f t="shared" si="3"/>
        <v>14.469105775480905</v>
      </c>
      <c r="Z38" s="67">
        <f t="shared" si="3"/>
        <v>13.057454715672579</v>
      </c>
      <c r="AA38" s="67">
        <f t="shared" si="3"/>
        <v>12.230608620125201</v>
      </c>
      <c r="AB38" s="67">
        <f t="shared" si="3"/>
        <v>10.942023484706777</v>
      </c>
      <c r="AC38" s="67">
        <f t="shared" si="3"/>
        <v>10.282510445150237</v>
      </c>
      <c r="AD38" s="67">
        <f t="shared" si="3"/>
        <v>9.9879934095034102</v>
      </c>
      <c r="AE38" s="67">
        <f t="shared" si="3"/>
        <v>7.0712244839403038</v>
      </c>
      <c r="AF38" s="67">
        <f t="shared" si="4"/>
        <v>6.2757700503191431</v>
      </c>
    </row>
    <row r="39" spans="1:32" s="65" customFormat="1" ht="18" customHeight="1" x14ac:dyDescent="0.15">
      <c r="A39" s="22" t="s">
        <v>155</v>
      </c>
      <c r="B39" s="67">
        <f t="shared" si="3"/>
        <v>19.374686419081964</v>
      </c>
      <c r="C39" s="67">
        <f t="shared" si="3"/>
        <v>18.950478383849241</v>
      </c>
      <c r="D39" s="67">
        <f t="shared" si="3"/>
        <v>18.340753916340248</v>
      </c>
      <c r="E39" s="67">
        <f t="shared" si="3"/>
        <v>21.223295974005683</v>
      </c>
      <c r="F39" s="67">
        <f t="shared" si="3"/>
        <v>22.464258896345807</v>
      </c>
      <c r="G39" s="67">
        <f t="shared" si="3"/>
        <v>22.468671744646258</v>
      </c>
      <c r="H39" s="67">
        <f t="shared" si="3"/>
        <v>22.688054141054735</v>
      </c>
      <c r="I39" s="67">
        <f t="shared" si="3"/>
        <v>23.081104849202255</v>
      </c>
      <c r="J39" s="67">
        <f t="shared" si="3"/>
        <v>24.063322233096219</v>
      </c>
      <c r="K39" s="67">
        <f t="shared" si="3"/>
        <v>23.63989454166429</v>
      </c>
      <c r="L39" s="67">
        <f t="shared" si="3"/>
        <v>23.661527429793377</v>
      </c>
      <c r="M39" s="67">
        <f t="shared" si="3"/>
        <v>22.483518863631708</v>
      </c>
      <c r="N39" s="67">
        <f t="shared" si="3"/>
        <v>21.409116838479743</v>
      </c>
      <c r="O39" s="67">
        <f t="shared" si="3"/>
        <v>20.363882432343583</v>
      </c>
      <c r="P39" s="67">
        <f t="shared" si="3"/>
        <v>16.810786877187052</v>
      </c>
      <c r="Q39" s="67">
        <f t="shared" si="3"/>
        <v>15.407162244371939</v>
      </c>
      <c r="R39" s="67">
        <f t="shared" si="3"/>
        <v>15.26870323743282</v>
      </c>
      <c r="S39" s="67">
        <f t="shared" si="3"/>
        <v>13.797577332751601</v>
      </c>
      <c r="T39" s="67">
        <f t="shared" si="3"/>
        <v>13.568142252848499</v>
      </c>
      <c r="U39" s="67">
        <f t="shared" si="3"/>
        <v>12.848568290176217</v>
      </c>
      <c r="V39" s="67">
        <f t="shared" si="3"/>
        <v>12.59233254164814</v>
      </c>
      <c r="W39" s="67">
        <f t="shared" si="3"/>
        <v>11.322659110005437</v>
      </c>
      <c r="X39" s="67">
        <f t="shared" si="3"/>
        <v>9.9447888193837688</v>
      </c>
      <c r="Y39" s="67">
        <f t="shared" si="3"/>
        <v>9.2156875378846301</v>
      </c>
      <c r="Z39" s="67">
        <f t="shared" si="3"/>
        <v>10.440917301703744</v>
      </c>
      <c r="AA39" s="67">
        <f t="shared" si="3"/>
        <v>9.7477429193662086</v>
      </c>
      <c r="AB39" s="67">
        <f t="shared" si="3"/>
        <v>8.7248879676958406</v>
      </c>
      <c r="AC39" s="67">
        <f t="shared" si="3"/>
        <v>9.7684487195249243</v>
      </c>
      <c r="AD39" s="67">
        <f t="shared" si="3"/>
        <v>10.545715875814853</v>
      </c>
      <c r="AE39" s="67">
        <f t="shared" si="3"/>
        <v>12.882784979231207</v>
      </c>
      <c r="AF39" s="67">
        <f t="shared" si="4"/>
        <v>12.460894767568611</v>
      </c>
    </row>
    <row r="40" spans="1:32" s="65" customFormat="1" ht="18" customHeight="1" x14ac:dyDescent="0.15">
      <c r="A40" s="22" t="s">
        <v>133</v>
      </c>
      <c r="B40" s="67">
        <f t="shared" si="3"/>
        <v>5.4010682148686859</v>
      </c>
      <c r="C40" s="67">
        <f t="shared" si="3"/>
        <v>5.2397083855540156</v>
      </c>
      <c r="D40" s="67">
        <f t="shared" si="3"/>
        <v>5.3524122079460037</v>
      </c>
      <c r="E40" s="67">
        <f t="shared" si="3"/>
        <v>5.077258080701581</v>
      </c>
      <c r="F40" s="67">
        <f t="shared" si="3"/>
        <v>5.2137626959153636</v>
      </c>
      <c r="G40" s="67">
        <f t="shared" si="3"/>
        <v>5.626696816226624</v>
      </c>
      <c r="H40" s="67">
        <f t="shared" si="3"/>
        <v>6.3158436369667577</v>
      </c>
      <c r="I40" s="67">
        <f t="shared" si="3"/>
        <v>6.159965079943543</v>
      </c>
      <c r="J40" s="67">
        <f t="shared" si="3"/>
        <v>5.6684993856745187</v>
      </c>
      <c r="K40" s="67">
        <f t="shared" si="3"/>
        <v>5.1608274183971243</v>
      </c>
      <c r="L40" s="67">
        <f t="shared" si="3"/>
        <v>4.9801466187948886</v>
      </c>
      <c r="M40" s="67">
        <f t="shared" si="3"/>
        <v>4.9446767042706607</v>
      </c>
      <c r="N40" s="67">
        <f t="shared" si="3"/>
        <v>5.0596303761378412</v>
      </c>
      <c r="O40" s="67">
        <f t="shared" si="3"/>
        <v>5.2568984628029547</v>
      </c>
      <c r="P40" s="67">
        <f t="shared" si="3"/>
        <v>5.4503343524365331</v>
      </c>
      <c r="Q40" s="67">
        <f t="shared" ref="Q40:AE54" si="5">Q12/Q$27*100</f>
        <v>5.1974568767091043</v>
      </c>
      <c r="R40" s="67">
        <f t="shared" si="5"/>
        <v>5.4674729594406148</v>
      </c>
      <c r="S40" s="67">
        <f t="shared" si="5"/>
        <v>5.664607712895755</v>
      </c>
      <c r="T40" s="67">
        <f t="shared" si="5"/>
        <v>6.3416026340854277</v>
      </c>
      <c r="U40" s="67">
        <f t="shared" si="5"/>
        <v>5.8971952751033481</v>
      </c>
      <c r="V40" s="67">
        <f t="shared" si="5"/>
        <v>5.7801354466556907</v>
      </c>
      <c r="W40" s="67">
        <f t="shared" si="5"/>
        <v>5.5078569249077658</v>
      </c>
      <c r="X40" s="67">
        <f t="shared" si="5"/>
        <v>5.3784824448155373</v>
      </c>
      <c r="Y40" s="67">
        <f t="shared" si="5"/>
        <v>5.4022530042270338</v>
      </c>
      <c r="Z40" s="67">
        <f t="shared" si="5"/>
        <v>5.5712203803715532</v>
      </c>
      <c r="AA40" s="67">
        <f t="shared" si="5"/>
        <v>5.5168186496762708</v>
      </c>
      <c r="AB40" s="67">
        <f t="shared" si="5"/>
        <v>5.7333622613538209</v>
      </c>
      <c r="AC40" s="67">
        <f t="shared" si="5"/>
        <v>5.9806341702000001</v>
      </c>
      <c r="AD40" s="67">
        <f t="shared" si="5"/>
        <v>5.5709103236355544</v>
      </c>
      <c r="AE40" s="67">
        <f t="shared" si="5"/>
        <v>5.6791194643188065</v>
      </c>
      <c r="AF40" s="67">
        <f t="shared" ref="AF40" si="6">AF12/AF$27*100</f>
        <v>5.8150536023210622</v>
      </c>
    </row>
    <row r="41" spans="1:32" s="65" customFormat="1" ht="18" customHeight="1" x14ac:dyDescent="0.15">
      <c r="A41" s="22" t="s">
        <v>135</v>
      </c>
      <c r="B41" s="67">
        <f t="shared" ref="B41:Q47" si="7">B13/B$27*100</f>
        <v>0</v>
      </c>
      <c r="C41" s="67">
        <f t="shared" si="7"/>
        <v>0</v>
      </c>
      <c r="D41" s="67">
        <f t="shared" si="7"/>
        <v>0</v>
      </c>
      <c r="E41" s="67">
        <f t="shared" si="7"/>
        <v>0</v>
      </c>
      <c r="F41" s="67">
        <f t="shared" si="7"/>
        <v>0</v>
      </c>
      <c r="G41" s="67">
        <f t="shared" si="7"/>
        <v>0</v>
      </c>
      <c r="H41" s="67">
        <f t="shared" si="7"/>
        <v>0</v>
      </c>
      <c r="I41" s="67">
        <f t="shared" si="7"/>
        <v>0</v>
      </c>
      <c r="J41" s="67">
        <f t="shared" si="7"/>
        <v>0</v>
      </c>
      <c r="K41" s="67">
        <f t="shared" si="7"/>
        <v>0</v>
      </c>
      <c r="L41" s="67">
        <f t="shared" si="7"/>
        <v>0</v>
      </c>
      <c r="M41" s="67">
        <f t="shared" si="7"/>
        <v>0</v>
      </c>
      <c r="N41" s="67">
        <f t="shared" si="7"/>
        <v>0</v>
      </c>
      <c r="O41" s="67">
        <f t="shared" si="7"/>
        <v>0</v>
      </c>
      <c r="P41" s="67">
        <f t="shared" si="7"/>
        <v>0</v>
      </c>
      <c r="Q41" s="67">
        <f t="shared" si="7"/>
        <v>0</v>
      </c>
      <c r="R41" s="67">
        <f t="shared" si="5"/>
        <v>1.2709084262286053E-7</v>
      </c>
      <c r="S41" s="67">
        <f t="shared" si="5"/>
        <v>1.2915319461621552E-7</v>
      </c>
      <c r="T41" s="67">
        <f t="shared" si="5"/>
        <v>0</v>
      </c>
      <c r="U41" s="67">
        <f t="shared" si="5"/>
        <v>0</v>
      </c>
      <c r="V41" s="67">
        <f t="shared" si="5"/>
        <v>0</v>
      </c>
      <c r="W41" s="67">
        <f t="shared" si="5"/>
        <v>0</v>
      </c>
      <c r="X41" s="67">
        <f t="shared" si="5"/>
        <v>0</v>
      </c>
      <c r="Y41" s="67">
        <f t="shared" si="5"/>
        <v>0</v>
      </c>
      <c r="Z41" s="67">
        <f t="shared" si="5"/>
        <v>0</v>
      </c>
      <c r="AA41" s="67">
        <f t="shared" si="5"/>
        <v>0</v>
      </c>
      <c r="AB41" s="67">
        <f t="shared" si="5"/>
        <v>0</v>
      </c>
      <c r="AC41" s="67">
        <f t="shared" si="5"/>
        <v>0</v>
      </c>
      <c r="AD41" s="67">
        <f t="shared" si="5"/>
        <v>0</v>
      </c>
      <c r="AE41" s="67">
        <f t="shared" si="5"/>
        <v>0</v>
      </c>
      <c r="AF41" s="67">
        <f t="shared" ref="AF41" si="8">AF13/AF$27*100</f>
        <v>0</v>
      </c>
    </row>
    <row r="42" spans="1:32" s="65" customFormat="1" ht="18" customHeight="1" x14ac:dyDescent="0.15">
      <c r="A42" s="22" t="s">
        <v>137</v>
      </c>
      <c r="B42" s="67">
        <f t="shared" si="7"/>
        <v>28.775447164547252</v>
      </c>
      <c r="C42" s="67">
        <f t="shared" si="7"/>
        <v>28.131148048591438</v>
      </c>
      <c r="D42" s="67">
        <f t="shared" si="7"/>
        <v>28.542442760342396</v>
      </c>
      <c r="E42" s="67">
        <f t="shared" si="7"/>
        <v>28.128640270018646</v>
      </c>
      <c r="F42" s="67">
        <f t="shared" si="7"/>
        <v>26.107434225779919</v>
      </c>
      <c r="G42" s="67">
        <f t="shared" si="7"/>
        <v>26.282287472691912</v>
      </c>
      <c r="H42" s="67">
        <f t="shared" si="7"/>
        <v>25.934127552327414</v>
      </c>
      <c r="I42" s="67">
        <f t="shared" si="7"/>
        <v>25.657794372856369</v>
      </c>
      <c r="J42" s="67">
        <f t="shared" si="7"/>
        <v>26.180239219180802</v>
      </c>
      <c r="K42" s="67">
        <f t="shared" si="7"/>
        <v>23.407423596748298</v>
      </c>
      <c r="L42" s="67">
        <f t="shared" si="7"/>
        <v>22.880767447849774</v>
      </c>
      <c r="M42" s="67">
        <f t="shared" si="7"/>
        <v>22.99608721712438</v>
      </c>
      <c r="N42" s="67">
        <f t="shared" si="7"/>
        <v>23.204351673607032</v>
      </c>
      <c r="O42" s="67">
        <f t="shared" si="7"/>
        <v>23.792507815871552</v>
      </c>
      <c r="P42" s="67">
        <f t="shared" si="7"/>
        <v>24.395585473242878</v>
      </c>
      <c r="Q42" s="67">
        <f t="shared" si="7"/>
        <v>24.090748443430439</v>
      </c>
      <c r="R42" s="67">
        <f t="shared" si="5"/>
        <v>23.99366751067187</v>
      </c>
      <c r="S42" s="67">
        <f t="shared" si="5"/>
        <v>24.444438976959209</v>
      </c>
      <c r="T42" s="67">
        <f t="shared" si="5"/>
        <v>25.781712859812</v>
      </c>
      <c r="U42" s="67">
        <f t="shared" si="5"/>
        <v>25.126975299512331</v>
      </c>
      <c r="V42" s="67">
        <f t="shared" si="5"/>
        <v>23.45040248430454</v>
      </c>
      <c r="W42" s="67">
        <f t="shared" si="5"/>
        <v>24.448019835189669</v>
      </c>
      <c r="X42" s="67">
        <f t="shared" si="5"/>
        <v>23.505620694840143</v>
      </c>
      <c r="Y42" s="67">
        <f t="shared" si="5"/>
        <v>23.766160311037197</v>
      </c>
      <c r="Z42" s="67">
        <f t="shared" si="5"/>
        <v>23.835843797410515</v>
      </c>
      <c r="AA42" s="67">
        <f t="shared" si="5"/>
        <v>24.773773765938639</v>
      </c>
      <c r="AB42" s="67">
        <f t="shared" si="5"/>
        <v>24.229397027226458</v>
      </c>
      <c r="AC42" s="67">
        <f t="shared" si="5"/>
        <v>24.017178861865641</v>
      </c>
      <c r="AD42" s="67">
        <f t="shared" si="5"/>
        <v>24.210394632934161</v>
      </c>
      <c r="AE42" s="67">
        <f t="shared" si="5"/>
        <v>24.803350987637206</v>
      </c>
      <c r="AF42" s="67">
        <f t="shared" ref="AF42" si="9">AF14/AF$27*100</f>
        <v>25.046364790836328</v>
      </c>
    </row>
    <row r="43" spans="1:32" s="65" customFormat="1" ht="18" customHeight="1" x14ac:dyDescent="0.15">
      <c r="A43" s="22" t="s">
        <v>139</v>
      </c>
      <c r="B43" s="67">
        <f t="shared" si="7"/>
        <v>0.85915246408094748</v>
      </c>
      <c r="C43" s="67">
        <f t="shared" si="7"/>
        <v>1.3561617648048439</v>
      </c>
      <c r="D43" s="67">
        <f t="shared" si="7"/>
        <v>2.0257748052936351</v>
      </c>
      <c r="E43" s="67">
        <f t="shared" si="7"/>
        <v>1.3294795522765634</v>
      </c>
      <c r="F43" s="67">
        <f t="shared" si="7"/>
        <v>0.77558906326227328</v>
      </c>
      <c r="G43" s="67">
        <f t="shared" si="7"/>
        <v>0.97767481604105655</v>
      </c>
      <c r="H43" s="67">
        <f t="shared" si="7"/>
        <v>0.48681157997376406</v>
      </c>
      <c r="I43" s="67">
        <f t="shared" si="7"/>
        <v>0.4519633563973155</v>
      </c>
      <c r="J43" s="67">
        <f t="shared" si="7"/>
        <v>0.43948338552759925</v>
      </c>
      <c r="K43" s="67">
        <f t="shared" si="7"/>
        <v>1.9143668009673789</v>
      </c>
      <c r="L43" s="67">
        <f t="shared" si="7"/>
        <v>3.4968404704832254</v>
      </c>
      <c r="M43" s="67">
        <f t="shared" si="7"/>
        <v>2.3112649954411273</v>
      </c>
      <c r="N43" s="67">
        <f t="shared" si="7"/>
        <v>1.1596272874249354</v>
      </c>
      <c r="O43" s="67">
        <f t="shared" si="7"/>
        <v>1.4605639793574856</v>
      </c>
      <c r="P43" s="67">
        <f t="shared" si="7"/>
        <v>0.75426717537340582</v>
      </c>
      <c r="Q43" s="67">
        <f t="shared" si="7"/>
        <v>0.1467306599360115</v>
      </c>
      <c r="R43" s="67">
        <f t="shared" si="5"/>
        <v>0.15573228909803366</v>
      </c>
      <c r="S43" s="67">
        <f t="shared" si="5"/>
        <v>0.10024406014610028</v>
      </c>
      <c r="T43" s="67">
        <f t="shared" si="5"/>
        <v>0.16013972493014186</v>
      </c>
      <c r="U43" s="67">
        <f t="shared" si="5"/>
        <v>0.12530703487015732</v>
      </c>
      <c r="V43" s="67">
        <f t="shared" si="5"/>
        <v>5.9018834975243219E-2</v>
      </c>
      <c r="W43" s="67">
        <f t="shared" si="5"/>
        <v>3.5055116769634208E-2</v>
      </c>
      <c r="X43" s="67">
        <f t="shared" si="5"/>
        <v>0.87214200660092367</v>
      </c>
      <c r="Y43" s="67">
        <f t="shared" si="5"/>
        <v>0.73801553888393856</v>
      </c>
      <c r="Z43" s="67">
        <f t="shared" si="5"/>
        <v>0.14382876137322315</v>
      </c>
      <c r="AA43" s="67">
        <f t="shared" si="5"/>
        <v>8.0601835816869097E-2</v>
      </c>
      <c r="AB43" s="67">
        <f t="shared" si="5"/>
        <v>1.2440213170581913</v>
      </c>
      <c r="AC43" s="67">
        <f t="shared" si="5"/>
        <v>1.8045663673809178</v>
      </c>
      <c r="AD43" s="67">
        <f t="shared" si="5"/>
        <v>6.9538782428181581E-2</v>
      </c>
      <c r="AE43" s="67">
        <f t="shared" si="5"/>
        <v>0.12022892484021849</v>
      </c>
      <c r="AF43" s="67">
        <f t="shared" ref="AF43" si="10">AF15/AF$27*100</f>
        <v>1.0326625813133021</v>
      </c>
    </row>
    <row r="44" spans="1:32" s="65" customFormat="1" ht="18" customHeight="1" x14ac:dyDescent="0.15">
      <c r="A44" s="22" t="s">
        <v>141</v>
      </c>
      <c r="B44" s="67">
        <f t="shared" si="7"/>
        <v>7.9184980157578879</v>
      </c>
      <c r="C44" s="67">
        <f t="shared" si="7"/>
        <v>7.08340669166666</v>
      </c>
      <c r="D44" s="67">
        <f t="shared" si="7"/>
        <v>6.8520615811598713</v>
      </c>
      <c r="E44" s="67">
        <f t="shared" si="7"/>
        <v>6.8901504592405294</v>
      </c>
      <c r="F44" s="67">
        <f t="shared" si="7"/>
        <v>7.03435389220438</v>
      </c>
      <c r="G44" s="67">
        <f t="shared" si="7"/>
        <v>7.3719453222265949</v>
      </c>
      <c r="H44" s="67">
        <f t="shared" si="7"/>
        <v>7.3787502445412709</v>
      </c>
      <c r="I44" s="67">
        <f t="shared" si="7"/>
        <v>8.4448977507783685</v>
      </c>
      <c r="J44" s="67">
        <f t="shared" si="7"/>
        <v>9.6963461590199191</v>
      </c>
      <c r="K44" s="67">
        <f t="shared" si="7"/>
        <v>9.8451577630166494</v>
      </c>
      <c r="L44" s="67">
        <f t="shared" si="7"/>
        <v>10.993026658573889</v>
      </c>
      <c r="M44" s="67">
        <f t="shared" si="7"/>
        <v>12.287783222831001</v>
      </c>
      <c r="N44" s="67">
        <f t="shared" si="7"/>
        <v>13.322889656932366</v>
      </c>
      <c r="O44" s="67">
        <f t="shared" si="7"/>
        <v>14.090819153168965</v>
      </c>
      <c r="P44" s="67">
        <f t="shared" si="7"/>
        <v>14.623257482922206</v>
      </c>
      <c r="Q44" s="67">
        <f t="shared" si="7"/>
        <v>15.473560428053149</v>
      </c>
      <c r="R44" s="67">
        <f t="shared" si="5"/>
        <v>14.188911351432779</v>
      </c>
      <c r="S44" s="67">
        <f t="shared" si="5"/>
        <v>13.925886898700584</v>
      </c>
      <c r="T44" s="67">
        <f t="shared" si="5"/>
        <v>13.945155667934076</v>
      </c>
      <c r="U44" s="67">
        <f t="shared" si="5"/>
        <v>13.956245137410653</v>
      </c>
      <c r="V44" s="67">
        <f t="shared" si="5"/>
        <v>12.413246714222549</v>
      </c>
      <c r="W44" s="67">
        <f t="shared" si="5"/>
        <v>12.41911851376719</v>
      </c>
      <c r="X44" s="67">
        <f t="shared" si="5"/>
        <v>11.991169322623184</v>
      </c>
      <c r="Y44" s="67">
        <f t="shared" si="5"/>
        <v>12.648087960766716</v>
      </c>
      <c r="Z44" s="67">
        <f t="shared" si="5"/>
        <v>13.136867779735276</v>
      </c>
      <c r="AA44" s="67">
        <f t="shared" si="5"/>
        <v>13.601653051386656</v>
      </c>
      <c r="AB44" s="67">
        <f t="shared" si="5"/>
        <v>13.776441428276581</v>
      </c>
      <c r="AC44" s="67">
        <f t="shared" si="5"/>
        <v>13.74381780033386</v>
      </c>
      <c r="AD44" s="67">
        <f t="shared" si="5"/>
        <v>13.863737220232302</v>
      </c>
      <c r="AE44" s="67">
        <f t="shared" si="5"/>
        <v>13.67168129955402</v>
      </c>
      <c r="AF44" s="67">
        <f t="shared" ref="AF44" si="11">AF16/AF$27*100</f>
        <v>13.598955606328417</v>
      </c>
    </row>
    <row r="45" spans="1:32" s="65" customFormat="1" ht="18" customHeight="1" x14ac:dyDescent="0.15">
      <c r="A45" s="22" t="s">
        <v>143</v>
      </c>
      <c r="B45" s="67">
        <f t="shared" si="7"/>
        <v>0</v>
      </c>
      <c r="C45" s="67">
        <f t="shared" si="7"/>
        <v>0</v>
      </c>
      <c r="D45" s="67">
        <f t="shared" si="7"/>
        <v>0</v>
      </c>
      <c r="E45" s="67">
        <f t="shared" si="7"/>
        <v>0</v>
      </c>
      <c r="F45" s="67">
        <f t="shared" si="7"/>
        <v>0</v>
      </c>
      <c r="G45" s="67">
        <f t="shared" si="7"/>
        <v>0</v>
      </c>
      <c r="H45" s="67">
        <f t="shared" si="7"/>
        <v>0</v>
      </c>
      <c r="I45" s="67">
        <f t="shared" si="7"/>
        <v>0</v>
      </c>
      <c r="J45" s="67">
        <f t="shared" si="7"/>
        <v>0</v>
      </c>
      <c r="K45" s="67">
        <f t="shared" si="7"/>
        <v>0</v>
      </c>
      <c r="L45" s="67">
        <f t="shared" si="7"/>
        <v>0</v>
      </c>
      <c r="M45" s="67">
        <f t="shared" si="7"/>
        <v>0</v>
      </c>
      <c r="N45" s="67">
        <f t="shared" si="7"/>
        <v>0</v>
      </c>
      <c r="O45" s="67">
        <f t="shared" si="7"/>
        <v>0</v>
      </c>
      <c r="P45" s="67">
        <f t="shared" si="7"/>
        <v>0</v>
      </c>
      <c r="Q45" s="67">
        <f t="shared" si="7"/>
        <v>0</v>
      </c>
      <c r="R45" s="67">
        <f t="shared" si="5"/>
        <v>0.21653318366302324</v>
      </c>
      <c r="S45" s="67">
        <f t="shared" si="5"/>
        <v>0</v>
      </c>
      <c r="T45" s="67">
        <f t="shared" si="5"/>
        <v>0</v>
      </c>
      <c r="U45" s="67">
        <f t="shared" si="5"/>
        <v>0</v>
      </c>
      <c r="V45" s="67">
        <f t="shared" si="5"/>
        <v>0</v>
      </c>
      <c r="W45" s="67">
        <f t="shared" si="5"/>
        <v>0</v>
      </c>
      <c r="X45" s="67">
        <f t="shared" si="5"/>
        <v>0</v>
      </c>
      <c r="Y45" s="67">
        <f t="shared" si="5"/>
        <v>0</v>
      </c>
      <c r="Z45" s="67">
        <f t="shared" si="5"/>
        <v>0</v>
      </c>
      <c r="AA45" s="67">
        <f t="shared" si="5"/>
        <v>0</v>
      </c>
      <c r="AB45" s="67">
        <f t="shared" si="5"/>
        <v>0</v>
      </c>
      <c r="AC45" s="67">
        <f t="shared" si="5"/>
        <v>0</v>
      </c>
      <c r="AD45" s="67">
        <f t="shared" si="5"/>
        <v>0</v>
      </c>
      <c r="AE45" s="67">
        <f t="shared" si="5"/>
        <v>0</v>
      </c>
      <c r="AF45" s="67">
        <f t="shared" ref="AF45" si="12">AF17/AF$27*100</f>
        <v>0</v>
      </c>
    </row>
    <row r="46" spans="1:32" s="65" customFormat="1" ht="18" customHeight="1" x14ac:dyDescent="0.15">
      <c r="A46" s="22" t="s">
        <v>145</v>
      </c>
      <c r="B46" s="67">
        <f t="shared" si="7"/>
        <v>0</v>
      </c>
      <c r="C46" s="67">
        <f t="shared" si="7"/>
        <v>0</v>
      </c>
      <c r="D46" s="67">
        <f t="shared" si="7"/>
        <v>0</v>
      </c>
      <c r="E46" s="67">
        <f t="shared" si="7"/>
        <v>0</v>
      </c>
      <c r="F46" s="67">
        <f t="shared" si="7"/>
        <v>0</v>
      </c>
      <c r="G46" s="67">
        <f t="shared" si="7"/>
        <v>0</v>
      </c>
      <c r="H46" s="67">
        <f t="shared" si="7"/>
        <v>0</v>
      </c>
      <c r="I46" s="67">
        <f t="shared" si="7"/>
        <v>0</v>
      </c>
      <c r="J46" s="67">
        <f t="shared" si="7"/>
        <v>0</v>
      </c>
      <c r="K46" s="67">
        <f t="shared" si="7"/>
        <v>0</v>
      </c>
      <c r="L46" s="67">
        <f t="shared" si="7"/>
        <v>0</v>
      </c>
      <c r="M46" s="67">
        <f t="shared" si="7"/>
        <v>0</v>
      </c>
      <c r="N46" s="67">
        <f t="shared" si="7"/>
        <v>0</v>
      </c>
      <c r="O46" s="67">
        <f t="shared" si="7"/>
        <v>0</v>
      </c>
      <c r="P46" s="67">
        <f t="shared" si="7"/>
        <v>0</v>
      </c>
      <c r="Q46" s="67">
        <f t="shared" si="7"/>
        <v>0</v>
      </c>
      <c r="R46" s="67">
        <f t="shared" si="5"/>
        <v>1.2709084262286053E-7</v>
      </c>
      <c r="S46" s="67">
        <f t="shared" si="5"/>
        <v>1.2915319461621552E-7</v>
      </c>
      <c r="T46" s="67">
        <f t="shared" si="5"/>
        <v>0</v>
      </c>
      <c r="U46" s="67">
        <f t="shared" si="5"/>
        <v>0</v>
      </c>
      <c r="V46" s="67">
        <f t="shared" si="5"/>
        <v>0</v>
      </c>
      <c r="W46" s="67">
        <f t="shared" si="5"/>
        <v>0</v>
      </c>
      <c r="X46" s="67">
        <f t="shared" si="5"/>
        <v>0</v>
      </c>
      <c r="Y46" s="67">
        <f t="shared" si="5"/>
        <v>0</v>
      </c>
      <c r="Z46" s="67">
        <f t="shared" si="5"/>
        <v>0</v>
      </c>
      <c r="AA46" s="67">
        <f t="shared" si="5"/>
        <v>0</v>
      </c>
      <c r="AB46" s="67">
        <f t="shared" si="5"/>
        <v>0</v>
      </c>
      <c r="AC46" s="67">
        <f t="shared" si="5"/>
        <v>0</v>
      </c>
      <c r="AD46" s="67">
        <f t="shared" si="5"/>
        <v>0</v>
      </c>
      <c r="AE46" s="67">
        <f t="shared" si="5"/>
        <v>0</v>
      </c>
      <c r="AF46" s="67">
        <f t="shared" ref="AF46" si="13">AF18/AF$27*100</f>
        <v>0</v>
      </c>
    </row>
    <row r="47" spans="1:32" s="65" customFormat="1" ht="18" customHeight="1" x14ac:dyDescent="0.15">
      <c r="A47" s="63" t="s">
        <v>147</v>
      </c>
      <c r="B47" s="67">
        <f t="shared" si="7"/>
        <v>0.66392821987402018</v>
      </c>
      <c r="C47" s="67">
        <f t="shared" si="7"/>
        <v>1.3490710610991159</v>
      </c>
      <c r="D47" s="67">
        <f t="shared" si="7"/>
        <v>1.3980803186234667</v>
      </c>
      <c r="E47" s="67">
        <f t="shared" si="7"/>
        <v>0.96015504545169317</v>
      </c>
      <c r="F47" s="67">
        <f t="shared" si="7"/>
        <v>0.97429721077580844</v>
      </c>
      <c r="G47" s="67">
        <f t="shared" si="7"/>
        <v>1.2715611180954904</v>
      </c>
      <c r="H47" s="67">
        <f t="shared" si="7"/>
        <v>0.83209308435256457</v>
      </c>
      <c r="I47" s="67">
        <f t="shared" si="7"/>
        <v>0.46430432704629537</v>
      </c>
      <c r="J47" s="67">
        <f t="shared" si="7"/>
        <v>0.36963003174673287</v>
      </c>
      <c r="K47" s="67">
        <f t="shared" si="7"/>
        <v>0.2719836333573446</v>
      </c>
      <c r="L47" s="67">
        <f t="shared" si="7"/>
        <v>0.25555646019805012</v>
      </c>
      <c r="M47" s="67">
        <f t="shared" si="7"/>
        <v>1.0948705428047543</v>
      </c>
      <c r="N47" s="67">
        <f t="shared" si="7"/>
        <v>1.1183026622979546</v>
      </c>
      <c r="O47" s="67">
        <f t="shared" si="7"/>
        <v>0.36607082914480216</v>
      </c>
      <c r="P47" s="67">
        <f t="shared" si="7"/>
        <v>0.25734252474698915</v>
      </c>
      <c r="Q47" s="67">
        <f t="shared" si="7"/>
        <v>0.25270378208275035</v>
      </c>
      <c r="R47" s="67">
        <f t="shared" si="5"/>
        <v>0.15170986392902011</v>
      </c>
      <c r="S47" s="67">
        <f t="shared" si="5"/>
        <v>0.10646549868395801</v>
      </c>
      <c r="T47" s="67">
        <f t="shared" si="5"/>
        <v>0.15015728805457035</v>
      </c>
      <c r="U47" s="67">
        <f t="shared" si="5"/>
        <v>0.15176510769803303</v>
      </c>
      <c r="V47" s="67">
        <f t="shared" si="5"/>
        <v>0.1133432609604582</v>
      </c>
      <c r="W47" s="67">
        <f t="shared" si="5"/>
        <v>9.9555007742919741E-2</v>
      </c>
      <c r="X47" s="67">
        <f t="shared" si="5"/>
        <v>7.7119200740773081E-2</v>
      </c>
      <c r="Y47" s="67">
        <f t="shared" si="5"/>
        <v>6.9796589888667493E-2</v>
      </c>
      <c r="Z47" s="67">
        <f t="shared" si="5"/>
        <v>6.6128073713633106E-2</v>
      </c>
      <c r="AA47" s="67">
        <f t="shared" si="5"/>
        <v>5.8987502707769243E-2</v>
      </c>
      <c r="AB47" s="67">
        <f t="shared" si="5"/>
        <v>4.759550635608014E-2</v>
      </c>
      <c r="AC47" s="67">
        <f t="shared" si="5"/>
        <v>4.7755274042559047E-2</v>
      </c>
      <c r="AD47" s="67">
        <f t="shared" si="5"/>
        <v>5.2689530618005978E-2</v>
      </c>
      <c r="AE47" s="67">
        <f t="shared" si="5"/>
        <v>5.77716465479318E-2</v>
      </c>
      <c r="AF47" s="67">
        <f t="shared" ref="AF47" si="14">AF19/AF$27*100</f>
        <v>2.3347379646762548E-2</v>
      </c>
    </row>
    <row r="48" spans="1:32" s="65" customFormat="1" ht="18" customHeight="1" x14ac:dyDescent="0.15">
      <c r="A48" s="22" t="s">
        <v>201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>
        <f>Q20/Q$27*100</f>
        <v>3.9488073230768944E-2</v>
      </c>
      <c r="R48" s="67">
        <f t="shared" si="5"/>
        <v>7.1727402668647411E-2</v>
      </c>
      <c r="S48" s="67">
        <f t="shared" si="5"/>
        <v>0.11458678071462026</v>
      </c>
      <c r="T48" s="67">
        <f t="shared" si="5"/>
        <v>0.1332051091769148</v>
      </c>
      <c r="U48" s="67">
        <f t="shared" si="5"/>
        <v>2.5689312386281364</v>
      </c>
      <c r="V48" s="67">
        <f t="shared" si="5"/>
        <v>2.5188784743560477</v>
      </c>
      <c r="W48" s="67">
        <f t="shared" si="5"/>
        <v>4.5205467919442487E-2</v>
      </c>
      <c r="X48" s="67">
        <f t="shared" si="5"/>
        <v>5.1327153257062455E-2</v>
      </c>
      <c r="Y48" s="67">
        <f t="shared" si="5"/>
        <v>6.1434759359509074E-2</v>
      </c>
      <c r="Z48" s="67">
        <f t="shared" si="5"/>
        <v>0.12749524243236987</v>
      </c>
      <c r="AA48" s="67">
        <f t="shared" si="5"/>
        <v>0.24587323126131636</v>
      </c>
      <c r="AB48" s="67">
        <f t="shared" si="5"/>
        <v>0.18480949939499006</v>
      </c>
      <c r="AC48" s="67">
        <f t="shared" si="5"/>
        <v>0.10586616664303228</v>
      </c>
      <c r="AD48" s="67">
        <f t="shared" si="5"/>
        <v>0.16068896924149481</v>
      </c>
      <c r="AE48" s="67">
        <f t="shared" si="5"/>
        <v>0.12286901460327043</v>
      </c>
      <c r="AF48" s="67">
        <f t="shared" ref="AF48" si="15">AF20/AF$27*100</f>
        <v>0.14640411424765953</v>
      </c>
    </row>
    <row r="49" spans="1:32" s="65" customFormat="1" ht="18" customHeight="1" x14ac:dyDescent="0.15">
      <c r="A49" s="22" t="s">
        <v>202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>
        <f>Q21/Q$27*100</f>
        <v>4.6013438951273189E-2</v>
      </c>
      <c r="R49" s="67">
        <f t="shared" si="5"/>
        <v>0.10635317565040314</v>
      </c>
      <c r="S49" s="67">
        <f t="shared" si="5"/>
        <v>8.3980573267247963E-2</v>
      </c>
      <c r="T49" s="67">
        <f t="shared" si="5"/>
        <v>7.6944538423542888E-2</v>
      </c>
      <c r="U49" s="67">
        <f t="shared" si="5"/>
        <v>0.29339018360836472</v>
      </c>
      <c r="V49" s="67">
        <f t="shared" si="5"/>
        <v>0.28116813126234436</v>
      </c>
      <c r="W49" s="67">
        <f t="shared" si="5"/>
        <v>1.7470283635651219E-2</v>
      </c>
      <c r="X49" s="67">
        <f t="shared" si="5"/>
        <v>1.3283360483956369E-2</v>
      </c>
      <c r="Y49" s="67">
        <f t="shared" si="5"/>
        <v>1.7874253360940916E-2</v>
      </c>
      <c r="Z49" s="67">
        <f t="shared" si="5"/>
        <v>0.20522179801977769</v>
      </c>
      <c r="AA49" s="67">
        <f t="shared" si="5"/>
        <v>0.1341771246663305</v>
      </c>
      <c r="AB49" s="67">
        <f t="shared" si="5"/>
        <v>0.15864207305420203</v>
      </c>
      <c r="AC49" s="67">
        <f t="shared" si="5"/>
        <v>6.1218348161535457E-2</v>
      </c>
      <c r="AD49" s="67">
        <f t="shared" si="5"/>
        <v>0.17067609849689913</v>
      </c>
      <c r="AE49" s="67">
        <f t="shared" si="5"/>
        <v>0.11080422645417291</v>
      </c>
      <c r="AF49" s="67">
        <f t="shared" ref="AF49" si="16">AF21/AF$27*100</f>
        <v>0.10141629487158683</v>
      </c>
    </row>
    <row r="50" spans="1:32" s="65" customFormat="1" ht="18" customHeight="1" x14ac:dyDescent="0.15">
      <c r="A50" s="22" t="s">
        <v>156</v>
      </c>
      <c r="B50" s="67">
        <f t="shared" ref="B50:I53" si="17">B23/B$27*100</f>
        <v>0.52676018150326054</v>
      </c>
      <c r="C50" s="67">
        <f t="shared" si="17"/>
        <v>0.5430169804223931</v>
      </c>
      <c r="D50" s="67">
        <f t="shared" si="17"/>
        <v>0.57437836738278547</v>
      </c>
      <c r="E50" s="67">
        <f t="shared" si="17"/>
        <v>0.58597460050541361</v>
      </c>
      <c r="F50" s="67">
        <f t="shared" si="17"/>
        <v>0.54710618733342353</v>
      </c>
      <c r="G50" s="67">
        <f t="shared" si="17"/>
        <v>0.51808163264426066</v>
      </c>
      <c r="H50" s="67">
        <f t="shared" si="17"/>
        <v>0.47910667155866471</v>
      </c>
      <c r="I50" s="67">
        <f t="shared" si="17"/>
        <v>0.46743438640990131</v>
      </c>
      <c r="J50" s="67">
        <f t="shared" ref="J50:Q54" si="18">J22/J$27*100</f>
        <v>0.59216475838337845</v>
      </c>
      <c r="K50" s="67">
        <f t="shared" si="18"/>
        <v>2.3987282060011483</v>
      </c>
      <c r="L50" s="67">
        <f t="shared" si="18"/>
        <v>2.2638270698837188</v>
      </c>
      <c r="M50" s="67">
        <f t="shared" si="18"/>
        <v>2.3576323843569553</v>
      </c>
      <c r="N50" s="67">
        <f t="shared" si="18"/>
        <v>2.318596687600011</v>
      </c>
      <c r="O50" s="67">
        <f t="shared" si="18"/>
        <v>2.1083545259009577</v>
      </c>
      <c r="P50" s="67">
        <f t="shared" si="18"/>
        <v>2.4036661081564934</v>
      </c>
      <c r="Q50" s="67">
        <f t="shared" si="18"/>
        <v>2.6217415033047846</v>
      </c>
      <c r="R50" s="67">
        <f t="shared" si="5"/>
        <v>2.4976431257417273</v>
      </c>
      <c r="S50" s="67">
        <f t="shared" si="5"/>
        <v>2.6349737900704326</v>
      </c>
      <c r="T50" s="67">
        <f t="shared" si="5"/>
        <v>2.7226989972989317</v>
      </c>
      <c r="U50" s="67">
        <f t="shared" si="5"/>
        <v>4.8265612492996712E-2</v>
      </c>
      <c r="V50" s="67">
        <f t="shared" si="5"/>
        <v>3.4753340495336883E-2</v>
      </c>
      <c r="W50" s="67">
        <f t="shared" si="5"/>
        <v>2.5865913396397624</v>
      </c>
      <c r="X50" s="67">
        <f t="shared" si="5"/>
        <v>2.5527311575487923</v>
      </c>
      <c r="Y50" s="67">
        <f t="shared" si="5"/>
        <v>2.6177498830582095</v>
      </c>
      <c r="Z50" s="67">
        <f t="shared" si="5"/>
        <v>2.643346773522314</v>
      </c>
      <c r="AA50" s="67">
        <f t="shared" si="5"/>
        <v>3.2092477735616227</v>
      </c>
      <c r="AB50" s="67">
        <f t="shared" si="5"/>
        <v>5.1948536216388614</v>
      </c>
      <c r="AC50" s="67">
        <f t="shared" si="5"/>
        <v>4.6754257024275381</v>
      </c>
      <c r="AD50" s="67">
        <f t="shared" si="5"/>
        <v>5.0272880795916128</v>
      </c>
      <c r="AE50" s="67">
        <f t="shared" si="5"/>
        <v>5.2132545492814426</v>
      </c>
      <c r="AF50" s="67">
        <f t="shared" ref="AF50" si="19">AF22/AF$27*100</f>
        <v>4.9057025247692456</v>
      </c>
    </row>
    <row r="51" spans="1:32" s="65" customFormat="1" ht="18" customHeight="1" x14ac:dyDescent="0.15">
      <c r="A51" s="22" t="s">
        <v>157</v>
      </c>
      <c r="B51" s="67">
        <f t="shared" si="17"/>
        <v>0</v>
      </c>
      <c r="C51" s="67">
        <f t="shared" si="17"/>
        <v>0</v>
      </c>
      <c r="D51" s="67">
        <f t="shared" si="17"/>
        <v>4.9575683792544678E-2</v>
      </c>
      <c r="E51" s="67">
        <f t="shared" si="17"/>
        <v>8.5514604101346578E-2</v>
      </c>
      <c r="F51" s="67">
        <f t="shared" si="17"/>
        <v>8.2478356830951519E-2</v>
      </c>
      <c r="G51" s="67">
        <f t="shared" si="17"/>
        <v>7.7185229756538548E-2</v>
      </c>
      <c r="H51" s="67">
        <f t="shared" si="17"/>
        <v>6.0085638788531945E-2</v>
      </c>
      <c r="I51" s="67">
        <f t="shared" si="17"/>
        <v>6.2048532594995827E-2</v>
      </c>
      <c r="J51" s="67">
        <f t="shared" si="18"/>
        <v>0.44012352445189223</v>
      </c>
      <c r="K51" s="67">
        <f t="shared" si="18"/>
        <v>0.37788875466569516</v>
      </c>
      <c r="L51" s="67">
        <f t="shared" si="18"/>
        <v>0.35812905081352919</v>
      </c>
      <c r="M51" s="67">
        <f t="shared" si="18"/>
        <v>0.31998828874324353</v>
      </c>
      <c r="N51" s="67">
        <f t="shared" si="18"/>
        <v>0.31886575818441099</v>
      </c>
      <c r="O51" s="67">
        <f t="shared" si="18"/>
        <v>0.31171643938032545</v>
      </c>
      <c r="P51" s="67">
        <f t="shared" si="18"/>
        <v>0.3039353972871412</v>
      </c>
      <c r="Q51" s="67">
        <f t="shared" si="18"/>
        <v>0.27772331074286882</v>
      </c>
      <c r="R51" s="67">
        <f t="shared" si="5"/>
        <v>0.28542518963275465</v>
      </c>
      <c r="S51" s="67">
        <f t="shared" si="5"/>
        <v>0.28043588505755723</v>
      </c>
      <c r="T51" s="67">
        <f t="shared" si="5"/>
        <v>0.29764044559775571</v>
      </c>
      <c r="U51" s="67">
        <f t="shared" si="5"/>
        <v>2.808078723493862E-2</v>
      </c>
      <c r="V51" s="67">
        <f t="shared" si="5"/>
        <v>2.0438607048529553E-2</v>
      </c>
      <c r="W51" s="67">
        <f t="shared" si="5"/>
        <v>0.270241508814068</v>
      </c>
      <c r="X51" s="67">
        <f t="shared" si="5"/>
        <v>0.23539952751023518</v>
      </c>
      <c r="Y51" s="67">
        <f t="shared" si="5"/>
        <v>0.25234885660669665</v>
      </c>
      <c r="Z51" s="67">
        <f t="shared" si="5"/>
        <v>0.25284143639515366</v>
      </c>
      <c r="AA51" s="67">
        <f t="shared" si="5"/>
        <v>0.23007839483841125</v>
      </c>
      <c r="AB51" s="67">
        <f t="shared" si="5"/>
        <v>0.2251490518399093</v>
      </c>
      <c r="AC51" s="67">
        <f t="shared" si="5"/>
        <v>0.2225406550294883</v>
      </c>
      <c r="AD51" s="67">
        <f t="shared" si="5"/>
        <v>0.21918551291503788</v>
      </c>
      <c r="AE51" s="67">
        <f t="shared" si="5"/>
        <v>0.2108301606419406</v>
      </c>
      <c r="AF51" s="67">
        <f t="shared" ref="AF51" si="20">AF23/AF$27*100</f>
        <v>0.20366688135779856</v>
      </c>
    </row>
    <row r="52" spans="1:32" s="65" customFormat="1" ht="18" customHeight="1" x14ac:dyDescent="0.15">
      <c r="A52" s="22" t="s">
        <v>158</v>
      </c>
      <c r="B52" s="67">
        <f t="shared" si="17"/>
        <v>1.3820880698680382</v>
      </c>
      <c r="C52" s="67">
        <f t="shared" si="17"/>
        <v>1.2964177907623124</v>
      </c>
      <c r="D52" s="67">
        <f t="shared" si="17"/>
        <v>1.2697232387253414</v>
      </c>
      <c r="E52" s="67">
        <f t="shared" si="17"/>
        <v>1.1298932601232063</v>
      </c>
      <c r="F52" s="67">
        <f t="shared" si="17"/>
        <v>0.94458638661150929</v>
      </c>
      <c r="G52" s="67">
        <f t="shared" si="17"/>
        <v>1.0515915219319552</v>
      </c>
      <c r="H52" s="67">
        <f t="shared" si="17"/>
        <v>1.0376560406969908</v>
      </c>
      <c r="I52" s="67">
        <f t="shared" si="17"/>
        <v>1.0354396089851736</v>
      </c>
      <c r="J52" s="67">
        <f t="shared" si="18"/>
        <v>0.12597972058141307</v>
      </c>
      <c r="K52" s="67">
        <f t="shared" si="18"/>
        <v>0.11124265498306087</v>
      </c>
      <c r="L52" s="67">
        <f t="shared" si="18"/>
        <v>0.10308117078815496</v>
      </c>
      <c r="M52" s="67">
        <f t="shared" si="18"/>
        <v>2.0171628886285226E-2</v>
      </c>
      <c r="N52" s="67">
        <f t="shared" si="18"/>
        <v>1.196094384078777E-3</v>
      </c>
      <c r="O52" s="67">
        <f t="shared" si="18"/>
        <v>6.9202080616818581E-4</v>
      </c>
      <c r="P52" s="67">
        <f t="shared" si="18"/>
        <v>4.0042678264409255E-4</v>
      </c>
      <c r="Q52" s="67">
        <f t="shared" si="18"/>
        <v>3.0655419019287307E-4</v>
      </c>
      <c r="R52" s="67">
        <f t="shared" si="5"/>
        <v>1.4196047120973524E-4</v>
      </c>
      <c r="S52" s="67">
        <f t="shared" si="5"/>
        <v>6.6126435643502348E-5</v>
      </c>
      <c r="T52" s="67">
        <f t="shared" si="5"/>
        <v>7.3371405141776829E-5</v>
      </c>
      <c r="U52" s="67">
        <f t="shared" si="5"/>
        <v>0</v>
      </c>
      <c r="V52" s="67">
        <f t="shared" si="5"/>
        <v>0</v>
      </c>
      <c r="W52" s="67">
        <f t="shared" si="5"/>
        <v>0</v>
      </c>
      <c r="X52" s="67">
        <f t="shared" si="5"/>
        <v>0</v>
      </c>
      <c r="Y52" s="67">
        <f t="shared" si="5"/>
        <v>0</v>
      </c>
      <c r="Z52" s="67">
        <f t="shared" si="5"/>
        <v>0</v>
      </c>
      <c r="AA52" s="67">
        <f t="shared" si="5"/>
        <v>0</v>
      </c>
      <c r="AB52" s="67">
        <f t="shared" si="5"/>
        <v>0</v>
      </c>
      <c r="AC52" s="67">
        <f t="shared" si="5"/>
        <v>0</v>
      </c>
      <c r="AD52" s="67">
        <f t="shared" si="5"/>
        <v>0</v>
      </c>
      <c r="AE52" s="67">
        <f t="shared" si="5"/>
        <v>0</v>
      </c>
      <c r="AF52" s="67">
        <f t="shared" ref="AF52" si="21">AF24/AF$27*100</f>
        <v>0</v>
      </c>
    </row>
    <row r="53" spans="1:32" s="65" customFormat="1" ht="18" customHeight="1" x14ac:dyDescent="0.15">
      <c r="A53" s="22" t="s">
        <v>159</v>
      </c>
      <c r="B53" s="67">
        <f t="shared" si="17"/>
        <v>0</v>
      </c>
      <c r="C53" s="67">
        <f t="shared" si="17"/>
        <v>0</v>
      </c>
      <c r="D53" s="67">
        <f t="shared" si="17"/>
        <v>0</v>
      </c>
      <c r="E53" s="67">
        <f t="shared" si="17"/>
        <v>0</v>
      </c>
      <c r="F53" s="67">
        <f t="shared" si="17"/>
        <v>0</v>
      </c>
      <c r="G53" s="67">
        <f t="shared" si="17"/>
        <v>0</v>
      </c>
      <c r="H53" s="67">
        <f t="shared" si="17"/>
        <v>0</v>
      </c>
      <c r="I53" s="67">
        <f t="shared" si="17"/>
        <v>0</v>
      </c>
      <c r="J53" s="67">
        <f t="shared" si="18"/>
        <v>0.86361053544241584</v>
      </c>
      <c r="K53" s="67">
        <f t="shared" si="18"/>
        <v>0.69858953254296929</v>
      </c>
      <c r="L53" s="67">
        <f t="shared" si="18"/>
        <v>0.68186871337203836</v>
      </c>
      <c r="M53" s="67">
        <f t="shared" si="18"/>
        <v>0.65760027492119777</v>
      </c>
      <c r="N53" s="67">
        <f t="shared" si="18"/>
        <v>0.68073390122718302</v>
      </c>
      <c r="O53" s="67">
        <f t="shared" si="18"/>
        <v>0.62830485169550476</v>
      </c>
      <c r="P53" s="67">
        <f t="shared" si="18"/>
        <v>0.72679555436561705</v>
      </c>
      <c r="Q53" s="67">
        <f t="shared" si="18"/>
        <v>0.68247205693253454</v>
      </c>
      <c r="R53" s="67">
        <f t="shared" si="5"/>
        <v>0.74639968927204037</v>
      </c>
      <c r="S53" s="67">
        <f t="shared" si="5"/>
        <v>0.71989577388855752</v>
      </c>
      <c r="T53" s="67">
        <f t="shared" si="5"/>
        <v>0.76051316020319659</v>
      </c>
      <c r="U53" s="67">
        <f t="shared" si="5"/>
        <v>0.63590651624379513</v>
      </c>
      <c r="V53" s="67">
        <f t="shared" si="5"/>
        <v>0.37010453315895386</v>
      </c>
      <c r="W53" s="67">
        <f t="shared" si="5"/>
        <v>0.31949469367399802</v>
      </c>
      <c r="X53" s="67">
        <f t="shared" si="5"/>
        <v>0.24118026701877696</v>
      </c>
      <c r="Y53" s="67">
        <f t="shared" si="5"/>
        <v>0.34518756090305625</v>
      </c>
      <c r="Z53" s="67">
        <f t="shared" si="5"/>
        <v>0.29620372316843824</v>
      </c>
      <c r="AA53" s="67">
        <f t="shared" si="5"/>
        <v>0.14358425650001935</v>
      </c>
      <c r="AB53" s="67">
        <f t="shared" si="5"/>
        <v>0.21869200837050673</v>
      </c>
      <c r="AC53" s="67">
        <f t="shared" si="5"/>
        <v>0.22594960294664798</v>
      </c>
      <c r="AD53" s="67">
        <f t="shared" si="5"/>
        <v>0.26930820378247855</v>
      </c>
      <c r="AE53" s="67">
        <f t="shared" si="5"/>
        <v>0.35375877098329234</v>
      </c>
      <c r="AF53" s="67">
        <f t="shared" ref="AF53" si="22">AF25/AF$27*100</f>
        <v>0.15579006314327809</v>
      </c>
    </row>
    <row r="54" spans="1:32" s="65" customFormat="1" ht="18" customHeight="1" x14ac:dyDescent="0.15">
      <c r="A54" s="22" t="s">
        <v>274</v>
      </c>
      <c r="B54" s="67">
        <f t="shared" ref="B54:I54" si="23">B26/B$27*100</f>
        <v>0</v>
      </c>
      <c r="C54" s="67">
        <f t="shared" si="23"/>
        <v>0</v>
      </c>
      <c r="D54" s="67">
        <f t="shared" si="23"/>
        <v>0</v>
      </c>
      <c r="E54" s="67">
        <f t="shared" si="23"/>
        <v>0</v>
      </c>
      <c r="F54" s="67">
        <f t="shared" si="23"/>
        <v>0</v>
      </c>
      <c r="G54" s="67">
        <f t="shared" si="23"/>
        <v>0</v>
      </c>
      <c r="H54" s="67">
        <f t="shared" si="23"/>
        <v>0</v>
      </c>
      <c r="I54" s="67">
        <f t="shared" si="23"/>
        <v>0</v>
      </c>
      <c r="J54" s="67">
        <f t="shared" si="18"/>
        <v>0</v>
      </c>
      <c r="K54" s="67">
        <f t="shared" si="18"/>
        <v>0</v>
      </c>
      <c r="L54" s="67">
        <f t="shared" si="18"/>
        <v>0</v>
      </c>
      <c r="M54" s="67">
        <f t="shared" si="18"/>
        <v>0</v>
      </c>
      <c r="N54" s="67">
        <f t="shared" si="18"/>
        <v>0</v>
      </c>
      <c r="O54" s="67">
        <f t="shared" si="18"/>
        <v>0</v>
      </c>
      <c r="P54" s="67">
        <f t="shared" si="18"/>
        <v>0</v>
      </c>
      <c r="Q54" s="67">
        <f t="shared" si="18"/>
        <v>1.2321309895211942E-7</v>
      </c>
      <c r="R54" s="67">
        <f t="shared" si="5"/>
        <v>2.5418168524572107E-7</v>
      </c>
      <c r="S54" s="67">
        <f t="shared" si="5"/>
        <v>2.5830638923243105E-7</v>
      </c>
      <c r="T54" s="67">
        <f t="shared" si="5"/>
        <v>2.7074319240508058E-7</v>
      </c>
      <c r="U54" s="67">
        <f t="shared" si="5"/>
        <v>2.7133423744885927E-7</v>
      </c>
      <c r="V54" s="67">
        <f t="shared" si="5"/>
        <v>2.5109162334340168E-7</v>
      </c>
      <c r="W54" s="67">
        <f t="shared" si="5"/>
        <v>2.5828522735459638E-7</v>
      </c>
      <c r="X54" s="67">
        <f t="shared" si="5"/>
        <v>0</v>
      </c>
      <c r="Y54" s="67">
        <f t="shared" si="5"/>
        <v>0</v>
      </c>
      <c r="Z54" s="67">
        <f t="shared" si="5"/>
        <v>0</v>
      </c>
      <c r="AA54" s="67">
        <f t="shared" si="5"/>
        <v>0</v>
      </c>
      <c r="AB54" s="67">
        <f t="shared" si="5"/>
        <v>0</v>
      </c>
      <c r="AC54" s="67">
        <f t="shared" si="5"/>
        <v>1.3275753240749434E-7</v>
      </c>
      <c r="AD54" s="67">
        <f t="shared" si="5"/>
        <v>1.3485550859332341E-7</v>
      </c>
      <c r="AE54" s="67">
        <f t="shared" si="5"/>
        <v>1.3527822110329697E-7</v>
      </c>
      <c r="AF54" s="67">
        <f t="shared" ref="AF54" si="24">AF26/AF$27*100</f>
        <v>4.9015675391961312E-2</v>
      </c>
    </row>
    <row r="55" spans="1:32" s="65" customFormat="1" ht="18" customHeight="1" x14ac:dyDescent="0.15">
      <c r="A55" s="22" t="s">
        <v>67</v>
      </c>
      <c r="B55" s="67">
        <f>SUM(B32:B54)</f>
        <v>100</v>
      </c>
      <c r="C55" s="67">
        <f t="shared" ref="C55:U55" si="25">SUM(C32:C54)</f>
        <v>100</v>
      </c>
      <c r="D55" s="67">
        <f t="shared" si="25"/>
        <v>100.00000000000001</v>
      </c>
      <c r="E55" s="67">
        <f t="shared" si="25"/>
        <v>100.00000000000001</v>
      </c>
      <c r="F55" s="67">
        <f t="shared" si="25"/>
        <v>99.999999999999986</v>
      </c>
      <c r="G55" s="67">
        <f t="shared" si="25"/>
        <v>100</v>
      </c>
      <c r="H55" s="67">
        <f t="shared" si="25"/>
        <v>100</v>
      </c>
      <c r="I55" s="67">
        <f t="shared" si="25"/>
        <v>100</v>
      </c>
      <c r="J55" s="67">
        <f t="shared" si="25"/>
        <v>100.00000000000001</v>
      </c>
      <c r="K55" s="67">
        <f t="shared" si="25"/>
        <v>99.999999999999986</v>
      </c>
      <c r="L55" s="67">
        <f t="shared" si="25"/>
        <v>100.00000000000001</v>
      </c>
      <c r="M55" s="67">
        <f t="shared" si="25"/>
        <v>100</v>
      </c>
      <c r="N55" s="67">
        <f t="shared" si="25"/>
        <v>100</v>
      </c>
      <c r="O55" s="67">
        <f t="shared" si="25"/>
        <v>100.00000000000001</v>
      </c>
      <c r="P55" s="67">
        <f t="shared" si="25"/>
        <v>100.00000000000001</v>
      </c>
      <c r="Q55" s="67">
        <f t="shared" si="25"/>
        <v>100.00000000000001</v>
      </c>
      <c r="R55" s="67">
        <f t="shared" si="25"/>
        <v>100</v>
      </c>
      <c r="S55" s="67">
        <f t="shared" si="25"/>
        <v>99.999999999999986</v>
      </c>
      <c r="T55" s="67">
        <f t="shared" si="25"/>
        <v>100</v>
      </c>
      <c r="U55" s="67">
        <f t="shared" si="25"/>
        <v>100.00000000000003</v>
      </c>
      <c r="V55" s="67">
        <f>SUM(V32:V54)</f>
        <v>100.00000000000001</v>
      </c>
      <c r="W55" s="67">
        <f>SUM(W32:W54)</f>
        <v>100</v>
      </c>
      <c r="X55" s="67">
        <f>SUM(X32:X54)</f>
        <v>100</v>
      </c>
      <c r="Y55" s="67">
        <f t="shared" ref="Y55:AE55" si="26">SUM(Y32:Y54)</f>
        <v>100.00000000000001</v>
      </c>
      <c r="Z55" s="67">
        <f t="shared" si="26"/>
        <v>100.00000000000001</v>
      </c>
      <c r="AA55" s="67">
        <f t="shared" si="26"/>
        <v>100.00000000000001</v>
      </c>
      <c r="AB55" s="67">
        <f t="shared" si="26"/>
        <v>99.999999999999986</v>
      </c>
      <c r="AC55" s="67">
        <f t="shared" si="26"/>
        <v>99.999999999999972</v>
      </c>
      <c r="AD55" s="67">
        <f t="shared" si="26"/>
        <v>99.999999999999986</v>
      </c>
      <c r="AE55" s="67">
        <f t="shared" si="26"/>
        <v>100.00000000000003</v>
      </c>
      <c r="AF55" s="67">
        <f t="shared" ref="AF55" si="27">SUM(AF32:AF54)</f>
        <v>100</v>
      </c>
    </row>
    <row r="56" spans="1:32" s="65" customFormat="1" ht="18" customHeight="1" x14ac:dyDescent="0.15"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</row>
    <row r="57" spans="1:32" s="65" customFormat="1" ht="18" customHeight="1" x14ac:dyDescent="0.2">
      <c r="J57" s="66"/>
      <c r="K57" s="66"/>
    </row>
    <row r="58" spans="1:32" s="65" customFormat="1" ht="18" customHeight="1" x14ac:dyDescent="0.2">
      <c r="J58" s="66"/>
      <c r="K58" s="66"/>
    </row>
    <row r="59" spans="1:32" s="65" customFormat="1" ht="18" customHeight="1" x14ac:dyDescent="0.2">
      <c r="J59" s="66"/>
      <c r="K59" s="66"/>
    </row>
    <row r="60" spans="1:32" s="65" customFormat="1" ht="18" customHeight="1" x14ac:dyDescent="0.2">
      <c r="J60" s="66"/>
      <c r="K60" s="66"/>
    </row>
    <row r="61" spans="1:32" s="65" customFormat="1" ht="18" customHeight="1" x14ac:dyDescent="0.2">
      <c r="J61" s="66"/>
      <c r="K61" s="66"/>
    </row>
    <row r="62" spans="1:32" s="65" customFormat="1" ht="18" customHeight="1" x14ac:dyDescent="0.2">
      <c r="J62" s="66"/>
      <c r="K62" s="66"/>
    </row>
    <row r="63" spans="1:32" s="65" customFormat="1" ht="18" customHeight="1" x14ac:dyDescent="0.2">
      <c r="J63" s="66"/>
      <c r="K63" s="66"/>
    </row>
    <row r="64" spans="1:32" s="65" customFormat="1" ht="18" customHeight="1" x14ac:dyDescent="0.2">
      <c r="J64" s="66"/>
      <c r="K64" s="66"/>
    </row>
    <row r="65" spans="10:11" s="65" customFormat="1" ht="18" customHeight="1" x14ac:dyDescent="0.2">
      <c r="J65" s="66"/>
      <c r="K65" s="66"/>
    </row>
    <row r="66" spans="10:11" s="65" customFormat="1" ht="18" customHeight="1" x14ac:dyDescent="0.2">
      <c r="J66" s="66"/>
      <c r="K66" s="66"/>
    </row>
    <row r="67" spans="10:11" s="65" customFormat="1" ht="18" customHeight="1" x14ac:dyDescent="0.2">
      <c r="J67" s="66"/>
      <c r="K67" s="66"/>
    </row>
    <row r="68" spans="10:11" s="65" customFormat="1" ht="18" customHeight="1" x14ac:dyDescent="0.2">
      <c r="J68" s="66"/>
      <c r="K68" s="66"/>
    </row>
    <row r="69" spans="10:11" s="65" customFormat="1" ht="18" customHeight="1" x14ac:dyDescent="0.2">
      <c r="J69" s="66"/>
      <c r="K69" s="66"/>
    </row>
    <row r="70" spans="10:11" s="65" customFormat="1" ht="18" customHeight="1" x14ac:dyDescent="0.2">
      <c r="J70" s="66"/>
      <c r="K70" s="66"/>
    </row>
    <row r="71" spans="10:11" s="65" customFormat="1" ht="18" customHeight="1" x14ac:dyDescent="0.2">
      <c r="J71" s="66"/>
      <c r="K71" s="66"/>
    </row>
    <row r="72" spans="10:11" s="65" customFormat="1" ht="18" customHeight="1" x14ac:dyDescent="0.2">
      <c r="J72" s="66"/>
      <c r="K72" s="66"/>
    </row>
    <row r="73" spans="10:11" s="65" customFormat="1" ht="18" customHeight="1" x14ac:dyDescent="0.2">
      <c r="J73" s="66"/>
      <c r="K73" s="66"/>
    </row>
    <row r="74" spans="10:11" s="65" customFormat="1" ht="18" customHeight="1" x14ac:dyDescent="0.2">
      <c r="J74" s="66"/>
      <c r="K74" s="66"/>
    </row>
    <row r="75" spans="10:11" s="65" customFormat="1" ht="18" customHeight="1" x14ac:dyDescent="0.2">
      <c r="J75" s="66"/>
      <c r="K75" s="66"/>
    </row>
    <row r="76" spans="10:11" s="65" customFormat="1" ht="18" customHeight="1" x14ac:dyDescent="0.2">
      <c r="J76" s="66"/>
      <c r="K76" s="66"/>
    </row>
    <row r="77" spans="10:11" s="65" customFormat="1" ht="18" customHeight="1" x14ac:dyDescent="0.2">
      <c r="J77" s="66"/>
      <c r="K77" s="66"/>
    </row>
    <row r="78" spans="10:11" s="65" customFormat="1" ht="18" customHeight="1" x14ac:dyDescent="0.2">
      <c r="J78" s="66"/>
      <c r="K78" s="66"/>
    </row>
    <row r="79" spans="10:11" s="65" customFormat="1" ht="18" customHeight="1" x14ac:dyDescent="0.2">
      <c r="J79" s="66"/>
      <c r="K79" s="66"/>
    </row>
    <row r="80" spans="10:11" s="65" customFormat="1" ht="18" customHeight="1" x14ac:dyDescent="0.2">
      <c r="J80" s="66"/>
      <c r="K80" s="66"/>
    </row>
    <row r="81" spans="10:11" s="65" customFormat="1" ht="18" customHeight="1" x14ac:dyDescent="0.2">
      <c r="J81" s="66"/>
      <c r="K81" s="66"/>
    </row>
    <row r="82" spans="10:11" s="65" customFormat="1" ht="18" customHeight="1" x14ac:dyDescent="0.2">
      <c r="J82" s="66"/>
      <c r="K82" s="66"/>
    </row>
    <row r="83" spans="10:11" s="65" customFormat="1" ht="18" customHeight="1" x14ac:dyDescent="0.2">
      <c r="J83" s="66"/>
      <c r="K83" s="66"/>
    </row>
    <row r="84" spans="10:11" s="65" customFormat="1" ht="18" customHeight="1" x14ac:dyDescent="0.2">
      <c r="J84" s="66"/>
      <c r="K84" s="66"/>
    </row>
    <row r="85" spans="10:11" s="65" customFormat="1" ht="18" customHeight="1" x14ac:dyDescent="0.2">
      <c r="J85" s="66"/>
      <c r="K85" s="66"/>
    </row>
    <row r="86" spans="10:11" s="65" customFormat="1" ht="18" customHeight="1" x14ac:dyDescent="0.2">
      <c r="J86" s="66"/>
      <c r="K86" s="66"/>
    </row>
    <row r="87" spans="10:11" s="65" customFormat="1" ht="18" customHeight="1" x14ac:dyDescent="0.2">
      <c r="J87" s="66"/>
      <c r="K87" s="66"/>
    </row>
    <row r="88" spans="10:11" s="65" customFormat="1" ht="18" customHeight="1" x14ac:dyDescent="0.2">
      <c r="J88" s="66"/>
      <c r="K88" s="66"/>
    </row>
    <row r="89" spans="10:11" s="65" customFormat="1" ht="18" customHeight="1" x14ac:dyDescent="0.2">
      <c r="J89" s="66"/>
      <c r="K89" s="66"/>
    </row>
    <row r="90" spans="10:11" s="65" customFormat="1" ht="18" customHeight="1" x14ac:dyDescent="0.2">
      <c r="J90" s="66"/>
      <c r="K90" s="66"/>
    </row>
    <row r="91" spans="10:11" s="65" customFormat="1" ht="18" customHeight="1" x14ac:dyDescent="0.2">
      <c r="J91" s="66"/>
      <c r="K91" s="66"/>
    </row>
    <row r="92" spans="10:11" s="65" customFormat="1" ht="18" customHeight="1" x14ac:dyDescent="0.2">
      <c r="J92" s="66"/>
      <c r="K92" s="66"/>
    </row>
    <row r="93" spans="10:11" s="65" customFormat="1" ht="18" customHeight="1" x14ac:dyDescent="0.2">
      <c r="J93" s="66"/>
      <c r="K93" s="66"/>
    </row>
    <row r="94" spans="10:11" s="65" customFormat="1" ht="18" customHeight="1" x14ac:dyDescent="0.2">
      <c r="J94" s="66"/>
      <c r="K94" s="66"/>
    </row>
    <row r="95" spans="10:11" s="65" customFormat="1" ht="18" customHeight="1" x14ac:dyDescent="0.2">
      <c r="J95" s="66"/>
      <c r="K95" s="66"/>
    </row>
    <row r="96" spans="10:11" s="65" customFormat="1" ht="18" customHeight="1" x14ac:dyDescent="0.2">
      <c r="J96" s="66"/>
      <c r="K96" s="66"/>
    </row>
    <row r="97" spans="10:11" s="65" customFormat="1" ht="18" customHeight="1" x14ac:dyDescent="0.2">
      <c r="J97" s="66"/>
      <c r="K97" s="66"/>
    </row>
    <row r="98" spans="10:11" s="65" customFormat="1" ht="18" customHeight="1" x14ac:dyDescent="0.2">
      <c r="J98" s="66"/>
      <c r="K98" s="66"/>
    </row>
    <row r="99" spans="10:11" s="65" customFormat="1" ht="18" customHeight="1" x14ac:dyDescent="0.2">
      <c r="J99" s="66"/>
      <c r="K99" s="66"/>
    </row>
    <row r="100" spans="10:11" s="65" customFormat="1" ht="18" customHeight="1" x14ac:dyDescent="0.2">
      <c r="J100" s="66"/>
      <c r="K100" s="66"/>
    </row>
    <row r="101" spans="10:11" s="65" customFormat="1" ht="18" customHeight="1" x14ac:dyDescent="0.2">
      <c r="J101" s="66"/>
      <c r="K101" s="66"/>
    </row>
    <row r="102" spans="10:11" s="65" customFormat="1" ht="18" customHeight="1" x14ac:dyDescent="0.2">
      <c r="J102" s="66"/>
      <c r="K102" s="66"/>
    </row>
    <row r="103" spans="10:11" s="65" customFormat="1" ht="18" customHeight="1" x14ac:dyDescent="0.2">
      <c r="J103" s="66"/>
      <c r="K103" s="66"/>
    </row>
    <row r="104" spans="10:11" s="65" customFormat="1" ht="18" customHeight="1" x14ac:dyDescent="0.2">
      <c r="J104" s="66"/>
      <c r="K104" s="66"/>
    </row>
    <row r="105" spans="10:11" s="65" customFormat="1" ht="18" customHeight="1" x14ac:dyDescent="0.2">
      <c r="J105" s="66"/>
      <c r="K105" s="66"/>
    </row>
    <row r="106" spans="10:11" s="65" customFormat="1" ht="18" customHeight="1" x14ac:dyDescent="0.2">
      <c r="J106" s="66"/>
      <c r="K106" s="66"/>
    </row>
    <row r="107" spans="10:11" s="65" customFormat="1" ht="18" customHeight="1" x14ac:dyDescent="0.2">
      <c r="J107" s="66"/>
      <c r="K107" s="66"/>
    </row>
    <row r="108" spans="10:11" s="65" customFormat="1" ht="18" customHeight="1" x14ac:dyDescent="0.2">
      <c r="J108" s="66"/>
      <c r="K108" s="66"/>
    </row>
    <row r="109" spans="10:11" s="65" customFormat="1" ht="18" customHeight="1" x14ac:dyDescent="0.2">
      <c r="J109" s="66"/>
      <c r="K109" s="66"/>
    </row>
    <row r="110" spans="10:11" s="65" customFormat="1" ht="18" customHeight="1" x14ac:dyDescent="0.2">
      <c r="J110" s="66"/>
      <c r="K110" s="66"/>
    </row>
    <row r="111" spans="10:11" s="65" customFormat="1" ht="18" customHeight="1" x14ac:dyDescent="0.2">
      <c r="J111" s="66"/>
      <c r="K111" s="66"/>
    </row>
    <row r="112" spans="10:11" s="65" customFormat="1" ht="18" customHeight="1" x14ac:dyDescent="0.2">
      <c r="J112" s="66"/>
      <c r="K112" s="66"/>
    </row>
    <row r="113" spans="10:11" s="65" customFormat="1" ht="18" customHeight="1" x14ac:dyDescent="0.2">
      <c r="J113" s="66"/>
      <c r="K113" s="66"/>
    </row>
    <row r="114" spans="10:11" s="65" customFormat="1" ht="18" customHeight="1" x14ac:dyDescent="0.2">
      <c r="J114" s="66"/>
      <c r="K114" s="66"/>
    </row>
    <row r="115" spans="10:11" s="65" customFormat="1" ht="18" customHeight="1" x14ac:dyDescent="0.2">
      <c r="J115" s="66"/>
      <c r="K115" s="66"/>
    </row>
    <row r="116" spans="10:11" s="65" customFormat="1" ht="18" customHeight="1" x14ac:dyDescent="0.2">
      <c r="J116" s="66"/>
      <c r="K116" s="66"/>
    </row>
    <row r="117" spans="10:11" s="65" customFormat="1" ht="18" customHeight="1" x14ac:dyDescent="0.2">
      <c r="J117" s="66"/>
      <c r="K117" s="66"/>
    </row>
    <row r="118" spans="10:11" s="65" customFormat="1" ht="18" customHeight="1" x14ac:dyDescent="0.2">
      <c r="J118" s="66"/>
      <c r="K118" s="66"/>
    </row>
    <row r="119" spans="10:11" s="65" customFormat="1" ht="18" customHeight="1" x14ac:dyDescent="0.2">
      <c r="J119" s="66"/>
      <c r="K119" s="66"/>
    </row>
    <row r="120" spans="10:11" s="65" customFormat="1" ht="18" customHeight="1" x14ac:dyDescent="0.2">
      <c r="J120" s="66"/>
      <c r="K120" s="66"/>
    </row>
    <row r="121" spans="10:11" s="65" customFormat="1" ht="18" customHeight="1" x14ac:dyDescent="0.2">
      <c r="J121" s="66"/>
      <c r="K121" s="66"/>
    </row>
    <row r="122" spans="10:11" s="65" customFormat="1" ht="18" customHeight="1" x14ac:dyDescent="0.2">
      <c r="J122" s="66"/>
      <c r="K122" s="66"/>
    </row>
    <row r="123" spans="10:11" s="65" customFormat="1" ht="18" customHeight="1" x14ac:dyDescent="0.2">
      <c r="J123" s="66"/>
      <c r="K123" s="66"/>
    </row>
    <row r="124" spans="10:11" s="65" customFormat="1" ht="18" customHeight="1" x14ac:dyDescent="0.2">
      <c r="J124" s="66"/>
      <c r="K124" s="66"/>
    </row>
    <row r="125" spans="10:11" s="65" customFormat="1" ht="18" customHeight="1" x14ac:dyDescent="0.2">
      <c r="J125" s="66"/>
      <c r="K125" s="66"/>
    </row>
    <row r="126" spans="10:11" s="65" customFormat="1" ht="18" customHeight="1" x14ac:dyDescent="0.2">
      <c r="J126" s="66"/>
      <c r="K126" s="66"/>
    </row>
    <row r="127" spans="10:11" s="65" customFormat="1" ht="18" customHeight="1" x14ac:dyDescent="0.2">
      <c r="J127" s="66"/>
      <c r="K127" s="66"/>
    </row>
    <row r="128" spans="10:11" s="65" customFormat="1" ht="18" customHeight="1" x14ac:dyDescent="0.2">
      <c r="J128" s="66"/>
      <c r="K128" s="66"/>
    </row>
    <row r="129" spans="10:11" s="65" customFormat="1" ht="18" customHeight="1" x14ac:dyDescent="0.2">
      <c r="J129" s="66"/>
      <c r="K129" s="66"/>
    </row>
    <row r="130" spans="10:11" s="65" customFormat="1" ht="18" customHeight="1" x14ac:dyDescent="0.2">
      <c r="J130" s="66"/>
      <c r="K130" s="66"/>
    </row>
    <row r="131" spans="10:11" s="65" customFormat="1" ht="18" customHeight="1" x14ac:dyDescent="0.2">
      <c r="J131" s="66"/>
      <c r="K131" s="66"/>
    </row>
    <row r="132" spans="10:11" s="65" customFormat="1" ht="18" customHeight="1" x14ac:dyDescent="0.2">
      <c r="J132" s="66"/>
      <c r="K132" s="66"/>
    </row>
    <row r="133" spans="10:11" s="65" customFormat="1" ht="18" customHeight="1" x14ac:dyDescent="0.2">
      <c r="J133" s="66"/>
      <c r="K133" s="66"/>
    </row>
    <row r="134" spans="10:11" s="65" customFormat="1" ht="18" customHeight="1" x14ac:dyDescent="0.2">
      <c r="J134" s="66"/>
      <c r="K134" s="66"/>
    </row>
    <row r="135" spans="10:11" s="65" customFormat="1" ht="18" customHeight="1" x14ac:dyDescent="0.2">
      <c r="J135" s="66"/>
      <c r="K135" s="66"/>
    </row>
    <row r="136" spans="10:11" s="65" customFormat="1" ht="18" customHeight="1" x14ac:dyDescent="0.2">
      <c r="J136" s="66"/>
      <c r="K136" s="66"/>
    </row>
    <row r="137" spans="10:11" s="65" customFormat="1" ht="18" customHeight="1" x14ac:dyDescent="0.2">
      <c r="J137" s="66"/>
      <c r="K137" s="66"/>
    </row>
    <row r="138" spans="10:11" s="65" customFormat="1" ht="18" customHeight="1" x14ac:dyDescent="0.2">
      <c r="J138" s="66"/>
      <c r="K138" s="66"/>
    </row>
    <row r="139" spans="10:11" s="65" customFormat="1" ht="18" customHeight="1" x14ac:dyDescent="0.2">
      <c r="J139" s="66"/>
      <c r="K139" s="66"/>
    </row>
    <row r="140" spans="10:11" s="65" customFormat="1" ht="18" customHeight="1" x14ac:dyDescent="0.2">
      <c r="J140" s="66"/>
      <c r="K140" s="66"/>
    </row>
    <row r="141" spans="10:11" s="65" customFormat="1" ht="18" customHeight="1" x14ac:dyDescent="0.2">
      <c r="J141" s="66"/>
      <c r="K141" s="66"/>
    </row>
    <row r="142" spans="10:11" s="65" customFormat="1" ht="18" customHeight="1" x14ac:dyDescent="0.2">
      <c r="J142" s="66"/>
      <c r="K142" s="66"/>
    </row>
    <row r="143" spans="10:11" s="65" customFormat="1" ht="18" customHeight="1" x14ac:dyDescent="0.2">
      <c r="J143" s="66"/>
      <c r="K143" s="66"/>
    </row>
    <row r="144" spans="10:11" s="65" customFormat="1" ht="18" customHeight="1" x14ac:dyDescent="0.2">
      <c r="J144" s="66"/>
      <c r="K144" s="66"/>
    </row>
    <row r="145" spans="10:11" s="65" customFormat="1" ht="18" customHeight="1" x14ac:dyDescent="0.2">
      <c r="J145" s="66"/>
      <c r="K145" s="66"/>
    </row>
    <row r="146" spans="10:11" s="65" customFormat="1" ht="18" customHeight="1" x14ac:dyDescent="0.2">
      <c r="J146" s="66"/>
      <c r="K146" s="66"/>
    </row>
    <row r="147" spans="10:11" s="65" customFormat="1" ht="18" customHeight="1" x14ac:dyDescent="0.2">
      <c r="J147" s="66"/>
      <c r="K147" s="66"/>
    </row>
    <row r="148" spans="10:11" s="65" customFormat="1" ht="18" customHeight="1" x14ac:dyDescent="0.2">
      <c r="J148" s="66"/>
      <c r="K148" s="66"/>
    </row>
    <row r="149" spans="10:11" s="65" customFormat="1" ht="18" customHeight="1" x14ac:dyDescent="0.2">
      <c r="J149" s="66"/>
      <c r="K149" s="66"/>
    </row>
    <row r="150" spans="10:11" s="65" customFormat="1" ht="18" customHeight="1" x14ac:dyDescent="0.2">
      <c r="J150" s="66"/>
      <c r="K150" s="66"/>
    </row>
    <row r="151" spans="10:11" s="65" customFormat="1" ht="18" customHeight="1" x14ac:dyDescent="0.2">
      <c r="J151" s="66"/>
      <c r="K151" s="66"/>
    </row>
    <row r="152" spans="10:11" s="65" customFormat="1" ht="18" customHeight="1" x14ac:dyDescent="0.2">
      <c r="J152" s="66"/>
      <c r="K152" s="66"/>
    </row>
    <row r="153" spans="10:11" s="65" customFormat="1" ht="18" customHeight="1" x14ac:dyDescent="0.2">
      <c r="J153" s="66"/>
      <c r="K153" s="66"/>
    </row>
    <row r="154" spans="10:11" s="65" customFormat="1" ht="18" customHeight="1" x14ac:dyDescent="0.2">
      <c r="J154" s="66"/>
      <c r="K154" s="66"/>
    </row>
    <row r="155" spans="10:11" s="65" customFormat="1" ht="18" customHeight="1" x14ac:dyDescent="0.2">
      <c r="J155" s="66"/>
      <c r="K155" s="66"/>
    </row>
    <row r="156" spans="10:11" s="65" customFormat="1" ht="18" customHeight="1" x14ac:dyDescent="0.2">
      <c r="J156" s="66"/>
      <c r="K156" s="66"/>
    </row>
    <row r="157" spans="10:11" s="65" customFormat="1" ht="18" customHeight="1" x14ac:dyDescent="0.2">
      <c r="J157" s="66"/>
      <c r="K157" s="66"/>
    </row>
    <row r="158" spans="10:11" s="65" customFormat="1" ht="18" customHeight="1" x14ac:dyDescent="0.2">
      <c r="J158" s="66"/>
      <c r="K158" s="66"/>
    </row>
    <row r="159" spans="10:11" s="65" customFormat="1" ht="18" customHeight="1" x14ac:dyDescent="0.2">
      <c r="J159" s="66"/>
      <c r="K159" s="66"/>
    </row>
    <row r="160" spans="10:11" s="65" customFormat="1" ht="18" customHeight="1" x14ac:dyDescent="0.2">
      <c r="J160" s="66"/>
      <c r="K160" s="66"/>
    </row>
    <row r="161" spans="10:11" s="65" customFormat="1" ht="18" customHeight="1" x14ac:dyDescent="0.2">
      <c r="J161" s="66"/>
      <c r="K161" s="66"/>
    </row>
    <row r="162" spans="10:11" s="65" customFormat="1" ht="18" customHeight="1" x14ac:dyDescent="0.2">
      <c r="J162" s="66"/>
      <c r="K162" s="66"/>
    </row>
    <row r="163" spans="10:11" s="65" customFormat="1" ht="18" customHeight="1" x14ac:dyDescent="0.2">
      <c r="J163" s="66"/>
      <c r="K163" s="66"/>
    </row>
    <row r="164" spans="10:11" s="65" customFormat="1" ht="18" customHeight="1" x14ac:dyDescent="0.2">
      <c r="J164" s="66"/>
      <c r="K164" s="66"/>
    </row>
    <row r="165" spans="10:11" s="65" customFormat="1" ht="18" customHeight="1" x14ac:dyDescent="0.2">
      <c r="J165" s="66"/>
      <c r="K165" s="66"/>
    </row>
    <row r="166" spans="10:11" s="65" customFormat="1" ht="18" customHeight="1" x14ac:dyDescent="0.2">
      <c r="J166" s="66"/>
      <c r="K166" s="66"/>
    </row>
    <row r="167" spans="10:11" s="65" customFormat="1" ht="18" customHeight="1" x14ac:dyDescent="0.2">
      <c r="J167" s="66"/>
      <c r="K167" s="66"/>
    </row>
    <row r="168" spans="10:11" s="65" customFormat="1" ht="18" customHeight="1" x14ac:dyDescent="0.2">
      <c r="J168" s="66"/>
      <c r="K168" s="66"/>
    </row>
    <row r="169" spans="10:11" s="65" customFormat="1" ht="18" customHeight="1" x14ac:dyDescent="0.2">
      <c r="J169" s="66"/>
      <c r="K169" s="66"/>
    </row>
    <row r="170" spans="10:11" s="65" customFormat="1" ht="18" customHeight="1" x14ac:dyDescent="0.2">
      <c r="J170" s="66"/>
      <c r="K170" s="66"/>
    </row>
    <row r="171" spans="10:11" s="65" customFormat="1" ht="18" customHeight="1" x14ac:dyDescent="0.2">
      <c r="J171" s="66"/>
      <c r="K171" s="66"/>
    </row>
    <row r="172" spans="10:11" s="65" customFormat="1" ht="18" customHeight="1" x14ac:dyDescent="0.2">
      <c r="J172" s="66"/>
      <c r="K172" s="66"/>
    </row>
    <row r="173" spans="10:11" s="65" customFormat="1" ht="18" customHeight="1" x14ac:dyDescent="0.2">
      <c r="J173" s="66"/>
      <c r="K173" s="66"/>
    </row>
    <row r="174" spans="10:11" s="65" customFormat="1" ht="18" customHeight="1" x14ac:dyDescent="0.2">
      <c r="J174" s="66"/>
      <c r="K174" s="66"/>
    </row>
    <row r="175" spans="10:11" s="65" customFormat="1" ht="18" customHeight="1" x14ac:dyDescent="0.2">
      <c r="J175" s="66"/>
      <c r="K175" s="66"/>
    </row>
    <row r="176" spans="10:11" s="65" customFormat="1" ht="18" customHeight="1" x14ac:dyDescent="0.2">
      <c r="J176" s="66"/>
      <c r="K176" s="66"/>
    </row>
    <row r="177" spans="10:11" s="65" customFormat="1" ht="18" customHeight="1" x14ac:dyDescent="0.2">
      <c r="J177" s="66"/>
      <c r="K177" s="66"/>
    </row>
    <row r="178" spans="10:11" s="65" customFormat="1" ht="18" customHeight="1" x14ac:dyDescent="0.2">
      <c r="J178" s="66"/>
      <c r="K178" s="66"/>
    </row>
    <row r="179" spans="10:11" s="65" customFormat="1" ht="18" customHeight="1" x14ac:dyDescent="0.2">
      <c r="J179" s="66"/>
      <c r="K179" s="66"/>
    </row>
    <row r="180" spans="10:11" s="65" customFormat="1" ht="18" customHeight="1" x14ac:dyDescent="0.2">
      <c r="J180" s="66"/>
      <c r="K180" s="66"/>
    </row>
    <row r="181" spans="10:11" s="65" customFormat="1" ht="18" customHeight="1" x14ac:dyDescent="0.2">
      <c r="J181" s="66"/>
      <c r="K181" s="66"/>
    </row>
    <row r="182" spans="10:11" s="65" customFormat="1" ht="18" customHeight="1" x14ac:dyDescent="0.2">
      <c r="J182" s="66"/>
      <c r="K182" s="66"/>
    </row>
    <row r="183" spans="10:11" s="65" customFormat="1" ht="18" customHeight="1" x14ac:dyDescent="0.2">
      <c r="J183" s="66"/>
      <c r="K183" s="66"/>
    </row>
    <row r="184" spans="10:11" s="65" customFormat="1" ht="18" customHeight="1" x14ac:dyDescent="0.2">
      <c r="J184" s="66"/>
      <c r="K184" s="66"/>
    </row>
    <row r="185" spans="10:11" s="65" customFormat="1" ht="18" customHeight="1" x14ac:dyDescent="0.2">
      <c r="J185" s="66"/>
      <c r="K185" s="66"/>
    </row>
    <row r="186" spans="10:11" s="65" customFormat="1" ht="18" customHeight="1" x14ac:dyDescent="0.2">
      <c r="J186" s="66"/>
      <c r="K186" s="66"/>
    </row>
    <row r="187" spans="10:11" s="65" customFormat="1" ht="18" customHeight="1" x14ac:dyDescent="0.2">
      <c r="J187" s="66"/>
      <c r="K187" s="66"/>
    </row>
    <row r="188" spans="10:11" s="65" customFormat="1" ht="18" customHeight="1" x14ac:dyDescent="0.2">
      <c r="J188" s="66"/>
      <c r="K188" s="66"/>
    </row>
    <row r="189" spans="10:11" s="65" customFormat="1" ht="18" customHeight="1" x14ac:dyDescent="0.2">
      <c r="J189" s="66"/>
      <c r="K189" s="66"/>
    </row>
    <row r="190" spans="10:11" s="65" customFormat="1" ht="18" customHeight="1" x14ac:dyDescent="0.2">
      <c r="J190" s="66"/>
      <c r="K190" s="66"/>
    </row>
    <row r="191" spans="10:11" s="65" customFormat="1" ht="18" customHeight="1" x14ac:dyDescent="0.2">
      <c r="J191" s="66"/>
      <c r="K191" s="66"/>
    </row>
    <row r="192" spans="10:11" s="65" customFormat="1" ht="18" customHeight="1" x14ac:dyDescent="0.2">
      <c r="J192" s="66"/>
      <c r="K192" s="66"/>
    </row>
    <row r="193" spans="10:11" s="65" customFormat="1" ht="18" customHeight="1" x14ac:dyDescent="0.2">
      <c r="J193" s="66"/>
      <c r="K193" s="66"/>
    </row>
    <row r="194" spans="10:11" s="65" customFormat="1" ht="18" customHeight="1" x14ac:dyDescent="0.2">
      <c r="J194" s="66"/>
      <c r="K194" s="66"/>
    </row>
    <row r="195" spans="10:11" s="65" customFormat="1" ht="18" customHeight="1" x14ac:dyDescent="0.2">
      <c r="J195" s="66"/>
      <c r="K195" s="66"/>
    </row>
    <row r="196" spans="10:11" s="65" customFormat="1" ht="18" customHeight="1" x14ac:dyDescent="0.2">
      <c r="J196" s="66"/>
      <c r="K196" s="66"/>
    </row>
    <row r="197" spans="10:11" s="65" customFormat="1" ht="18" customHeight="1" x14ac:dyDescent="0.2">
      <c r="J197" s="66"/>
      <c r="K197" s="66"/>
    </row>
    <row r="198" spans="10:11" s="65" customFormat="1" ht="18" customHeight="1" x14ac:dyDescent="0.2">
      <c r="J198" s="66"/>
      <c r="K198" s="66"/>
    </row>
    <row r="199" spans="10:11" s="65" customFormat="1" ht="18" customHeight="1" x14ac:dyDescent="0.2">
      <c r="J199" s="66"/>
      <c r="K199" s="66"/>
    </row>
    <row r="200" spans="10:11" s="65" customFormat="1" ht="18" customHeight="1" x14ac:dyDescent="0.2">
      <c r="J200" s="66"/>
      <c r="K200" s="66"/>
    </row>
    <row r="201" spans="10:11" s="34" customFormat="1" ht="18" customHeight="1" x14ac:dyDescent="0.15">
      <c r="J201" s="35"/>
      <c r="K201" s="35"/>
    </row>
    <row r="202" spans="10:11" s="34" customFormat="1" ht="18" customHeight="1" x14ac:dyDescent="0.15">
      <c r="J202" s="35"/>
      <c r="K202" s="35"/>
    </row>
    <row r="203" spans="10:11" s="34" customFormat="1" ht="18" customHeight="1" x14ac:dyDescent="0.15">
      <c r="J203" s="35"/>
      <c r="K203" s="35"/>
    </row>
    <row r="204" spans="10:11" s="34" customFormat="1" ht="18" customHeight="1" x14ac:dyDescent="0.15">
      <c r="J204" s="35"/>
      <c r="K204" s="35"/>
    </row>
    <row r="205" spans="10:11" s="34" customFormat="1" ht="18" customHeight="1" x14ac:dyDescent="0.15">
      <c r="J205" s="35"/>
      <c r="K205" s="35"/>
    </row>
    <row r="206" spans="10:11" s="34" customFormat="1" ht="18" customHeight="1" x14ac:dyDescent="0.15">
      <c r="J206" s="35"/>
      <c r="K206" s="35"/>
    </row>
    <row r="207" spans="10:11" s="34" customFormat="1" ht="18" customHeight="1" x14ac:dyDescent="0.15">
      <c r="J207" s="35"/>
      <c r="K207" s="35"/>
    </row>
    <row r="208" spans="10:11" s="34" customFormat="1" ht="18" customHeight="1" x14ac:dyDescent="0.15">
      <c r="J208" s="35"/>
      <c r="K208" s="35"/>
    </row>
    <row r="209" spans="10:11" s="34" customFormat="1" ht="18" customHeight="1" x14ac:dyDescent="0.15">
      <c r="J209" s="35"/>
      <c r="K209" s="35"/>
    </row>
    <row r="210" spans="10:11" s="34" customFormat="1" ht="18" customHeight="1" x14ac:dyDescent="0.15">
      <c r="J210" s="35"/>
      <c r="K210" s="35"/>
    </row>
    <row r="211" spans="10:11" s="34" customFormat="1" ht="18" customHeight="1" x14ac:dyDescent="0.15">
      <c r="J211" s="35"/>
      <c r="K211" s="35"/>
    </row>
    <row r="212" spans="10:11" s="34" customFormat="1" ht="18" customHeight="1" x14ac:dyDescent="0.15">
      <c r="J212" s="35"/>
      <c r="K212" s="35"/>
    </row>
    <row r="213" spans="10:11" s="34" customFormat="1" ht="18" customHeight="1" x14ac:dyDescent="0.15">
      <c r="J213" s="35"/>
      <c r="K213" s="35"/>
    </row>
    <row r="214" spans="10:11" s="34" customFormat="1" ht="18" customHeight="1" x14ac:dyDescent="0.15">
      <c r="J214" s="35"/>
      <c r="K214" s="35"/>
    </row>
    <row r="215" spans="10:11" s="34" customFormat="1" ht="18" customHeight="1" x14ac:dyDescent="0.15">
      <c r="J215" s="35"/>
      <c r="K215" s="35"/>
    </row>
    <row r="216" spans="10:11" s="34" customFormat="1" ht="18" customHeight="1" x14ac:dyDescent="0.15">
      <c r="J216" s="35"/>
      <c r="K216" s="35"/>
    </row>
    <row r="217" spans="10:11" s="34" customFormat="1" ht="18" customHeight="1" x14ac:dyDescent="0.15">
      <c r="J217" s="35"/>
      <c r="K217" s="35"/>
    </row>
    <row r="218" spans="10:11" s="34" customFormat="1" ht="18" customHeight="1" x14ac:dyDescent="0.15">
      <c r="J218" s="35"/>
      <c r="K218" s="35"/>
    </row>
    <row r="219" spans="10:11" s="34" customFormat="1" ht="18" customHeight="1" x14ac:dyDescent="0.15">
      <c r="J219" s="35"/>
      <c r="K219" s="35"/>
    </row>
    <row r="220" spans="10:11" s="34" customFormat="1" ht="18" customHeight="1" x14ac:dyDescent="0.15">
      <c r="J220" s="35"/>
      <c r="K220" s="35"/>
    </row>
    <row r="221" spans="10:11" s="34" customFormat="1" ht="18" customHeight="1" x14ac:dyDescent="0.15">
      <c r="J221" s="35"/>
      <c r="K221" s="35"/>
    </row>
    <row r="222" spans="10:11" s="34" customFormat="1" ht="18" customHeight="1" x14ac:dyDescent="0.15">
      <c r="J222" s="35"/>
      <c r="K222" s="35"/>
    </row>
    <row r="223" spans="10:11" s="34" customFormat="1" ht="18" customHeight="1" x14ac:dyDescent="0.15">
      <c r="J223" s="35"/>
      <c r="K223" s="35"/>
    </row>
    <row r="224" spans="10:11" s="34" customFormat="1" ht="18" customHeight="1" x14ac:dyDescent="0.15">
      <c r="J224" s="35"/>
      <c r="K224" s="35"/>
    </row>
    <row r="225" spans="10:11" s="34" customFormat="1" ht="18" customHeight="1" x14ac:dyDescent="0.15">
      <c r="J225" s="35"/>
      <c r="K225" s="35"/>
    </row>
    <row r="226" spans="10:11" s="34" customFormat="1" ht="18" customHeight="1" x14ac:dyDescent="0.15">
      <c r="J226" s="35"/>
      <c r="K226" s="35"/>
    </row>
    <row r="227" spans="10:11" s="34" customFormat="1" ht="18" customHeight="1" x14ac:dyDescent="0.15">
      <c r="J227" s="35"/>
      <c r="K227" s="35"/>
    </row>
    <row r="228" spans="10:11" s="34" customFormat="1" ht="18" customHeight="1" x14ac:dyDescent="0.15">
      <c r="J228" s="35"/>
      <c r="K228" s="35"/>
    </row>
    <row r="229" spans="10:11" s="34" customFormat="1" ht="18" customHeight="1" x14ac:dyDescent="0.15">
      <c r="J229" s="35"/>
      <c r="K229" s="35"/>
    </row>
    <row r="230" spans="10:11" s="34" customFormat="1" ht="18" customHeight="1" x14ac:dyDescent="0.15">
      <c r="J230" s="35"/>
      <c r="K230" s="35"/>
    </row>
    <row r="231" spans="10:11" s="34" customFormat="1" x14ac:dyDescent="0.15">
      <c r="J231" s="35"/>
      <c r="K231" s="35"/>
    </row>
    <row r="232" spans="10:11" s="34" customFormat="1" x14ac:dyDescent="0.15">
      <c r="J232" s="35"/>
      <c r="K232" s="35"/>
    </row>
    <row r="233" spans="10:11" s="34" customFormat="1" x14ac:dyDescent="0.15">
      <c r="J233" s="35"/>
      <c r="K233" s="35"/>
    </row>
    <row r="234" spans="10:11" s="34" customFormat="1" x14ac:dyDescent="0.15">
      <c r="J234" s="35"/>
      <c r="K234" s="35"/>
    </row>
    <row r="235" spans="10:11" s="34" customFormat="1" x14ac:dyDescent="0.15">
      <c r="J235" s="35"/>
      <c r="K235" s="35"/>
    </row>
    <row r="236" spans="10:11" s="34" customFormat="1" x14ac:dyDescent="0.15">
      <c r="J236" s="35"/>
      <c r="K236" s="35"/>
    </row>
    <row r="237" spans="10:11" s="34" customFormat="1" x14ac:dyDescent="0.15">
      <c r="J237" s="35"/>
      <c r="K237" s="35"/>
    </row>
    <row r="238" spans="10:11" s="34" customFormat="1" x14ac:dyDescent="0.15">
      <c r="J238" s="35"/>
      <c r="K238" s="35"/>
    </row>
    <row r="239" spans="10:11" s="34" customFormat="1" x14ac:dyDescent="0.15">
      <c r="J239" s="35"/>
      <c r="K239" s="35"/>
    </row>
    <row r="240" spans="10:11" s="34" customFormat="1" x14ac:dyDescent="0.15">
      <c r="J240" s="35"/>
      <c r="K240" s="35"/>
    </row>
    <row r="241" spans="10:11" s="34" customFormat="1" x14ac:dyDescent="0.15">
      <c r="J241" s="35"/>
      <c r="K241" s="35"/>
    </row>
    <row r="242" spans="10:11" s="34" customFormat="1" x14ac:dyDescent="0.15">
      <c r="J242" s="35"/>
      <c r="K242" s="35"/>
    </row>
    <row r="243" spans="10:11" s="34" customFormat="1" x14ac:dyDescent="0.15">
      <c r="J243" s="35"/>
      <c r="K243" s="35"/>
    </row>
    <row r="244" spans="10:11" s="34" customFormat="1" x14ac:dyDescent="0.15">
      <c r="J244" s="35"/>
      <c r="K244" s="35"/>
    </row>
    <row r="245" spans="10:11" s="34" customFormat="1" x14ac:dyDescent="0.15">
      <c r="J245" s="35"/>
      <c r="K245" s="35"/>
    </row>
    <row r="246" spans="10:11" s="34" customFormat="1" x14ac:dyDescent="0.15">
      <c r="J246" s="35"/>
      <c r="K246" s="35"/>
    </row>
    <row r="247" spans="10:11" s="34" customFormat="1" x14ac:dyDescent="0.15">
      <c r="J247" s="35"/>
      <c r="K247" s="35"/>
    </row>
    <row r="248" spans="10:11" s="34" customFormat="1" x14ac:dyDescent="0.15">
      <c r="J248" s="35"/>
      <c r="K248" s="35"/>
    </row>
    <row r="249" spans="10:11" s="34" customFormat="1" x14ac:dyDescent="0.15">
      <c r="J249" s="35"/>
      <c r="K249" s="35"/>
    </row>
    <row r="250" spans="10:11" s="34" customFormat="1" x14ac:dyDescent="0.15">
      <c r="J250" s="35"/>
      <c r="K250" s="35"/>
    </row>
    <row r="251" spans="10:11" s="34" customFormat="1" x14ac:dyDescent="0.15">
      <c r="J251" s="35"/>
      <c r="K251" s="35"/>
    </row>
    <row r="252" spans="10:11" s="34" customFormat="1" x14ac:dyDescent="0.15">
      <c r="J252" s="35"/>
      <c r="K252" s="35"/>
    </row>
    <row r="253" spans="10:11" s="34" customFormat="1" x14ac:dyDescent="0.15">
      <c r="J253" s="35"/>
      <c r="K253" s="35"/>
    </row>
    <row r="254" spans="10:11" s="34" customFormat="1" x14ac:dyDescent="0.15">
      <c r="J254" s="35"/>
      <c r="K254" s="35"/>
    </row>
    <row r="255" spans="10:11" s="34" customFormat="1" x14ac:dyDescent="0.15">
      <c r="J255" s="35"/>
      <c r="K255" s="35"/>
    </row>
    <row r="256" spans="10:11" s="34" customFormat="1" x14ac:dyDescent="0.15">
      <c r="J256" s="35"/>
      <c r="K256" s="35"/>
    </row>
    <row r="257" spans="10:11" s="34" customFormat="1" x14ac:dyDescent="0.15">
      <c r="J257" s="35"/>
      <c r="K257" s="35"/>
    </row>
    <row r="258" spans="10:11" s="34" customFormat="1" x14ac:dyDescent="0.15">
      <c r="J258" s="35"/>
      <c r="K258" s="35"/>
    </row>
    <row r="259" spans="10:11" s="34" customFormat="1" x14ac:dyDescent="0.15">
      <c r="J259" s="35"/>
      <c r="K259" s="35"/>
    </row>
    <row r="260" spans="10:11" s="34" customFormat="1" x14ac:dyDescent="0.15">
      <c r="J260" s="35"/>
      <c r="K260" s="35"/>
    </row>
    <row r="261" spans="10:11" s="34" customFormat="1" x14ac:dyDescent="0.15">
      <c r="J261" s="35"/>
      <c r="K261" s="35"/>
    </row>
    <row r="262" spans="10:11" s="34" customFormat="1" x14ac:dyDescent="0.15">
      <c r="J262" s="35"/>
      <c r="K262" s="35"/>
    </row>
    <row r="263" spans="10:11" s="34" customFormat="1" x14ac:dyDescent="0.15">
      <c r="J263" s="35"/>
      <c r="K263" s="35"/>
    </row>
    <row r="264" spans="10:11" s="34" customFormat="1" x14ac:dyDescent="0.15">
      <c r="J264" s="35"/>
      <c r="K264" s="35"/>
    </row>
    <row r="265" spans="10:11" s="34" customFormat="1" x14ac:dyDescent="0.15">
      <c r="J265" s="35"/>
      <c r="K265" s="35"/>
    </row>
    <row r="266" spans="10:11" s="34" customFormat="1" x14ac:dyDescent="0.15">
      <c r="J266" s="35"/>
      <c r="K266" s="35"/>
    </row>
    <row r="267" spans="10:11" s="34" customFormat="1" x14ac:dyDescent="0.15">
      <c r="J267" s="35"/>
      <c r="K267" s="35"/>
    </row>
    <row r="268" spans="10:11" s="34" customFormat="1" x14ac:dyDescent="0.15">
      <c r="J268" s="35"/>
      <c r="K268" s="35"/>
    </row>
    <row r="269" spans="10:11" s="34" customFormat="1" x14ac:dyDescent="0.15">
      <c r="J269" s="35"/>
      <c r="K269" s="35"/>
    </row>
    <row r="270" spans="10:11" s="34" customFormat="1" x14ac:dyDescent="0.15">
      <c r="J270" s="35"/>
      <c r="K270" s="35"/>
    </row>
    <row r="271" spans="10:11" s="34" customFormat="1" x14ac:dyDescent="0.15">
      <c r="J271" s="35"/>
      <c r="K271" s="35"/>
    </row>
    <row r="272" spans="10:11" s="34" customFormat="1" x14ac:dyDescent="0.15">
      <c r="J272" s="35"/>
      <c r="K272" s="35"/>
    </row>
    <row r="273" spans="10:11" s="34" customFormat="1" x14ac:dyDescent="0.15">
      <c r="J273" s="35"/>
      <c r="K273" s="35"/>
    </row>
    <row r="274" spans="10:11" s="34" customFormat="1" x14ac:dyDescent="0.15">
      <c r="J274" s="35"/>
      <c r="K274" s="35"/>
    </row>
    <row r="275" spans="10:11" s="34" customFormat="1" x14ac:dyDescent="0.15">
      <c r="J275" s="35"/>
      <c r="K275" s="35"/>
    </row>
    <row r="276" spans="10:11" s="34" customFormat="1" x14ac:dyDescent="0.15">
      <c r="J276" s="35"/>
      <c r="K276" s="35"/>
    </row>
    <row r="277" spans="10:11" s="34" customFormat="1" x14ac:dyDescent="0.15">
      <c r="J277" s="35"/>
      <c r="K277" s="35"/>
    </row>
    <row r="278" spans="10:11" s="34" customFormat="1" x14ac:dyDescent="0.15">
      <c r="J278" s="35"/>
      <c r="K278" s="35"/>
    </row>
    <row r="279" spans="10:11" s="34" customFormat="1" x14ac:dyDescent="0.15">
      <c r="J279" s="35"/>
      <c r="K279" s="35"/>
    </row>
    <row r="280" spans="10:11" s="34" customFormat="1" x14ac:dyDescent="0.15">
      <c r="J280" s="35"/>
      <c r="K280" s="35"/>
    </row>
    <row r="281" spans="10:11" s="34" customFormat="1" x14ac:dyDescent="0.15">
      <c r="J281" s="35"/>
      <c r="K281" s="35"/>
    </row>
    <row r="282" spans="10:11" s="34" customFormat="1" x14ac:dyDescent="0.15">
      <c r="J282" s="35"/>
      <c r="K282" s="35"/>
    </row>
    <row r="283" spans="10:11" s="34" customFormat="1" x14ac:dyDescent="0.15">
      <c r="J283" s="35"/>
      <c r="K283" s="35"/>
    </row>
    <row r="284" spans="10:11" s="34" customFormat="1" x14ac:dyDescent="0.15">
      <c r="J284" s="35"/>
      <c r="K284" s="35"/>
    </row>
    <row r="285" spans="10:11" s="34" customFormat="1" x14ac:dyDescent="0.15">
      <c r="J285" s="35"/>
      <c r="K285" s="35"/>
    </row>
    <row r="286" spans="10:11" s="34" customFormat="1" x14ac:dyDescent="0.15">
      <c r="J286" s="35"/>
      <c r="K286" s="35"/>
    </row>
    <row r="287" spans="10:11" s="34" customFormat="1" x14ac:dyDescent="0.15">
      <c r="J287" s="35"/>
      <c r="K287" s="35"/>
    </row>
    <row r="288" spans="10:11" s="34" customFormat="1" x14ac:dyDescent="0.15">
      <c r="J288" s="35"/>
      <c r="K288" s="35"/>
    </row>
    <row r="289" spans="10:11" s="34" customFormat="1" x14ac:dyDescent="0.15">
      <c r="J289" s="35"/>
      <c r="K289" s="35"/>
    </row>
    <row r="290" spans="10:11" s="34" customFormat="1" x14ac:dyDescent="0.15">
      <c r="J290" s="35"/>
      <c r="K290" s="35"/>
    </row>
    <row r="291" spans="10:11" s="34" customFormat="1" x14ac:dyDescent="0.15">
      <c r="J291" s="35"/>
      <c r="K291" s="35"/>
    </row>
    <row r="292" spans="10:11" s="34" customFormat="1" x14ac:dyDescent="0.15">
      <c r="J292" s="35"/>
      <c r="K292" s="35"/>
    </row>
    <row r="293" spans="10:11" s="34" customFormat="1" x14ac:dyDescent="0.15">
      <c r="J293" s="35"/>
      <c r="K293" s="35"/>
    </row>
    <row r="294" spans="10:11" s="34" customFormat="1" x14ac:dyDescent="0.15">
      <c r="J294" s="35"/>
      <c r="K294" s="35"/>
    </row>
    <row r="295" spans="10:11" s="34" customFormat="1" x14ac:dyDescent="0.15">
      <c r="J295" s="35"/>
      <c r="K295" s="35"/>
    </row>
    <row r="296" spans="10:11" s="34" customFormat="1" x14ac:dyDescent="0.15">
      <c r="J296" s="35"/>
      <c r="K296" s="35"/>
    </row>
    <row r="297" spans="10:11" s="34" customFormat="1" x14ac:dyDescent="0.15">
      <c r="J297" s="35"/>
      <c r="K297" s="35"/>
    </row>
    <row r="298" spans="10:11" s="34" customFormat="1" x14ac:dyDescent="0.15">
      <c r="J298" s="35"/>
      <c r="K298" s="35"/>
    </row>
    <row r="299" spans="10:11" s="34" customFormat="1" x14ac:dyDescent="0.15">
      <c r="J299" s="35"/>
      <c r="K299" s="35"/>
    </row>
    <row r="300" spans="10:11" s="34" customFormat="1" x14ac:dyDescent="0.15">
      <c r="J300" s="35"/>
      <c r="K300" s="35"/>
    </row>
    <row r="301" spans="10:11" s="34" customFormat="1" x14ac:dyDescent="0.15">
      <c r="J301" s="35"/>
      <c r="K301" s="35"/>
    </row>
    <row r="302" spans="10:11" s="34" customFormat="1" x14ac:dyDescent="0.15">
      <c r="J302" s="35"/>
      <c r="K302" s="35"/>
    </row>
    <row r="303" spans="10:11" s="34" customFormat="1" x14ac:dyDescent="0.15">
      <c r="J303" s="35"/>
      <c r="K303" s="35"/>
    </row>
    <row r="304" spans="10:11" s="34" customFormat="1" x14ac:dyDescent="0.15">
      <c r="J304" s="35"/>
      <c r="K304" s="35"/>
    </row>
    <row r="305" spans="10:11" s="34" customFormat="1" x14ac:dyDescent="0.15">
      <c r="J305" s="35"/>
      <c r="K305" s="35"/>
    </row>
    <row r="306" spans="10:11" s="34" customFormat="1" x14ac:dyDescent="0.15">
      <c r="J306" s="35"/>
      <c r="K306" s="35"/>
    </row>
    <row r="307" spans="10:11" s="34" customFormat="1" x14ac:dyDescent="0.15">
      <c r="J307" s="35"/>
      <c r="K307" s="35"/>
    </row>
    <row r="308" spans="10:11" s="34" customFormat="1" x14ac:dyDescent="0.15">
      <c r="J308" s="35"/>
      <c r="K308" s="35"/>
    </row>
    <row r="309" spans="10:11" s="34" customFormat="1" x14ac:dyDescent="0.15">
      <c r="J309" s="35"/>
      <c r="K309" s="35"/>
    </row>
    <row r="310" spans="10:11" s="34" customFormat="1" x14ac:dyDescent="0.15">
      <c r="J310" s="35"/>
      <c r="K310" s="35"/>
    </row>
    <row r="311" spans="10:11" s="34" customFormat="1" x14ac:dyDescent="0.15">
      <c r="J311" s="35"/>
      <c r="K311" s="35"/>
    </row>
    <row r="312" spans="10:11" s="34" customFormat="1" x14ac:dyDescent="0.15">
      <c r="J312" s="35"/>
      <c r="K312" s="35"/>
    </row>
    <row r="313" spans="10:11" s="34" customFormat="1" x14ac:dyDescent="0.15">
      <c r="J313" s="35"/>
      <c r="K313" s="35"/>
    </row>
    <row r="314" spans="10:11" s="34" customFormat="1" x14ac:dyDescent="0.15">
      <c r="J314" s="35"/>
      <c r="K314" s="35"/>
    </row>
    <row r="315" spans="10:11" s="34" customFormat="1" x14ac:dyDescent="0.15">
      <c r="J315" s="35"/>
      <c r="K315" s="35"/>
    </row>
    <row r="316" spans="10:11" s="34" customFormat="1" x14ac:dyDescent="0.15">
      <c r="J316" s="35"/>
      <c r="K316" s="35"/>
    </row>
    <row r="317" spans="10:11" s="34" customFormat="1" x14ac:dyDescent="0.15">
      <c r="J317" s="35"/>
      <c r="K317" s="35"/>
    </row>
    <row r="318" spans="10:11" s="34" customFormat="1" x14ac:dyDescent="0.15">
      <c r="J318" s="35"/>
      <c r="K318" s="35"/>
    </row>
    <row r="319" spans="10:11" s="34" customFormat="1" x14ac:dyDescent="0.15">
      <c r="J319" s="35"/>
      <c r="K319" s="35"/>
    </row>
    <row r="320" spans="10:11" s="34" customFormat="1" x14ac:dyDescent="0.15">
      <c r="J320" s="35"/>
      <c r="K320" s="35"/>
    </row>
    <row r="321" spans="10:11" s="34" customFormat="1" x14ac:dyDescent="0.15">
      <c r="J321" s="35"/>
      <c r="K321" s="35"/>
    </row>
    <row r="322" spans="10:11" s="34" customFormat="1" x14ac:dyDescent="0.15">
      <c r="J322" s="35"/>
      <c r="K322" s="35"/>
    </row>
    <row r="323" spans="10:11" s="34" customFormat="1" x14ac:dyDescent="0.15">
      <c r="J323" s="35"/>
      <c r="K323" s="35"/>
    </row>
    <row r="324" spans="10:11" s="34" customFormat="1" x14ac:dyDescent="0.15">
      <c r="J324" s="35"/>
      <c r="K324" s="35"/>
    </row>
    <row r="325" spans="10:11" s="34" customFormat="1" x14ac:dyDescent="0.15">
      <c r="J325" s="35"/>
      <c r="K325" s="35"/>
    </row>
    <row r="326" spans="10:11" s="34" customFormat="1" x14ac:dyDescent="0.15">
      <c r="J326" s="35"/>
      <c r="K326" s="35"/>
    </row>
    <row r="327" spans="10:11" s="34" customFormat="1" x14ac:dyDescent="0.15">
      <c r="J327" s="35"/>
      <c r="K327" s="35"/>
    </row>
    <row r="328" spans="10:11" s="34" customFormat="1" x14ac:dyDescent="0.15">
      <c r="J328" s="35"/>
      <c r="K328" s="35"/>
    </row>
    <row r="329" spans="10:11" s="34" customFormat="1" x14ac:dyDescent="0.15">
      <c r="J329" s="35"/>
      <c r="K329" s="35"/>
    </row>
    <row r="330" spans="10:11" s="34" customFormat="1" x14ac:dyDescent="0.15">
      <c r="J330" s="35"/>
      <c r="K330" s="35"/>
    </row>
    <row r="331" spans="10:11" s="34" customFormat="1" x14ac:dyDescent="0.15">
      <c r="J331" s="35"/>
      <c r="K331" s="35"/>
    </row>
    <row r="332" spans="10:11" s="34" customFormat="1" x14ac:dyDescent="0.15">
      <c r="J332" s="35"/>
      <c r="K332" s="35"/>
    </row>
    <row r="333" spans="10:11" s="34" customFormat="1" x14ac:dyDescent="0.15">
      <c r="J333" s="35"/>
      <c r="K333" s="35"/>
    </row>
    <row r="334" spans="10:11" s="34" customFormat="1" x14ac:dyDescent="0.15">
      <c r="J334" s="35"/>
      <c r="K334" s="35"/>
    </row>
    <row r="335" spans="10:11" s="34" customFormat="1" x14ac:dyDescent="0.15">
      <c r="J335" s="35"/>
      <c r="K335" s="35"/>
    </row>
    <row r="336" spans="10:11" s="34" customFormat="1" x14ac:dyDescent="0.15">
      <c r="J336" s="35"/>
      <c r="K336" s="35"/>
    </row>
    <row r="337" spans="10:11" s="34" customFormat="1" x14ac:dyDescent="0.15">
      <c r="J337" s="35"/>
      <c r="K337" s="35"/>
    </row>
    <row r="338" spans="10:11" s="34" customFormat="1" x14ac:dyDescent="0.15">
      <c r="J338" s="35"/>
      <c r="K338" s="35"/>
    </row>
    <row r="339" spans="10:11" s="34" customFormat="1" x14ac:dyDescent="0.15">
      <c r="J339" s="35"/>
      <c r="K339" s="35"/>
    </row>
    <row r="340" spans="10:11" s="34" customFormat="1" x14ac:dyDescent="0.15">
      <c r="J340" s="35"/>
      <c r="K340" s="35"/>
    </row>
    <row r="341" spans="10:11" s="34" customFormat="1" x14ac:dyDescent="0.15">
      <c r="J341" s="35"/>
      <c r="K341" s="35"/>
    </row>
    <row r="342" spans="10:11" s="34" customFormat="1" x14ac:dyDescent="0.15">
      <c r="J342" s="35"/>
      <c r="K342" s="35"/>
    </row>
    <row r="343" spans="10:11" s="34" customFormat="1" x14ac:dyDescent="0.15">
      <c r="J343" s="35"/>
      <c r="K343" s="35"/>
    </row>
    <row r="344" spans="10:11" s="34" customFormat="1" x14ac:dyDescent="0.15">
      <c r="J344" s="35"/>
      <c r="K344" s="35"/>
    </row>
    <row r="345" spans="10:11" s="34" customFormat="1" x14ac:dyDescent="0.15">
      <c r="J345" s="35"/>
      <c r="K345" s="35"/>
    </row>
    <row r="346" spans="10:11" s="34" customFormat="1" x14ac:dyDescent="0.15">
      <c r="J346" s="35"/>
      <c r="K346" s="35"/>
    </row>
    <row r="347" spans="10:11" s="34" customFormat="1" x14ac:dyDescent="0.15">
      <c r="J347" s="35"/>
      <c r="K347" s="35"/>
    </row>
    <row r="348" spans="10:11" s="34" customFormat="1" x14ac:dyDescent="0.15">
      <c r="J348" s="35"/>
      <c r="K348" s="35"/>
    </row>
    <row r="349" spans="10:11" s="34" customFormat="1" x14ac:dyDescent="0.15">
      <c r="J349" s="35"/>
      <c r="K349" s="35"/>
    </row>
    <row r="350" spans="10:11" s="34" customFormat="1" x14ac:dyDescent="0.15">
      <c r="J350" s="35"/>
      <c r="K350" s="35"/>
    </row>
    <row r="351" spans="10:11" s="34" customFormat="1" x14ac:dyDescent="0.15">
      <c r="J351" s="35"/>
      <c r="K351" s="35"/>
    </row>
    <row r="352" spans="10:11" s="34" customFormat="1" x14ac:dyDescent="0.15">
      <c r="J352" s="35"/>
      <c r="K352" s="35"/>
    </row>
    <row r="353" spans="10:11" s="34" customFormat="1" x14ac:dyDescent="0.15">
      <c r="J353" s="35"/>
      <c r="K353" s="35"/>
    </row>
    <row r="354" spans="10:11" s="34" customFormat="1" x14ac:dyDescent="0.15">
      <c r="J354" s="35"/>
      <c r="K354" s="35"/>
    </row>
    <row r="355" spans="10:11" s="34" customFormat="1" x14ac:dyDescent="0.15">
      <c r="J355" s="35"/>
      <c r="K355" s="35"/>
    </row>
    <row r="356" spans="10:11" s="34" customFormat="1" x14ac:dyDescent="0.15">
      <c r="J356" s="35"/>
      <c r="K356" s="35"/>
    </row>
    <row r="357" spans="10:11" s="34" customFormat="1" x14ac:dyDescent="0.15">
      <c r="J357" s="35"/>
      <c r="K357" s="35"/>
    </row>
    <row r="358" spans="10:11" s="34" customFormat="1" x14ac:dyDescent="0.15">
      <c r="J358" s="35"/>
      <c r="K358" s="35"/>
    </row>
    <row r="359" spans="10:11" s="34" customFormat="1" x14ac:dyDescent="0.15">
      <c r="J359" s="35"/>
      <c r="K359" s="35"/>
    </row>
    <row r="360" spans="10:11" s="34" customFormat="1" x14ac:dyDescent="0.15">
      <c r="J360" s="35"/>
      <c r="K360" s="35"/>
    </row>
    <row r="361" spans="10:11" s="34" customFormat="1" x14ac:dyDescent="0.15">
      <c r="J361" s="35"/>
      <c r="K361" s="35"/>
    </row>
    <row r="362" spans="10:11" s="34" customFormat="1" x14ac:dyDescent="0.15">
      <c r="J362" s="35"/>
      <c r="K362" s="35"/>
    </row>
    <row r="363" spans="10:11" s="34" customFormat="1" x14ac:dyDescent="0.15">
      <c r="J363" s="35"/>
      <c r="K363" s="35"/>
    </row>
    <row r="364" spans="10:11" s="34" customFormat="1" x14ac:dyDescent="0.15">
      <c r="J364" s="35"/>
      <c r="K364" s="35"/>
    </row>
    <row r="365" spans="10:11" s="34" customFormat="1" x14ac:dyDescent="0.15">
      <c r="J365" s="35"/>
      <c r="K365" s="35"/>
    </row>
    <row r="366" spans="10:11" s="34" customFormat="1" x14ac:dyDescent="0.15">
      <c r="J366" s="35"/>
      <c r="K366" s="35"/>
    </row>
    <row r="367" spans="10:11" s="34" customFormat="1" x14ac:dyDescent="0.15">
      <c r="J367" s="35"/>
      <c r="K367" s="35"/>
    </row>
    <row r="368" spans="10:11" s="34" customFormat="1" x14ac:dyDescent="0.15">
      <c r="J368" s="35"/>
      <c r="K368" s="35"/>
    </row>
    <row r="369" spans="10:11" s="34" customFormat="1" x14ac:dyDescent="0.15">
      <c r="J369" s="35"/>
      <c r="K369" s="35"/>
    </row>
    <row r="370" spans="10:11" s="34" customFormat="1" x14ac:dyDescent="0.15">
      <c r="J370" s="35"/>
      <c r="K370" s="35"/>
    </row>
    <row r="371" spans="10:11" s="34" customFormat="1" x14ac:dyDescent="0.15">
      <c r="J371" s="35"/>
      <c r="K371" s="35"/>
    </row>
    <row r="372" spans="10:11" s="34" customFormat="1" x14ac:dyDescent="0.15">
      <c r="J372" s="35"/>
      <c r="K372" s="35"/>
    </row>
    <row r="373" spans="10:11" s="34" customFormat="1" x14ac:dyDescent="0.15">
      <c r="J373" s="35"/>
      <c r="K373" s="35"/>
    </row>
    <row r="374" spans="10:11" s="34" customFormat="1" x14ac:dyDescent="0.15">
      <c r="J374" s="35"/>
      <c r="K374" s="35"/>
    </row>
    <row r="375" spans="10:11" s="34" customFormat="1" x14ac:dyDescent="0.15">
      <c r="J375" s="35"/>
      <c r="K375" s="35"/>
    </row>
    <row r="376" spans="10:11" s="34" customFormat="1" x14ac:dyDescent="0.15">
      <c r="J376" s="35"/>
      <c r="K376" s="35"/>
    </row>
    <row r="377" spans="10:11" s="34" customFormat="1" x14ac:dyDescent="0.15">
      <c r="J377" s="35"/>
      <c r="K377" s="35"/>
    </row>
    <row r="378" spans="10:11" s="34" customFormat="1" x14ac:dyDescent="0.15">
      <c r="J378" s="35"/>
      <c r="K378" s="35"/>
    </row>
    <row r="379" spans="10:11" s="34" customFormat="1" x14ac:dyDescent="0.15">
      <c r="J379" s="35"/>
      <c r="K379" s="35"/>
    </row>
    <row r="380" spans="10:11" s="34" customFormat="1" x14ac:dyDescent="0.15">
      <c r="J380" s="35"/>
      <c r="K380" s="35"/>
    </row>
    <row r="381" spans="10:11" s="34" customFormat="1" x14ac:dyDescent="0.15">
      <c r="J381" s="35"/>
      <c r="K381" s="35"/>
    </row>
    <row r="382" spans="10:11" s="34" customFormat="1" x14ac:dyDescent="0.15">
      <c r="J382" s="35"/>
      <c r="K382" s="35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rowBreaks count="1" manualBreakCount="1">
    <brk id="28" max="31" man="1"/>
  </rowBreaks>
  <colBreaks count="1" manualBreakCount="1">
    <brk id="22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87D9-2EC3-4573-BDCA-93556F7474A1}">
  <dimension ref="A1:AE382"/>
  <sheetViews>
    <sheetView view="pageBreakPreview" zoomScale="110" zoomScaleNormal="100" zoomScaleSheetLayoutView="11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2" x14ac:dyDescent="0.15"/>
  <cols>
    <col min="1" max="1" width="24.77734375" style="21" customWidth="1"/>
    <col min="2" max="9" width="9.33203125" style="21" customWidth="1"/>
    <col min="10" max="11" width="9.33203125" style="23" customWidth="1"/>
    <col min="12" max="31" width="9.33203125" style="21" customWidth="1"/>
    <col min="32" max="16384" width="9" style="21"/>
  </cols>
  <sheetData>
    <row r="1" spans="1:31" ht="15" customHeight="1" x14ac:dyDescent="0.2">
      <c r="A1" s="32" t="s">
        <v>60</v>
      </c>
      <c r="L1" s="33"/>
      <c r="V1" s="33"/>
      <c r="W1" s="30" t="s">
        <v>101</v>
      </c>
      <c r="X1" s="18"/>
      <c r="Y1" s="18"/>
      <c r="Z1" s="18"/>
      <c r="AA1" s="18"/>
      <c r="AB1" s="18"/>
      <c r="AC1" s="18"/>
      <c r="AD1" s="18"/>
      <c r="AE1" s="18" t="s">
        <v>101</v>
      </c>
    </row>
    <row r="2" spans="1:31" ht="15" customHeight="1" x14ac:dyDescent="0.15">
      <c r="AE2" s="21" t="s">
        <v>95</v>
      </c>
    </row>
    <row r="3" spans="1:31" ht="18" customHeight="1" x14ac:dyDescent="0.15">
      <c r="A3" s="19"/>
      <c r="B3" s="19" t="s">
        <v>9</v>
      </c>
      <c r="C3" s="19" t="s">
        <v>8</v>
      </c>
      <c r="D3" s="19" t="s">
        <v>7</v>
      </c>
      <c r="E3" s="19" t="s">
        <v>6</v>
      </c>
      <c r="F3" s="19" t="s">
        <v>5</v>
      </c>
      <c r="G3" s="19" t="s">
        <v>4</v>
      </c>
      <c r="H3" s="19" t="s">
        <v>3</v>
      </c>
      <c r="I3" s="19" t="s">
        <v>2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193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230</v>
      </c>
      <c r="AC3" s="15" t="s">
        <v>234</v>
      </c>
      <c r="AD3" s="15" t="s">
        <v>244</v>
      </c>
      <c r="AE3" s="15" t="s">
        <v>247</v>
      </c>
    </row>
    <row r="4" spans="1:31" s="63" customFormat="1" ht="18" customHeight="1" x14ac:dyDescent="0.15">
      <c r="A4" s="22" t="s">
        <v>52</v>
      </c>
      <c r="B4" s="19">
        <v>1294849</v>
      </c>
      <c r="C4" s="19">
        <v>1388389</v>
      </c>
      <c r="D4" s="19">
        <v>1523796</v>
      </c>
      <c r="E4" s="19">
        <v>1560691</v>
      </c>
      <c r="F4" s="19">
        <v>1585811</v>
      </c>
      <c r="G4" s="19">
        <v>1647381</v>
      </c>
      <c r="H4" s="19">
        <v>1604287</v>
      </c>
      <c r="I4" s="19">
        <v>1600764</v>
      </c>
      <c r="J4" s="16">
        <v>1653777</v>
      </c>
      <c r="K4" s="16">
        <v>1604760</v>
      </c>
      <c r="L4" s="19">
        <v>1597820</v>
      </c>
      <c r="M4" s="19">
        <v>1554223</v>
      </c>
      <c r="N4" s="19">
        <v>1560664</v>
      </c>
      <c r="O4" s="19">
        <v>1489127</v>
      </c>
      <c r="P4" s="19">
        <v>1491170</v>
      </c>
      <c r="Q4" s="19">
        <v>1533537</v>
      </c>
      <c r="R4" s="19">
        <v>1470985</v>
      </c>
      <c r="S4" s="19">
        <v>1566329</v>
      </c>
      <c r="T4" s="19">
        <v>1455683</v>
      </c>
      <c r="U4" s="19">
        <v>1434111</v>
      </c>
      <c r="V4" s="19">
        <v>1381374</v>
      </c>
      <c r="W4" s="19">
        <v>1288277</v>
      </c>
      <c r="X4" s="19">
        <v>1471242</v>
      </c>
      <c r="Y4" s="19">
        <v>1360266</v>
      </c>
      <c r="Z4" s="19">
        <v>1365481</v>
      </c>
      <c r="AA4" s="19">
        <v>1381130</v>
      </c>
      <c r="AB4" s="19">
        <v>1406929</v>
      </c>
      <c r="AC4" s="19">
        <v>1412280</v>
      </c>
      <c r="AD4" s="15">
        <v>1409376</v>
      </c>
      <c r="AE4" s="15">
        <v>1391438</v>
      </c>
    </row>
    <row r="5" spans="1:31" s="63" customFormat="1" ht="18" customHeight="1" x14ac:dyDescent="0.15">
      <c r="A5" s="22" t="s">
        <v>51</v>
      </c>
      <c r="B5" s="19">
        <v>50905770</v>
      </c>
      <c r="C5" s="19">
        <v>73362508</v>
      </c>
      <c r="D5" s="19">
        <v>76076111</v>
      </c>
      <c r="E5" s="19">
        <v>60096913</v>
      </c>
      <c r="F5" s="19">
        <v>52691782</v>
      </c>
      <c r="G5" s="19">
        <v>49436344</v>
      </c>
      <c r="H5" s="19">
        <v>44769298</v>
      </c>
      <c r="I5" s="19">
        <v>46864301</v>
      </c>
      <c r="J5" s="16">
        <v>41739172</v>
      </c>
      <c r="K5" s="16">
        <v>62342594</v>
      </c>
      <c r="L5" s="19">
        <v>47020076</v>
      </c>
      <c r="M5" s="19">
        <v>45874912</v>
      </c>
      <c r="N5" s="19">
        <v>37093455</v>
      </c>
      <c r="O5" s="19">
        <v>36384843</v>
      </c>
      <c r="P5" s="19">
        <v>37927249</v>
      </c>
      <c r="Q5" s="19">
        <v>38764206</v>
      </c>
      <c r="R5" s="19">
        <v>45540185</v>
      </c>
      <c r="S5" s="19">
        <v>65531099</v>
      </c>
      <c r="T5" s="19">
        <v>47678713</v>
      </c>
      <c r="U5" s="19">
        <v>44881442</v>
      </c>
      <c r="V5" s="19">
        <v>42705982</v>
      </c>
      <c r="W5" s="19">
        <v>43121879</v>
      </c>
      <c r="X5" s="19">
        <v>53072999</v>
      </c>
      <c r="Y5" s="19">
        <v>44793395</v>
      </c>
      <c r="Z5" s="19">
        <v>50379598</v>
      </c>
      <c r="AA5" s="19">
        <v>40945669</v>
      </c>
      <c r="AB5" s="19">
        <v>33562289</v>
      </c>
      <c r="AC5" s="19">
        <v>34889202</v>
      </c>
      <c r="AD5" s="15">
        <v>36631986</v>
      </c>
      <c r="AE5" s="15">
        <v>37110322</v>
      </c>
    </row>
    <row r="6" spans="1:31" s="63" customFormat="1" ht="18" customHeight="1" x14ac:dyDescent="0.15">
      <c r="A6" s="22" t="s">
        <v>53</v>
      </c>
      <c r="B6" s="19">
        <v>32637197</v>
      </c>
      <c r="C6" s="19">
        <v>34549020</v>
      </c>
      <c r="D6" s="19">
        <v>38980657</v>
      </c>
      <c r="E6" s="19">
        <v>43562269</v>
      </c>
      <c r="F6" s="19">
        <v>41466006</v>
      </c>
      <c r="G6" s="19">
        <v>43811959</v>
      </c>
      <c r="H6" s="19">
        <v>50096539</v>
      </c>
      <c r="I6" s="19">
        <v>52360027</v>
      </c>
      <c r="J6" s="16">
        <v>52427992</v>
      </c>
      <c r="K6" s="23">
        <v>52451953</v>
      </c>
      <c r="L6" s="19">
        <v>59444678</v>
      </c>
      <c r="M6" s="19">
        <v>65550787</v>
      </c>
      <c r="N6" s="19">
        <v>67206422</v>
      </c>
      <c r="O6" s="19">
        <v>68197546</v>
      </c>
      <c r="P6" s="19">
        <v>59529055</v>
      </c>
      <c r="Q6" s="19">
        <v>58614403</v>
      </c>
      <c r="R6" s="19">
        <v>66441177</v>
      </c>
      <c r="S6" s="19">
        <v>73439902</v>
      </c>
      <c r="T6" s="19">
        <v>75260434</v>
      </c>
      <c r="U6" s="19">
        <v>82144390</v>
      </c>
      <c r="V6" s="19">
        <v>106545359</v>
      </c>
      <c r="W6" s="19">
        <v>97168532</v>
      </c>
      <c r="X6" s="19">
        <v>102376266</v>
      </c>
      <c r="Y6" s="19">
        <v>107421616</v>
      </c>
      <c r="Z6" s="19">
        <v>100481240</v>
      </c>
      <c r="AA6" s="19">
        <v>107313389</v>
      </c>
      <c r="AB6" s="19">
        <v>108539899</v>
      </c>
      <c r="AC6" s="19">
        <v>113705448</v>
      </c>
      <c r="AD6" s="15">
        <v>114851879</v>
      </c>
      <c r="AE6" s="15">
        <v>111273754</v>
      </c>
    </row>
    <row r="7" spans="1:31" s="63" customFormat="1" ht="18" customHeight="1" x14ac:dyDescent="0.15">
      <c r="A7" s="22" t="s">
        <v>62</v>
      </c>
      <c r="B7" s="19">
        <v>16738133</v>
      </c>
      <c r="C7" s="19">
        <v>17307848</v>
      </c>
      <c r="D7" s="19">
        <v>18543618</v>
      </c>
      <c r="E7" s="19">
        <v>23923401</v>
      </c>
      <c r="F7" s="19">
        <v>37879804</v>
      </c>
      <c r="G7" s="19">
        <v>28083144</v>
      </c>
      <c r="H7" s="19">
        <v>32962504</v>
      </c>
      <c r="I7" s="19">
        <v>31591680</v>
      </c>
      <c r="J7" s="16">
        <v>23328863</v>
      </c>
      <c r="K7" s="16">
        <v>22727641</v>
      </c>
      <c r="L7" s="19">
        <v>23356622</v>
      </c>
      <c r="M7" s="19">
        <v>24431266</v>
      </c>
      <c r="N7" s="19">
        <v>25471579</v>
      </c>
      <c r="O7" s="19">
        <v>25184451</v>
      </c>
      <c r="P7" s="19">
        <v>24776694</v>
      </c>
      <c r="Q7" s="19">
        <v>24787642</v>
      </c>
      <c r="R7" s="19">
        <v>26211751</v>
      </c>
      <c r="S7" s="19">
        <v>23937031</v>
      </c>
      <c r="T7" s="19">
        <v>20748045</v>
      </c>
      <c r="U7" s="19">
        <v>20676833</v>
      </c>
      <c r="V7" s="19">
        <v>33068883</v>
      </c>
      <c r="W7" s="19">
        <v>31283602</v>
      </c>
      <c r="X7" s="19">
        <v>36702574</v>
      </c>
      <c r="Y7" s="19">
        <v>29739417</v>
      </c>
      <c r="Z7" s="19">
        <v>30150449</v>
      </c>
      <c r="AA7" s="19">
        <v>32783572</v>
      </c>
      <c r="AB7" s="19">
        <v>37790942</v>
      </c>
      <c r="AC7" s="19">
        <v>34046699</v>
      </c>
      <c r="AD7" s="15">
        <v>31550673</v>
      </c>
      <c r="AE7" s="15">
        <v>33612932</v>
      </c>
    </row>
    <row r="8" spans="1:31" s="63" customFormat="1" ht="18" customHeight="1" x14ac:dyDescent="0.15">
      <c r="A8" s="22" t="s">
        <v>63</v>
      </c>
      <c r="B8" s="19">
        <v>2675359</v>
      </c>
      <c r="C8" s="19">
        <v>4162884</v>
      </c>
      <c r="D8" s="19">
        <v>3934758</v>
      </c>
      <c r="E8" s="19">
        <v>4161651</v>
      </c>
      <c r="F8" s="19">
        <v>4541772</v>
      </c>
      <c r="G8" s="19">
        <v>5094501</v>
      </c>
      <c r="H8" s="19">
        <v>11104352</v>
      </c>
      <c r="I8" s="19">
        <v>4321402</v>
      </c>
      <c r="J8" s="16">
        <v>3643450</v>
      </c>
      <c r="K8" s="16">
        <v>4476113</v>
      </c>
      <c r="L8" s="19">
        <v>8475050</v>
      </c>
      <c r="M8" s="19">
        <v>4499046</v>
      </c>
      <c r="N8" s="19">
        <v>9880191</v>
      </c>
      <c r="O8" s="19">
        <v>6505837</v>
      </c>
      <c r="P8" s="19">
        <v>4851409</v>
      </c>
      <c r="Q8" s="19">
        <v>4930560</v>
      </c>
      <c r="R8" s="19">
        <v>1961823</v>
      </c>
      <c r="S8" s="19">
        <v>1851730</v>
      </c>
      <c r="T8" s="19">
        <v>1739058</v>
      </c>
      <c r="U8" s="19">
        <v>9912039</v>
      </c>
      <c r="V8" s="19">
        <v>15354990</v>
      </c>
      <c r="W8" s="19">
        <v>12471700</v>
      </c>
      <c r="X8" s="19">
        <v>17292917</v>
      </c>
      <c r="Y8" s="19">
        <v>11838579</v>
      </c>
      <c r="Z8" s="19">
        <v>6587027</v>
      </c>
      <c r="AA8" s="19">
        <v>4765983</v>
      </c>
      <c r="AB8" s="19">
        <v>4984983</v>
      </c>
      <c r="AC8" s="19">
        <v>1991409</v>
      </c>
      <c r="AD8" s="15">
        <v>2436694</v>
      </c>
      <c r="AE8" s="15">
        <v>1816435</v>
      </c>
    </row>
    <row r="9" spans="1:31" s="63" customFormat="1" ht="18" customHeight="1" x14ac:dyDescent="0.15">
      <c r="A9" s="22" t="s">
        <v>64</v>
      </c>
      <c r="B9" s="19">
        <v>60865506</v>
      </c>
      <c r="C9" s="19">
        <v>63368941</v>
      </c>
      <c r="D9" s="19">
        <v>65483921</v>
      </c>
      <c r="E9" s="19">
        <v>72900799</v>
      </c>
      <c r="F9" s="19">
        <v>79811852</v>
      </c>
      <c r="G9" s="19">
        <v>81675921</v>
      </c>
      <c r="H9" s="19">
        <v>92045555</v>
      </c>
      <c r="I9" s="19">
        <v>89255239</v>
      </c>
      <c r="J9" s="16">
        <v>80647021</v>
      </c>
      <c r="K9" s="16">
        <v>77024247</v>
      </c>
      <c r="L9" s="19">
        <v>72709092</v>
      </c>
      <c r="M9" s="19">
        <v>72580306</v>
      </c>
      <c r="N9" s="19">
        <v>65275691</v>
      </c>
      <c r="O9" s="19">
        <v>57689681</v>
      </c>
      <c r="P9" s="19">
        <v>57717935</v>
      </c>
      <c r="Q9" s="19">
        <v>51121570</v>
      </c>
      <c r="R9" s="19">
        <v>47471724</v>
      </c>
      <c r="S9" s="19">
        <v>40673134</v>
      </c>
      <c r="T9" s="19">
        <v>40723390</v>
      </c>
      <c r="U9" s="19">
        <v>38099418</v>
      </c>
      <c r="V9" s="19">
        <v>39465508</v>
      </c>
      <c r="W9" s="19">
        <v>32282128</v>
      </c>
      <c r="X9" s="19">
        <v>35528007</v>
      </c>
      <c r="Y9" s="19">
        <v>35818925</v>
      </c>
      <c r="Z9" s="19">
        <v>36526537</v>
      </c>
      <c r="AA9" s="19">
        <v>36343909</v>
      </c>
      <c r="AB9" s="19">
        <v>35310401</v>
      </c>
      <c r="AC9" s="19">
        <v>32881054</v>
      </c>
      <c r="AD9" s="15">
        <v>34481304</v>
      </c>
      <c r="AE9" s="15">
        <v>34359814</v>
      </c>
    </row>
    <row r="10" spans="1:31" s="63" customFormat="1" ht="18" customHeight="1" x14ac:dyDescent="0.15">
      <c r="A10" s="22" t="s">
        <v>65</v>
      </c>
      <c r="B10" s="19">
        <v>34732081</v>
      </c>
      <c r="C10" s="19">
        <v>32148204</v>
      </c>
      <c r="D10" s="19">
        <v>35922435</v>
      </c>
      <c r="E10" s="19">
        <v>37128643</v>
      </c>
      <c r="F10" s="19">
        <v>44052711</v>
      </c>
      <c r="G10" s="19">
        <v>40404176</v>
      </c>
      <c r="H10" s="19">
        <v>40835341</v>
      </c>
      <c r="I10" s="19">
        <v>43187305</v>
      </c>
      <c r="J10" s="16">
        <v>45538547</v>
      </c>
      <c r="K10" s="16">
        <v>56762679</v>
      </c>
      <c r="L10" s="19">
        <v>50233509</v>
      </c>
      <c r="M10" s="19">
        <v>47506871</v>
      </c>
      <c r="N10" s="19">
        <v>60132697</v>
      </c>
      <c r="O10" s="19">
        <v>63625226</v>
      </c>
      <c r="P10" s="19">
        <v>88630394</v>
      </c>
      <c r="Q10" s="19">
        <v>110508556</v>
      </c>
      <c r="R10" s="19">
        <v>100849119</v>
      </c>
      <c r="S10" s="19">
        <v>88207101</v>
      </c>
      <c r="T10" s="19">
        <v>78787441</v>
      </c>
      <c r="U10" s="19">
        <v>85303179</v>
      </c>
      <c r="V10" s="19">
        <v>98933824</v>
      </c>
      <c r="W10" s="19">
        <v>114797256</v>
      </c>
      <c r="X10" s="19">
        <v>105421491</v>
      </c>
      <c r="Y10" s="19">
        <v>109946322</v>
      </c>
      <c r="Z10" s="19">
        <v>97421362</v>
      </c>
      <c r="AA10" s="19">
        <v>91050255</v>
      </c>
      <c r="AB10" s="19">
        <v>82697552</v>
      </c>
      <c r="AC10" s="19">
        <v>77453311</v>
      </c>
      <c r="AD10" s="15">
        <v>74064408</v>
      </c>
      <c r="AE10" s="15">
        <v>52271714</v>
      </c>
    </row>
    <row r="11" spans="1:31" s="63" customFormat="1" ht="18" customHeight="1" x14ac:dyDescent="0.15">
      <c r="A11" s="22" t="s">
        <v>66</v>
      </c>
      <c r="B11" s="19">
        <v>110318785</v>
      </c>
      <c r="C11" s="19">
        <v>118951225</v>
      </c>
      <c r="D11" s="19">
        <v>123903356</v>
      </c>
      <c r="E11" s="19">
        <v>149303594</v>
      </c>
      <c r="F11" s="19">
        <v>164164492</v>
      </c>
      <c r="G11" s="19">
        <v>163607307</v>
      </c>
      <c r="H11" s="19">
        <v>178320508</v>
      </c>
      <c r="I11" s="19">
        <v>181798967</v>
      </c>
      <c r="J11" s="16">
        <v>189833445</v>
      </c>
      <c r="K11" s="16">
        <v>203813359</v>
      </c>
      <c r="L11" s="19">
        <v>205080769</v>
      </c>
      <c r="M11" s="19">
        <v>192968139</v>
      </c>
      <c r="N11" s="19">
        <v>181748343</v>
      </c>
      <c r="O11" s="19">
        <v>166849338</v>
      </c>
      <c r="P11" s="19">
        <v>134846743</v>
      </c>
      <c r="Q11" s="19">
        <v>125044840</v>
      </c>
      <c r="R11" s="19">
        <v>120140074</v>
      </c>
      <c r="S11" s="19">
        <v>106831096</v>
      </c>
      <c r="T11" s="19">
        <v>100228871</v>
      </c>
      <c r="U11" s="19">
        <v>94706576</v>
      </c>
      <c r="V11" s="19">
        <v>100300698</v>
      </c>
      <c r="W11" s="19">
        <v>87675623</v>
      </c>
      <c r="X11" s="19">
        <v>77525023</v>
      </c>
      <c r="Y11" s="19">
        <v>70027199</v>
      </c>
      <c r="Z11" s="19">
        <v>77899438</v>
      </c>
      <c r="AA11" s="19">
        <v>72566665</v>
      </c>
      <c r="AB11" s="19">
        <v>65940900</v>
      </c>
      <c r="AC11" s="19">
        <v>73581126</v>
      </c>
      <c r="AD11" s="15">
        <v>78200112</v>
      </c>
      <c r="AE11" s="15">
        <v>95231774</v>
      </c>
    </row>
    <row r="12" spans="1:31" s="63" customFormat="1" ht="18" customHeight="1" x14ac:dyDescent="0.15">
      <c r="A12" s="22" t="s">
        <v>134</v>
      </c>
      <c r="B12" s="19">
        <v>30753493</v>
      </c>
      <c r="C12" s="19">
        <v>32889393</v>
      </c>
      <c r="D12" s="19">
        <v>36158919</v>
      </c>
      <c r="E12" s="19">
        <v>35717962</v>
      </c>
      <c r="F12" s="19">
        <v>38101177</v>
      </c>
      <c r="G12" s="19">
        <v>40971212</v>
      </c>
      <c r="H12" s="19">
        <v>49640416</v>
      </c>
      <c r="I12" s="19">
        <v>48519137</v>
      </c>
      <c r="J12" s="16">
        <v>44718296</v>
      </c>
      <c r="K12" s="16">
        <v>44494512</v>
      </c>
      <c r="L12" s="19">
        <v>43164259</v>
      </c>
      <c r="M12" s="19">
        <v>42438422</v>
      </c>
      <c r="N12" s="19">
        <v>42952703</v>
      </c>
      <c r="O12" s="19">
        <v>43071847</v>
      </c>
      <c r="P12" s="19">
        <v>43719538</v>
      </c>
      <c r="Q12" s="19">
        <v>42182665</v>
      </c>
      <c r="R12" s="19">
        <v>43020196</v>
      </c>
      <c r="S12" s="19">
        <v>43859602</v>
      </c>
      <c r="T12" s="19">
        <v>46845888</v>
      </c>
      <c r="U12" s="19">
        <v>43468125</v>
      </c>
      <c r="V12" s="19">
        <v>46040050</v>
      </c>
      <c r="W12" s="19">
        <v>42649415</v>
      </c>
      <c r="X12" s="19">
        <v>41928188</v>
      </c>
      <c r="Y12" s="19">
        <v>41050073</v>
      </c>
      <c r="Z12" s="19">
        <v>41566744</v>
      </c>
      <c r="AA12" s="19">
        <v>41069726</v>
      </c>
      <c r="AB12" s="19">
        <v>43331567</v>
      </c>
      <c r="AC12" s="19">
        <v>45049302</v>
      </c>
      <c r="AD12" s="15">
        <v>41310217</v>
      </c>
      <c r="AE12" s="15">
        <v>41981033</v>
      </c>
    </row>
    <row r="13" spans="1:31" s="63" customFormat="1" ht="18" customHeight="1" x14ac:dyDescent="0.15">
      <c r="A13" s="22" t="s">
        <v>136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6">
        <v>0</v>
      </c>
      <c r="K13" s="16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1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5">
        <v>0</v>
      </c>
      <c r="AE13" s="15">
        <v>0</v>
      </c>
    </row>
    <row r="14" spans="1:31" s="63" customFormat="1" ht="18" customHeight="1" x14ac:dyDescent="0.15">
      <c r="A14" s="22" t="s">
        <v>138</v>
      </c>
      <c r="B14" s="19">
        <v>163846387</v>
      </c>
      <c r="C14" s="19">
        <v>176577839</v>
      </c>
      <c r="D14" s="19">
        <v>192822196</v>
      </c>
      <c r="E14" s="19">
        <v>197881945</v>
      </c>
      <c r="F14" s="19">
        <v>190788118</v>
      </c>
      <c r="G14" s="19">
        <v>191376434</v>
      </c>
      <c r="H14" s="19">
        <v>203833558</v>
      </c>
      <c r="I14" s="19">
        <v>202094334</v>
      </c>
      <c r="J14" s="16">
        <v>206533618</v>
      </c>
      <c r="K14" s="16">
        <v>201809091</v>
      </c>
      <c r="L14" s="19">
        <v>198313714</v>
      </c>
      <c r="M14" s="19">
        <v>197367333</v>
      </c>
      <c r="N14" s="19">
        <v>196988624</v>
      </c>
      <c r="O14" s="19">
        <v>194941421</v>
      </c>
      <c r="P14" s="19">
        <v>195687761</v>
      </c>
      <c r="Q14" s="19">
        <v>195521001</v>
      </c>
      <c r="R14" s="19">
        <v>188791474</v>
      </c>
      <c r="S14" s="19">
        <v>189267010</v>
      </c>
      <c r="T14" s="19">
        <v>190451421</v>
      </c>
      <c r="U14" s="19">
        <v>185210503</v>
      </c>
      <c r="V14" s="19">
        <v>186787613</v>
      </c>
      <c r="W14" s="19">
        <v>189310245</v>
      </c>
      <c r="X14" s="19">
        <v>183239063</v>
      </c>
      <c r="Y14" s="19">
        <v>180591804</v>
      </c>
      <c r="Z14" s="19">
        <v>177838669</v>
      </c>
      <c r="AA14" s="19">
        <v>184427324</v>
      </c>
      <c r="AB14" s="19">
        <v>183120775</v>
      </c>
      <c r="AC14" s="19">
        <v>180910103</v>
      </c>
      <c r="AD14" s="15">
        <v>179528407</v>
      </c>
      <c r="AE14" s="15">
        <v>183350659</v>
      </c>
    </row>
    <row r="15" spans="1:31" s="63" customFormat="1" ht="18" customHeight="1" x14ac:dyDescent="0.15">
      <c r="A15" s="22" t="s">
        <v>140</v>
      </c>
      <c r="B15" s="19">
        <v>4891984</v>
      </c>
      <c r="C15" s="19">
        <v>8512561</v>
      </c>
      <c r="D15" s="19">
        <v>13685386</v>
      </c>
      <c r="E15" s="19">
        <v>9352745</v>
      </c>
      <c r="F15" s="19">
        <v>5667856</v>
      </c>
      <c r="G15" s="19">
        <v>7119012</v>
      </c>
      <c r="H15" s="19">
        <v>3826176</v>
      </c>
      <c r="I15" s="19">
        <v>3559902</v>
      </c>
      <c r="J15" s="16">
        <v>3467046</v>
      </c>
      <c r="K15" s="16">
        <v>16504876</v>
      </c>
      <c r="L15" s="19">
        <v>30308049</v>
      </c>
      <c r="M15" s="19">
        <v>19836775</v>
      </c>
      <c r="N15" s="19">
        <v>9844420</v>
      </c>
      <c r="O15" s="19">
        <v>11966978</v>
      </c>
      <c r="P15" s="19">
        <v>6050310</v>
      </c>
      <c r="Q15" s="19">
        <v>1190869</v>
      </c>
      <c r="R15" s="19">
        <v>1225362</v>
      </c>
      <c r="S15" s="19">
        <v>776164</v>
      </c>
      <c r="T15" s="19">
        <v>1182964</v>
      </c>
      <c r="U15" s="19">
        <v>923636</v>
      </c>
      <c r="V15" s="19">
        <v>470098</v>
      </c>
      <c r="W15" s="19">
        <v>271445</v>
      </c>
      <c r="X15" s="19">
        <v>6798820</v>
      </c>
      <c r="Y15" s="19">
        <v>5607955</v>
      </c>
      <c r="Z15" s="19">
        <v>1073103</v>
      </c>
      <c r="AA15" s="19">
        <v>600037</v>
      </c>
      <c r="AB15" s="19">
        <v>9402056</v>
      </c>
      <c r="AC15" s="19">
        <v>13592949</v>
      </c>
      <c r="AD15" s="15">
        <v>515654</v>
      </c>
      <c r="AE15" s="15">
        <v>888753</v>
      </c>
    </row>
    <row r="16" spans="1:31" s="63" customFormat="1" ht="18" customHeight="1" x14ac:dyDescent="0.15">
      <c r="A16" s="22" t="s">
        <v>142</v>
      </c>
      <c r="B16" s="19">
        <v>45087650</v>
      </c>
      <c r="C16" s="19">
        <v>44462197</v>
      </c>
      <c r="D16" s="19">
        <v>46289996</v>
      </c>
      <c r="E16" s="19">
        <v>48471464</v>
      </c>
      <c r="F16" s="19">
        <v>51405708</v>
      </c>
      <c r="G16" s="19">
        <v>53679369</v>
      </c>
      <c r="H16" s="19">
        <v>57994506</v>
      </c>
      <c r="I16" s="19">
        <v>66516473</v>
      </c>
      <c r="J16" s="16">
        <v>76493627</v>
      </c>
      <c r="K16" s="16">
        <v>84880864</v>
      </c>
      <c r="L16" s="19">
        <v>95279494</v>
      </c>
      <c r="M16" s="19">
        <v>105461724</v>
      </c>
      <c r="N16" s="19">
        <v>113101962</v>
      </c>
      <c r="O16" s="19">
        <v>115451651</v>
      </c>
      <c r="P16" s="19">
        <v>117299604</v>
      </c>
      <c r="Q16" s="19">
        <v>125583729</v>
      </c>
      <c r="R16" s="19">
        <v>111643853</v>
      </c>
      <c r="S16" s="19">
        <v>107824564</v>
      </c>
      <c r="T16" s="19">
        <v>103013897</v>
      </c>
      <c r="U16" s="19">
        <v>102871243</v>
      </c>
      <c r="V16" s="19">
        <v>98874240</v>
      </c>
      <c r="W16" s="19">
        <v>96165922</v>
      </c>
      <c r="X16" s="19">
        <v>93477669</v>
      </c>
      <c r="Y16" s="19">
        <v>96108963</v>
      </c>
      <c r="Z16" s="19">
        <v>98013861</v>
      </c>
      <c r="AA16" s="19">
        <v>101256938</v>
      </c>
      <c r="AB16" s="19">
        <v>104119497</v>
      </c>
      <c r="AC16" s="19">
        <v>103525710</v>
      </c>
      <c r="AD16" s="15">
        <v>102804382</v>
      </c>
      <c r="AE16" s="15">
        <v>101063432</v>
      </c>
    </row>
    <row r="17" spans="1:31" s="63" customFormat="1" ht="18" customHeight="1" x14ac:dyDescent="0.15">
      <c r="A17" s="22" t="s">
        <v>144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6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1703767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5">
        <v>0</v>
      </c>
      <c r="AE17" s="15">
        <v>0</v>
      </c>
    </row>
    <row r="18" spans="1:31" s="63" customFormat="1" ht="18" customHeight="1" x14ac:dyDescent="0.15">
      <c r="A18" s="22" t="s">
        <v>146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6">
        <v>0</v>
      </c>
      <c r="K18" s="1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5">
        <v>0</v>
      </c>
      <c r="AE18" s="15">
        <v>0</v>
      </c>
    </row>
    <row r="19" spans="1:31" s="63" customFormat="1" ht="18" customHeight="1" x14ac:dyDescent="0.15">
      <c r="A19" s="22" t="s">
        <v>148</v>
      </c>
      <c r="B19" s="19"/>
      <c r="C19" s="19"/>
      <c r="D19" s="19"/>
      <c r="E19" s="19"/>
      <c r="F19" s="19"/>
      <c r="G19" s="19"/>
      <c r="H19" s="19"/>
      <c r="I19" s="19"/>
      <c r="J19" s="16"/>
      <c r="K19" s="1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5"/>
      <c r="AE19" s="15"/>
    </row>
    <row r="20" spans="1:31" s="63" customFormat="1" ht="18" customHeight="1" x14ac:dyDescent="0.15">
      <c r="A20" s="22" t="s">
        <v>201</v>
      </c>
      <c r="B20" s="19"/>
      <c r="C20" s="19"/>
      <c r="D20" s="19"/>
      <c r="E20" s="19"/>
      <c r="F20" s="19"/>
      <c r="G20" s="19"/>
      <c r="H20" s="19"/>
      <c r="I20" s="19"/>
      <c r="J20" s="16"/>
      <c r="K20" s="1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5"/>
      <c r="AE20" s="15"/>
    </row>
    <row r="21" spans="1:31" s="63" customFormat="1" ht="18" customHeight="1" x14ac:dyDescent="0.15">
      <c r="A21" s="22" t="s">
        <v>202</v>
      </c>
      <c r="B21" s="19"/>
      <c r="C21" s="19"/>
      <c r="D21" s="19"/>
      <c r="E21" s="19"/>
      <c r="F21" s="19"/>
      <c r="G21" s="19"/>
      <c r="H21" s="19"/>
      <c r="I21" s="19"/>
      <c r="J21" s="16"/>
      <c r="K21" s="1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5"/>
      <c r="AE21" s="15"/>
    </row>
    <row r="22" spans="1:31" s="63" customFormat="1" ht="18" customHeight="1" x14ac:dyDescent="0.15">
      <c r="A22" s="22" t="s">
        <v>156</v>
      </c>
      <c r="B22" s="19"/>
      <c r="C22" s="19"/>
      <c r="D22" s="19"/>
      <c r="E22" s="19"/>
      <c r="F22" s="19"/>
      <c r="G22" s="19"/>
      <c r="H22" s="19"/>
      <c r="I22" s="19"/>
      <c r="J22" s="16"/>
      <c r="K22" s="1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5"/>
      <c r="AE22" s="15"/>
    </row>
    <row r="23" spans="1:31" s="63" customFormat="1" ht="18" customHeight="1" x14ac:dyDescent="0.15">
      <c r="A23" s="22" t="s">
        <v>157</v>
      </c>
      <c r="B23" s="19"/>
      <c r="C23" s="19"/>
      <c r="D23" s="19"/>
      <c r="E23" s="19"/>
      <c r="F23" s="19"/>
      <c r="G23" s="19"/>
      <c r="H23" s="19"/>
      <c r="I23" s="19"/>
      <c r="J23" s="16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5"/>
      <c r="AE23" s="15"/>
    </row>
    <row r="24" spans="1:31" s="63" customFormat="1" ht="18" customHeight="1" x14ac:dyDescent="0.15">
      <c r="A24" s="22" t="s">
        <v>158</v>
      </c>
      <c r="B24" s="19"/>
      <c r="C24" s="19"/>
      <c r="D24" s="19"/>
      <c r="E24" s="19"/>
      <c r="F24" s="19"/>
      <c r="G24" s="19"/>
      <c r="H24" s="19"/>
      <c r="I24" s="19"/>
      <c r="J24" s="16"/>
      <c r="K24" s="1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92"/>
      <c r="Z24" s="19"/>
      <c r="AA24" s="19"/>
      <c r="AB24" s="19"/>
      <c r="AC24" s="19"/>
      <c r="AD24" s="15"/>
      <c r="AE24" s="15"/>
    </row>
    <row r="25" spans="1:31" s="63" customFormat="1" ht="18" customHeight="1" x14ac:dyDescent="0.15">
      <c r="A25" s="22" t="s">
        <v>159</v>
      </c>
      <c r="B25" s="19"/>
      <c r="C25" s="19"/>
      <c r="D25" s="19"/>
      <c r="E25" s="19"/>
      <c r="F25" s="19"/>
      <c r="G25" s="19"/>
      <c r="H25" s="19"/>
      <c r="I25" s="19"/>
      <c r="J25" s="16"/>
      <c r="K25" s="16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5"/>
      <c r="AE25" s="15"/>
    </row>
    <row r="26" spans="1:31" s="63" customFormat="1" ht="18" customHeight="1" x14ac:dyDescent="0.15">
      <c r="A26" s="22" t="s">
        <v>160</v>
      </c>
      <c r="B26" s="19"/>
      <c r="C26" s="19"/>
      <c r="D26" s="19"/>
      <c r="E26" s="19"/>
      <c r="F26" s="19"/>
      <c r="G26" s="19"/>
      <c r="H26" s="19"/>
      <c r="I26" s="19"/>
      <c r="J26" s="16"/>
      <c r="K26" s="1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5"/>
      <c r="AE26" s="15"/>
    </row>
    <row r="27" spans="1:31" s="63" customFormat="1" ht="18" customHeight="1" x14ac:dyDescent="0.15">
      <c r="A27" s="22" t="s">
        <v>67</v>
      </c>
      <c r="B27" s="19">
        <f t="shared" ref="B27:M27" si="0">SUM(B4:B26)</f>
        <v>554747194</v>
      </c>
      <c r="C27" s="19">
        <f t="shared" si="0"/>
        <v>607681009</v>
      </c>
      <c r="D27" s="19">
        <f t="shared" si="0"/>
        <v>653325149</v>
      </c>
      <c r="E27" s="19">
        <f t="shared" si="0"/>
        <v>684062077</v>
      </c>
      <c r="F27" s="19">
        <f t="shared" si="0"/>
        <v>712157089</v>
      </c>
      <c r="G27" s="19">
        <f t="shared" si="0"/>
        <v>706906760</v>
      </c>
      <c r="H27" s="19">
        <f t="shared" si="0"/>
        <v>767033040</v>
      </c>
      <c r="I27" s="19">
        <f t="shared" si="0"/>
        <v>771669531</v>
      </c>
      <c r="J27" s="19">
        <f t="shared" si="0"/>
        <v>770024854</v>
      </c>
      <c r="K27" s="19">
        <f t="shared" si="0"/>
        <v>828892689</v>
      </c>
      <c r="L27" s="19">
        <f t="shared" si="0"/>
        <v>834983132</v>
      </c>
      <c r="M27" s="19">
        <f t="shared" si="0"/>
        <v>820069804</v>
      </c>
      <c r="N27" s="19">
        <f t="shared" ref="N27:U27" si="1">SUM(N4:N26)</f>
        <v>811256751</v>
      </c>
      <c r="O27" s="19">
        <f t="shared" si="1"/>
        <v>791357946</v>
      </c>
      <c r="P27" s="19">
        <f t="shared" si="1"/>
        <v>772527862</v>
      </c>
      <c r="Q27" s="19">
        <f t="shared" si="1"/>
        <v>779783578</v>
      </c>
      <c r="R27" s="19">
        <f t="shared" si="1"/>
        <v>756471492</v>
      </c>
      <c r="S27" s="19">
        <f t="shared" si="1"/>
        <v>743764764</v>
      </c>
      <c r="T27" s="19">
        <f t="shared" si="1"/>
        <v>708115805</v>
      </c>
      <c r="U27" s="19">
        <f t="shared" si="1"/>
        <v>709631495</v>
      </c>
      <c r="V27" s="19">
        <f>SUM(V4:V26)</f>
        <v>769928619</v>
      </c>
      <c r="W27" s="19">
        <f>SUM(W4:W26)</f>
        <v>748486024</v>
      </c>
      <c r="X27" s="19">
        <f>SUM(X4:X26)</f>
        <v>754834259</v>
      </c>
      <c r="Y27" s="19">
        <f t="shared" ref="Y27:AE27" si="2">SUM(Y4:Y26)</f>
        <v>734304514</v>
      </c>
      <c r="Z27" s="19">
        <f t="shared" si="2"/>
        <v>719303509</v>
      </c>
      <c r="AA27" s="19">
        <f t="shared" si="2"/>
        <v>714504597</v>
      </c>
      <c r="AB27" s="19">
        <f t="shared" si="2"/>
        <v>710207790</v>
      </c>
      <c r="AC27" s="19">
        <f t="shared" si="2"/>
        <v>713038593</v>
      </c>
      <c r="AD27" s="15">
        <f t="shared" si="2"/>
        <v>697785092</v>
      </c>
      <c r="AE27" s="15">
        <f t="shared" si="2"/>
        <v>694352060</v>
      </c>
    </row>
    <row r="28" spans="1:31" s="63" customFormat="1" ht="18" customHeight="1" x14ac:dyDescent="0.15">
      <c r="B28" s="21"/>
      <c r="C28" s="21"/>
      <c r="D28" s="21"/>
      <c r="E28" s="21"/>
      <c r="F28" s="21"/>
      <c r="G28" s="21"/>
      <c r="H28" s="21"/>
      <c r="I28" s="21"/>
      <c r="J28" s="23"/>
      <c r="K28" s="23"/>
      <c r="L28" s="21"/>
      <c r="M28" s="21"/>
      <c r="N28" s="21"/>
      <c r="O28" s="21"/>
    </row>
    <row r="29" spans="1:31" s="63" customFormat="1" ht="18" customHeight="1" x14ac:dyDescent="0.2">
      <c r="A29" s="64" t="s">
        <v>61</v>
      </c>
      <c r="B29" s="21"/>
      <c r="C29" s="21"/>
      <c r="D29" s="21"/>
      <c r="E29" s="21"/>
      <c r="F29" s="21"/>
      <c r="G29" s="21"/>
      <c r="H29" s="21"/>
      <c r="I29" s="21"/>
      <c r="J29" s="23"/>
      <c r="K29" s="23"/>
      <c r="L29" s="33"/>
      <c r="N29" s="33"/>
      <c r="O29" s="33"/>
      <c r="W29" s="33" t="s">
        <v>101</v>
      </c>
    </row>
    <row r="30" spans="1:31" s="63" customFormat="1" ht="18" customHeight="1" x14ac:dyDescent="0.15">
      <c r="B30" s="21"/>
      <c r="C30" s="21"/>
      <c r="D30" s="21"/>
      <c r="E30" s="21"/>
      <c r="F30" s="21"/>
      <c r="G30" s="21"/>
      <c r="H30" s="21"/>
      <c r="I30" s="21"/>
      <c r="J30" s="23"/>
      <c r="K30" s="23"/>
      <c r="N30" s="21"/>
      <c r="O30" s="21"/>
      <c r="AC30" s="63" t="s">
        <v>207</v>
      </c>
      <c r="AD30" s="63" t="s">
        <v>207</v>
      </c>
      <c r="AE30" s="63" t="s">
        <v>207</v>
      </c>
    </row>
    <row r="31" spans="1:31" s="63" customFormat="1" ht="18" customHeight="1" x14ac:dyDescent="0.15">
      <c r="A31" s="22"/>
      <c r="B31" s="19" t="s">
        <v>9</v>
      </c>
      <c r="C31" s="19" t="s">
        <v>8</v>
      </c>
      <c r="D31" s="19" t="s">
        <v>7</v>
      </c>
      <c r="E31" s="19" t="s">
        <v>6</v>
      </c>
      <c r="F31" s="19" t="s">
        <v>5</v>
      </c>
      <c r="G31" s="19" t="s">
        <v>4</v>
      </c>
      <c r="H31" s="19" t="s">
        <v>3</v>
      </c>
      <c r="I31" s="19" t="s">
        <v>2</v>
      </c>
      <c r="J31" s="17" t="s">
        <v>91</v>
      </c>
      <c r="K31" s="17" t="s">
        <v>92</v>
      </c>
      <c r="L31" s="15" t="s">
        <v>42</v>
      </c>
      <c r="M31" s="7" t="s">
        <v>99</v>
      </c>
      <c r="N31" s="15" t="s">
        <v>179</v>
      </c>
      <c r="O31" s="15" t="s">
        <v>181</v>
      </c>
      <c r="P31" s="15" t="s">
        <v>193</v>
      </c>
      <c r="Q31" s="15" t="s">
        <v>200</v>
      </c>
      <c r="R31" s="15" t="s">
        <v>208</v>
      </c>
      <c r="S31" s="15" t="s">
        <v>210</v>
      </c>
      <c r="T31" s="15" t="s">
        <v>215</v>
      </c>
      <c r="U31" s="15" t="s">
        <v>218</v>
      </c>
      <c r="V31" s="15" t="s">
        <v>219</v>
      </c>
      <c r="W31" s="15" t="s">
        <v>220</v>
      </c>
      <c r="X31" s="15" t="s">
        <v>223</v>
      </c>
      <c r="Y31" s="15" t="s">
        <v>222</v>
      </c>
      <c r="Z31" s="15" t="s">
        <v>226</v>
      </c>
      <c r="AA31" s="15" t="s">
        <v>228</v>
      </c>
      <c r="AB31" s="15" t="s">
        <v>230</v>
      </c>
      <c r="AC31" s="15" t="s">
        <v>234</v>
      </c>
      <c r="AD31" s="15" t="s">
        <v>234</v>
      </c>
      <c r="AE31" s="15" t="s">
        <v>234</v>
      </c>
    </row>
    <row r="32" spans="1:31" s="65" customFormat="1" ht="18" customHeight="1" x14ac:dyDescent="0.15">
      <c r="A32" s="22" t="s">
        <v>149</v>
      </c>
      <c r="B32" s="67">
        <f t="shared" ref="B32:AE40" si="3">B4/B$27*100</f>
        <v>0.23341244696769028</v>
      </c>
      <c r="C32" s="67">
        <f t="shared" si="3"/>
        <v>0.22847332390471328</v>
      </c>
      <c r="D32" s="67">
        <f t="shared" si="3"/>
        <v>0.23323700340211456</v>
      </c>
      <c r="E32" s="67">
        <f t="shared" si="3"/>
        <v>0.22815049283897082</v>
      </c>
      <c r="F32" s="67">
        <f t="shared" si="3"/>
        <v>0.2226771346511163</v>
      </c>
      <c r="G32" s="67">
        <f t="shared" si="3"/>
        <v>0.23304077612725052</v>
      </c>
      <c r="H32" s="67">
        <f t="shared" si="3"/>
        <v>0.20915487551879122</v>
      </c>
      <c r="I32" s="67">
        <f t="shared" si="3"/>
        <v>0.20744164900816847</v>
      </c>
      <c r="J32" s="67">
        <f t="shared" si="3"/>
        <v>0.21476930145945652</v>
      </c>
      <c r="K32" s="67">
        <f t="shared" si="3"/>
        <v>0.19360286576251851</v>
      </c>
      <c r="L32" s="67">
        <f t="shared" si="3"/>
        <v>0.19135955431492477</v>
      </c>
      <c r="M32" s="67">
        <f t="shared" si="3"/>
        <v>0.18952325672998441</v>
      </c>
      <c r="N32" s="67">
        <f t="shared" si="3"/>
        <v>0.19237608785088559</v>
      </c>
      <c r="O32" s="67">
        <f t="shared" si="3"/>
        <v>0.18817363337626739</v>
      </c>
      <c r="P32" s="67">
        <f t="shared" si="3"/>
        <v>0.19302475332598426</v>
      </c>
      <c r="Q32" s="67">
        <f t="shared" si="3"/>
        <v>0.19666187430276968</v>
      </c>
      <c r="R32" s="67">
        <f t="shared" si="3"/>
        <v>0.19445346130769989</v>
      </c>
      <c r="S32" s="67">
        <f t="shared" si="3"/>
        <v>0.21059467667925175</v>
      </c>
      <c r="T32" s="67">
        <f t="shared" si="3"/>
        <v>0.20557131894549369</v>
      </c>
      <c r="U32" s="67">
        <f t="shared" si="3"/>
        <v>0.20209235499052927</v>
      </c>
      <c r="V32" s="67">
        <f t="shared" si="3"/>
        <v>0.17941585309481789</v>
      </c>
      <c r="W32" s="67">
        <f t="shared" si="3"/>
        <v>0.17211770944169294</v>
      </c>
      <c r="X32" s="67">
        <f t="shared" si="3"/>
        <v>0.19490927742854344</v>
      </c>
      <c r="Y32" s="67">
        <f t="shared" si="3"/>
        <v>0.18524549067391408</v>
      </c>
      <c r="Z32" s="67">
        <f t="shared" si="3"/>
        <v>0.18983377432682591</v>
      </c>
      <c r="AA32" s="67">
        <f t="shared" si="3"/>
        <v>0.19329896627662985</v>
      </c>
      <c r="AB32" s="67">
        <f t="shared" si="3"/>
        <v>0.19810103744426683</v>
      </c>
      <c r="AC32" s="67">
        <f t="shared" si="3"/>
        <v>0.19806501553556163</v>
      </c>
      <c r="AD32" s="67">
        <f t="shared" si="3"/>
        <v>0.20197851977038225</v>
      </c>
      <c r="AE32" s="67">
        <f t="shared" si="3"/>
        <v>0.20039373109946562</v>
      </c>
    </row>
    <row r="33" spans="1:31" s="65" customFormat="1" ht="18" customHeight="1" x14ac:dyDescent="0.15">
      <c r="A33" s="22" t="s">
        <v>150</v>
      </c>
      <c r="B33" s="67">
        <f t="shared" si="3"/>
        <v>9.1763907146504646</v>
      </c>
      <c r="C33" s="67">
        <f t="shared" si="3"/>
        <v>12.072535905100171</v>
      </c>
      <c r="D33" s="67">
        <f t="shared" si="3"/>
        <v>11.64444857456421</v>
      </c>
      <c r="E33" s="67">
        <f t="shared" si="3"/>
        <v>8.7853010743643374</v>
      </c>
      <c r="F33" s="67">
        <f t="shared" si="3"/>
        <v>7.3988987561703539</v>
      </c>
      <c r="G33" s="67">
        <f t="shared" si="3"/>
        <v>6.9933330387164494</v>
      </c>
      <c r="H33" s="67">
        <f t="shared" si="3"/>
        <v>5.8366844275704208</v>
      </c>
      <c r="I33" s="67">
        <f t="shared" si="3"/>
        <v>6.0731050167639706</v>
      </c>
      <c r="J33" s="67">
        <f t="shared" si="3"/>
        <v>5.4204967259407448</v>
      </c>
      <c r="K33" s="67">
        <f t="shared" si="3"/>
        <v>7.5211899956810937</v>
      </c>
      <c r="L33" s="67">
        <f t="shared" si="3"/>
        <v>5.6312605845551378</v>
      </c>
      <c r="M33" s="67">
        <f t="shared" si="3"/>
        <v>5.594025261781252</v>
      </c>
      <c r="N33" s="67">
        <f t="shared" si="3"/>
        <v>4.5723446928825622</v>
      </c>
      <c r="O33" s="67">
        <f t="shared" si="3"/>
        <v>4.5977731295819959</v>
      </c>
      <c r="P33" s="67">
        <f t="shared" si="3"/>
        <v>4.9094991735068323</v>
      </c>
      <c r="Q33" s="67">
        <f t="shared" si="3"/>
        <v>4.9711493154835331</v>
      </c>
      <c r="R33" s="67">
        <f t="shared" si="3"/>
        <v>6.0200794718117416</v>
      </c>
      <c r="S33" s="67">
        <f t="shared" si="3"/>
        <v>8.8107291675893364</v>
      </c>
      <c r="T33" s="67">
        <f t="shared" si="3"/>
        <v>6.7331801752398395</v>
      </c>
      <c r="U33" s="67">
        <f t="shared" si="3"/>
        <v>6.3246124666436909</v>
      </c>
      <c r="V33" s="67">
        <f t="shared" si="3"/>
        <v>5.5467456262981178</v>
      </c>
      <c r="W33" s="67">
        <f t="shared" si="3"/>
        <v>5.7612136522672071</v>
      </c>
      <c r="X33" s="67">
        <f t="shared" si="3"/>
        <v>7.0310797856884237</v>
      </c>
      <c r="Y33" s="67">
        <f t="shared" si="3"/>
        <v>6.100111622083805</v>
      </c>
      <c r="Z33" s="67">
        <f t="shared" si="3"/>
        <v>7.0039416421086864</v>
      </c>
      <c r="AA33" s="67">
        <f t="shared" si="3"/>
        <v>5.7306375874863686</v>
      </c>
      <c r="AB33" s="67">
        <f t="shared" si="3"/>
        <v>4.7256999250881213</v>
      </c>
      <c r="AC33" s="67">
        <f t="shared" si="3"/>
        <v>4.8930313649937318</v>
      </c>
      <c r="AD33" s="67">
        <f t="shared" si="3"/>
        <v>5.249751882059412</v>
      </c>
      <c r="AE33" s="67">
        <f t="shared" si="3"/>
        <v>5.3445973790298824</v>
      </c>
    </row>
    <row r="34" spans="1:31" s="65" customFormat="1" ht="18" customHeight="1" x14ac:dyDescent="0.15">
      <c r="A34" s="22" t="s">
        <v>151</v>
      </c>
      <c r="B34" s="67">
        <f t="shared" si="3"/>
        <v>5.8832558961983681</v>
      </c>
      <c r="C34" s="67">
        <f t="shared" si="3"/>
        <v>5.685387479337864</v>
      </c>
      <c r="D34" s="67">
        <f t="shared" si="3"/>
        <v>5.9665018344487457</v>
      </c>
      <c r="E34" s="67">
        <f t="shared" si="3"/>
        <v>6.3681748286712869</v>
      </c>
      <c r="F34" s="67">
        <f t="shared" si="3"/>
        <v>5.8225926049863412</v>
      </c>
      <c r="G34" s="67">
        <f t="shared" si="3"/>
        <v>6.197699821119266</v>
      </c>
      <c r="H34" s="67">
        <f t="shared" si="3"/>
        <v>6.5312100506126836</v>
      </c>
      <c r="I34" s="67">
        <f t="shared" si="3"/>
        <v>6.7852914876847716</v>
      </c>
      <c r="J34" s="67">
        <f t="shared" si="3"/>
        <v>6.8086103620754042</v>
      </c>
      <c r="K34" s="67">
        <f t="shared" si="3"/>
        <v>6.3279545948558846</v>
      </c>
      <c r="L34" s="67">
        <f t="shared" si="3"/>
        <v>7.1192669314905395</v>
      </c>
      <c r="M34" s="67">
        <f t="shared" si="3"/>
        <v>7.9933179688201283</v>
      </c>
      <c r="N34" s="67">
        <f t="shared" si="3"/>
        <v>8.284235775808046</v>
      </c>
      <c r="O34" s="67">
        <f t="shared" si="3"/>
        <v>8.6177874809637665</v>
      </c>
      <c r="P34" s="67">
        <f t="shared" si="3"/>
        <v>7.705748611562699</v>
      </c>
      <c r="Q34" s="67">
        <f t="shared" si="3"/>
        <v>7.5167526803186915</v>
      </c>
      <c r="R34" s="67">
        <f t="shared" si="3"/>
        <v>8.783037788289846</v>
      </c>
      <c r="S34" s="67">
        <f t="shared" si="3"/>
        <v>9.8740765299282174</v>
      </c>
      <c r="T34" s="67">
        <f t="shared" si="3"/>
        <v>10.628266375158791</v>
      </c>
      <c r="U34" s="67">
        <f t="shared" si="3"/>
        <v>11.575640396287653</v>
      </c>
      <c r="V34" s="67">
        <f t="shared" si="3"/>
        <v>13.838342460679462</v>
      </c>
      <c r="W34" s="67">
        <f t="shared" si="3"/>
        <v>12.982010202504462</v>
      </c>
      <c r="X34" s="67">
        <f t="shared" si="3"/>
        <v>13.562747686575261</v>
      </c>
      <c r="Y34" s="67">
        <f t="shared" si="3"/>
        <v>14.629028414225436</v>
      </c>
      <c r="Z34" s="67">
        <f t="shared" si="3"/>
        <v>13.969240903564117</v>
      </c>
      <c r="AA34" s="67">
        <f t="shared" si="3"/>
        <v>15.01927201736394</v>
      </c>
      <c r="AB34" s="67">
        <f t="shared" si="3"/>
        <v>15.282837013094436</v>
      </c>
      <c r="AC34" s="67">
        <f t="shared" si="3"/>
        <v>15.946605010761317</v>
      </c>
      <c r="AD34" s="67">
        <f t="shared" si="3"/>
        <v>16.459491656780767</v>
      </c>
      <c r="AE34" s="67">
        <f t="shared" si="3"/>
        <v>16.025552512942788</v>
      </c>
    </row>
    <row r="35" spans="1:31" s="65" customFormat="1" ht="18" customHeight="1" x14ac:dyDescent="0.15">
      <c r="A35" s="22" t="s">
        <v>152</v>
      </c>
      <c r="B35" s="67">
        <f t="shared" si="3"/>
        <v>3.0172541981347991</v>
      </c>
      <c r="C35" s="67">
        <f t="shared" si="3"/>
        <v>2.8481798416708464</v>
      </c>
      <c r="D35" s="67">
        <f t="shared" si="3"/>
        <v>2.8383444336075909</v>
      </c>
      <c r="E35" s="67">
        <f t="shared" si="3"/>
        <v>3.4972558491939325</v>
      </c>
      <c r="F35" s="67">
        <f t="shared" si="3"/>
        <v>5.3190236515359608</v>
      </c>
      <c r="G35" s="67">
        <f t="shared" si="3"/>
        <v>3.9726800745263775</v>
      </c>
      <c r="H35" s="67">
        <f t="shared" si="3"/>
        <v>4.2974034078114807</v>
      </c>
      <c r="I35" s="67">
        <f t="shared" si="3"/>
        <v>4.0939390154566047</v>
      </c>
      <c r="J35" s="67">
        <f t="shared" si="3"/>
        <v>3.0296246775432008</v>
      </c>
      <c r="K35" s="67">
        <f t="shared" si="3"/>
        <v>2.7419280326165354</v>
      </c>
      <c r="L35" s="67">
        <f t="shared" si="3"/>
        <v>2.7972567474572649</v>
      </c>
      <c r="M35" s="67">
        <f t="shared" si="3"/>
        <v>2.9791690757095601</v>
      </c>
      <c r="N35" s="67">
        <f t="shared" si="3"/>
        <v>3.1397678932843789</v>
      </c>
      <c r="O35" s="67">
        <f t="shared" si="3"/>
        <v>3.1824348421971869</v>
      </c>
      <c r="P35" s="67">
        <f t="shared" si="3"/>
        <v>3.2072233531947361</v>
      </c>
      <c r="Q35" s="67">
        <f t="shared" si="3"/>
        <v>3.1787848191899211</v>
      </c>
      <c r="R35" s="67">
        <f t="shared" si="3"/>
        <v>3.4650018245499195</v>
      </c>
      <c r="S35" s="67">
        <f t="shared" si="3"/>
        <v>3.2183604492454823</v>
      </c>
      <c r="T35" s="67">
        <f t="shared" si="3"/>
        <v>2.9300355751839207</v>
      </c>
      <c r="U35" s="67">
        <f t="shared" si="3"/>
        <v>2.9137422938084225</v>
      </c>
      <c r="V35" s="67">
        <f t="shared" si="3"/>
        <v>4.2950582929298795</v>
      </c>
      <c r="W35" s="67">
        <f t="shared" si="3"/>
        <v>4.1795839864606474</v>
      </c>
      <c r="X35" s="67">
        <f t="shared" si="3"/>
        <v>4.8623354812516535</v>
      </c>
      <c r="Y35" s="67">
        <f t="shared" si="3"/>
        <v>4.0500114643173779</v>
      </c>
      <c r="Z35" s="67">
        <f t="shared" si="3"/>
        <v>4.191617116106686</v>
      </c>
      <c r="AA35" s="67">
        <f t="shared" si="3"/>
        <v>4.5882940624383419</v>
      </c>
      <c r="AB35" s="67">
        <f t="shared" si="3"/>
        <v>5.3211106006032409</v>
      </c>
      <c r="AC35" s="67">
        <f t="shared" si="3"/>
        <v>4.7748746469323295</v>
      </c>
      <c r="AD35" s="67">
        <f t="shared" si="3"/>
        <v>4.521545868738623</v>
      </c>
      <c r="AE35" s="67">
        <f t="shared" si="3"/>
        <v>4.8409062111805357</v>
      </c>
    </row>
    <row r="36" spans="1:31" s="65" customFormat="1" ht="18" customHeight="1" x14ac:dyDescent="0.15">
      <c r="A36" s="22" t="s">
        <v>153</v>
      </c>
      <c r="B36" s="67">
        <f t="shared" si="3"/>
        <v>0.48226634202677915</v>
      </c>
      <c r="C36" s="67">
        <f t="shared" si="3"/>
        <v>0.68504428118470295</v>
      </c>
      <c r="D36" s="67">
        <f t="shared" si="3"/>
        <v>0.60226642216707316</v>
      </c>
      <c r="E36" s="67">
        <f t="shared" si="3"/>
        <v>0.6083732953376394</v>
      </c>
      <c r="F36" s="67">
        <f t="shared" si="3"/>
        <v>0.63774861897077872</v>
      </c>
      <c r="G36" s="67">
        <f t="shared" si="3"/>
        <v>0.72067510006553059</v>
      </c>
      <c r="H36" s="67">
        <f t="shared" si="3"/>
        <v>1.4477019138575831</v>
      </c>
      <c r="I36" s="67">
        <f t="shared" si="3"/>
        <v>0.5600068198105389</v>
      </c>
      <c r="J36" s="67">
        <f t="shared" si="3"/>
        <v>0.47316005205203421</v>
      </c>
      <c r="K36" s="67">
        <f t="shared" si="3"/>
        <v>0.54001115698102142</v>
      </c>
      <c r="L36" s="67">
        <f t="shared" si="3"/>
        <v>1.0149965520501079</v>
      </c>
      <c r="M36" s="67">
        <f t="shared" si="3"/>
        <v>0.54861744427795078</v>
      </c>
      <c r="N36" s="67">
        <f t="shared" si="3"/>
        <v>1.2178870607635781</v>
      </c>
      <c r="O36" s="67">
        <f t="shared" si="3"/>
        <v>0.82211052948724683</v>
      </c>
      <c r="P36" s="67">
        <f t="shared" si="3"/>
        <v>0.62799146006723572</v>
      </c>
      <c r="Q36" s="67">
        <f t="shared" si="3"/>
        <v>0.63229851706366658</v>
      </c>
      <c r="R36" s="67">
        <f t="shared" si="3"/>
        <v>0.25933865595030248</v>
      </c>
      <c r="S36" s="67">
        <f t="shared" si="3"/>
        <v>0.24896715865394237</v>
      </c>
      <c r="T36" s="67">
        <f t="shared" si="3"/>
        <v>0.24558949083194098</v>
      </c>
      <c r="U36" s="67">
        <f t="shared" si="3"/>
        <v>1.3967867928409801</v>
      </c>
      <c r="V36" s="67">
        <f t="shared" si="3"/>
        <v>1.9943394258994287</v>
      </c>
      <c r="W36" s="67">
        <f t="shared" si="3"/>
        <v>1.6662568972697345</v>
      </c>
      <c r="X36" s="67">
        <f t="shared" si="3"/>
        <v>2.2909555036505038</v>
      </c>
      <c r="Y36" s="67">
        <f t="shared" si="3"/>
        <v>1.6122165633316536</v>
      </c>
      <c r="Z36" s="67">
        <f t="shared" si="3"/>
        <v>0.91575071128980123</v>
      </c>
      <c r="AA36" s="67">
        <f t="shared" si="3"/>
        <v>0.66703321714247832</v>
      </c>
      <c r="AB36" s="67">
        <f t="shared" si="3"/>
        <v>0.70190486082953274</v>
      </c>
      <c r="AC36" s="67">
        <f t="shared" si="3"/>
        <v>0.27928488297126436</v>
      </c>
      <c r="AD36" s="67">
        <f t="shared" si="3"/>
        <v>0.34920407843852302</v>
      </c>
      <c r="AE36" s="67">
        <f t="shared" si="3"/>
        <v>0.26160144178156541</v>
      </c>
    </row>
    <row r="37" spans="1:31" s="65" customFormat="1" ht="18" customHeight="1" x14ac:dyDescent="0.15">
      <c r="A37" s="22" t="s">
        <v>64</v>
      </c>
      <c r="B37" s="67">
        <f t="shared" si="3"/>
        <v>10.971755541678323</v>
      </c>
      <c r="C37" s="67">
        <f t="shared" si="3"/>
        <v>10.427994303175598</v>
      </c>
      <c r="D37" s="67">
        <f t="shared" si="3"/>
        <v>10.023174693371555</v>
      </c>
      <c r="E37" s="67">
        <f t="shared" si="3"/>
        <v>10.65704436060998</v>
      </c>
      <c r="F37" s="67">
        <f t="shared" si="3"/>
        <v>11.207057155335008</v>
      </c>
      <c r="G37" s="67">
        <f t="shared" si="3"/>
        <v>11.553987827192373</v>
      </c>
      <c r="H37" s="67">
        <f t="shared" si="3"/>
        <v>12.000207318318386</v>
      </c>
      <c r="I37" s="67">
        <f t="shared" si="3"/>
        <v>11.566510716619185</v>
      </c>
      <c r="J37" s="67">
        <f t="shared" si="3"/>
        <v>10.4733010345144</v>
      </c>
      <c r="K37" s="67">
        <f t="shared" si="3"/>
        <v>9.2924268752960373</v>
      </c>
      <c r="L37" s="67">
        <f t="shared" si="3"/>
        <v>8.7078515976535922</v>
      </c>
      <c r="M37" s="67">
        <f t="shared" si="3"/>
        <v>8.8505034139752325</v>
      </c>
      <c r="N37" s="67">
        <f t="shared" si="3"/>
        <v>8.0462431800459679</v>
      </c>
      <c r="O37" s="67">
        <f t="shared" si="3"/>
        <v>7.2899604144494177</v>
      </c>
      <c r="P37" s="67">
        <f t="shared" si="3"/>
        <v>7.4713078762717817</v>
      </c>
      <c r="Q37" s="67">
        <f t="shared" si="3"/>
        <v>6.5558664534994859</v>
      </c>
      <c r="R37" s="67">
        <f t="shared" si="3"/>
        <v>6.275414804395564</v>
      </c>
      <c r="S37" s="67">
        <f t="shared" si="3"/>
        <v>5.4685481174529</v>
      </c>
      <c r="T37" s="67">
        <f t="shared" si="3"/>
        <v>5.7509505807457586</v>
      </c>
      <c r="U37" s="67">
        <f t="shared" si="3"/>
        <v>5.3689017847213787</v>
      </c>
      <c r="V37" s="67">
        <f t="shared" si="3"/>
        <v>5.1258658304270668</v>
      </c>
      <c r="W37" s="67">
        <f t="shared" si="3"/>
        <v>4.3129900846351674</v>
      </c>
      <c r="X37" s="67">
        <f t="shared" si="3"/>
        <v>4.7067295338538679</v>
      </c>
      <c r="Y37" s="67">
        <f t="shared" si="3"/>
        <v>4.8779388274331108</v>
      </c>
      <c r="Z37" s="67">
        <f t="shared" si="3"/>
        <v>5.0780423761286002</v>
      </c>
      <c r="AA37" s="67">
        <f t="shared" si="3"/>
        <v>5.0865885471692778</v>
      </c>
      <c r="AB37" s="67">
        <f t="shared" si="3"/>
        <v>4.9718408467471189</v>
      </c>
      <c r="AC37" s="67">
        <f t="shared" si="3"/>
        <v>4.6113989232557575</v>
      </c>
      <c r="AD37" s="67">
        <f t="shared" si="3"/>
        <v>4.9415363548638274</v>
      </c>
      <c r="AE37" s="67">
        <f t="shared" si="3"/>
        <v>4.9484715289819983</v>
      </c>
    </row>
    <row r="38" spans="1:31" s="65" customFormat="1" ht="18" customHeight="1" x14ac:dyDescent="0.15">
      <c r="A38" s="22" t="s">
        <v>154</v>
      </c>
      <c r="B38" s="67">
        <f t="shared" si="3"/>
        <v>6.2608844849785754</v>
      </c>
      <c r="C38" s="67">
        <f t="shared" si="3"/>
        <v>5.2903091463896645</v>
      </c>
      <c r="D38" s="67">
        <f t="shared" si="3"/>
        <v>5.4984007664459282</v>
      </c>
      <c r="E38" s="67">
        <f t="shared" si="3"/>
        <v>5.4276715883491375</v>
      </c>
      <c r="F38" s="67">
        <f t="shared" si="3"/>
        <v>6.1858137313297181</v>
      </c>
      <c r="G38" s="67">
        <f t="shared" si="3"/>
        <v>5.7156301631632438</v>
      </c>
      <c r="H38" s="67">
        <f t="shared" si="3"/>
        <v>5.3238046955578344</v>
      </c>
      <c r="I38" s="67">
        <f t="shared" si="3"/>
        <v>5.5966062239147814</v>
      </c>
      <c r="J38" s="67">
        <f t="shared" si="3"/>
        <v>5.9139061243859539</v>
      </c>
      <c r="K38" s="67">
        <f t="shared" si="3"/>
        <v>6.8480129880841556</v>
      </c>
      <c r="L38" s="67">
        <f t="shared" si="3"/>
        <v>6.0161106344361457</v>
      </c>
      <c r="M38" s="67">
        <f t="shared" si="3"/>
        <v>5.7930277115775866</v>
      </c>
      <c r="N38" s="67">
        <f t="shared" si="3"/>
        <v>7.4122892568693093</v>
      </c>
      <c r="O38" s="67">
        <f t="shared" si="3"/>
        <v>8.0400059570514504</v>
      </c>
      <c r="P38" s="67">
        <f t="shared" si="3"/>
        <v>11.472776369585489</v>
      </c>
      <c r="Q38" s="67">
        <f t="shared" si="3"/>
        <v>14.171695726580177</v>
      </c>
      <c r="R38" s="67">
        <f t="shared" si="3"/>
        <v>13.331516133327071</v>
      </c>
      <c r="S38" s="67">
        <f t="shared" si="3"/>
        <v>11.859542864819018</v>
      </c>
      <c r="T38" s="67">
        <f t="shared" si="3"/>
        <v>11.126349735972918</v>
      </c>
      <c r="U38" s="67">
        <f t="shared" si="3"/>
        <v>12.020771287779441</v>
      </c>
      <c r="V38" s="67">
        <f t="shared" si="3"/>
        <v>12.849739775681723</v>
      </c>
      <c r="W38" s="67">
        <f t="shared" si="3"/>
        <v>15.337261127002686</v>
      </c>
      <c r="X38" s="67">
        <f t="shared" si="3"/>
        <v>13.966177308865364</v>
      </c>
      <c r="Y38" s="67">
        <f t="shared" si="3"/>
        <v>14.972851167846695</v>
      </c>
      <c r="Z38" s="67">
        <f t="shared" si="3"/>
        <v>13.543846343171392</v>
      </c>
      <c r="AA38" s="67">
        <f t="shared" si="3"/>
        <v>12.743130748534567</v>
      </c>
      <c r="AB38" s="67">
        <f t="shared" si="3"/>
        <v>11.644134739778059</v>
      </c>
      <c r="AC38" s="67">
        <f t="shared" si="3"/>
        <v>10.862429013011361</v>
      </c>
      <c r="AD38" s="67">
        <f t="shared" si="3"/>
        <v>10.614214727304606</v>
      </c>
      <c r="AE38" s="67">
        <f t="shared" si="3"/>
        <v>7.5281283100103433</v>
      </c>
    </row>
    <row r="39" spans="1:31" s="65" customFormat="1" ht="18" customHeight="1" x14ac:dyDescent="0.15">
      <c r="A39" s="22" t="s">
        <v>155</v>
      </c>
      <c r="B39" s="67">
        <f t="shared" si="3"/>
        <v>19.886316901316313</v>
      </c>
      <c r="C39" s="67">
        <f t="shared" si="3"/>
        <v>19.574616161815911</v>
      </c>
      <c r="D39" s="67">
        <f t="shared" si="3"/>
        <v>18.965036963547227</v>
      </c>
      <c r="E39" s="67">
        <f t="shared" si="3"/>
        <v>21.826029978855267</v>
      </c>
      <c r="F39" s="67">
        <f t="shared" si="3"/>
        <v>23.051724757878524</v>
      </c>
      <c r="G39" s="67">
        <f t="shared" si="3"/>
        <v>23.144114083730081</v>
      </c>
      <c r="H39" s="67">
        <f t="shared" si="3"/>
        <v>23.248086940296599</v>
      </c>
      <c r="I39" s="67">
        <f t="shared" si="3"/>
        <v>23.559173933485265</v>
      </c>
      <c r="J39" s="67">
        <f t="shared" si="3"/>
        <v>24.652898411510236</v>
      </c>
      <c r="K39" s="67">
        <f t="shared" si="3"/>
        <v>24.588630314243247</v>
      </c>
      <c r="L39" s="67">
        <f t="shared" si="3"/>
        <v>24.561067300698479</v>
      </c>
      <c r="M39" s="67">
        <f t="shared" si="3"/>
        <v>23.530696784441048</v>
      </c>
      <c r="N39" s="67">
        <f t="shared" si="3"/>
        <v>22.403307310042958</v>
      </c>
      <c r="O39" s="67">
        <f t="shared" si="3"/>
        <v>21.08392780325984</v>
      </c>
      <c r="P39" s="67">
        <f t="shared" si="3"/>
        <v>17.455259497164906</v>
      </c>
      <c r="Q39" s="67">
        <f t="shared" si="3"/>
        <v>16.035839113298177</v>
      </c>
      <c r="R39" s="67">
        <f t="shared" si="3"/>
        <v>15.881639330831518</v>
      </c>
      <c r="S39" s="67">
        <f t="shared" si="3"/>
        <v>14.363559712812638</v>
      </c>
      <c r="T39" s="67">
        <f t="shared" si="3"/>
        <v>14.154305029245887</v>
      </c>
      <c r="U39" s="67">
        <f t="shared" si="3"/>
        <v>13.345881160474704</v>
      </c>
      <c r="V39" s="67">
        <f t="shared" si="3"/>
        <v>13.027272337307414</v>
      </c>
      <c r="W39" s="67">
        <f t="shared" si="3"/>
        <v>11.713728805709804</v>
      </c>
      <c r="X39" s="67">
        <f t="shared" si="3"/>
        <v>10.270469586622195</v>
      </c>
      <c r="Y39" s="67">
        <f t="shared" si="3"/>
        <v>9.5365339126868012</v>
      </c>
      <c r="Z39" s="67">
        <f t="shared" si="3"/>
        <v>10.829842622107936</v>
      </c>
      <c r="AA39" s="67">
        <f t="shared" si="3"/>
        <v>10.156220870332623</v>
      </c>
      <c r="AB39" s="67">
        <f t="shared" si="3"/>
        <v>9.284733415835948</v>
      </c>
      <c r="AC39" s="67">
        <f t="shared" si="3"/>
        <v>10.319374957029851</v>
      </c>
      <c r="AD39" s="67">
        <f t="shared" si="3"/>
        <v>11.206904947748583</v>
      </c>
      <c r="AE39" s="67">
        <f t="shared" si="3"/>
        <v>13.715200038435832</v>
      </c>
    </row>
    <row r="40" spans="1:31" s="65" customFormat="1" ht="18" customHeight="1" x14ac:dyDescent="0.15">
      <c r="A40" s="22" t="s">
        <v>133</v>
      </c>
      <c r="B40" s="67">
        <f t="shared" si="3"/>
        <v>5.5436950979872828</v>
      </c>
      <c r="C40" s="67">
        <f t="shared" si="3"/>
        <v>5.4122792242796587</v>
      </c>
      <c r="D40" s="67">
        <f t="shared" si="3"/>
        <v>5.5345977504992687</v>
      </c>
      <c r="E40" s="67">
        <f t="shared" si="3"/>
        <v>5.2214503918479895</v>
      </c>
      <c r="F40" s="67">
        <f t="shared" si="3"/>
        <v>5.350108506748291</v>
      </c>
      <c r="G40" s="67">
        <f t="shared" si="3"/>
        <v>5.7958438535797843</v>
      </c>
      <c r="H40" s="67">
        <f t="shared" si="3"/>
        <v>6.4717441637194657</v>
      </c>
      <c r="I40" s="67">
        <f t="shared" si="3"/>
        <v>6.2875538103888156</v>
      </c>
      <c r="J40" s="67">
        <f t="shared" si="3"/>
        <v>5.8073834588201487</v>
      </c>
      <c r="K40" s="67">
        <f t="shared" si="3"/>
        <v>5.3679460068201905</v>
      </c>
      <c r="L40" s="67">
        <f t="shared" si="3"/>
        <v>5.1694767649509838</v>
      </c>
      <c r="M40" s="67">
        <f t="shared" si="3"/>
        <v>5.1749767877076964</v>
      </c>
      <c r="N40" s="67">
        <f t="shared" si="3"/>
        <v>5.2945880508302849</v>
      </c>
      <c r="O40" s="67">
        <f t="shared" si="3"/>
        <v>5.4427768391928169</v>
      </c>
      <c r="P40" s="67">
        <f t="shared" si="3"/>
        <v>5.6592830046044345</v>
      </c>
      <c r="Q40" s="67">
        <f t="shared" ref="Q40:AE54" si="4">Q12/Q$27*100</f>
        <v>5.4095349261125376</v>
      </c>
      <c r="R40" s="67">
        <f t="shared" si="4"/>
        <v>5.6869553519143059</v>
      </c>
      <c r="S40" s="67">
        <f t="shared" si="4"/>
        <v>5.8969722851780588</v>
      </c>
      <c r="T40" s="67">
        <f t="shared" si="4"/>
        <v>6.6155687627957969</v>
      </c>
      <c r="U40" s="67">
        <f t="shared" si="4"/>
        <v>6.1254503649108756</v>
      </c>
      <c r="V40" s="67">
        <f t="shared" si="4"/>
        <v>5.9797816140147928</v>
      </c>
      <c r="W40" s="67">
        <f t="shared" si="4"/>
        <v>5.6980910307551715</v>
      </c>
      <c r="X40" s="67">
        <f t="shared" si="4"/>
        <v>5.5546217596888381</v>
      </c>
      <c r="Y40" s="67">
        <f t="shared" si="4"/>
        <v>5.5903337399339472</v>
      </c>
      <c r="Z40" s="67">
        <f t="shared" si="4"/>
        <v>5.7787489536631753</v>
      </c>
      <c r="AA40" s="67">
        <f t="shared" si="4"/>
        <v>5.748000246945927</v>
      </c>
      <c r="AB40" s="67">
        <f t="shared" si="4"/>
        <v>6.1012520011924964</v>
      </c>
      <c r="AC40" s="67">
        <f t="shared" si="4"/>
        <v>6.3179332005666069</v>
      </c>
      <c r="AD40" s="67">
        <f t="shared" si="4"/>
        <v>5.9201919722297536</v>
      </c>
      <c r="AE40" s="67">
        <f t="shared" si="4"/>
        <v>6.0460730828680767</v>
      </c>
    </row>
    <row r="41" spans="1:31" s="65" customFormat="1" ht="18" customHeight="1" x14ac:dyDescent="0.15">
      <c r="A41" s="22" t="s">
        <v>135</v>
      </c>
      <c r="B41" s="67">
        <f t="shared" ref="B41:Q47" si="5">B13/B$27*100</f>
        <v>0</v>
      </c>
      <c r="C41" s="67">
        <f t="shared" si="5"/>
        <v>0</v>
      </c>
      <c r="D41" s="67">
        <f t="shared" si="5"/>
        <v>0</v>
      </c>
      <c r="E41" s="67">
        <f t="shared" si="5"/>
        <v>0</v>
      </c>
      <c r="F41" s="67">
        <f t="shared" si="5"/>
        <v>0</v>
      </c>
      <c r="G41" s="67">
        <f t="shared" si="5"/>
        <v>0</v>
      </c>
      <c r="H41" s="67">
        <f t="shared" si="5"/>
        <v>0</v>
      </c>
      <c r="I41" s="67">
        <f t="shared" si="5"/>
        <v>0</v>
      </c>
      <c r="J41" s="67">
        <f t="shared" si="5"/>
        <v>0</v>
      </c>
      <c r="K41" s="67">
        <f t="shared" si="5"/>
        <v>0</v>
      </c>
      <c r="L41" s="67">
        <f t="shared" si="5"/>
        <v>0</v>
      </c>
      <c r="M41" s="67">
        <f t="shared" si="5"/>
        <v>0</v>
      </c>
      <c r="N41" s="67">
        <f t="shared" si="5"/>
        <v>0</v>
      </c>
      <c r="O41" s="67">
        <f t="shared" si="5"/>
        <v>0</v>
      </c>
      <c r="P41" s="67">
        <f t="shared" si="5"/>
        <v>0</v>
      </c>
      <c r="Q41" s="67">
        <f t="shared" si="5"/>
        <v>0</v>
      </c>
      <c r="R41" s="67">
        <f t="shared" si="4"/>
        <v>1.32192688101986E-7</v>
      </c>
      <c r="S41" s="67">
        <f t="shared" si="4"/>
        <v>1.3445111255633508E-7</v>
      </c>
      <c r="T41" s="67">
        <f t="shared" si="4"/>
        <v>0</v>
      </c>
      <c r="U41" s="67">
        <f t="shared" si="4"/>
        <v>0</v>
      </c>
      <c r="V41" s="67">
        <f t="shared" si="4"/>
        <v>0</v>
      </c>
      <c r="W41" s="67">
        <f t="shared" si="4"/>
        <v>0</v>
      </c>
      <c r="X41" s="67">
        <f t="shared" si="4"/>
        <v>0</v>
      </c>
      <c r="Y41" s="67">
        <f t="shared" si="4"/>
        <v>0</v>
      </c>
      <c r="Z41" s="67">
        <f t="shared" si="4"/>
        <v>0</v>
      </c>
      <c r="AA41" s="67">
        <f t="shared" si="4"/>
        <v>0</v>
      </c>
      <c r="AB41" s="67">
        <f t="shared" si="4"/>
        <v>0</v>
      </c>
      <c r="AC41" s="67">
        <f t="shared" si="4"/>
        <v>0</v>
      </c>
      <c r="AD41" s="67">
        <f t="shared" si="4"/>
        <v>0</v>
      </c>
      <c r="AE41" s="67">
        <f t="shared" si="4"/>
        <v>0</v>
      </c>
    </row>
    <row r="42" spans="1:31" s="65" customFormat="1" ht="18" customHeight="1" x14ac:dyDescent="0.15">
      <c r="A42" s="22" t="s">
        <v>137</v>
      </c>
      <c r="B42" s="67">
        <f t="shared" si="5"/>
        <v>29.535325058354417</v>
      </c>
      <c r="C42" s="67">
        <f t="shared" si="5"/>
        <v>29.057653009524937</v>
      </c>
      <c r="D42" s="67">
        <f t="shared" si="5"/>
        <v>29.513971151292694</v>
      </c>
      <c r="E42" s="67">
        <f t="shared" si="5"/>
        <v>28.927483579827211</v>
      </c>
      <c r="F42" s="67">
        <f t="shared" si="5"/>
        <v>26.790173256282785</v>
      </c>
      <c r="G42" s="67">
        <f t="shared" si="5"/>
        <v>27.072372882669843</v>
      </c>
      <c r="H42" s="67">
        <f t="shared" si="5"/>
        <v>26.574286552245518</v>
      </c>
      <c r="I42" s="67">
        <f t="shared" si="5"/>
        <v>26.189233328690282</v>
      </c>
      <c r="J42" s="67">
        <f t="shared" si="5"/>
        <v>26.821682044044774</v>
      </c>
      <c r="K42" s="67">
        <f t="shared" si="5"/>
        <v>24.346829653361798</v>
      </c>
      <c r="L42" s="67">
        <f t="shared" si="5"/>
        <v>23.750625180294062</v>
      </c>
      <c r="M42" s="67">
        <f t="shared" si="5"/>
        <v>24.067138192055658</v>
      </c>
      <c r="N42" s="67">
        <f t="shared" si="5"/>
        <v>24.281908749256129</v>
      </c>
      <c r="O42" s="67">
        <f t="shared" si="5"/>
        <v>24.633785758436044</v>
      </c>
      <c r="P42" s="67">
        <f t="shared" si="5"/>
        <v>25.330835381572296</v>
      </c>
      <c r="Q42" s="67">
        <f t="shared" si="5"/>
        <v>25.073752066114942</v>
      </c>
      <c r="R42" s="67">
        <f t="shared" si="4"/>
        <v>24.956852438796201</v>
      </c>
      <c r="S42" s="67">
        <f t="shared" si="4"/>
        <v>25.447160064710999</v>
      </c>
      <c r="T42" s="67">
        <f t="shared" si="4"/>
        <v>26.895519017542618</v>
      </c>
      <c r="U42" s="67">
        <f t="shared" si="4"/>
        <v>26.099532546818544</v>
      </c>
      <c r="V42" s="67">
        <f t="shared" si="4"/>
        <v>24.260380558733331</v>
      </c>
      <c r="W42" s="67">
        <f t="shared" si="4"/>
        <v>25.292422160176503</v>
      </c>
      <c r="X42" s="67">
        <f t="shared" si="4"/>
        <v>24.275403615457787</v>
      </c>
      <c r="Y42" s="67">
        <f t="shared" si="4"/>
        <v>24.593584889769588</v>
      </c>
      <c r="Z42" s="67">
        <f t="shared" si="4"/>
        <v>24.723731606319745</v>
      </c>
      <c r="AA42" s="67">
        <f t="shared" si="4"/>
        <v>25.811915664973672</v>
      </c>
      <c r="AB42" s="67">
        <f t="shared" si="4"/>
        <v>25.784112421521034</v>
      </c>
      <c r="AC42" s="67">
        <f t="shared" si="4"/>
        <v>25.37171266408577</v>
      </c>
      <c r="AD42" s="67">
        <f t="shared" si="4"/>
        <v>25.728323671323146</v>
      </c>
      <c r="AE42" s="67">
        <f t="shared" si="4"/>
        <v>26.406007782276902</v>
      </c>
    </row>
    <row r="43" spans="1:31" s="65" customFormat="1" ht="18" customHeight="1" x14ac:dyDescent="0.15">
      <c r="A43" s="22" t="s">
        <v>139</v>
      </c>
      <c r="B43" s="67">
        <f t="shared" si="5"/>
        <v>0.88184024235010372</v>
      </c>
      <c r="C43" s="67">
        <f t="shared" si="5"/>
        <v>1.4008272224942937</v>
      </c>
      <c r="D43" s="67">
        <f t="shared" si="5"/>
        <v>2.0947281795209145</v>
      </c>
      <c r="E43" s="67">
        <f t="shared" si="5"/>
        <v>1.3672362954276152</v>
      </c>
      <c r="F43" s="67">
        <f t="shared" si="5"/>
        <v>0.79587159736887769</v>
      </c>
      <c r="G43" s="67">
        <f t="shared" si="5"/>
        <v>1.0070652033374246</v>
      </c>
      <c r="H43" s="67">
        <f t="shared" si="5"/>
        <v>0.49882805569887834</v>
      </c>
      <c r="I43" s="67">
        <f t="shared" si="5"/>
        <v>0.46132468070713545</v>
      </c>
      <c r="J43" s="67">
        <f t="shared" si="5"/>
        <v>0.45025118111317486</v>
      </c>
      <c r="K43" s="67">
        <f t="shared" si="5"/>
        <v>1.9911957505514926</v>
      </c>
      <c r="L43" s="67">
        <f t="shared" si="5"/>
        <v>3.6297797929647277</v>
      </c>
      <c r="M43" s="67">
        <f t="shared" si="5"/>
        <v>2.4189129880460758</v>
      </c>
      <c r="N43" s="67">
        <f t="shared" si="5"/>
        <v>1.2134777291979664</v>
      </c>
      <c r="O43" s="67">
        <f t="shared" si="5"/>
        <v>1.5122079787646436</v>
      </c>
      <c r="P43" s="67">
        <f t="shared" si="5"/>
        <v>0.78318340316378132</v>
      </c>
      <c r="Q43" s="67">
        <f t="shared" si="5"/>
        <v>0.15271788655185042</v>
      </c>
      <c r="R43" s="67">
        <f t="shared" si="4"/>
        <v>0.16198389667802579</v>
      </c>
      <c r="S43" s="67">
        <f t="shared" si="4"/>
        <v>0.10435611332617527</v>
      </c>
      <c r="T43" s="67">
        <f t="shared" si="4"/>
        <v>0.16705798566379973</v>
      </c>
      <c r="U43" s="67">
        <f t="shared" si="4"/>
        <v>0.13015713176597382</v>
      </c>
      <c r="V43" s="67">
        <f t="shared" si="4"/>
        <v>6.1057348486483524E-2</v>
      </c>
      <c r="W43" s="67">
        <f t="shared" si="4"/>
        <v>3.626587421757925E-2</v>
      </c>
      <c r="X43" s="67">
        <f t="shared" si="4"/>
        <v>0.90070368679437474</v>
      </c>
      <c r="Y43" s="67">
        <f t="shared" si="4"/>
        <v>0.76370972710648488</v>
      </c>
      <c r="Z43" s="67">
        <f t="shared" si="4"/>
        <v>0.14918639858880489</v>
      </c>
      <c r="AA43" s="67">
        <f t="shared" si="4"/>
        <v>8.3979445691375998E-2</v>
      </c>
      <c r="AB43" s="67">
        <f t="shared" si="4"/>
        <v>1.3238458001143583</v>
      </c>
      <c r="AC43" s="67">
        <f t="shared" si="4"/>
        <v>1.9063412742934098</v>
      </c>
      <c r="AD43" s="67">
        <f t="shared" si="4"/>
        <v>7.3898683980482632E-2</v>
      </c>
      <c r="AE43" s="67">
        <f t="shared" si="4"/>
        <v>0.12799745996288972</v>
      </c>
    </row>
    <row r="44" spans="1:31" s="65" customFormat="1" ht="18" customHeight="1" x14ac:dyDescent="0.15">
      <c r="A44" s="22" t="s">
        <v>141</v>
      </c>
      <c r="B44" s="67">
        <f t="shared" si="5"/>
        <v>8.1276030753568804</v>
      </c>
      <c r="C44" s="67">
        <f t="shared" si="5"/>
        <v>7.3167001011216399</v>
      </c>
      <c r="D44" s="67">
        <f t="shared" si="5"/>
        <v>7.0852922271326797</v>
      </c>
      <c r="E44" s="67">
        <f t="shared" si="5"/>
        <v>7.0858282646766284</v>
      </c>
      <c r="F44" s="67">
        <f t="shared" si="5"/>
        <v>7.2183102287422436</v>
      </c>
      <c r="G44" s="67">
        <f t="shared" si="5"/>
        <v>7.593557175772375</v>
      </c>
      <c r="H44" s="67">
        <f t="shared" si="5"/>
        <v>7.5608875987923536</v>
      </c>
      <c r="I44" s="67">
        <f t="shared" si="5"/>
        <v>8.6198133174704807</v>
      </c>
      <c r="J44" s="67">
        <f t="shared" si="5"/>
        <v>9.9339166265404728</v>
      </c>
      <c r="K44" s="67">
        <f t="shared" si="5"/>
        <v>10.240271765746025</v>
      </c>
      <c r="L44" s="67">
        <f t="shared" si="5"/>
        <v>11.410948359134037</v>
      </c>
      <c r="M44" s="67">
        <f t="shared" si="5"/>
        <v>12.860091114877825</v>
      </c>
      <c r="N44" s="67">
        <f t="shared" si="5"/>
        <v>13.941574213167934</v>
      </c>
      <c r="O44" s="67">
        <f t="shared" si="5"/>
        <v>14.589055633239322</v>
      </c>
      <c r="P44" s="67">
        <f t="shared" si="5"/>
        <v>15.183867115979824</v>
      </c>
      <c r="Q44" s="67">
        <f t="shared" si="5"/>
        <v>16.104946621484252</v>
      </c>
      <c r="R44" s="67">
        <f t="shared" si="4"/>
        <v>14.758501038132973</v>
      </c>
      <c r="S44" s="67">
        <f t="shared" si="4"/>
        <v>14.497132590701757</v>
      </c>
      <c r="T44" s="67">
        <f t="shared" si="4"/>
        <v>14.547605952673234</v>
      </c>
      <c r="U44" s="67">
        <f t="shared" si="4"/>
        <v>14.496431418957807</v>
      </c>
      <c r="V44" s="67">
        <f t="shared" si="4"/>
        <v>12.842000876447482</v>
      </c>
      <c r="W44" s="67">
        <f t="shared" si="4"/>
        <v>12.848058469559346</v>
      </c>
      <c r="X44" s="67">
        <f t="shared" si="4"/>
        <v>12.383866774123192</v>
      </c>
      <c r="Y44" s="67">
        <f t="shared" si="4"/>
        <v>13.088434180591188</v>
      </c>
      <c r="Z44" s="67">
        <f t="shared" si="4"/>
        <v>13.626217552624228</v>
      </c>
      <c r="AA44" s="67">
        <f t="shared" si="4"/>
        <v>14.171628625644797</v>
      </c>
      <c r="AB44" s="67">
        <f t="shared" si="4"/>
        <v>14.660427337751392</v>
      </c>
      <c r="AC44" s="67">
        <f t="shared" si="4"/>
        <v>14.518949046563037</v>
      </c>
      <c r="AD44" s="67">
        <f t="shared" si="4"/>
        <v>14.732957636761892</v>
      </c>
      <c r="AE44" s="67">
        <f t="shared" si="4"/>
        <v>14.55507052142972</v>
      </c>
    </row>
    <row r="45" spans="1:31" s="65" customFormat="1" ht="18" customHeight="1" x14ac:dyDescent="0.15">
      <c r="A45" s="22" t="s">
        <v>143</v>
      </c>
      <c r="B45" s="67">
        <f t="shared" si="5"/>
        <v>0</v>
      </c>
      <c r="C45" s="67">
        <f t="shared" si="5"/>
        <v>0</v>
      </c>
      <c r="D45" s="67">
        <f t="shared" si="5"/>
        <v>0</v>
      </c>
      <c r="E45" s="67">
        <f t="shared" si="5"/>
        <v>0</v>
      </c>
      <c r="F45" s="67">
        <f t="shared" si="5"/>
        <v>0</v>
      </c>
      <c r="G45" s="67">
        <f t="shared" si="5"/>
        <v>0</v>
      </c>
      <c r="H45" s="67">
        <f t="shared" si="5"/>
        <v>0</v>
      </c>
      <c r="I45" s="67">
        <f t="shared" si="5"/>
        <v>0</v>
      </c>
      <c r="J45" s="67">
        <f t="shared" si="5"/>
        <v>0</v>
      </c>
      <c r="K45" s="67">
        <f t="shared" si="5"/>
        <v>0</v>
      </c>
      <c r="L45" s="67">
        <f t="shared" si="5"/>
        <v>0</v>
      </c>
      <c r="M45" s="67">
        <f t="shared" si="5"/>
        <v>0</v>
      </c>
      <c r="N45" s="67">
        <f t="shared" si="5"/>
        <v>0</v>
      </c>
      <c r="O45" s="67">
        <f t="shared" si="5"/>
        <v>0</v>
      </c>
      <c r="P45" s="67">
        <f t="shared" si="5"/>
        <v>0</v>
      </c>
      <c r="Q45" s="67">
        <f t="shared" si="5"/>
        <v>0</v>
      </c>
      <c r="R45" s="67">
        <f t="shared" si="4"/>
        <v>0.22522553962945638</v>
      </c>
      <c r="S45" s="67">
        <f t="shared" si="4"/>
        <v>0</v>
      </c>
      <c r="T45" s="67">
        <f t="shared" si="4"/>
        <v>0</v>
      </c>
      <c r="U45" s="67">
        <f t="shared" si="4"/>
        <v>0</v>
      </c>
      <c r="V45" s="67">
        <f t="shared" si="4"/>
        <v>0</v>
      </c>
      <c r="W45" s="67">
        <f t="shared" si="4"/>
        <v>0</v>
      </c>
      <c r="X45" s="67">
        <f t="shared" si="4"/>
        <v>0</v>
      </c>
      <c r="Y45" s="67">
        <f t="shared" si="4"/>
        <v>0</v>
      </c>
      <c r="Z45" s="67">
        <f t="shared" si="4"/>
        <v>0</v>
      </c>
      <c r="AA45" s="67">
        <f t="shared" si="4"/>
        <v>0</v>
      </c>
      <c r="AB45" s="67">
        <f t="shared" si="4"/>
        <v>0</v>
      </c>
      <c r="AC45" s="67">
        <f t="shared" si="4"/>
        <v>0</v>
      </c>
      <c r="AD45" s="67">
        <f t="shared" si="4"/>
        <v>0</v>
      </c>
      <c r="AE45" s="67">
        <f t="shared" si="4"/>
        <v>0</v>
      </c>
    </row>
    <row r="46" spans="1:31" s="65" customFormat="1" ht="18" customHeight="1" x14ac:dyDescent="0.15">
      <c r="A46" s="22" t="s">
        <v>145</v>
      </c>
      <c r="B46" s="67">
        <f t="shared" si="5"/>
        <v>0</v>
      </c>
      <c r="C46" s="67">
        <f t="shared" si="5"/>
        <v>0</v>
      </c>
      <c r="D46" s="67">
        <f t="shared" si="5"/>
        <v>0</v>
      </c>
      <c r="E46" s="67">
        <f t="shared" si="5"/>
        <v>0</v>
      </c>
      <c r="F46" s="67">
        <f t="shared" si="5"/>
        <v>0</v>
      </c>
      <c r="G46" s="67">
        <f t="shared" si="5"/>
        <v>0</v>
      </c>
      <c r="H46" s="67">
        <f t="shared" si="5"/>
        <v>0</v>
      </c>
      <c r="I46" s="67">
        <f t="shared" si="5"/>
        <v>0</v>
      </c>
      <c r="J46" s="67">
        <f t="shared" si="5"/>
        <v>0</v>
      </c>
      <c r="K46" s="67">
        <f t="shared" si="5"/>
        <v>0</v>
      </c>
      <c r="L46" s="67">
        <f t="shared" si="5"/>
        <v>0</v>
      </c>
      <c r="M46" s="67">
        <f t="shared" si="5"/>
        <v>0</v>
      </c>
      <c r="N46" s="67">
        <f t="shared" si="5"/>
        <v>0</v>
      </c>
      <c r="O46" s="67">
        <f t="shared" si="5"/>
        <v>0</v>
      </c>
      <c r="P46" s="67">
        <f t="shared" si="5"/>
        <v>0</v>
      </c>
      <c r="Q46" s="67">
        <f t="shared" si="5"/>
        <v>0</v>
      </c>
      <c r="R46" s="67">
        <f t="shared" si="4"/>
        <v>1.32192688101986E-7</v>
      </c>
      <c r="S46" s="67">
        <f t="shared" si="4"/>
        <v>1.3445111255633508E-7</v>
      </c>
      <c r="T46" s="67">
        <f t="shared" si="4"/>
        <v>0</v>
      </c>
      <c r="U46" s="67">
        <f t="shared" si="4"/>
        <v>0</v>
      </c>
      <c r="V46" s="67">
        <f t="shared" si="4"/>
        <v>0</v>
      </c>
      <c r="W46" s="67">
        <f t="shared" si="4"/>
        <v>0</v>
      </c>
      <c r="X46" s="67">
        <f t="shared" si="4"/>
        <v>0</v>
      </c>
      <c r="Y46" s="67">
        <f t="shared" si="4"/>
        <v>0</v>
      </c>
      <c r="Z46" s="67">
        <f t="shared" si="4"/>
        <v>0</v>
      </c>
      <c r="AA46" s="67">
        <f t="shared" si="4"/>
        <v>0</v>
      </c>
      <c r="AB46" s="67">
        <f t="shared" si="4"/>
        <v>0</v>
      </c>
      <c r="AC46" s="67">
        <f t="shared" si="4"/>
        <v>0</v>
      </c>
      <c r="AD46" s="67">
        <f t="shared" si="4"/>
        <v>0</v>
      </c>
      <c r="AE46" s="67">
        <f t="shared" si="4"/>
        <v>0</v>
      </c>
    </row>
    <row r="47" spans="1:31" s="65" customFormat="1" ht="18" customHeight="1" x14ac:dyDescent="0.15">
      <c r="A47" s="63" t="s">
        <v>147</v>
      </c>
      <c r="B47" s="67">
        <f t="shared" si="5"/>
        <v>0</v>
      </c>
      <c r="C47" s="67">
        <f t="shared" si="5"/>
        <v>0</v>
      </c>
      <c r="D47" s="67">
        <f t="shared" si="5"/>
        <v>0</v>
      </c>
      <c r="E47" s="67">
        <f t="shared" si="5"/>
        <v>0</v>
      </c>
      <c r="F47" s="67">
        <f t="shared" si="5"/>
        <v>0</v>
      </c>
      <c r="G47" s="67">
        <f t="shared" si="5"/>
        <v>0</v>
      </c>
      <c r="H47" s="67">
        <f t="shared" si="5"/>
        <v>0</v>
      </c>
      <c r="I47" s="67">
        <f t="shared" si="5"/>
        <v>0</v>
      </c>
      <c r="J47" s="67">
        <f t="shared" si="5"/>
        <v>0</v>
      </c>
      <c r="K47" s="67">
        <f t="shared" si="5"/>
        <v>0</v>
      </c>
      <c r="L47" s="67">
        <f t="shared" si="5"/>
        <v>0</v>
      </c>
      <c r="M47" s="67">
        <f t="shared" si="5"/>
        <v>0</v>
      </c>
      <c r="N47" s="67">
        <f t="shared" si="5"/>
        <v>0</v>
      </c>
      <c r="O47" s="67">
        <f t="shared" si="5"/>
        <v>0</v>
      </c>
      <c r="P47" s="67">
        <f t="shared" si="5"/>
        <v>0</v>
      </c>
      <c r="Q47" s="67">
        <f t="shared" si="5"/>
        <v>0</v>
      </c>
      <c r="R47" s="67">
        <f t="shared" si="4"/>
        <v>0</v>
      </c>
      <c r="S47" s="67">
        <f t="shared" si="4"/>
        <v>0</v>
      </c>
      <c r="T47" s="67">
        <f t="shared" si="4"/>
        <v>0</v>
      </c>
      <c r="U47" s="67">
        <f t="shared" si="4"/>
        <v>0</v>
      </c>
      <c r="V47" s="67">
        <f t="shared" si="4"/>
        <v>0</v>
      </c>
      <c r="W47" s="67">
        <f t="shared" si="4"/>
        <v>0</v>
      </c>
      <c r="X47" s="67">
        <f t="shared" si="4"/>
        <v>0</v>
      </c>
      <c r="Y47" s="67">
        <f t="shared" si="4"/>
        <v>0</v>
      </c>
      <c r="Z47" s="67">
        <f t="shared" si="4"/>
        <v>0</v>
      </c>
      <c r="AA47" s="67">
        <f t="shared" si="4"/>
        <v>0</v>
      </c>
      <c r="AB47" s="67">
        <f t="shared" si="4"/>
        <v>0</v>
      </c>
      <c r="AC47" s="67">
        <f t="shared" si="4"/>
        <v>0</v>
      </c>
      <c r="AD47" s="67">
        <f t="shared" si="4"/>
        <v>0</v>
      </c>
      <c r="AE47" s="67">
        <f t="shared" si="4"/>
        <v>0</v>
      </c>
    </row>
    <row r="48" spans="1:31" s="65" customFormat="1" ht="18" customHeight="1" x14ac:dyDescent="0.15">
      <c r="A48" s="22" t="s">
        <v>201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>
        <f>Q20/Q$27*100</f>
        <v>0</v>
      </c>
      <c r="R48" s="67">
        <f t="shared" si="4"/>
        <v>0</v>
      </c>
      <c r="S48" s="67">
        <f t="shared" si="4"/>
        <v>0</v>
      </c>
      <c r="T48" s="67">
        <f t="shared" si="4"/>
        <v>0</v>
      </c>
      <c r="U48" s="67">
        <f t="shared" si="4"/>
        <v>0</v>
      </c>
      <c r="V48" s="67">
        <f t="shared" si="4"/>
        <v>0</v>
      </c>
      <c r="W48" s="67">
        <f t="shared" si="4"/>
        <v>0</v>
      </c>
      <c r="X48" s="67">
        <f t="shared" si="4"/>
        <v>0</v>
      </c>
      <c r="Y48" s="67">
        <f t="shared" si="4"/>
        <v>0</v>
      </c>
      <c r="Z48" s="67">
        <f t="shared" si="4"/>
        <v>0</v>
      </c>
      <c r="AA48" s="67">
        <f t="shared" si="4"/>
        <v>0</v>
      </c>
      <c r="AB48" s="67">
        <f t="shared" si="4"/>
        <v>0</v>
      </c>
      <c r="AC48" s="67">
        <f t="shared" si="4"/>
        <v>0</v>
      </c>
      <c r="AD48" s="67">
        <f t="shared" si="4"/>
        <v>0</v>
      </c>
      <c r="AE48" s="67">
        <f t="shared" si="4"/>
        <v>0</v>
      </c>
    </row>
    <row r="49" spans="1:31" s="65" customFormat="1" ht="18" customHeight="1" x14ac:dyDescent="0.15">
      <c r="A49" s="22" t="s">
        <v>202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>
        <f>Q21/Q$27*100</f>
        <v>0</v>
      </c>
      <c r="R49" s="67">
        <f t="shared" si="4"/>
        <v>0</v>
      </c>
      <c r="S49" s="67">
        <f t="shared" si="4"/>
        <v>0</v>
      </c>
      <c r="T49" s="67">
        <f t="shared" si="4"/>
        <v>0</v>
      </c>
      <c r="U49" s="67">
        <f t="shared" si="4"/>
        <v>0</v>
      </c>
      <c r="V49" s="67">
        <f t="shared" si="4"/>
        <v>0</v>
      </c>
      <c r="W49" s="67">
        <f t="shared" si="4"/>
        <v>0</v>
      </c>
      <c r="X49" s="67">
        <f t="shared" si="4"/>
        <v>0</v>
      </c>
      <c r="Y49" s="67">
        <f t="shared" si="4"/>
        <v>0</v>
      </c>
      <c r="Z49" s="67">
        <f t="shared" si="4"/>
        <v>0</v>
      </c>
      <c r="AA49" s="67">
        <f t="shared" si="4"/>
        <v>0</v>
      </c>
      <c r="AB49" s="67">
        <f t="shared" si="4"/>
        <v>0</v>
      </c>
      <c r="AC49" s="67">
        <f t="shared" si="4"/>
        <v>0</v>
      </c>
      <c r="AD49" s="67">
        <f t="shared" si="4"/>
        <v>0</v>
      </c>
      <c r="AE49" s="67">
        <f t="shared" si="4"/>
        <v>0</v>
      </c>
    </row>
    <row r="50" spans="1:31" s="65" customFormat="1" ht="18" customHeight="1" x14ac:dyDescent="0.15">
      <c r="A50" s="22" t="s">
        <v>156</v>
      </c>
      <c r="B50" s="67">
        <f t="shared" ref="B50:I53" si="6">B23/B$27*100</f>
        <v>0</v>
      </c>
      <c r="C50" s="67">
        <f t="shared" si="6"/>
        <v>0</v>
      </c>
      <c r="D50" s="67">
        <f t="shared" si="6"/>
        <v>0</v>
      </c>
      <c r="E50" s="67">
        <f t="shared" si="6"/>
        <v>0</v>
      </c>
      <c r="F50" s="67">
        <f t="shared" si="6"/>
        <v>0</v>
      </c>
      <c r="G50" s="67">
        <f t="shared" si="6"/>
        <v>0</v>
      </c>
      <c r="H50" s="67">
        <f t="shared" si="6"/>
        <v>0</v>
      </c>
      <c r="I50" s="67">
        <f t="shared" si="6"/>
        <v>0</v>
      </c>
      <c r="J50" s="67">
        <f t="shared" ref="J50:Q54" si="7">J22/J$27*100</f>
        <v>0</v>
      </c>
      <c r="K50" s="67">
        <f t="shared" si="7"/>
        <v>0</v>
      </c>
      <c r="L50" s="67">
        <f t="shared" si="7"/>
        <v>0</v>
      </c>
      <c r="M50" s="67">
        <f t="shared" si="7"/>
        <v>0</v>
      </c>
      <c r="N50" s="67">
        <f t="shared" si="7"/>
        <v>0</v>
      </c>
      <c r="O50" s="67">
        <f t="shared" si="7"/>
        <v>0</v>
      </c>
      <c r="P50" s="67">
        <f t="shared" si="7"/>
        <v>0</v>
      </c>
      <c r="Q50" s="67">
        <f t="shared" si="7"/>
        <v>0</v>
      </c>
      <c r="R50" s="67">
        <f t="shared" si="4"/>
        <v>0</v>
      </c>
      <c r="S50" s="67">
        <f t="shared" si="4"/>
        <v>0</v>
      </c>
      <c r="T50" s="67">
        <f t="shared" si="4"/>
        <v>0</v>
      </c>
      <c r="U50" s="67">
        <f t="shared" si="4"/>
        <v>0</v>
      </c>
      <c r="V50" s="67">
        <f t="shared" si="4"/>
        <v>0</v>
      </c>
      <c r="W50" s="67">
        <f t="shared" si="4"/>
        <v>0</v>
      </c>
      <c r="X50" s="67">
        <f t="shared" si="4"/>
        <v>0</v>
      </c>
      <c r="Y50" s="67">
        <f t="shared" si="4"/>
        <v>0</v>
      </c>
      <c r="Z50" s="67">
        <f t="shared" si="4"/>
        <v>0</v>
      </c>
      <c r="AA50" s="67">
        <f t="shared" si="4"/>
        <v>0</v>
      </c>
      <c r="AB50" s="67">
        <f t="shared" si="4"/>
        <v>0</v>
      </c>
      <c r="AC50" s="67">
        <f t="shared" si="4"/>
        <v>0</v>
      </c>
      <c r="AD50" s="67">
        <f t="shared" si="4"/>
        <v>0</v>
      </c>
      <c r="AE50" s="67">
        <f t="shared" si="4"/>
        <v>0</v>
      </c>
    </row>
    <row r="51" spans="1:31" s="65" customFormat="1" ht="18" customHeight="1" x14ac:dyDescent="0.15">
      <c r="A51" s="22" t="s">
        <v>157</v>
      </c>
      <c r="B51" s="67">
        <f t="shared" si="6"/>
        <v>0</v>
      </c>
      <c r="C51" s="67">
        <f t="shared" si="6"/>
        <v>0</v>
      </c>
      <c r="D51" s="67">
        <f t="shared" si="6"/>
        <v>0</v>
      </c>
      <c r="E51" s="67">
        <f t="shared" si="6"/>
        <v>0</v>
      </c>
      <c r="F51" s="67">
        <f t="shared" si="6"/>
        <v>0</v>
      </c>
      <c r="G51" s="67">
        <f t="shared" si="6"/>
        <v>0</v>
      </c>
      <c r="H51" s="67">
        <f t="shared" si="6"/>
        <v>0</v>
      </c>
      <c r="I51" s="67">
        <f t="shared" si="6"/>
        <v>0</v>
      </c>
      <c r="J51" s="67">
        <f t="shared" si="7"/>
        <v>0</v>
      </c>
      <c r="K51" s="67">
        <f t="shared" si="7"/>
        <v>0</v>
      </c>
      <c r="L51" s="67">
        <f t="shared" si="7"/>
        <v>0</v>
      </c>
      <c r="M51" s="67">
        <f t="shared" si="7"/>
        <v>0</v>
      </c>
      <c r="N51" s="67">
        <f t="shared" si="7"/>
        <v>0</v>
      </c>
      <c r="O51" s="67">
        <f t="shared" si="7"/>
        <v>0</v>
      </c>
      <c r="P51" s="67">
        <f t="shared" si="7"/>
        <v>0</v>
      </c>
      <c r="Q51" s="67">
        <f t="shared" si="7"/>
        <v>0</v>
      </c>
      <c r="R51" s="67">
        <f t="shared" si="4"/>
        <v>0</v>
      </c>
      <c r="S51" s="67">
        <f t="shared" si="4"/>
        <v>0</v>
      </c>
      <c r="T51" s="67">
        <f t="shared" si="4"/>
        <v>0</v>
      </c>
      <c r="U51" s="67">
        <f t="shared" si="4"/>
        <v>0</v>
      </c>
      <c r="V51" s="67">
        <f t="shared" si="4"/>
        <v>0</v>
      </c>
      <c r="W51" s="67">
        <f t="shared" si="4"/>
        <v>0</v>
      </c>
      <c r="X51" s="67">
        <f t="shared" si="4"/>
        <v>0</v>
      </c>
      <c r="Y51" s="67">
        <f t="shared" si="4"/>
        <v>0</v>
      </c>
      <c r="Z51" s="67">
        <f t="shared" si="4"/>
        <v>0</v>
      </c>
      <c r="AA51" s="67">
        <f t="shared" si="4"/>
        <v>0</v>
      </c>
      <c r="AB51" s="67">
        <f t="shared" si="4"/>
        <v>0</v>
      </c>
      <c r="AC51" s="67">
        <f t="shared" si="4"/>
        <v>0</v>
      </c>
      <c r="AD51" s="67">
        <f t="shared" si="4"/>
        <v>0</v>
      </c>
      <c r="AE51" s="67">
        <f t="shared" si="4"/>
        <v>0</v>
      </c>
    </row>
    <row r="52" spans="1:31" s="65" customFormat="1" ht="18" customHeight="1" x14ac:dyDescent="0.15">
      <c r="A52" s="22" t="s">
        <v>158</v>
      </c>
      <c r="B52" s="67">
        <f t="shared" si="6"/>
        <v>0</v>
      </c>
      <c r="C52" s="67">
        <f t="shared" si="6"/>
        <v>0</v>
      </c>
      <c r="D52" s="67">
        <f t="shared" si="6"/>
        <v>0</v>
      </c>
      <c r="E52" s="67">
        <f t="shared" si="6"/>
        <v>0</v>
      </c>
      <c r="F52" s="67">
        <f t="shared" si="6"/>
        <v>0</v>
      </c>
      <c r="G52" s="67">
        <f t="shared" si="6"/>
        <v>0</v>
      </c>
      <c r="H52" s="67">
        <f t="shared" si="6"/>
        <v>0</v>
      </c>
      <c r="I52" s="67">
        <f t="shared" si="6"/>
        <v>0</v>
      </c>
      <c r="J52" s="67">
        <f t="shared" si="7"/>
        <v>0</v>
      </c>
      <c r="K52" s="67">
        <f t="shared" si="7"/>
        <v>0</v>
      </c>
      <c r="L52" s="67">
        <f t="shared" si="7"/>
        <v>0</v>
      </c>
      <c r="M52" s="67">
        <f t="shared" si="7"/>
        <v>0</v>
      </c>
      <c r="N52" s="67">
        <f t="shared" si="7"/>
        <v>0</v>
      </c>
      <c r="O52" s="67">
        <f t="shared" si="7"/>
        <v>0</v>
      </c>
      <c r="P52" s="67">
        <f t="shared" si="7"/>
        <v>0</v>
      </c>
      <c r="Q52" s="67">
        <f t="shared" si="7"/>
        <v>0</v>
      </c>
      <c r="R52" s="67">
        <f t="shared" si="4"/>
        <v>0</v>
      </c>
      <c r="S52" s="67">
        <f t="shared" si="4"/>
        <v>0</v>
      </c>
      <c r="T52" s="67">
        <f t="shared" si="4"/>
        <v>0</v>
      </c>
      <c r="U52" s="67">
        <f t="shared" si="4"/>
        <v>0</v>
      </c>
      <c r="V52" s="67">
        <f t="shared" si="4"/>
        <v>0</v>
      </c>
      <c r="W52" s="67">
        <f t="shared" si="4"/>
        <v>0</v>
      </c>
      <c r="X52" s="67">
        <f t="shared" si="4"/>
        <v>0</v>
      </c>
      <c r="Y52" s="67">
        <f t="shared" si="4"/>
        <v>0</v>
      </c>
      <c r="Z52" s="67">
        <f t="shared" si="4"/>
        <v>0</v>
      </c>
      <c r="AA52" s="67">
        <f t="shared" si="4"/>
        <v>0</v>
      </c>
      <c r="AB52" s="67">
        <f t="shared" si="4"/>
        <v>0</v>
      </c>
      <c r="AC52" s="67">
        <f t="shared" si="4"/>
        <v>0</v>
      </c>
      <c r="AD52" s="67">
        <f t="shared" si="4"/>
        <v>0</v>
      </c>
      <c r="AE52" s="67">
        <f t="shared" si="4"/>
        <v>0</v>
      </c>
    </row>
    <row r="53" spans="1:31" s="65" customFormat="1" ht="18" customHeight="1" x14ac:dyDescent="0.15">
      <c r="A53" s="22" t="s">
        <v>159</v>
      </c>
      <c r="B53" s="67">
        <f t="shared" si="6"/>
        <v>0</v>
      </c>
      <c r="C53" s="67">
        <f t="shared" si="6"/>
        <v>0</v>
      </c>
      <c r="D53" s="67">
        <f t="shared" si="6"/>
        <v>0</v>
      </c>
      <c r="E53" s="67">
        <f t="shared" si="6"/>
        <v>0</v>
      </c>
      <c r="F53" s="67">
        <f t="shared" si="6"/>
        <v>0</v>
      </c>
      <c r="G53" s="67">
        <f t="shared" si="6"/>
        <v>0</v>
      </c>
      <c r="H53" s="67">
        <f t="shared" si="6"/>
        <v>0</v>
      </c>
      <c r="I53" s="67">
        <f t="shared" si="6"/>
        <v>0</v>
      </c>
      <c r="J53" s="67">
        <f t="shared" si="7"/>
        <v>0</v>
      </c>
      <c r="K53" s="67">
        <f t="shared" si="7"/>
        <v>0</v>
      </c>
      <c r="L53" s="67">
        <f t="shared" si="7"/>
        <v>0</v>
      </c>
      <c r="M53" s="67">
        <f t="shared" si="7"/>
        <v>0</v>
      </c>
      <c r="N53" s="67">
        <f t="shared" si="7"/>
        <v>0</v>
      </c>
      <c r="O53" s="67">
        <f t="shared" si="7"/>
        <v>0</v>
      </c>
      <c r="P53" s="67">
        <f t="shared" si="7"/>
        <v>0</v>
      </c>
      <c r="Q53" s="67">
        <f t="shared" si="7"/>
        <v>0</v>
      </c>
      <c r="R53" s="67">
        <f t="shared" si="4"/>
        <v>0</v>
      </c>
      <c r="S53" s="67">
        <f t="shared" si="4"/>
        <v>0</v>
      </c>
      <c r="T53" s="67">
        <f t="shared" si="4"/>
        <v>0</v>
      </c>
      <c r="U53" s="67">
        <f t="shared" si="4"/>
        <v>0</v>
      </c>
      <c r="V53" s="67">
        <f t="shared" si="4"/>
        <v>0</v>
      </c>
      <c r="W53" s="67">
        <f t="shared" si="4"/>
        <v>0</v>
      </c>
      <c r="X53" s="67">
        <f t="shared" si="4"/>
        <v>0</v>
      </c>
      <c r="Y53" s="67">
        <f t="shared" si="4"/>
        <v>0</v>
      </c>
      <c r="Z53" s="67">
        <f t="shared" si="4"/>
        <v>0</v>
      </c>
      <c r="AA53" s="67">
        <f t="shared" si="4"/>
        <v>0</v>
      </c>
      <c r="AB53" s="67">
        <f t="shared" si="4"/>
        <v>0</v>
      </c>
      <c r="AC53" s="67">
        <f t="shared" si="4"/>
        <v>0</v>
      </c>
      <c r="AD53" s="67">
        <f t="shared" si="4"/>
        <v>0</v>
      </c>
      <c r="AE53" s="67">
        <f t="shared" si="4"/>
        <v>0</v>
      </c>
    </row>
    <row r="54" spans="1:31" s="65" customFormat="1" ht="18" customHeight="1" x14ac:dyDescent="0.15">
      <c r="A54" s="22" t="s">
        <v>160</v>
      </c>
      <c r="B54" s="67">
        <f t="shared" ref="B54:I54" si="8">B26/B$27*100</f>
        <v>0</v>
      </c>
      <c r="C54" s="67">
        <f t="shared" si="8"/>
        <v>0</v>
      </c>
      <c r="D54" s="67">
        <f t="shared" si="8"/>
        <v>0</v>
      </c>
      <c r="E54" s="67">
        <f t="shared" si="8"/>
        <v>0</v>
      </c>
      <c r="F54" s="67">
        <f t="shared" si="8"/>
        <v>0</v>
      </c>
      <c r="G54" s="67">
        <f t="shared" si="8"/>
        <v>0</v>
      </c>
      <c r="H54" s="67">
        <f t="shared" si="8"/>
        <v>0</v>
      </c>
      <c r="I54" s="67">
        <f t="shared" si="8"/>
        <v>0</v>
      </c>
      <c r="J54" s="67">
        <f t="shared" si="7"/>
        <v>0</v>
      </c>
      <c r="K54" s="67">
        <f t="shared" si="7"/>
        <v>0</v>
      </c>
      <c r="L54" s="67">
        <f t="shared" si="7"/>
        <v>0</v>
      </c>
      <c r="M54" s="67">
        <f t="shared" si="7"/>
        <v>0</v>
      </c>
      <c r="N54" s="67">
        <f t="shared" si="7"/>
        <v>0</v>
      </c>
      <c r="O54" s="67">
        <f t="shared" si="7"/>
        <v>0</v>
      </c>
      <c r="P54" s="67">
        <f t="shared" si="7"/>
        <v>0</v>
      </c>
      <c r="Q54" s="67">
        <f t="shared" si="7"/>
        <v>0</v>
      </c>
      <c r="R54" s="67">
        <f t="shared" si="4"/>
        <v>0</v>
      </c>
      <c r="S54" s="67">
        <f t="shared" si="4"/>
        <v>0</v>
      </c>
      <c r="T54" s="67">
        <f t="shared" si="4"/>
        <v>0</v>
      </c>
      <c r="U54" s="67">
        <f t="shared" si="4"/>
        <v>0</v>
      </c>
      <c r="V54" s="67">
        <f t="shared" si="4"/>
        <v>0</v>
      </c>
      <c r="W54" s="67">
        <f t="shared" si="4"/>
        <v>0</v>
      </c>
      <c r="X54" s="67">
        <f t="shared" si="4"/>
        <v>0</v>
      </c>
      <c r="Y54" s="67">
        <f t="shared" si="4"/>
        <v>0</v>
      </c>
      <c r="Z54" s="67">
        <f t="shared" si="4"/>
        <v>0</v>
      </c>
      <c r="AA54" s="67">
        <f t="shared" si="4"/>
        <v>0</v>
      </c>
      <c r="AB54" s="67">
        <f t="shared" si="4"/>
        <v>0</v>
      </c>
      <c r="AC54" s="67">
        <f t="shared" si="4"/>
        <v>0</v>
      </c>
      <c r="AD54" s="67">
        <f t="shared" si="4"/>
        <v>0</v>
      </c>
      <c r="AE54" s="67">
        <f t="shared" si="4"/>
        <v>0</v>
      </c>
    </row>
    <row r="55" spans="1:31" s="65" customFormat="1" ht="18" customHeight="1" x14ac:dyDescent="0.15">
      <c r="A55" s="22" t="s">
        <v>67</v>
      </c>
      <c r="B55" s="67">
        <f>SUM(B32:B54)</f>
        <v>100</v>
      </c>
      <c r="C55" s="67">
        <f t="shared" ref="C55:U55" si="9">SUM(C32:C54)</f>
        <v>100</v>
      </c>
      <c r="D55" s="67">
        <f t="shared" si="9"/>
        <v>100</v>
      </c>
      <c r="E55" s="67">
        <f t="shared" si="9"/>
        <v>100</v>
      </c>
      <c r="F55" s="67">
        <f t="shared" si="9"/>
        <v>99.999999999999986</v>
      </c>
      <c r="G55" s="67">
        <f t="shared" si="9"/>
        <v>99.999999999999986</v>
      </c>
      <c r="H55" s="67">
        <f t="shared" si="9"/>
        <v>99.999999999999986</v>
      </c>
      <c r="I55" s="67">
        <f t="shared" si="9"/>
        <v>100</v>
      </c>
      <c r="J55" s="67">
        <f t="shared" si="9"/>
        <v>100</v>
      </c>
      <c r="K55" s="67">
        <f t="shared" si="9"/>
        <v>100.00000000000001</v>
      </c>
      <c r="L55" s="67">
        <f t="shared" si="9"/>
        <v>100.00000000000001</v>
      </c>
      <c r="M55" s="67">
        <f t="shared" si="9"/>
        <v>100</v>
      </c>
      <c r="N55" s="67">
        <f t="shared" si="9"/>
        <v>100</v>
      </c>
      <c r="O55" s="67">
        <f t="shared" si="9"/>
        <v>100.00000000000001</v>
      </c>
      <c r="P55" s="67">
        <f t="shared" si="9"/>
        <v>100</v>
      </c>
      <c r="Q55" s="67">
        <f t="shared" si="9"/>
        <v>100</v>
      </c>
      <c r="R55" s="67">
        <f t="shared" si="9"/>
        <v>100</v>
      </c>
      <c r="S55" s="67">
        <f t="shared" si="9"/>
        <v>100</v>
      </c>
      <c r="T55" s="67">
        <f t="shared" si="9"/>
        <v>100</v>
      </c>
      <c r="U55" s="67">
        <f t="shared" si="9"/>
        <v>100</v>
      </c>
      <c r="V55" s="67">
        <f>SUM(V32:V54)</f>
        <v>100</v>
      </c>
      <c r="W55" s="67">
        <f>SUM(W32:W54)</f>
        <v>100</v>
      </c>
      <c r="X55" s="67">
        <f>SUM(X32:X54)</f>
        <v>100</v>
      </c>
      <c r="Y55" s="67">
        <f t="shared" ref="Y55:AE55" si="10">SUM(Y32:Y54)</f>
        <v>100</v>
      </c>
      <c r="Z55" s="67">
        <f t="shared" si="10"/>
        <v>100</v>
      </c>
      <c r="AA55" s="67">
        <f t="shared" si="10"/>
        <v>100</v>
      </c>
      <c r="AB55" s="67">
        <f t="shared" si="10"/>
        <v>100</v>
      </c>
      <c r="AC55" s="67">
        <f t="shared" si="10"/>
        <v>100</v>
      </c>
      <c r="AD55" s="67">
        <f t="shared" si="10"/>
        <v>100</v>
      </c>
      <c r="AE55" s="67">
        <f t="shared" si="10"/>
        <v>100</v>
      </c>
    </row>
    <row r="56" spans="1:31" s="65" customFormat="1" ht="18" customHeight="1" x14ac:dyDescent="0.15"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</row>
    <row r="57" spans="1:31" s="65" customFormat="1" ht="18" customHeight="1" x14ac:dyDescent="0.2">
      <c r="J57" s="66"/>
      <c r="K57" s="66"/>
    </row>
    <row r="58" spans="1:31" s="65" customFormat="1" ht="18" customHeight="1" x14ac:dyDescent="0.2">
      <c r="J58" s="66"/>
      <c r="K58" s="66"/>
    </row>
    <row r="59" spans="1:31" s="65" customFormat="1" ht="18" customHeight="1" x14ac:dyDescent="0.2">
      <c r="J59" s="66"/>
      <c r="K59" s="66"/>
    </row>
    <row r="60" spans="1:31" s="65" customFormat="1" ht="18" customHeight="1" x14ac:dyDescent="0.2">
      <c r="J60" s="66"/>
      <c r="K60" s="66"/>
    </row>
    <row r="61" spans="1:31" s="65" customFormat="1" ht="18" customHeight="1" x14ac:dyDescent="0.2">
      <c r="J61" s="66"/>
      <c r="K61" s="66"/>
    </row>
    <row r="62" spans="1:31" s="65" customFormat="1" ht="18" customHeight="1" x14ac:dyDescent="0.2">
      <c r="J62" s="66"/>
      <c r="K62" s="66"/>
    </row>
    <row r="63" spans="1:31" s="65" customFormat="1" ht="18" customHeight="1" x14ac:dyDescent="0.2">
      <c r="J63" s="66"/>
      <c r="K63" s="66"/>
    </row>
    <row r="64" spans="1:31" s="65" customFormat="1" ht="18" customHeight="1" x14ac:dyDescent="0.2">
      <c r="J64" s="66"/>
      <c r="K64" s="66"/>
    </row>
    <row r="65" spans="10:11" s="65" customFormat="1" ht="18" customHeight="1" x14ac:dyDescent="0.2">
      <c r="J65" s="66"/>
      <c r="K65" s="66"/>
    </row>
    <row r="66" spans="10:11" s="65" customFormat="1" ht="18" customHeight="1" x14ac:dyDescent="0.2">
      <c r="J66" s="66"/>
      <c r="K66" s="66"/>
    </row>
    <row r="67" spans="10:11" s="65" customFormat="1" ht="18" customHeight="1" x14ac:dyDescent="0.2">
      <c r="J67" s="66"/>
      <c r="K67" s="66"/>
    </row>
    <row r="68" spans="10:11" s="65" customFormat="1" ht="18" customHeight="1" x14ac:dyDescent="0.2">
      <c r="J68" s="66"/>
      <c r="K68" s="66"/>
    </row>
    <row r="69" spans="10:11" s="65" customFormat="1" ht="18" customHeight="1" x14ac:dyDescent="0.2">
      <c r="J69" s="66"/>
      <c r="K69" s="66"/>
    </row>
    <row r="70" spans="10:11" s="65" customFormat="1" ht="18" customHeight="1" x14ac:dyDescent="0.2">
      <c r="J70" s="66"/>
      <c r="K70" s="66"/>
    </row>
    <row r="71" spans="10:11" s="65" customFormat="1" ht="18" customHeight="1" x14ac:dyDescent="0.2">
      <c r="J71" s="66"/>
      <c r="K71" s="66"/>
    </row>
    <row r="72" spans="10:11" s="65" customFormat="1" ht="18" customHeight="1" x14ac:dyDescent="0.2">
      <c r="J72" s="66"/>
      <c r="K72" s="66"/>
    </row>
    <row r="73" spans="10:11" s="65" customFormat="1" ht="18" customHeight="1" x14ac:dyDescent="0.2">
      <c r="J73" s="66"/>
      <c r="K73" s="66"/>
    </row>
    <row r="74" spans="10:11" s="65" customFormat="1" ht="18" customHeight="1" x14ac:dyDescent="0.2">
      <c r="J74" s="66"/>
      <c r="K74" s="66"/>
    </row>
    <row r="75" spans="10:11" s="65" customFormat="1" ht="18" customHeight="1" x14ac:dyDescent="0.2">
      <c r="J75" s="66"/>
      <c r="K75" s="66"/>
    </row>
    <row r="76" spans="10:11" s="65" customFormat="1" ht="18" customHeight="1" x14ac:dyDescent="0.2">
      <c r="J76" s="66"/>
      <c r="K76" s="66"/>
    </row>
    <row r="77" spans="10:11" s="65" customFormat="1" ht="18" customHeight="1" x14ac:dyDescent="0.2">
      <c r="J77" s="66"/>
      <c r="K77" s="66"/>
    </row>
    <row r="78" spans="10:11" s="65" customFormat="1" ht="18" customHeight="1" x14ac:dyDescent="0.2">
      <c r="J78" s="66"/>
      <c r="K78" s="66"/>
    </row>
    <row r="79" spans="10:11" s="65" customFormat="1" ht="18" customHeight="1" x14ac:dyDescent="0.2">
      <c r="J79" s="66"/>
      <c r="K79" s="66"/>
    </row>
    <row r="80" spans="10:11" s="65" customFormat="1" ht="18" customHeight="1" x14ac:dyDescent="0.2">
      <c r="J80" s="66"/>
      <c r="K80" s="66"/>
    </row>
    <row r="81" spans="10:11" s="65" customFormat="1" ht="18" customHeight="1" x14ac:dyDescent="0.2">
      <c r="J81" s="66"/>
      <c r="K81" s="66"/>
    </row>
    <row r="82" spans="10:11" s="65" customFormat="1" ht="18" customHeight="1" x14ac:dyDescent="0.2">
      <c r="J82" s="66"/>
      <c r="K82" s="66"/>
    </row>
    <row r="83" spans="10:11" s="65" customFormat="1" ht="18" customHeight="1" x14ac:dyDescent="0.2">
      <c r="J83" s="66"/>
      <c r="K83" s="66"/>
    </row>
    <row r="84" spans="10:11" s="65" customFormat="1" ht="18" customHeight="1" x14ac:dyDescent="0.2">
      <c r="J84" s="66"/>
      <c r="K84" s="66"/>
    </row>
    <row r="85" spans="10:11" s="65" customFormat="1" ht="18" customHeight="1" x14ac:dyDescent="0.2">
      <c r="J85" s="66"/>
      <c r="K85" s="66"/>
    </row>
    <row r="86" spans="10:11" s="65" customFormat="1" ht="18" customHeight="1" x14ac:dyDescent="0.2">
      <c r="J86" s="66"/>
      <c r="K86" s="66"/>
    </row>
    <row r="87" spans="10:11" s="65" customFormat="1" ht="18" customHeight="1" x14ac:dyDescent="0.2">
      <c r="J87" s="66"/>
      <c r="K87" s="66"/>
    </row>
    <row r="88" spans="10:11" s="65" customFormat="1" ht="18" customHeight="1" x14ac:dyDescent="0.2">
      <c r="J88" s="66"/>
      <c r="K88" s="66"/>
    </row>
    <row r="89" spans="10:11" s="65" customFormat="1" ht="18" customHeight="1" x14ac:dyDescent="0.2">
      <c r="J89" s="66"/>
      <c r="K89" s="66"/>
    </row>
    <row r="90" spans="10:11" s="65" customFormat="1" ht="18" customHeight="1" x14ac:dyDescent="0.2">
      <c r="J90" s="66"/>
      <c r="K90" s="66"/>
    </row>
    <row r="91" spans="10:11" s="65" customFormat="1" ht="18" customHeight="1" x14ac:dyDescent="0.2">
      <c r="J91" s="66"/>
      <c r="K91" s="66"/>
    </row>
    <row r="92" spans="10:11" s="65" customFormat="1" ht="18" customHeight="1" x14ac:dyDescent="0.2">
      <c r="J92" s="66"/>
      <c r="K92" s="66"/>
    </row>
    <row r="93" spans="10:11" s="65" customFormat="1" ht="18" customHeight="1" x14ac:dyDescent="0.2">
      <c r="J93" s="66"/>
      <c r="K93" s="66"/>
    </row>
    <row r="94" spans="10:11" s="65" customFormat="1" ht="18" customHeight="1" x14ac:dyDescent="0.2">
      <c r="J94" s="66"/>
      <c r="K94" s="66"/>
    </row>
    <row r="95" spans="10:11" s="65" customFormat="1" ht="18" customHeight="1" x14ac:dyDescent="0.2">
      <c r="J95" s="66"/>
      <c r="K95" s="66"/>
    </row>
    <row r="96" spans="10:11" s="65" customFormat="1" ht="18" customHeight="1" x14ac:dyDescent="0.2">
      <c r="J96" s="66"/>
      <c r="K96" s="66"/>
    </row>
    <row r="97" spans="10:11" s="65" customFormat="1" ht="18" customHeight="1" x14ac:dyDescent="0.2">
      <c r="J97" s="66"/>
      <c r="K97" s="66"/>
    </row>
    <row r="98" spans="10:11" s="65" customFormat="1" ht="18" customHeight="1" x14ac:dyDescent="0.2">
      <c r="J98" s="66"/>
      <c r="K98" s="66"/>
    </row>
    <row r="99" spans="10:11" s="65" customFormat="1" ht="18" customHeight="1" x14ac:dyDescent="0.2">
      <c r="J99" s="66"/>
      <c r="K99" s="66"/>
    </row>
    <row r="100" spans="10:11" s="65" customFormat="1" ht="18" customHeight="1" x14ac:dyDescent="0.2">
      <c r="J100" s="66"/>
      <c r="K100" s="66"/>
    </row>
    <row r="101" spans="10:11" s="65" customFormat="1" ht="18" customHeight="1" x14ac:dyDescent="0.2">
      <c r="J101" s="66"/>
      <c r="K101" s="66"/>
    </row>
    <row r="102" spans="10:11" s="65" customFormat="1" ht="18" customHeight="1" x14ac:dyDescent="0.2">
      <c r="J102" s="66"/>
      <c r="K102" s="66"/>
    </row>
    <row r="103" spans="10:11" s="65" customFormat="1" ht="18" customHeight="1" x14ac:dyDescent="0.2">
      <c r="J103" s="66"/>
      <c r="K103" s="66"/>
    </row>
    <row r="104" spans="10:11" s="65" customFormat="1" ht="18" customHeight="1" x14ac:dyDescent="0.2">
      <c r="J104" s="66"/>
      <c r="K104" s="66"/>
    </row>
    <row r="105" spans="10:11" s="65" customFormat="1" ht="18" customHeight="1" x14ac:dyDescent="0.2">
      <c r="J105" s="66"/>
      <c r="K105" s="66"/>
    </row>
    <row r="106" spans="10:11" s="65" customFormat="1" ht="18" customHeight="1" x14ac:dyDescent="0.2">
      <c r="J106" s="66"/>
      <c r="K106" s="66"/>
    </row>
    <row r="107" spans="10:11" s="65" customFormat="1" ht="18" customHeight="1" x14ac:dyDescent="0.2">
      <c r="J107" s="66"/>
      <c r="K107" s="66"/>
    </row>
    <row r="108" spans="10:11" s="65" customFormat="1" ht="18" customHeight="1" x14ac:dyDescent="0.2">
      <c r="J108" s="66"/>
      <c r="K108" s="66"/>
    </row>
    <row r="109" spans="10:11" s="65" customFormat="1" ht="18" customHeight="1" x14ac:dyDescent="0.2">
      <c r="J109" s="66"/>
      <c r="K109" s="66"/>
    </row>
    <row r="110" spans="10:11" s="65" customFormat="1" ht="18" customHeight="1" x14ac:dyDescent="0.2">
      <c r="J110" s="66"/>
      <c r="K110" s="66"/>
    </row>
    <row r="111" spans="10:11" s="65" customFormat="1" ht="18" customHeight="1" x14ac:dyDescent="0.2">
      <c r="J111" s="66"/>
      <c r="K111" s="66"/>
    </row>
    <row r="112" spans="10:11" s="65" customFormat="1" ht="18" customHeight="1" x14ac:dyDescent="0.2">
      <c r="J112" s="66"/>
      <c r="K112" s="66"/>
    </row>
    <row r="113" spans="10:11" s="65" customFormat="1" ht="18" customHeight="1" x14ac:dyDescent="0.2">
      <c r="J113" s="66"/>
      <c r="K113" s="66"/>
    </row>
    <row r="114" spans="10:11" s="65" customFormat="1" ht="18" customHeight="1" x14ac:dyDescent="0.2">
      <c r="J114" s="66"/>
      <c r="K114" s="66"/>
    </row>
    <row r="115" spans="10:11" s="65" customFormat="1" ht="18" customHeight="1" x14ac:dyDescent="0.2">
      <c r="J115" s="66"/>
      <c r="K115" s="66"/>
    </row>
    <row r="116" spans="10:11" s="65" customFormat="1" ht="18" customHeight="1" x14ac:dyDescent="0.2">
      <c r="J116" s="66"/>
      <c r="K116" s="66"/>
    </row>
    <row r="117" spans="10:11" s="65" customFormat="1" ht="18" customHeight="1" x14ac:dyDescent="0.2">
      <c r="J117" s="66"/>
      <c r="K117" s="66"/>
    </row>
    <row r="118" spans="10:11" s="65" customFormat="1" ht="18" customHeight="1" x14ac:dyDescent="0.2">
      <c r="J118" s="66"/>
      <c r="K118" s="66"/>
    </row>
    <row r="119" spans="10:11" s="65" customFormat="1" ht="18" customHeight="1" x14ac:dyDescent="0.2">
      <c r="J119" s="66"/>
      <c r="K119" s="66"/>
    </row>
    <row r="120" spans="10:11" s="65" customFormat="1" ht="18" customHeight="1" x14ac:dyDescent="0.2">
      <c r="J120" s="66"/>
      <c r="K120" s="66"/>
    </row>
    <row r="121" spans="10:11" s="65" customFormat="1" ht="18" customHeight="1" x14ac:dyDescent="0.2">
      <c r="J121" s="66"/>
      <c r="K121" s="66"/>
    </row>
    <row r="122" spans="10:11" s="65" customFormat="1" ht="18" customHeight="1" x14ac:dyDescent="0.2">
      <c r="J122" s="66"/>
      <c r="K122" s="66"/>
    </row>
    <row r="123" spans="10:11" s="65" customFormat="1" ht="18" customHeight="1" x14ac:dyDescent="0.2">
      <c r="J123" s="66"/>
      <c r="K123" s="66"/>
    </row>
    <row r="124" spans="10:11" s="65" customFormat="1" ht="18" customHeight="1" x14ac:dyDescent="0.2">
      <c r="J124" s="66"/>
      <c r="K124" s="66"/>
    </row>
    <row r="125" spans="10:11" s="65" customFormat="1" ht="18" customHeight="1" x14ac:dyDescent="0.2">
      <c r="J125" s="66"/>
      <c r="K125" s="66"/>
    </row>
    <row r="126" spans="10:11" s="65" customFormat="1" ht="18" customHeight="1" x14ac:dyDescent="0.2">
      <c r="J126" s="66"/>
      <c r="K126" s="66"/>
    </row>
    <row r="127" spans="10:11" s="65" customFormat="1" ht="18" customHeight="1" x14ac:dyDescent="0.2">
      <c r="J127" s="66"/>
      <c r="K127" s="66"/>
    </row>
    <row r="128" spans="10:11" s="65" customFormat="1" ht="18" customHeight="1" x14ac:dyDescent="0.2">
      <c r="J128" s="66"/>
      <c r="K128" s="66"/>
    </row>
    <row r="129" spans="10:11" s="65" customFormat="1" ht="18" customHeight="1" x14ac:dyDescent="0.2">
      <c r="J129" s="66"/>
      <c r="K129" s="66"/>
    </row>
    <row r="130" spans="10:11" s="65" customFormat="1" ht="18" customHeight="1" x14ac:dyDescent="0.2">
      <c r="J130" s="66"/>
      <c r="K130" s="66"/>
    </row>
    <row r="131" spans="10:11" s="65" customFormat="1" ht="18" customHeight="1" x14ac:dyDescent="0.2">
      <c r="J131" s="66"/>
      <c r="K131" s="66"/>
    </row>
    <row r="132" spans="10:11" s="65" customFormat="1" ht="18" customHeight="1" x14ac:dyDescent="0.2">
      <c r="J132" s="66"/>
      <c r="K132" s="66"/>
    </row>
    <row r="133" spans="10:11" s="65" customFormat="1" ht="18" customHeight="1" x14ac:dyDescent="0.2">
      <c r="J133" s="66"/>
      <c r="K133" s="66"/>
    </row>
    <row r="134" spans="10:11" s="65" customFormat="1" ht="18" customHeight="1" x14ac:dyDescent="0.2">
      <c r="J134" s="66"/>
      <c r="K134" s="66"/>
    </row>
    <row r="135" spans="10:11" s="65" customFormat="1" ht="18" customHeight="1" x14ac:dyDescent="0.2">
      <c r="J135" s="66"/>
      <c r="K135" s="66"/>
    </row>
    <row r="136" spans="10:11" s="65" customFormat="1" ht="18" customHeight="1" x14ac:dyDescent="0.2">
      <c r="J136" s="66"/>
      <c r="K136" s="66"/>
    </row>
    <row r="137" spans="10:11" s="65" customFormat="1" ht="18" customHeight="1" x14ac:dyDescent="0.2">
      <c r="J137" s="66"/>
      <c r="K137" s="66"/>
    </row>
    <row r="138" spans="10:11" s="65" customFormat="1" ht="18" customHeight="1" x14ac:dyDescent="0.2">
      <c r="J138" s="66"/>
      <c r="K138" s="66"/>
    </row>
    <row r="139" spans="10:11" s="65" customFormat="1" ht="18" customHeight="1" x14ac:dyDescent="0.2">
      <c r="J139" s="66"/>
      <c r="K139" s="66"/>
    </row>
    <row r="140" spans="10:11" s="65" customFormat="1" ht="18" customHeight="1" x14ac:dyDescent="0.2">
      <c r="J140" s="66"/>
      <c r="K140" s="66"/>
    </row>
    <row r="141" spans="10:11" s="65" customFormat="1" ht="18" customHeight="1" x14ac:dyDescent="0.2">
      <c r="J141" s="66"/>
      <c r="K141" s="66"/>
    </row>
    <row r="142" spans="10:11" s="65" customFormat="1" ht="18" customHeight="1" x14ac:dyDescent="0.2">
      <c r="J142" s="66"/>
      <c r="K142" s="66"/>
    </row>
    <row r="143" spans="10:11" s="65" customFormat="1" ht="18" customHeight="1" x14ac:dyDescent="0.2">
      <c r="J143" s="66"/>
      <c r="K143" s="66"/>
    </row>
    <row r="144" spans="10:11" s="65" customFormat="1" ht="18" customHeight="1" x14ac:dyDescent="0.2">
      <c r="J144" s="66"/>
      <c r="K144" s="66"/>
    </row>
    <row r="145" spans="10:11" s="65" customFormat="1" ht="18" customHeight="1" x14ac:dyDescent="0.2">
      <c r="J145" s="66"/>
      <c r="K145" s="66"/>
    </row>
    <row r="146" spans="10:11" s="65" customFormat="1" ht="18" customHeight="1" x14ac:dyDescent="0.2">
      <c r="J146" s="66"/>
      <c r="K146" s="66"/>
    </row>
    <row r="147" spans="10:11" s="65" customFormat="1" ht="18" customHeight="1" x14ac:dyDescent="0.2">
      <c r="J147" s="66"/>
      <c r="K147" s="66"/>
    </row>
    <row r="148" spans="10:11" s="65" customFormat="1" ht="18" customHeight="1" x14ac:dyDescent="0.2">
      <c r="J148" s="66"/>
      <c r="K148" s="66"/>
    </row>
    <row r="149" spans="10:11" s="65" customFormat="1" ht="18" customHeight="1" x14ac:dyDescent="0.2">
      <c r="J149" s="66"/>
      <c r="K149" s="66"/>
    </row>
    <row r="150" spans="10:11" s="65" customFormat="1" ht="18" customHeight="1" x14ac:dyDescent="0.2">
      <c r="J150" s="66"/>
      <c r="K150" s="66"/>
    </row>
    <row r="151" spans="10:11" s="65" customFormat="1" ht="18" customHeight="1" x14ac:dyDescent="0.2">
      <c r="J151" s="66"/>
      <c r="K151" s="66"/>
    </row>
    <row r="152" spans="10:11" s="65" customFormat="1" ht="18" customHeight="1" x14ac:dyDescent="0.2">
      <c r="J152" s="66"/>
      <c r="K152" s="66"/>
    </row>
    <row r="153" spans="10:11" s="65" customFormat="1" ht="18" customHeight="1" x14ac:dyDescent="0.2">
      <c r="J153" s="66"/>
      <c r="K153" s="66"/>
    </row>
    <row r="154" spans="10:11" s="65" customFormat="1" ht="18" customHeight="1" x14ac:dyDescent="0.2">
      <c r="J154" s="66"/>
      <c r="K154" s="66"/>
    </row>
    <row r="155" spans="10:11" s="65" customFormat="1" ht="18" customHeight="1" x14ac:dyDescent="0.2">
      <c r="J155" s="66"/>
      <c r="K155" s="66"/>
    </row>
    <row r="156" spans="10:11" s="65" customFormat="1" ht="18" customHeight="1" x14ac:dyDescent="0.2">
      <c r="J156" s="66"/>
      <c r="K156" s="66"/>
    </row>
    <row r="157" spans="10:11" s="65" customFormat="1" ht="18" customHeight="1" x14ac:dyDescent="0.2">
      <c r="J157" s="66"/>
      <c r="K157" s="66"/>
    </row>
    <row r="158" spans="10:11" s="65" customFormat="1" ht="18" customHeight="1" x14ac:dyDescent="0.2">
      <c r="J158" s="66"/>
      <c r="K158" s="66"/>
    </row>
    <row r="159" spans="10:11" s="65" customFormat="1" ht="18" customHeight="1" x14ac:dyDescent="0.2">
      <c r="J159" s="66"/>
      <c r="K159" s="66"/>
    </row>
    <row r="160" spans="10:11" s="65" customFormat="1" ht="18" customHeight="1" x14ac:dyDescent="0.2">
      <c r="J160" s="66"/>
      <c r="K160" s="66"/>
    </row>
    <row r="161" spans="10:11" s="65" customFormat="1" ht="18" customHeight="1" x14ac:dyDescent="0.2">
      <c r="J161" s="66"/>
      <c r="K161" s="66"/>
    </row>
    <row r="162" spans="10:11" s="65" customFormat="1" ht="18" customHeight="1" x14ac:dyDescent="0.2">
      <c r="J162" s="66"/>
      <c r="K162" s="66"/>
    </row>
    <row r="163" spans="10:11" s="65" customFormat="1" ht="18" customHeight="1" x14ac:dyDescent="0.2">
      <c r="J163" s="66"/>
      <c r="K163" s="66"/>
    </row>
    <row r="164" spans="10:11" s="65" customFormat="1" ht="18" customHeight="1" x14ac:dyDescent="0.2">
      <c r="J164" s="66"/>
      <c r="K164" s="66"/>
    </row>
    <row r="165" spans="10:11" s="65" customFormat="1" ht="18" customHeight="1" x14ac:dyDescent="0.2">
      <c r="J165" s="66"/>
      <c r="K165" s="66"/>
    </row>
    <row r="166" spans="10:11" s="65" customFormat="1" ht="18" customHeight="1" x14ac:dyDescent="0.2">
      <c r="J166" s="66"/>
      <c r="K166" s="66"/>
    </row>
    <row r="167" spans="10:11" s="65" customFormat="1" ht="18" customHeight="1" x14ac:dyDescent="0.2">
      <c r="J167" s="66"/>
      <c r="K167" s="66"/>
    </row>
    <row r="168" spans="10:11" s="65" customFormat="1" ht="18" customHeight="1" x14ac:dyDescent="0.2">
      <c r="J168" s="66"/>
      <c r="K168" s="66"/>
    </row>
    <row r="169" spans="10:11" s="65" customFormat="1" ht="18" customHeight="1" x14ac:dyDescent="0.2">
      <c r="J169" s="66"/>
      <c r="K169" s="66"/>
    </row>
    <row r="170" spans="10:11" s="65" customFormat="1" ht="18" customHeight="1" x14ac:dyDescent="0.2">
      <c r="J170" s="66"/>
      <c r="K170" s="66"/>
    </row>
    <row r="171" spans="10:11" s="65" customFormat="1" ht="18" customHeight="1" x14ac:dyDescent="0.2">
      <c r="J171" s="66"/>
      <c r="K171" s="66"/>
    </row>
    <row r="172" spans="10:11" s="65" customFormat="1" ht="18" customHeight="1" x14ac:dyDescent="0.2">
      <c r="J172" s="66"/>
      <c r="K172" s="66"/>
    </row>
    <row r="173" spans="10:11" s="65" customFormat="1" ht="18" customHeight="1" x14ac:dyDescent="0.2">
      <c r="J173" s="66"/>
      <c r="K173" s="66"/>
    </row>
    <row r="174" spans="10:11" s="65" customFormat="1" ht="18" customHeight="1" x14ac:dyDescent="0.2">
      <c r="J174" s="66"/>
      <c r="K174" s="66"/>
    </row>
    <row r="175" spans="10:11" s="65" customFormat="1" ht="18" customHeight="1" x14ac:dyDescent="0.2">
      <c r="J175" s="66"/>
      <c r="K175" s="66"/>
    </row>
    <row r="176" spans="10:11" s="65" customFormat="1" ht="18" customHeight="1" x14ac:dyDescent="0.2">
      <c r="J176" s="66"/>
      <c r="K176" s="66"/>
    </row>
    <row r="177" spans="10:11" s="65" customFormat="1" ht="18" customHeight="1" x14ac:dyDescent="0.2">
      <c r="J177" s="66"/>
      <c r="K177" s="66"/>
    </row>
    <row r="178" spans="10:11" s="65" customFormat="1" ht="18" customHeight="1" x14ac:dyDescent="0.2">
      <c r="J178" s="66"/>
      <c r="K178" s="66"/>
    </row>
    <row r="179" spans="10:11" s="65" customFormat="1" ht="18" customHeight="1" x14ac:dyDescent="0.2">
      <c r="J179" s="66"/>
      <c r="K179" s="66"/>
    </row>
    <row r="180" spans="10:11" s="65" customFormat="1" ht="18" customHeight="1" x14ac:dyDescent="0.2">
      <c r="J180" s="66"/>
      <c r="K180" s="66"/>
    </row>
    <row r="181" spans="10:11" s="65" customFormat="1" ht="18" customHeight="1" x14ac:dyDescent="0.2">
      <c r="J181" s="66"/>
      <c r="K181" s="66"/>
    </row>
    <row r="182" spans="10:11" s="65" customFormat="1" ht="18" customHeight="1" x14ac:dyDescent="0.2">
      <c r="J182" s="66"/>
      <c r="K182" s="66"/>
    </row>
    <row r="183" spans="10:11" s="65" customFormat="1" ht="18" customHeight="1" x14ac:dyDescent="0.2">
      <c r="J183" s="66"/>
      <c r="K183" s="66"/>
    </row>
    <row r="184" spans="10:11" s="65" customFormat="1" ht="18" customHeight="1" x14ac:dyDescent="0.2">
      <c r="J184" s="66"/>
      <c r="K184" s="66"/>
    </row>
    <row r="185" spans="10:11" s="65" customFormat="1" ht="18" customHeight="1" x14ac:dyDescent="0.2">
      <c r="J185" s="66"/>
      <c r="K185" s="66"/>
    </row>
    <row r="186" spans="10:11" s="65" customFormat="1" ht="18" customHeight="1" x14ac:dyDescent="0.2">
      <c r="J186" s="66"/>
      <c r="K186" s="66"/>
    </row>
    <row r="187" spans="10:11" s="65" customFormat="1" ht="18" customHeight="1" x14ac:dyDescent="0.2">
      <c r="J187" s="66"/>
      <c r="K187" s="66"/>
    </row>
    <row r="188" spans="10:11" s="65" customFormat="1" ht="18" customHeight="1" x14ac:dyDescent="0.2">
      <c r="J188" s="66"/>
      <c r="K188" s="66"/>
    </row>
    <row r="189" spans="10:11" s="65" customFormat="1" ht="18" customHeight="1" x14ac:dyDescent="0.2">
      <c r="J189" s="66"/>
      <c r="K189" s="66"/>
    </row>
    <row r="190" spans="10:11" s="65" customFormat="1" ht="18" customHeight="1" x14ac:dyDescent="0.2">
      <c r="J190" s="66"/>
      <c r="K190" s="66"/>
    </row>
    <row r="191" spans="10:11" s="65" customFormat="1" ht="18" customHeight="1" x14ac:dyDescent="0.2">
      <c r="J191" s="66"/>
      <c r="K191" s="66"/>
    </row>
    <row r="192" spans="10:11" s="65" customFormat="1" ht="18" customHeight="1" x14ac:dyDescent="0.2">
      <c r="J192" s="66"/>
      <c r="K192" s="66"/>
    </row>
    <row r="193" spans="10:11" s="65" customFormat="1" ht="18" customHeight="1" x14ac:dyDescent="0.2">
      <c r="J193" s="66"/>
      <c r="K193" s="66"/>
    </row>
    <row r="194" spans="10:11" s="65" customFormat="1" ht="18" customHeight="1" x14ac:dyDescent="0.2">
      <c r="J194" s="66"/>
      <c r="K194" s="66"/>
    </row>
    <row r="195" spans="10:11" s="65" customFormat="1" ht="18" customHeight="1" x14ac:dyDescent="0.2">
      <c r="J195" s="66"/>
      <c r="K195" s="66"/>
    </row>
    <row r="196" spans="10:11" s="65" customFormat="1" ht="18" customHeight="1" x14ac:dyDescent="0.2">
      <c r="J196" s="66"/>
      <c r="K196" s="66"/>
    </row>
    <row r="197" spans="10:11" s="65" customFormat="1" ht="18" customHeight="1" x14ac:dyDescent="0.2">
      <c r="J197" s="66"/>
      <c r="K197" s="66"/>
    </row>
    <row r="198" spans="10:11" s="65" customFormat="1" ht="18" customHeight="1" x14ac:dyDescent="0.2">
      <c r="J198" s="66"/>
      <c r="K198" s="66"/>
    </row>
    <row r="199" spans="10:11" s="65" customFormat="1" ht="18" customHeight="1" x14ac:dyDescent="0.2">
      <c r="J199" s="66"/>
      <c r="K199" s="66"/>
    </row>
    <row r="200" spans="10:11" s="65" customFormat="1" ht="18" customHeight="1" x14ac:dyDescent="0.2">
      <c r="J200" s="66"/>
      <c r="K200" s="66"/>
    </row>
    <row r="201" spans="10:11" s="34" customFormat="1" ht="18" customHeight="1" x14ac:dyDescent="0.15">
      <c r="J201" s="35"/>
      <c r="K201" s="35"/>
    </row>
    <row r="202" spans="10:11" s="34" customFormat="1" ht="18" customHeight="1" x14ac:dyDescent="0.15">
      <c r="J202" s="35"/>
      <c r="K202" s="35"/>
    </row>
    <row r="203" spans="10:11" s="34" customFormat="1" ht="18" customHeight="1" x14ac:dyDescent="0.15">
      <c r="J203" s="35"/>
      <c r="K203" s="35"/>
    </row>
    <row r="204" spans="10:11" s="34" customFormat="1" ht="18" customHeight="1" x14ac:dyDescent="0.15">
      <c r="J204" s="35"/>
      <c r="K204" s="35"/>
    </row>
    <row r="205" spans="10:11" s="34" customFormat="1" ht="18" customHeight="1" x14ac:dyDescent="0.15">
      <c r="J205" s="35"/>
      <c r="K205" s="35"/>
    </row>
    <row r="206" spans="10:11" s="34" customFormat="1" ht="18" customHeight="1" x14ac:dyDescent="0.15">
      <c r="J206" s="35"/>
      <c r="K206" s="35"/>
    </row>
    <row r="207" spans="10:11" s="34" customFormat="1" ht="18" customHeight="1" x14ac:dyDescent="0.15">
      <c r="J207" s="35"/>
      <c r="K207" s="35"/>
    </row>
    <row r="208" spans="10:11" s="34" customFormat="1" ht="18" customHeight="1" x14ac:dyDescent="0.15">
      <c r="J208" s="35"/>
      <c r="K208" s="35"/>
    </row>
    <row r="209" spans="10:11" s="34" customFormat="1" ht="18" customHeight="1" x14ac:dyDescent="0.15">
      <c r="J209" s="35"/>
      <c r="K209" s="35"/>
    </row>
    <row r="210" spans="10:11" s="34" customFormat="1" ht="18" customHeight="1" x14ac:dyDescent="0.15">
      <c r="J210" s="35"/>
      <c r="K210" s="35"/>
    </row>
    <row r="211" spans="10:11" s="34" customFormat="1" ht="18" customHeight="1" x14ac:dyDescent="0.15">
      <c r="J211" s="35"/>
      <c r="K211" s="35"/>
    </row>
    <row r="212" spans="10:11" s="34" customFormat="1" ht="18" customHeight="1" x14ac:dyDescent="0.15">
      <c r="J212" s="35"/>
      <c r="K212" s="35"/>
    </row>
    <row r="213" spans="10:11" s="34" customFormat="1" ht="18" customHeight="1" x14ac:dyDescent="0.15">
      <c r="J213" s="35"/>
      <c r="K213" s="35"/>
    </row>
    <row r="214" spans="10:11" s="34" customFormat="1" ht="18" customHeight="1" x14ac:dyDescent="0.15">
      <c r="J214" s="35"/>
      <c r="K214" s="35"/>
    </row>
    <row r="215" spans="10:11" s="34" customFormat="1" ht="18" customHeight="1" x14ac:dyDescent="0.15">
      <c r="J215" s="35"/>
      <c r="K215" s="35"/>
    </row>
    <row r="216" spans="10:11" s="34" customFormat="1" ht="18" customHeight="1" x14ac:dyDescent="0.15">
      <c r="J216" s="35"/>
      <c r="K216" s="35"/>
    </row>
    <row r="217" spans="10:11" s="34" customFormat="1" ht="18" customHeight="1" x14ac:dyDescent="0.15">
      <c r="J217" s="35"/>
      <c r="K217" s="35"/>
    </row>
    <row r="218" spans="10:11" s="34" customFormat="1" ht="18" customHeight="1" x14ac:dyDescent="0.15">
      <c r="J218" s="35"/>
      <c r="K218" s="35"/>
    </row>
    <row r="219" spans="10:11" s="34" customFormat="1" ht="18" customHeight="1" x14ac:dyDescent="0.15">
      <c r="J219" s="35"/>
      <c r="K219" s="35"/>
    </row>
    <row r="220" spans="10:11" s="34" customFormat="1" ht="18" customHeight="1" x14ac:dyDescent="0.15">
      <c r="J220" s="35"/>
      <c r="K220" s="35"/>
    </row>
    <row r="221" spans="10:11" s="34" customFormat="1" ht="18" customHeight="1" x14ac:dyDescent="0.15">
      <c r="J221" s="35"/>
      <c r="K221" s="35"/>
    </row>
    <row r="222" spans="10:11" s="34" customFormat="1" ht="18" customHeight="1" x14ac:dyDescent="0.15">
      <c r="J222" s="35"/>
      <c r="K222" s="35"/>
    </row>
    <row r="223" spans="10:11" s="34" customFormat="1" ht="18" customHeight="1" x14ac:dyDescent="0.15">
      <c r="J223" s="35"/>
      <c r="K223" s="35"/>
    </row>
    <row r="224" spans="10:11" s="34" customFormat="1" ht="18" customHeight="1" x14ac:dyDescent="0.15">
      <c r="J224" s="35"/>
      <c r="K224" s="35"/>
    </row>
    <row r="225" spans="10:11" s="34" customFormat="1" ht="18" customHeight="1" x14ac:dyDescent="0.15">
      <c r="J225" s="35"/>
      <c r="K225" s="35"/>
    </row>
    <row r="226" spans="10:11" s="34" customFormat="1" ht="18" customHeight="1" x14ac:dyDescent="0.15">
      <c r="J226" s="35"/>
      <c r="K226" s="35"/>
    </row>
    <row r="227" spans="10:11" s="34" customFormat="1" ht="18" customHeight="1" x14ac:dyDescent="0.15">
      <c r="J227" s="35"/>
      <c r="K227" s="35"/>
    </row>
    <row r="228" spans="10:11" s="34" customFormat="1" ht="18" customHeight="1" x14ac:dyDescent="0.15">
      <c r="J228" s="35"/>
      <c r="K228" s="35"/>
    </row>
    <row r="229" spans="10:11" s="34" customFormat="1" ht="18" customHeight="1" x14ac:dyDescent="0.15">
      <c r="J229" s="35"/>
      <c r="K229" s="35"/>
    </row>
    <row r="230" spans="10:11" s="34" customFormat="1" ht="18" customHeight="1" x14ac:dyDescent="0.15">
      <c r="J230" s="35"/>
      <c r="K230" s="35"/>
    </row>
    <row r="231" spans="10:11" s="34" customFormat="1" x14ac:dyDescent="0.15">
      <c r="J231" s="35"/>
      <c r="K231" s="35"/>
    </row>
    <row r="232" spans="10:11" s="34" customFormat="1" x14ac:dyDescent="0.15">
      <c r="J232" s="35"/>
      <c r="K232" s="35"/>
    </row>
    <row r="233" spans="10:11" s="34" customFormat="1" x14ac:dyDescent="0.15">
      <c r="J233" s="35"/>
      <c r="K233" s="35"/>
    </row>
    <row r="234" spans="10:11" s="34" customFormat="1" x14ac:dyDescent="0.15">
      <c r="J234" s="35"/>
      <c r="K234" s="35"/>
    </row>
    <row r="235" spans="10:11" s="34" customFormat="1" x14ac:dyDescent="0.15">
      <c r="J235" s="35"/>
      <c r="K235" s="35"/>
    </row>
    <row r="236" spans="10:11" s="34" customFormat="1" x14ac:dyDescent="0.15">
      <c r="J236" s="35"/>
      <c r="K236" s="35"/>
    </row>
    <row r="237" spans="10:11" s="34" customFormat="1" x14ac:dyDescent="0.15">
      <c r="J237" s="35"/>
      <c r="K237" s="35"/>
    </row>
    <row r="238" spans="10:11" s="34" customFormat="1" x14ac:dyDescent="0.15">
      <c r="J238" s="35"/>
      <c r="K238" s="35"/>
    </row>
    <row r="239" spans="10:11" s="34" customFormat="1" x14ac:dyDescent="0.15">
      <c r="J239" s="35"/>
      <c r="K239" s="35"/>
    </row>
    <row r="240" spans="10:11" s="34" customFormat="1" x14ac:dyDescent="0.15">
      <c r="J240" s="35"/>
      <c r="K240" s="35"/>
    </row>
    <row r="241" spans="10:11" s="34" customFormat="1" x14ac:dyDescent="0.15">
      <c r="J241" s="35"/>
      <c r="K241" s="35"/>
    </row>
    <row r="242" spans="10:11" s="34" customFormat="1" x14ac:dyDescent="0.15">
      <c r="J242" s="35"/>
      <c r="K242" s="35"/>
    </row>
    <row r="243" spans="10:11" s="34" customFormat="1" x14ac:dyDescent="0.15">
      <c r="J243" s="35"/>
      <c r="K243" s="35"/>
    </row>
    <row r="244" spans="10:11" s="34" customFormat="1" x14ac:dyDescent="0.15">
      <c r="J244" s="35"/>
      <c r="K244" s="35"/>
    </row>
    <row r="245" spans="10:11" s="34" customFormat="1" x14ac:dyDescent="0.15">
      <c r="J245" s="35"/>
      <c r="K245" s="35"/>
    </row>
    <row r="246" spans="10:11" s="34" customFormat="1" x14ac:dyDescent="0.15">
      <c r="J246" s="35"/>
      <c r="K246" s="35"/>
    </row>
    <row r="247" spans="10:11" s="34" customFormat="1" x14ac:dyDescent="0.15">
      <c r="J247" s="35"/>
      <c r="K247" s="35"/>
    </row>
    <row r="248" spans="10:11" s="34" customFormat="1" x14ac:dyDescent="0.15">
      <c r="J248" s="35"/>
      <c r="K248" s="35"/>
    </row>
    <row r="249" spans="10:11" s="34" customFormat="1" x14ac:dyDescent="0.15">
      <c r="J249" s="35"/>
      <c r="K249" s="35"/>
    </row>
    <row r="250" spans="10:11" s="34" customFormat="1" x14ac:dyDescent="0.15">
      <c r="J250" s="35"/>
      <c r="K250" s="35"/>
    </row>
    <row r="251" spans="10:11" s="34" customFormat="1" x14ac:dyDescent="0.15">
      <c r="J251" s="35"/>
      <c r="K251" s="35"/>
    </row>
    <row r="252" spans="10:11" s="34" customFormat="1" x14ac:dyDescent="0.15">
      <c r="J252" s="35"/>
      <c r="K252" s="35"/>
    </row>
    <row r="253" spans="10:11" s="34" customFormat="1" x14ac:dyDescent="0.15">
      <c r="J253" s="35"/>
      <c r="K253" s="35"/>
    </row>
    <row r="254" spans="10:11" s="34" customFormat="1" x14ac:dyDescent="0.15">
      <c r="J254" s="35"/>
      <c r="K254" s="35"/>
    </row>
    <row r="255" spans="10:11" s="34" customFormat="1" x14ac:dyDescent="0.15">
      <c r="J255" s="35"/>
      <c r="K255" s="35"/>
    </row>
    <row r="256" spans="10:11" s="34" customFormat="1" x14ac:dyDescent="0.15">
      <c r="J256" s="35"/>
      <c r="K256" s="35"/>
    </row>
    <row r="257" spans="10:11" s="34" customFormat="1" x14ac:dyDescent="0.15">
      <c r="J257" s="35"/>
      <c r="K257" s="35"/>
    </row>
    <row r="258" spans="10:11" s="34" customFormat="1" x14ac:dyDescent="0.15">
      <c r="J258" s="35"/>
      <c r="K258" s="35"/>
    </row>
    <row r="259" spans="10:11" s="34" customFormat="1" x14ac:dyDescent="0.15">
      <c r="J259" s="35"/>
      <c r="K259" s="35"/>
    </row>
    <row r="260" spans="10:11" s="34" customFormat="1" x14ac:dyDescent="0.15">
      <c r="J260" s="35"/>
      <c r="K260" s="35"/>
    </row>
    <row r="261" spans="10:11" s="34" customFormat="1" x14ac:dyDescent="0.15">
      <c r="J261" s="35"/>
      <c r="K261" s="35"/>
    </row>
    <row r="262" spans="10:11" s="34" customFormat="1" x14ac:dyDescent="0.15">
      <c r="J262" s="35"/>
      <c r="K262" s="35"/>
    </row>
    <row r="263" spans="10:11" s="34" customFormat="1" x14ac:dyDescent="0.15">
      <c r="J263" s="35"/>
      <c r="K263" s="35"/>
    </row>
    <row r="264" spans="10:11" s="34" customFormat="1" x14ac:dyDescent="0.15">
      <c r="J264" s="35"/>
      <c r="K264" s="35"/>
    </row>
    <row r="265" spans="10:11" s="34" customFormat="1" x14ac:dyDescent="0.15">
      <c r="J265" s="35"/>
      <c r="K265" s="35"/>
    </row>
    <row r="266" spans="10:11" s="34" customFormat="1" x14ac:dyDescent="0.15">
      <c r="J266" s="35"/>
      <c r="K266" s="35"/>
    </row>
    <row r="267" spans="10:11" s="34" customFormat="1" x14ac:dyDescent="0.15">
      <c r="J267" s="35"/>
      <c r="K267" s="35"/>
    </row>
    <row r="268" spans="10:11" s="34" customFormat="1" x14ac:dyDescent="0.15">
      <c r="J268" s="35"/>
      <c r="K268" s="35"/>
    </row>
    <row r="269" spans="10:11" s="34" customFormat="1" x14ac:dyDescent="0.15">
      <c r="J269" s="35"/>
      <c r="K269" s="35"/>
    </row>
    <row r="270" spans="10:11" s="34" customFormat="1" x14ac:dyDescent="0.15">
      <c r="J270" s="35"/>
      <c r="K270" s="35"/>
    </row>
    <row r="271" spans="10:11" s="34" customFormat="1" x14ac:dyDescent="0.15">
      <c r="J271" s="35"/>
      <c r="K271" s="35"/>
    </row>
    <row r="272" spans="10:11" s="34" customFormat="1" x14ac:dyDescent="0.15">
      <c r="J272" s="35"/>
      <c r="K272" s="35"/>
    </row>
    <row r="273" spans="10:11" s="34" customFormat="1" x14ac:dyDescent="0.15">
      <c r="J273" s="35"/>
      <c r="K273" s="35"/>
    </row>
    <row r="274" spans="10:11" s="34" customFormat="1" x14ac:dyDescent="0.15">
      <c r="J274" s="35"/>
      <c r="K274" s="35"/>
    </row>
    <row r="275" spans="10:11" s="34" customFormat="1" x14ac:dyDescent="0.15">
      <c r="J275" s="35"/>
      <c r="K275" s="35"/>
    </row>
    <row r="276" spans="10:11" s="34" customFormat="1" x14ac:dyDescent="0.15">
      <c r="J276" s="35"/>
      <c r="K276" s="35"/>
    </row>
    <row r="277" spans="10:11" s="34" customFormat="1" x14ac:dyDescent="0.15">
      <c r="J277" s="35"/>
      <c r="K277" s="35"/>
    </row>
    <row r="278" spans="10:11" s="34" customFormat="1" x14ac:dyDescent="0.15">
      <c r="J278" s="35"/>
      <c r="K278" s="35"/>
    </row>
    <row r="279" spans="10:11" s="34" customFormat="1" x14ac:dyDescent="0.15">
      <c r="J279" s="35"/>
      <c r="K279" s="35"/>
    </row>
    <row r="280" spans="10:11" s="34" customFormat="1" x14ac:dyDescent="0.15">
      <c r="J280" s="35"/>
      <c r="K280" s="35"/>
    </row>
    <row r="281" spans="10:11" s="34" customFormat="1" x14ac:dyDescent="0.15">
      <c r="J281" s="35"/>
      <c r="K281" s="35"/>
    </row>
    <row r="282" spans="10:11" s="34" customFormat="1" x14ac:dyDescent="0.15">
      <c r="J282" s="35"/>
      <c r="K282" s="35"/>
    </row>
    <row r="283" spans="10:11" s="34" customFormat="1" x14ac:dyDescent="0.15">
      <c r="J283" s="35"/>
      <c r="K283" s="35"/>
    </row>
    <row r="284" spans="10:11" s="34" customFormat="1" x14ac:dyDescent="0.15">
      <c r="J284" s="35"/>
      <c r="K284" s="35"/>
    </row>
    <row r="285" spans="10:11" s="34" customFormat="1" x14ac:dyDescent="0.15">
      <c r="J285" s="35"/>
      <c r="K285" s="35"/>
    </row>
    <row r="286" spans="10:11" s="34" customFormat="1" x14ac:dyDescent="0.15">
      <c r="J286" s="35"/>
      <c r="K286" s="35"/>
    </row>
    <row r="287" spans="10:11" s="34" customFormat="1" x14ac:dyDescent="0.15">
      <c r="J287" s="35"/>
      <c r="K287" s="35"/>
    </row>
    <row r="288" spans="10:11" s="34" customFormat="1" x14ac:dyDescent="0.15">
      <c r="J288" s="35"/>
      <c r="K288" s="35"/>
    </row>
    <row r="289" spans="10:11" s="34" customFormat="1" x14ac:dyDescent="0.15">
      <c r="J289" s="35"/>
      <c r="K289" s="35"/>
    </row>
    <row r="290" spans="10:11" s="34" customFormat="1" x14ac:dyDescent="0.15">
      <c r="J290" s="35"/>
      <c r="K290" s="35"/>
    </row>
    <row r="291" spans="10:11" s="34" customFormat="1" x14ac:dyDescent="0.15">
      <c r="J291" s="35"/>
      <c r="K291" s="35"/>
    </row>
    <row r="292" spans="10:11" s="34" customFormat="1" x14ac:dyDescent="0.15">
      <c r="J292" s="35"/>
      <c r="K292" s="35"/>
    </row>
    <row r="293" spans="10:11" s="34" customFormat="1" x14ac:dyDescent="0.15">
      <c r="J293" s="35"/>
      <c r="K293" s="35"/>
    </row>
    <row r="294" spans="10:11" s="34" customFormat="1" x14ac:dyDescent="0.15">
      <c r="J294" s="35"/>
      <c r="K294" s="35"/>
    </row>
    <row r="295" spans="10:11" s="34" customFormat="1" x14ac:dyDescent="0.15">
      <c r="J295" s="35"/>
      <c r="K295" s="35"/>
    </row>
    <row r="296" spans="10:11" s="34" customFormat="1" x14ac:dyDescent="0.15">
      <c r="J296" s="35"/>
      <c r="K296" s="35"/>
    </row>
    <row r="297" spans="10:11" s="34" customFormat="1" x14ac:dyDescent="0.15">
      <c r="J297" s="35"/>
      <c r="K297" s="35"/>
    </row>
    <row r="298" spans="10:11" s="34" customFormat="1" x14ac:dyDescent="0.15">
      <c r="J298" s="35"/>
      <c r="K298" s="35"/>
    </row>
    <row r="299" spans="10:11" s="34" customFormat="1" x14ac:dyDescent="0.15">
      <c r="J299" s="35"/>
      <c r="K299" s="35"/>
    </row>
    <row r="300" spans="10:11" s="34" customFormat="1" x14ac:dyDescent="0.15">
      <c r="J300" s="35"/>
      <c r="K300" s="35"/>
    </row>
    <row r="301" spans="10:11" s="34" customFormat="1" x14ac:dyDescent="0.15">
      <c r="J301" s="35"/>
      <c r="K301" s="35"/>
    </row>
    <row r="302" spans="10:11" s="34" customFormat="1" x14ac:dyDescent="0.15">
      <c r="J302" s="35"/>
      <c r="K302" s="35"/>
    </row>
    <row r="303" spans="10:11" s="34" customFormat="1" x14ac:dyDescent="0.15">
      <c r="J303" s="35"/>
      <c r="K303" s="35"/>
    </row>
    <row r="304" spans="10:11" s="34" customFormat="1" x14ac:dyDescent="0.15">
      <c r="J304" s="35"/>
      <c r="K304" s="35"/>
    </row>
    <row r="305" spans="10:11" s="34" customFormat="1" x14ac:dyDescent="0.15">
      <c r="J305" s="35"/>
      <c r="K305" s="35"/>
    </row>
    <row r="306" spans="10:11" s="34" customFormat="1" x14ac:dyDescent="0.15">
      <c r="J306" s="35"/>
      <c r="K306" s="35"/>
    </row>
    <row r="307" spans="10:11" s="34" customFormat="1" x14ac:dyDescent="0.15">
      <c r="J307" s="35"/>
      <c r="K307" s="35"/>
    </row>
    <row r="308" spans="10:11" s="34" customFormat="1" x14ac:dyDescent="0.15">
      <c r="J308" s="35"/>
      <c r="K308" s="35"/>
    </row>
    <row r="309" spans="10:11" s="34" customFormat="1" x14ac:dyDescent="0.15">
      <c r="J309" s="35"/>
      <c r="K309" s="35"/>
    </row>
    <row r="310" spans="10:11" s="34" customFormat="1" x14ac:dyDescent="0.15">
      <c r="J310" s="35"/>
      <c r="K310" s="35"/>
    </row>
    <row r="311" spans="10:11" s="34" customFormat="1" x14ac:dyDescent="0.15">
      <c r="J311" s="35"/>
      <c r="K311" s="35"/>
    </row>
    <row r="312" spans="10:11" s="34" customFormat="1" x14ac:dyDescent="0.15">
      <c r="J312" s="35"/>
      <c r="K312" s="35"/>
    </row>
    <row r="313" spans="10:11" s="34" customFormat="1" x14ac:dyDescent="0.15">
      <c r="J313" s="35"/>
      <c r="K313" s="35"/>
    </row>
    <row r="314" spans="10:11" s="34" customFormat="1" x14ac:dyDescent="0.15">
      <c r="J314" s="35"/>
      <c r="K314" s="35"/>
    </row>
    <row r="315" spans="10:11" s="34" customFormat="1" x14ac:dyDescent="0.15">
      <c r="J315" s="35"/>
      <c r="K315" s="35"/>
    </row>
    <row r="316" spans="10:11" s="34" customFormat="1" x14ac:dyDescent="0.15">
      <c r="J316" s="35"/>
      <c r="K316" s="35"/>
    </row>
    <row r="317" spans="10:11" s="34" customFormat="1" x14ac:dyDescent="0.15">
      <c r="J317" s="35"/>
      <c r="K317" s="35"/>
    </row>
    <row r="318" spans="10:11" s="34" customFormat="1" x14ac:dyDescent="0.15">
      <c r="J318" s="35"/>
      <c r="K318" s="35"/>
    </row>
    <row r="319" spans="10:11" s="34" customFormat="1" x14ac:dyDescent="0.15">
      <c r="J319" s="35"/>
      <c r="K319" s="35"/>
    </row>
    <row r="320" spans="10:11" s="34" customFormat="1" x14ac:dyDescent="0.15">
      <c r="J320" s="35"/>
      <c r="K320" s="35"/>
    </row>
    <row r="321" spans="10:11" s="34" customFormat="1" x14ac:dyDescent="0.15">
      <c r="J321" s="35"/>
      <c r="K321" s="35"/>
    </row>
    <row r="322" spans="10:11" s="34" customFormat="1" x14ac:dyDescent="0.15">
      <c r="J322" s="35"/>
      <c r="K322" s="35"/>
    </row>
    <row r="323" spans="10:11" s="34" customFormat="1" x14ac:dyDescent="0.15">
      <c r="J323" s="35"/>
      <c r="K323" s="35"/>
    </row>
    <row r="324" spans="10:11" s="34" customFormat="1" x14ac:dyDescent="0.15">
      <c r="J324" s="35"/>
      <c r="K324" s="35"/>
    </row>
    <row r="325" spans="10:11" s="34" customFormat="1" x14ac:dyDescent="0.15">
      <c r="J325" s="35"/>
      <c r="K325" s="35"/>
    </row>
    <row r="326" spans="10:11" s="34" customFormat="1" x14ac:dyDescent="0.15">
      <c r="J326" s="35"/>
      <c r="K326" s="35"/>
    </row>
    <row r="327" spans="10:11" s="34" customFormat="1" x14ac:dyDescent="0.15">
      <c r="J327" s="35"/>
      <c r="K327" s="35"/>
    </row>
    <row r="328" spans="10:11" s="34" customFormat="1" x14ac:dyDescent="0.15">
      <c r="J328" s="35"/>
      <c r="K328" s="35"/>
    </row>
    <row r="329" spans="10:11" s="34" customFormat="1" x14ac:dyDescent="0.15">
      <c r="J329" s="35"/>
      <c r="K329" s="35"/>
    </row>
    <row r="330" spans="10:11" s="34" customFormat="1" x14ac:dyDescent="0.15">
      <c r="J330" s="35"/>
      <c r="K330" s="35"/>
    </row>
    <row r="331" spans="10:11" s="34" customFormat="1" x14ac:dyDescent="0.15">
      <c r="J331" s="35"/>
      <c r="K331" s="35"/>
    </row>
    <row r="332" spans="10:11" s="34" customFormat="1" x14ac:dyDescent="0.15">
      <c r="J332" s="35"/>
      <c r="K332" s="35"/>
    </row>
    <row r="333" spans="10:11" s="34" customFormat="1" x14ac:dyDescent="0.15">
      <c r="J333" s="35"/>
      <c r="K333" s="35"/>
    </row>
    <row r="334" spans="10:11" s="34" customFormat="1" x14ac:dyDescent="0.15">
      <c r="J334" s="35"/>
      <c r="K334" s="35"/>
    </row>
    <row r="335" spans="10:11" s="34" customFormat="1" x14ac:dyDescent="0.15">
      <c r="J335" s="35"/>
      <c r="K335" s="35"/>
    </row>
    <row r="336" spans="10:11" s="34" customFormat="1" x14ac:dyDescent="0.15">
      <c r="J336" s="35"/>
      <c r="K336" s="35"/>
    </row>
    <row r="337" spans="10:11" s="34" customFormat="1" x14ac:dyDescent="0.15">
      <c r="J337" s="35"/>
      <c r="K337" s="35"/>
    </row>
    <row r="338" spans="10:11" s="34" customFormat="1" x14ac:dyDescent="0.15">
      <c r="J338" s="35"/>
      <c r="K338" s="35"/>
    </row>
    <row r="339" spans="10:11" s="34" customFormat="1" x14ac:dyDescent="0.15">
      <c r="J339" s="35"/>
      <c r="K339" s="35"/>
    </row>
    <row r="340" spans="10:11" s="34" customFormat="1" x14ac:dyDescent="0.15">
      <c r="J340" s="35"/>
      <c r="K340" s="35"/>
    </row>
    <row r="341" spans="10:11" s="34" customFormat="1" x14ac:dyDescent="0.15">
      <c r="J341" s="35"/>
      <c r="K341" s="35"/>
    </row>
    <row r="342" spans="10:11" s="34" customFormat="1" x14ac:dyDescent="0.15">
      <c r="J342" s="35"/>
      <c r="K342" s="35"/>
    </row>
    <row r="343" spans="10:11" s="34" customFormat="1" x14ac:dyDescent="0.15">
      <c r="J343" s="35"/>
      <c r="K343" s="35"/>
    </row>
    <row r="344" spans="10:11" s="34" customFormat="1" x14ac:dyDescent="0.15">
      <c r="J344" s="35"/>
      <c r="K344" s="35"/>
    </row>
    <row r="345" spans="10:11" s="34" customFormat="1" x14ac:dyDescent="0.15">
      <c r="J345" s="35"/>
      <c r="K345" s="35"/>
    </row>
    <row r="346" spans="10:11" s="34" customFormat="1" x14ac:dyDescent="0.15">
      <c r="J346" s="35"/>
      <c r="K346" s="35"/>
    </row>
    <row r="347" spans="10:11" s="34" customFormat="1" x14ac:dyDescent="0.15">
      <c r="J347" s="35"/>
      <c r="K347" s="35"/>
    </row>
    <row r="348" spans="10:11" s="34" customFormat="1" x14ac:dyDescent="0.15">
      <c r="J348" s="35"/>
      <c r="K348" s="35"/>
    </row>
    <row r="349" spans="10:11" s="34" customFormat="1" x14ac:dyDescent="0.15">
      <c r="J349" s="35"/>
      <c r="K349" s="35"/>
    </row>
    <row r="350" spans="10:11" s="34" customFormat="1" x14ac:dyDescent="0.15">
      <c r="J350" s="35"/>
      <c r="K350" s="35"/>
    </row>
    <row r="351" spans="10:11" s="34" customFormat="1" x14ac:dyDescent="0.15">
      <c r="J351" s="35"/>
      <c r="K351" s="35"/>
    </row>
    <row r="352" spans="10:11" s="34" customFormat="1" x14ac:dyDescent="0.15">
      <c r="J352" s="35"/>
      <c r="K352" s="35"/>
    </row>
    <row r="353" spans="10:11" s="34" customFormat="1" x14ac:dyDescent="0.15">
      <c r="J353" s="35"/>
      <c r="K353" s="35"/>
    </row>
    <row r="354" spans="10:11" s="34" customFormat="1" x14ac:dyDescent="0.15">
      <c r="J354" s="35"/>
      <c r="K354" s="35"/>
    </row>
    <row r="355" spans="10:11" s="34" customFormat="1" x14ac:dyDescent="0.15">
      <c r="J355" s="35"/>
      <c r="K355" s="35"/>
    </row>
    <row r="356" spans="10:11" s="34" customFormat="1" x14ac:dyDescent="0.15">
      <c r="J356" s="35"/>
      <c r="K356" s="35"/>
    </row>
    <row r="357" spans="10:11" s="34" customFormat="1" x14ac:dyDescent="0.15">
      <c r="J357" s="35"/>
      <c r="K357" s="35"/>
    </row>
    <row r="358" spans="10:11" s="34" customFormat="1" x14ac:dyDescent="0.15">
      <c r="J358" s="35"/>
      <c r="K358" s="35"/>
    </row>
    <row r="359" spans="10:11" s="34" customFormat="1" x14ac:dyDescent="0.15">
      <c r="J359" s="35"/>
      <c r="K359" s="35"/>
    </row>
    <row r="360" spans="10:11" s="34" customFormat="1" x14ac:dyDescent="0.15">
      <c r="J360" s="35"/>
      <c r="K360" s="35"/>
    </row>
    <row r="361" spans="10:11" s="34" customFormat="1" x14ac:dyDescent="0.15">
      <c r="J361" s="35"/>
      <c r="K361" s="35"/>
    </row>
    <row r="362" spans="10:11" s="34" customFormat="1" x14ac:dyDescent="0.15">
      <c r="J362" s="35"/>
      <c r="K362" s="35"/>
    </row>
    <row r="363" spans="10:11" s="34" customFormat="1" x14ac:dyDescent="0.15">
      <c r="J363" s="35"/>
      <c r="K363" s="35"/>
    </row>
    <row r="364" spans="10:11" s="34" customFormat="1" x14ac:dyDescent="0.15">
      <c r="J364" s="35"/>
      <c r="K364" s="35"/>
    </row>
    <row r="365" spans="10:11" s="34" customFormat="1" x14ac:dyDescent="0.15">
      <c r="J365" s="35"/>
      <c r="K365" s="35"/>
    </row>
    <row r="366" spans="10:11" s="34" customFormat="1" x14ac:dyDescent="0.15">
      <c r="J366" s="35"/>
      <c r="K366" s="35"/>
    </row>
    <row r="367" spans="10:11" s="34" customFormat="1" x14ac:dyDescent="0.15">
      <c r="J367" s="35"/>
      <c r="K367" s="35"/>
    </row>
    <row r="368" spans="10:11" s="34" customFormat="1" x14ac:dyDescent="0.15">
      <c r="J368" s="35"/>
      <c r="K368" s="35"/>
    </row>
    <row r="369" spans="10:11" s="34" customFormat="1" x14ac:dyDescent="0.15">
      <c r="J369" s="35"/>
      <c r="K369" s="35"/>
    </row>
    <row r="370" spans="10:11" s="34" customFormat="1" x14ac:dyDescent="0.15">
      <c r="J370" s="35"/>
      <c r="K370" s="35"/>
    </row>
    <row r="371" spans="10:11" s="34" customFormat="1" x14ac:dyDescent="0.15">
      <c r="J371" s="35"/>
      <c r="K371" s="35"/>
    </row>
    <row r="372" spans="10:11" s="34" customFormat="1" x14ac:dyDescent="0.15">
      <c r="J372" s="35"/>
      <c r="K372" s="35"/>
    </row>
    <row r="373" spans="10:11" s="34" customFormat="1" x14ac:dyDescent="0.15">
      <c r="J373" s="35"/>
      <c r="K373" s="35"/>
    </row>
    <row r="374" spans="10:11" s="34" customFormat="1" x14ac:dyDescent="0.15">
      <c r="J374" s="35"/>
      <c r="K374" s="35"/>
    </row>
    <row r="375" spans="10:11" s="34" customFormat="1" x14ac:dyDescent="0.15">
      <c r="J375" s="35"/>
      <c r="K375" s="35"/>
    </row>
    <row r="376" spans="10:11" s="34" customFormat="1" x14ac:dyDescent="0.15">
      <c r="J376" s="35"/>
      <c r="K376" s="35"/>
    </row>
    <row r="377" spans="10:11" s="34" customFormat="1" x14ac:dyDescent="0.15">
      <c r="J377" s="35"/>
      <c r="K377" s="35"/>
    </row>
    <row r="378" spans="10:11" s="34" customFormat="1" x14ac:dyDescent="0.15">
      <c r="J378" s="35"/>
      <c r="K378" s="35"/>
    </row>
    <row r="379" spans="10:11" s="34" customFormat="1" x14ac:dyDescent="0.15">
      <c r="J379" s="35"/>
      <c r="K379" s="35"/>
    </row>
    <row r="380" spans="10:11" s="34" customFormat="1" x14ac:dyDescent="0.15">
      <c r="J380" s="35"/>
      <c r="K380" s="35"/>
    </row>
    <row r="381" spans="10:11" s="34" customFormat="1" x14ac:dyDescent="0.15">
      <c r="J381" s="35"/>
      <c r="K381" s="35"/>
    </row>
    <row r="382" spans="10:11" s="34" customFormat="1" x14ac:dyDescent="0.15">
      <c r="J382" s="35"/>
      <c r="K382" s="3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2"/>
  <sheetViews>
    <sheetView view="pageBreakPreview" zoomScaleNormal="100" workbookViewId="0">
      <pane xSplit="1" ySplit="3" topLeftCell="B22" activePane="bottomRight" state="frozen"/>
      <selection pane="topRight" activeCell="B1" sqref="B1"/>
      <selection pane="bottomLeft" activeCell="A2" sqref="A2"/>
      <selection pane="bottomRight" activeCell="U1" sqref="U1:U1048576"/>
    </sheetView>
  </sheetViews>
  <sheetFormatPr defaultColWidth="9" defaultRowHeight="12" x14ac:dyDescent="0.15"/>
  <cols>
    <col min="1" max="1" width="24.77734375" style="21" customWidth="1"/>
    <col min="2" max="9" width="9.33203125" style="21" hidden="1" customWidth="1"/>
    <col min="10" max="11" width="9.33203125" style="23" hidden="1" customWidth="1"/>
    <col min="12" max="21" width="9.33203125" style="21" hidden="1" customWidth="1"/>
    <col min="22" max="32" width="9.33203125" style="21" customWidth="1"/>
    <col min="33" max="16384" width="9" style="21"/>
  </cols>
  <sheetData>
    <row r="1" spans="1:32" ht="15" customHeight="1" x14ac:dyDescent="0.2">
      <c r="A1" s="32" t="s">
        <v>272</v>
      </c>
      <c r="L1" s="33"/>
      <c r="V1" s="33"/>
      <c r="W1" s="30" t="s">
        <v>182</v>
      </c>
      <c r="X1" s="18"/>
      <c r="Y1" s="18"/>
      <c r="Z1" s="18"/>
      <c r="AA1" s="18"/>
      <c r="AB1" s="18"/>
      <c r="AC1" s="18"/>
      <c r="AD1" s="18"/>
      <c r="AE1" s="18" t="s">
        <v>101</v>
      </c>
    </row>
    <row r="2" spans="1:32" ht="15" customHeight="1" x14ac:dyDescent="0.15">
      <c r="AF2" s="21" t="s">
        <v>95</v>
      </c>
    </row>
    <row r="3" spans="1:32" ht="18" customHeight="1" x14ac:dyDescent="0.15">
      <c r="A3" s="19"/>
      <c r="B3" s="19" t="s">
        <v>9</v>
      </c>
      <c r="C3" s="19" t="s">
        <v>44</v>
      </c>
      <c r="D3" s="19" t="s">
        <v>45</v>
      </c>
      <c r="E3" s="19" t="s">
        <v>46</v>
      </c>
      <c r="F3" s="19" t="s">
        <v>47</v>
      </c>
      <c r="G3" s="19" t="s">
        <v>48</v>
      </c>
      <c r="H3" s="19" t="s">
        <v>49</v>
      </c>
      <c r="I3" s="19" t="s">
        <v>50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195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232</v>
      </c>
      <c r="AC3" s="15" t="s">
        <v>239</v>
      </c>
      <c r="AD3" s="15" t="s">
        <v>244</v>
      </c>
      <c r="AE3" s="15" t="s">
        <v>247</v>
      </c>
      <c r="AF3" s="15" t="str">
        <f>財政指標!AG3</f>
        <v>１９(R1)</v>
      </c>
    </row>
    <row r="4" spans="1:32" s="63" customFormat="1" ht="18" customHeight="1" x14ac:dyDescent="0.15">
      <c r="A4" s="22" t="s">
        <v>52</v>
      </c>
      <c r="B4" s="19"/>
      <c r="C4" s="19"/>
      <c r="D4" s="19"/>
      <c r="E4" s="19"/>
      <c r="F4" s="19"/>
      <c r="G4" s="19"/>
      <c r="H4" s="19"/>
      <c r="I4" s="19"/>
      <c r="J4" s="16"/>
      <c r="K4" s="16"/>
      <c r="L4" s="19"/>
      <c r="M4" s="19"/>
      <c r="N4" s="19"/>
      <c r="O4" s="19"/>
      <c r="P4" s="19"/>
      <c r="Q4" s="19"/>
      <c r="R4" s="19"/>
      <c r="S4" s="19"/>
      <c r="T4" s="19"/>
      <c r="U4" s="19">
        <v>1430682</v>
      </c>
      <c r="V4" s="19">
        <v>1378638</v>
      </c>
      <c r="W4" s="19">
        <v>1278451</v>
      </c>
      <c r="X4" s="19">
        <v>1470670</v>
      </c>
      <c r="Y4" s="19">
        <v>1359868</v>
      </c>
      <c r="Z4" s="19">
        <v>1365366</v>
      </c>
      <c r="AA4" s="19">
        <v>1380890</v>
      </c>
      <c r="AB4" s="19">
        <v>1406912</v>
      </c>
      <c r="AC4" s="19">
        <v>1411933</v>
      </c>
      <c r="AD4" s="15">
        <v>1369346</v>
      </c>
      <c r="AE4" s="15">
        <v>1373946</v>
      </c>
      <c r="AF4" s="15">
        <v>1409458</v>
      </c>
    </row>
    <row r="5" spans="1:32" s="63" customFormat="1" ht="18" customHeight="1" x14ac:dyDescent="0.15">
      <c r="A5" s="22" t="s">
        <v>51</v>
      </c>
      <c r="B5" s="19"/>
      <c r="C5" s="19"/>
      <c r="D5" s="19"/>
      <c r="E5" s="19"/>
      <c r="F5" s="19"/>
      <c r="G5" s="19"/>
      <c r="H5" s="19"/>
      <c r="I5" s="19"/>
      <c r="J5" s="16"/>
      <c r="K5" s="16"/>
      <c r="L5" s="19"/>
      <c r="M5" s="19"/>
      <c r="N5" s="19"/>
      <c r="O5" s="19"/>
      <c r="P5" s="19"/>
      <c r="Q5" s="19"/>
      <c r="R5" s="19"/>
      <c r="S5" s="19"/>
      <c r="T5" s="19"/>
      <c r="U5" s="19">
        <v>33120268</v>
      </c>
      <c r="V5" s="19">
        <v>37978011</v>
      </c>
      <c r="W5" s="19">
        <v>40301565</v>
      </c>
      <c r="X5" s="19">
        <v>51592275</v>
      </c>
      <c r="Y5" s="19">
        <v>41939906</v>
      </c>
      <c r="Z5" s="19">
        <v>47688315</v>
      </c>
      <c r="AA5" s="19">
        <v>38743433</v>
      </c>
      <c r="AB5" s="19">
        <v>30023375</v>
      </c>
      <c r="AC5" s="19">
        <v>27824336</v>
      </c>
      <c r="AD5" s="15">
        <v>27605461</v>
      </c>
      <c r="AE5" s="15">
        <v>26233845</v>
      </c>
      <c r="AF5" s="15">
        <v>26665872</v>
      </c>
    </row>
    <row r="6" spans="1:32" s="63" customFormat="1" ht="18" customHeight="1" x14ac:dyDescent="0.15">
      <c r="A6" s="22" t="s">
        <v>53</v>
      </c>
      <c r="B6" s="19"/>
      <c r="C6" s="19"/>
      <c r="D6" s="19"/>
      <c r="E6" s="19"/>
      <c r="F6" s="19"/>
      <c r="G6" s="19"/>
      <c r="H6" s="19"/>
      <c r="I6" s="19"/>
      <c r="J6" s="16"/>
      <c r="K6" s="23"/>
      <c r="L6" s="19"/>
      <c r="M6" s="19"/>
      <c r="N6" s="19"/>
      <c r="O6" s="19"/>
      <c r="P6" s="19"/>
      <c r="Q6" s="19"/>
      <c r="R6" s="19"/>
      <c r="S6" s="19"/>
      <c r="T6" s="19"/>
      <c r="U6" s="19">
        <v>68256047</v>
      </c>
      <c r="V6" s="19">
        <v>69016095</v>
      </c>
      <c r="W6" s="19">
        <v>76992877</v>
      </c>
      <c r="X6" s="19">
        <v>78255629</v>
      </c>
      <c r="Y6" s="19">
        <v>82136693</v>
      </c>
      <c r="Z6" s="19">
        <v>85940790</v>
      </c>
      <c r="AA6" s="19">
        <v>88747873</v>
      </c>
      <c r="AB6" s="19">
        <v>93094612</v>
      </c>
      <c r="AC6" s="19">
        <v>96470824</v>
      </c>
      <c r="AD6" s="15">
        <v>98621126</v>
      </c>
      <c r="AE6" s="15">
        <v>100582553</v>
      </c>
      <c r="AF6" s="15">
        <v>104783314</v>
      </c>
    </row>
    <row r="7" spans="1:32" s="63" customFormat="1" ht="18" customHeight="1" x14ac:dyDescent="0.15">
      <c r="A7" s="22" t="s">
        <v>62</v>
      </c>
      <c r="B7" s="19"/>
      <c r="C7" s="19"/>
      <c r="D7" s="19"/>
      <c r="E7" s="19"/>
      <c r="F7" s="19"/>
      <c r="G7" s="19"/>
      <c r="H7" s="19"/>
      <c r="I7" s="19"/>
      <c r="J7" s="16"/>
      <c r="K7" s="16"/>
      <c r="L7" s="19"/>
      <c r="M7" s="19"/>
      <c r="N7" s="19"/>
      <c r="O7" s="19"/>
      <c r="P7" s="19"/>
      <c r="Q7" s="19"/>
      <c r="R7" s="19"/>
      <c r="S7" s="19"/>
      <c r="T7" s="19"/>
      <c r="U7" s="19">
        <v>11793264</v>
      </c>
      <c r="V7" s="19">
        <v>14725012</v>
      </c>
      <c r="W7" s="19">
        <v>18181632</v>
      </c>
      <c r="X7" s="19">
        <v>15899395</v>
      </c>
      <c r="Y7" s="19">
        <v>14081367</v>
      </c>
      <c r="Z7" s="19">
        <v>15108523</v>
      </c>
      <c r="AA7" s="19">
        <v>15465712</v>
      </c>
      <c r="AB7" s="19">
        <v>17016241</v>
      </c>
      <c r="AC7" s="19">
        <v>15954787</v>
      </c>
      <c r="AD7" s="15">
        <v>16237310</v>
      </c>
      <c r="AE7" s="15">
        <v>16908379</v>
      </c>
      <c r="AF7" s="15">
        <v>15263642</v>
      </c>
    </row>
    <row r="8" spans="1:32" s="63" customFormat="1" ht="18" customHeight="1" x14ac:dyDescent="0.15">
      <c r="A8" s="22" t="s">
        <v>63</v>
      </c>
      <c r="B8" s="19"/>
      <c r="C8" s="19"/>
      <c r="D8" s="19"/>
      <c r="E8" s="19"/>
      <c r="F8" s="19"/>
      <c r="G8" s="19"/>
      <c r="H8" s="19"/>
      <c r="I8" s="19"/>
      <c r="J8" s="16"/>
      <c r="K8" s="16"/>
      <c r="L8" s="19"/>
      <c r="M8" s="19"/>
      <c r="N8" s="19"/>
      <c r="O8" s="19"/>
      <c r="P8" s="19"/>
      <c r="Q8" s="19"/>
      <c r="R8" s="19"/>
      <c r="S8" s="19"/>
      <c r="T8" s="19"/>
      <c r="U8" s="19">
        <v>1299974</v>
      </c>
      <c r="V8" s="19">
        <v>1214276</v>
      </c>
      <c r="W8" s="19">
        <v>1046038</v>
      </c>
      <c r="X8" s="19">
        <v>1055274</v>
      </c>
      <c r="Y8" s="19">
        <v>1376077</v>
      </c>
      <c r="Z8" s="19">
        <v>998293</v>
      </c>
      <c r="AA8" s="19">
        <v>1097456</v>
      </c>
      <c r="AB8" s="19">
        <v>1107261</v>
      </c>
      <c r="AC8" s="19">
        <v>1183366</v>
      </c>
      <c r="AD8" s="15">
        <v>1780915</v>
      </c>
      <c r="AE8" s="15">
        <v>1151281</v>
      </c>
      <c r="AF8" s="15">
        <v>1096448</v>
      </c>
    </row>
    <row r="9" spans="1:32" s="63" customFormat="1" ht="18" customHeight="1" x14ac:dyDescent="0.15">
      <c r="A9" s="22" t="s">
        <v>64</v>
      </c>
      <c r="B9" s="19"/>
      <c r="C9" s="19"/>
      <c r="D9" s="19"/>
      <c r="E9" s="19"/>
      <c r="F9" s="19"/>
      <c r="G9" s="19"/>
      <c r="H9" s="19"/>
      <c r="I9" s="19"/>
      <c r="J9" s="16"/>
      <c r="K9" s="16"/>
      <c r="L9" s="19"/>
      <c r="M9" s="19"/>
      <c r="N9" s="19"/>
      <c r="O9" s="19"/>
      <c r="P9" s="19"/>
      <c r="Q9" s="19"/>
      <c r="R9" s="19"/>
      <c r="S9" s="19"/>
      <c r="T9" s="19"/>
      <c r="U9" s="19">
        <v>17196537</v>
      </c>
      <c r="V9" s="19">
        <v>17149404</v>
      </c>
      <c r="W9" s="19">
        <v>15504272</v>
      </c>
      <c r="X9" s="19">
        <v>15840423</v>
      </c>
      <c r="Y9" s="19">
        <v>14619479</v>
      </c>
      <c r="Z9" s="19">
        <v>15075151</v>
      </c>
      <c r="AA9" s="19">
        <v>15735376</v>
      </c>
      <c r="AB9" s="19">
        <v>14718953</v>
      </c>
      <c r="AC9" s="19">
        <v>14269259</v>
      </c>
      <c r="AD9" s="15">
        <v>14896536</v>
      </c>
      <c r="AE9" s="15">
        <v>15630943</v>
      </c>
      <c r="AF9" s="15">
        <v>16087862</v>
      </c>
    </row>
    <row r="10" spans="1:32" s="63" customFormat="1" ht="18" customHeight="1" x14ac:dyDescent="0.15">
      <c r="A10" s="22" t="s">
        <v>65</v>
      </c>
      <c r="B10" s="19"/>
      <c r="C10" s="19"/>
      <c r="D10" s="19"/>
      <c r="E10" s="19"/>
      <c r="F10" s="19"/>
      <c r="G10" s="19"/>
      <c r="H10" s="19"/>
      <c r="I10" s="19"/>
      <c r="J10" s="16"/>
      <c r="K10" s="16"/>
      <c r="L10" s="19"/>
      <c r="M10" s="19"/>
      <c r="N10" s="19"/>
      <c r="O10" s="19"/>
      <c r="P10" s="19"/>
      <c r="Q10" s="19"/>
      <c r="R10" s="19"/>
      <c r="S10" s="19"/>
      <c r="T10" s="19"/>
      <c r="U10" s="19">
        <v>6434963</v>
      </c>
      <c r="V10" s="19">
        <v>6705664</v>
      </c>
      <c r="W10" s="19">
        <v>6372637</v>
      </c>
      <c r="X10" s="19">
        <v>6268500</v>
      </c>
      <c r="Y10" s="19">
        <v>6002945</v>
      </c>
      <c r="Z10" s="19">
        <v>5799889</v>
      </c>
      <c r="AA10" s="19">
        <v>6014332</v>
      </c>
      <c r="AB10" s="19">
        <v>6260003</v>
      </c>
      <c r="AC10" s="19">
        <v>6278177</v>
      </c>
      <c r="AD10" s="15">
        <v>7274628</v>
      </c>
      <c r="AE10" s="15">
        <v>6079031</v>
      </c>
      <c r="AF10" s="15">
        <v>6069735</v>
      </c>
    </row>
    <row r="11" spans="1:32" s="63" customFormat="1" ht="18" customHeight="1" x14ac:dyDescent="0.15">
      <c r="A11" s="22" t="s">
        <v>66</v>
      </c>
      <c r="B11" s="19"/>
      <c r="C11" s="19"/>
      <c r="D11" s="19"/>
      <c r="E11" s="19"/>
      <c r="F11" s="19"/>
      <c r="G11" s="19"/>
      <c r="H11" s="19"/>
      <c r="I11" s="19"/>
      <c r="J11" s="16"/>
      <c r="K11" s="16"/>
      <c r="L11" s="19"/>
      <c r="M11" s="19"/>
      <c r="N11" s="19"/>
      <c r="O11" s="19"/>
      <c r="P11" s="19"/>
      <c r="Q11" s="19"/>
      <c r="R11" s="19"/>
      <c r="S11" s="19"/>
      <c r="T11" s="19"/>
      <c r="U11" s="19">
        <v>28406039</v>
      </c>
      <c r="V11" s="19">
        <v>42312980</v>
      </c>
      <c r="W11" s="19">
        <v>40598952</v>
      </c>
      <c r="X11" s="19">
        <v>24116552</v>
      </c>
      <c r="Y11" s="19">
        <v>17479740</v>
      </c>
      <c r="Z11" s="19">
        <v>19284296</v>
      </c>
      <c r="AA11" s="19">
        <v>20694428</v>
      </c>
      <c r="AB11" s="19">
        <v>17911441</v>
      </c>
      <c r="AC11" s="19">
        <v>13562018</v>
      </c>
      <c r="AD11" s="15">
        <v>18072448</v>
      </c>
      <c r="AE11" s="15">
        <v>17047374</v>
      </c>
      <c r="AF11" s="15">
        <v>12968601</v>
      </c>
    </row>
    <row r="12" spans="1:32" s="63" customFormat="1" ht="18" customHeight="1" x14ac:dyDescent="0.15">
      <c r="A12" s="22" t="s">
        <v>134</v>
      </c>
      <c r="B12" s="19"/>
      <c r="C12" s="19"/>
      <c r="D12" s="19"/>
      <c r="E12" s="19"/>
      <c r="F12" s="19"/>
      <c r="G12" s="19"/>
      <c r="H12" s="19"/>
      <c r="I12" s="19"/>
      <c r="J12" s="16"/>
      <c r="K12" s="16"/>
      <c r="L12" s="19"/>
      <c r="M12" s="19"/>
      <c r="N12" s="19"/>
      <c r="O12" s="19"/>
      <c r="P12" s="19"/>
      <c r="Q12" s="19"/>
      <c r="R12" s="19"/>
      <c r="S12" s="19"/>
      <c r="T12" s="19"/>
      <c r="U12" s="19">
        <v>36710127</v>
      </c>
      <c r="V12" s="19">
        <v>39971333</v>
      </c>
      <c r="W12" s="19">
        <v>38542554</v>
      </c>
      <c r="X12" s="19">
        <v>36525405</v>
      </c>
      <c r="Y12" s="19">
        <v>36708134</v>
      </c>
      <c r="Z12" s="19">
        <v>37208519</v>
      </c>
      <c r="AA12" s="19">
        <v>37222576</v>
      </c>
      <c r="AB12" s="19">
        <v>37205636</v>
      </c>
      <c r="AC12" s="19">
        <v>36185148</v>
      </c>
      <c r="AD12" s="15">
        <v>36419286</v>
      </c>
      <c r="AE12" s="15">
        <v>37485109</v>
      </c>
      <c r="AF12" s="15">
        <v>37489673</v>
      </c>
    </row>
    <row r="13" spans="1:32" s="63" customFormat="1" ht="18" customHeight="1" x14ac:dyDescent="0.15">
      <c r="A13" s="22" t="s">
        <v>136</v>
      </c>
      <c r="B13" s="19"/>
      <c r="C13" s="19"/>
      <c r="D13" s="19"/>
      <c r="E13" s="19"/>
      <c r="F13" s="19"/>
      <c r="G13" s="19"/>
      <c r="H13" s="19"/>
      <c r="I13" s="19"/>
      <c r="J13" s="16"/>
      <c r="K13" s="16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5"/>
      <c r="AE13" s="15"/>
      <c r="AF13" s="15"/>
    </row>
    <row r="14" spans="1:32" s="63" customFormat="1" ht="18" customHeight="1" x14ac:dyDescent="0.15">
      <c r="A14" s="22" t="s">
        <v>138</v>
      </c>
      <c r="B14" s="19"/>
      <c r="C14" s="19"/>
      <c r="D14" s="19"/>
      <c r="E14" s="19"/>
      <c r="F14" s="19"/>
      <c r="G14" s="19"/>
      <c r="H14" s="19"/>
      <c r="I14" s="19"/>
      <c r="J14" s="16"/>
      <c r="K14" s="16"/>
      <c r="L14" s="19"/>
      <c r="M14" s="19"/>
      <c r="N14" s="19"/>
      <c r="O14" s="19"/>
      <c r="P14" s="19"/>
      <c r="Q14" s="19"/>
      <c r="R14" s="19"/>
      <c r="S14" s="19"/>
      <c r="T14" s="19"/>
      <c r="U14" s="19">
        <v>142656398</v>
      </c>
      <c r="V14" s="19">
        <v>144307523</v>
      </c>
      <c r="W14" s="19">
        <v>148811973</v>
      </c>
      <c r="X14" s="19">
        <v>141417805</v>
      </c>
      <c r="Y14" s="19">
        <v>140226690</v>
      </c>
      <c r="Z14" s="19">
        <v>140178995</v>
      </c>
      <c r="AA14" s="19">
        <v>142747975</v>
      </c>
      <c r="AB14" s="19">
        <v>140458476</v>
      </c>
      <c r="AC14" s="19">
        <v>139257765</v>
      </c>
      <c r="AD14" s="15">
        <v>137478674</v>
      </c>
      <c r="AE14" s="15">
        <v>139745040</v>
      </c>
      <c r="AF14" s="15">
        <v>140245618</v>
      </c>
    </row>
    <row r="15" spans="1:32" s="63" customFormat="1" ht="18" customHeight="1" x14ac:dyDescent="0.15">
      <c r="A15" s="22" t="s">
        <v>140</v>
      </c>
      <c r="B15" s="19"/>
      <c r="C15" s="19"/>
      <c r="D15" s="19"/>
      <c r="E15" s="19"/>
      <c r="F15" s="19"/>
      <c r="G15" s="19"/>
      <c r="H15" s="19"/>
      <c r="I15" s="19"/>
      <c r="J15" s="16"/>
      <c r="K15" s="16"/>
      <c r="L15" s="19"/>
      <c r="M15" s="19"/>
      <c r="N15" s="19"/>
      <c r="O15" s="19"/>
      <c r="P15" s="19"/>
      <c r="Q15" s="19"/>
      <c r="R15" s="19"/>
      <c r="S15" s="19"/>
      <c r="T15" s="19"/>
      <c r="U15" s="19">
        <v>99321</v>
      </c>
      <c r="V15" s="19">
        <v>77326</v>
      </c>
      <c r="W15" s="19">
        <v>57284</v>
      </c>
      <c r="X15" s="19">
        <v>3308628</v>
      </c>
      <c r="Y15" s="19">
        <v>538554</v>
      </c>
      <c r="Z15" s="19">
        <v>60933</v>
      </c>
      <c r="AA15" s="19">
        <v>238356</v>
      </c>
      <c r="AB15" s="19">
        <v>1328739</v>
      </c>
      <c r="AC15" s="19">
        <v>198077</v>
      </c>
      <c r="AD15" s="15">
        <v>34360</v>
      </c>
      <c r="AE15" s="15">
        <v>72596</v>
      </c>
      <c r="AF15" s="15">
        <v>1747667</v>
      </c>
    </row>
    <row r="16" spans="1:32" s="63" customFormat="1" ht="18" customHeight="1" x14ac:dyDescent="0.15">
      <c r="A16" s="22" t="s">
        <v>142</v>
      </c>
      <c r="B16" s="19"/>
      <c r="C16" s="19"/>
      <c r="D16" s="19"/>
      <c r="E16" s="19"/>
      <c r="F16" s="19"/>
      <c r="G16" s="19"/>
      <c r="H16" s="19"/>
      <c r="I16" s="19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>
        <v>100930079</v>
      </c>
      <c r="V16" s="19">
        <v>96830076</v>
      </c>
      <c r="W16" s="19">
        <v>94770367</v>
      </c>
      <c r="X16" s="19">
        <v>92048324</v>
      </c>
      <c r="Y16" s="19">
        <v>94723109</v>
      </c>
      <c r="Z16" s="19">
        <v>96690742</v>
      </c>
      <c r="AA16" s="19">
        <v>99902578</v>
      </c>
      <c r="AB16" s="19">
        <v>102191688</v>
      </c>
      <c r="AC16" s="19">
        <v>102366070</v>
      </c>
      <c r="AD16" s="15">
        <v>101606086</v>
      </c>
      <c r="AE16" s="15">
        <v>100005806</v>
      </c>
      <c r="AF16" s="15">
        <v>100007405</v>
      </c>
    </row>
    <row r="17" spans="1:32" s="63" customFormat="1" ht="18" customHeight="1" x14ac:dyDescent="0.15">
      <c r="A17" s="22" t="s">
        <v>144</v>
      </c>
      <c r="B17" s="19"/>
      <c r="C17" s="19"/>
      <c r="D17" s="19"/>
      <c r="E17" s="19"/>
      <c r="F17" s="19"/>
      <c r="G17" s="19"/>
      <c r="H17" s="19"/>
      <c r="I17" s="19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5"/>
      <c r="AE17" s="15"/>
      <c r="AF17" s="15"/>
    </row>
    <row r="18" spans="1:32" s="63" customFormat="1" ht="18" customHeight="1" x14ac:dyDescent="0.15">
      <c r="A18" s="22" t="s">
        <v>146</v>
      </c>
      <c r="B18" s="19"/>
      <c r="C18" s="19"/>
      <c r="D18" s="19"/>
      <c r="E18" s="19"/>
      <c r="F18" s="19"/>
      <c r="G18" s="19"/>
      <c r="H18" s="19"/>
      <c r="I18" s="19"/>
      <c r="J18" s="16"/>
      <c r="K18" s="1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5"/>
      <c r="AE18" s="15"/>
      <c r="AF18" s="15"/>
    </row>
    <row r="19" spans="1:32" s="63" customFormat="1" ht="18" customHeight="1" x14ac:dyDescent="0.15">
      <c r="A19" s="22" t="s">
        <v>148</v>
      </c>
      <c r="B19" s="19"/>
      <c r="C19" s="19"/>
      <c r="D19" s="19"/>
      <c r="E19" s="19"/>
      <c r="F19" s="19"/>
      <c r="G19" s="19"/>
      <c r="H19" s="19"/>
      <c r="I19" s="19"/>
      <c r="J19" s="16"/>
      <c r="K19" s="16"/>
      <c r="L19" s="19"/>
      <c r="M19" s="19"/>
      <c r="N19" s="19"/>
      <c r="O19" s="19"/>
      <c r="P19" s="19"/>
      <c r="Q19" s="19"/>
      <c r="R19" s="19"/>
      <c r="S19" s="19"/>
      <c r="T19" s="19"/>
      <c r="U19" s="19">
        <v>1118658</v>
      </c>
      <c r="V19" s="19">
        <v>902804</v>
      </c>
      <c r="W19" s="19">
        <v>770892</v>
      </c>
      <c r="X19" s="19">
        <v>601186</v>
      </c>
      <c r="Y19" s="19">
        <v>530363</v>
      </c>
      <c r="Z19" s="19">
        <v>493380</v>
      </c>
      <c r="AA19" s="19">
        <v>439130</v>
      </c>
      <c r="AB19" s="19">
        <v>359717</v>
      </c>
      <c r="AC19" s="19">
        <v>207691</v>
      </c>
      <c r="AD19" s="15">
        <v>390711</v>
      </c>
      <c r="AE19" s="15">
        <v>427058</v>
      </c>
      <c r="AF19" s="15">
        <v>173477</v>
      </c>
    </row>
    <row r="20" spans="1:32" s="63" customFormat="1" ht="18" customHeight="1" x14ac:dyDescent="0.15">
      <c r="A20" s="22" t="s">
        <v>201</v>
      </c>
      <c r="B20" s="19"/>
      <c r="C20" s="19"/>
      <c r="D20" s="19"/>
      <c r="E20" s="19"/>
      <c r="F20" s="19"/>
      <c r="G20" s="19"/>
      <c r="H20" s="19"/>
      <c r="I20" s="19"/>
      <c r="J20" s="16"/>
      <c r="K20" s="16"/>
      <c r="L20" s="19"/>
      <c r="M20" s="19"/>
      <c r="N20" s="19"/>
      <c r="O20" s="19"/>
      <c r="P20" s="19"/>
      <c r="Q20" s="19"/>
      <c r="R20" s="19"/>
      <c r="S20" s="19"/>
      <c r="T20" s="19"/>
      <c r="U20" s="19">
        <v>355765</v>
      </c>
      <c r="V20" s="19">
        <v>276818</v>
      </c>
      <c r="W20" s="19">
        <v>350043</v>
      </c>
      <c r="X20" s="19">
        <v>400123</v>
      </c>
      <c r="Y20" s="19">
        <v>466824</v>
      </c>
      <c r="Z20" s="19">
        <v>951239</v>
      </c>
      <c r="AA20" s="19">
        <v>1830393</v>
      </c>
      <c r="AB20" s="19">
        <v>1396752</v>
      </c>
      <c r="AC20" s="19">
        <v>797440</v>
      </c>
      <c r="AD20" s="15">
        <v>1191564</v>
      </c>
      <c r="AE20" s="15">
        <v>908269</v>
      </c>
      <c r="AF20" s="15">
        <v>1087820</v>
      </c>
    </row>
    <row r="21" spans="1:32" s="63" customFormat="1" ht="18" customHeight="1" x14ac:dyDescent="0.15">
      <c r="A21" s="22" t="s">
        <v>202</v>
      </c>
      <c r="B21" s="19"/>
      <c r="C21" s="19"/>
      <c r="D21" s="19"/>
      <c r="E21" s="19"/>
      <c r="F21" s="19"/>
      <c r="G21" s="19"/>
      <c r="H21" s="19"/>
      <c r="I21" s="19"/>
      <c r="J21" s="16"/>
      <c r="K21" s="16"/>
      <c r="L21" s="19"/>
      <c r="M21" s="19"/>
      <c r="N21" s="19"/>
      <c r="O21" s="19"/>
      <c r="P21" s="19"/>
      <c r="Q21" s="19"/>
      <c r="R21" s="19"/>
      <c r="S21" s="19"/>
      <c r="T21" s="19"/>
      <c r="U21" s="19">
        <v>206983</v>
      </c>
      <c r="V21" s="19">
        <v>162798</v>
      </c>
      <c r="W21" s="19">
        <v>135279</v>
      </c>
      <c r="X21" s="19">
        <v>103551</v>
      </c>
      <c r="Y21" s="19">
        <v>135821</v>
      </c>
      <c r="Z21" s="19">
        <v>1531155</v>
      </c>
      <c r="AA21" s="19">
        <v>998876</v>
      </c>
      <c r="AB21" s="19">
        <v>1198984</v>
      </c>
      <c r="AC21" s="19">
        <v>461129</v>
      </c>
      <c r="AD21" s="15">
        <v>1265622</v>
      </c>
      <c r="AE21" s="15">
        <v>819084</v>
      </c>
      <c r="AF21" s="15">
        <v>753549</v>
      </c>
    </row>
    <row r="22" spans="1:32" s="63" customFormat="1" ht="18" customHeight="1" x14ac:dyDescent="0.15">
      <c r="A22" s="22" t="s">
        <v>156</v>
      </c>
      <c r="B22" s="19"/>
      <c r="C22" s="19"/>
      <c r="D22" s="19"/>
      <c r="E22" s="19"/>
      <c r="F22" s="19"/>
      <c r="G22" s="19"/>
      <c r="H22" s="19"/>
      <c r="I22" s="19"/>
      <c r="J22" s="16"/>
      <c r="K22" s="16"/>
      <c r="L22" s="19"/>
      <c r="M22" s="19"/>
      <c r="N22" s="19"/>
      <c r="O22" s="19"/>
      <c r="P22" s="19"/>
      <c r="Q22" s="19"/>
      <c r="R22" s="19"/>
      <c r="S22" s="19"/>
      <c r="T22" s="19"/>
      <c r="U22" s="19">
        <v>18935548</v>
      </c>
      <c r="V22" s="19">
        <v>20063421</v>
      </c>
      <c r="W22" s="19">
        <v>20028953</v>
      </c>
      <c r="X22" s="19">
        <v>19899924</v>
      </c>
      <c r="Y22" s="19">
        <v>19891483</v>
      </c>
      <c r="Z22" s="19">
        <v>19721948</v>
      </c>
      <c r="AA22" s="19">
        <v>23891111</v>
      </c>
      <c r="AB22" s="19">
        <v>39261630</v>
      </c>
      <c r="AC22" s="19">
        <v>35217781</v>
      </c>
      <c r="AD22" s="15">
        <v>37279071</v>
      </c>
      <c r="AE22" s="15">
        <v>38537279</v>
      </c>
      <c r="AF22" s="15">
        <v>36450624</v>
      </c>
    </row>
    <row r="23" spans="1:32" s="63" customFormat="1" ht="18" customHeight="1" x14ac:dyDescent="0.15">
      <c r="A23" s="22" t="s">
        <v>157</v>
      </c>
      <c r="B23" s="19"/>
      <c r="C23" s="19"/>
      <c r="D23" s="19"/>
      <c r="E23" s="19"/>
      <c r="F23" s="19"/>
      <c r="G23" s="19"/>
      <c r="H23" s="19"/>
      <c r="I23" s="19"/>
      <c r="J23" s="16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>
        <v>2162574</v>
      </c>
      <c r="V23" s="19">
        <v>2239566</v>
      </c>
      <c r="W23" s="19">
        <v>2092582</v>
      </c>
      <c r="X23" s="19">
        <v>1835067</v>
      </c>
      <c r="Y23" s="19">
        <v>1917522</v>
      </c>
      <c r="Z23" s="19">
        <v>1886444</v>
      </c>
      <c r="AA23" s="19">
        <v>1712809</v>
      </c>
      <c r="AB23" s="19">
        <v>1701630</v>
      </c>
      <c r="AC23" s="19">
        <v>1676294</v>
      </c>
      <c r="AD23" s="15">
        <v>1625336</v>
      </c>
      <c r="AE23" s="15">
        <v>1558493</v>
      </c>
      <c r="AF23" s="15">
        <v>1513297</v>
      </c>
    </row>
    <row r="24" spans="1:32" s="63" customFormat="1" ht="18" customHeight="1" x14ac:dyDescent="0.15">
      <c r="A24" s="22" t="s">
        <v>158</v>
      </c>
      <c r="B24" s="19"/>
      <c r="C24" s="19"/>
      <c r="D24" s="19"/>
      <c r="E24" s="19"/>
      <c r="F24" s="19"/>
      <c r="G24" s="19"/>
      <c r="H24" s="19"/>
      <c r="I24" s="19"/>
      <c r="J24" s="16"/>
      <c r="K24" s="1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92"/>
      <c r="Z24" s="19"/>
      <c r="AA24" s="19"/>
      <c r="AB24" s="19"/>
      <c r="AC24" s="19"/>
      <c r="AD24" s="15"/>
      <c r="AE24" s="15"/>
      <c r="AF24" s="15"/>
    </row>
    <row r="25" spans="1:32" s="63" customFormat="1" ht="18" customHeight="1" x14ac:dyDescent="0.15">
      <c r="A25" s="22" t="s">
        <v>159</v>
      </c>
      <c r="B25" s="19"/>
      <c r="C25" s="19"/>
      <c r="D25" s="19"/>
      <c r="E25" s="19"/>
      <c r="F25" s="19"/>
      <c r="G25" s="19"/>
      <c r="H25" s="19"/>
      <c r="I25" s="19"/>
      <c r="J25" s="16"/>
      <c r="K25" s="16"/>
      <c r="L25" s="19"/>
      <c r="M25" s="19"/>
      <c r="N25" s="19"/>
      <c r="O25" s="19"/>
      <c r="P25" s="19"/>
      <c r="Q25" s="19"/>
      <c r="R25" s="19"/>
      <c r="S25" s="19"/>
      <c r="T25" s="19"/>
      <c r="U25" s="19">
        <v>4687256</v>
      </c>
      <c r="V25" s="19">
        <v>2947964</v>
      </c>
      <c r="W25" s="19">
        <v>2473968</v>
      </c>
      <c r="X25" s="19">
        <v>1880131</v>
      </c>
      <c r="Y25" s="19">
        <v>2622975</v>
      </c>
      <c r="Z25" s="19">
        <v>2209969</v>
      </c>
      <c r="AA25" s="19">
        <v>1068907</v>
      </c>
      <c r="AB25" s="19">
        <v>1652829</v>
      </c>
      <c r="AC25" s="19">
        <v>1701972</v>
      </c>
      <c r="AD25" s="15">
        <v>1997013</v>
      </c>
      <c r="AE25" s="15">
        <v>2615046</v>
      </c>
      <c r="AF25" s="15">
        <v>1157560</v>
      </c>
    </row>
    <row r="26" spans="1:32" s="63" customFormat="1" ht="18" customHeight="1" x14ac:dyDescent="0.15">
      <c r="A26" s="22" t="s">
        <v>274</v>
      </c>
      <c r="B26" s="19"/>
      <c r="C26" s="19"/>
      <c r="D26" s="19"/>
      <c r="E26" s="19"/>
      <c r="F26" s="19"/>
      <c r="G26" s="19"/>
      <c r="H26" s="19"/>
      <c r="I26" s="19"/>
      <c r="J26" s="16"/>
      <c r="K26" s="1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5"/>
      <c r="AE26" s="15"/>
      <c r="AF26" s="15">
        <v>364199</v>
      </c>
    </row>
    <row r="27" spans="1:32" s="63" customFormat="1" ht="18" customHeight="1" x14ac:dyDescent="0.15">
      <c r="A27" s="22" t="s">
        <v>67</v>
      </c>
      <c r="B27" s="19">
        <f t="shared" ref="B27:M27" si="0">SUM(B4:B26)</f>
        <v>0</v>
      </c>
      <c r="C27" s="19">
        <f t="shared" si="0"/>
        <v>0</v>
      </c>
      <c r="D27" s="19">
        <f t="shared" si="0"/>
        <v>0</v>
      </c>
      <c r="E27" s="19">
        <f t="shared" si="0"/>
        <v>0</v>
      </c>
      <c r="F27" s="19">
        <f t="shared" si="0"/>
        <v>0</v>
      </c>
      <c r="G27" s="19">
        <f t="shared" si="0"/>
        <v>0</v>
      </c>
      <c r="H27" s="19">
        <f t="shared" si="0"/>
        <v>0</v>
      </c>
      <c r="I27" s="19">
        <f t="shared" si="0"/>
        <v>0</v>
      </c>
      <c r="J27" s="19">
        <f t="shared" si="0"/>
        <v>0</v>
      </c>
      <c r="K27" s="19">
        <f t="shared" si="0"/>
        <v>0</v>
      </c>
      <c r="L27" s="19">
        <f t="shared" si="0"/>
        <v>0</v>
      </c>
      <c r="M27" s="19">
        <f t="shared" si="0"/>
        <v>0</v>
      </c>
      <c r="N27" s="19">
        <f t="shared" ref="N27:U27" si="1">SUM(N4:N26)</f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9">
        <f t="shared" si="1"/>
        <v>0</v>
      </c>
      <c r="S27" s="19">
        <f t="shared" si="1"/>
        <v>0</v>
      </c>
      <c r="T27" s="19">
        <f t="shared" si="1"/>
        <v>0</v>
      </c>
      <c r="U27" s="19">
        <f t="shared" si="1"/>
        <v>475800483</v>
      </c>
      <c r="V27" s="19">
        <f>SUM(V4:V26)</f>
        <v>498259709</v>
      </c>
      <c r="W27" s="19">
        <f>SUM(W4:W26)</f>
        <v>508310319</v>
      </c>
      <c r="X27" s="19">
        <f>SUM(X4:X26)</f>
        <v>492518862</v>
      </c>
      <c r="Y27" s="19">
        <f t="shared" ref="Y27:AA27" si="2">SUM(Y4:Y26)</f>
        <v>476757550</v>
      </c>
      <c r="Z27" s="19">
        <f t="shared" si="2"/>
        <v>492193947</v>
      </c>
      <c r="AA27" s="19">
        <f t="shared" si="2"/>
        <v>497932211</v>
      </c>
      <c r="AB27" s="19">
        <f t="shared" ref="AB27:AE27" si="3">SUM(AB4:AB26)</f>
        <v>508294879</v>
      </c>
      <c r="AC27" s="19">
        <f t="shared" si="3"/>
        <v>495024067</v>
      </c>
      <c r="AD27" s="15">
        <f t="shared" si="3"/>
        <v>505145493</v>
      </c>
      <c r="AE27" s="15">
        <f t="shared" si="3"/>
        <v>507181132</v>
      </c>
      <c r="AF27" s="15">
        <f t="shared" ref="AF27" si="4">SUM(AF4:AF26)</f>
        <v>505335821</v>
      </c>
    </row>
    <row r="28" spans="1:32" s="63" customFormat="1" ht="18" customHeight="1" x14ac:dyDescent="0.15">
      <c r="B28" s="21"/>
      <c r="C28" s="21"/>
      <c r="D28" s="21"/>
      <c r="E28" s="21"/>
      <c r="F28" s="21"/>
      <c r="G28" s="21"/>
      <c r="H28" s="21"/>
      <c r="I28" s="21"/>
      <c r="J28" s="23"/>
      <c r="K28" s="23"/>
      <c r="L28" s="21"/>
      <c r="M28" s="21"/>
      <c r="N28" s="21"/>
      <c r="O28" s="21"/>
    </row>
    <row r="29" spans="1:32" s="63" customFormat="1" ht="18" customHeight="1" x14ac:dyDescent="0.2">
      <c r="A29" s="64" t="s">
        <v>273</v>
      </c>
      <c r="B29" s="21"/>
      <c r="C29" s="21"/>
      <c r="D29" s="21"/>
      <c r="E29" s="21"/>
      <c r="F29" s="21"/>
      <c r="G29" s="21"/>
      <c r="H29" s="21"/>
      <c r="I29" s="21"/>
      <c r="J29" s="23"/>
      <c r="K29" s="23"/>
      <c r="L29" s="33"/>
      <c r="N29" s="33"/>
      <c r="O29" s="33"/>
      <c r="AE29" s="33" t="s">
        <v>182</v>
      </c>
    </row>
    <row r="30" spans="1:32" s="63" customFormat="1" ht="18" customHeight="1" x14ac:dyDescent="0.15">
      <c r="B30" s="21"/>
      <c r="C30" s="21"/>
      <c r="D30" s="21"/>
      <c r="E30" s="21"/>
      <c r="F30" s="21"/>
      <c r="G30" s="21"/>
      <c r="H30" s="21"/>
      <c r="I30" s="21"/>
      <c r="J30" s="23"/>
      <c r="K30" s="23"/>
      <c r="N30" s="21"/>
      <c r="O30" s="21"/>
      <c r="AF30" s="63" t="s">
        <v>207</v>
      </c>
    </row>
    <row r="31" spans="1:32" s="63" customFormat="1" ht="18" customHeight="1" x14ac:dyDescent="0.15">
      <c r="A31" s="22"/>
      <c r="B31" s="19" t="s">
        <v>9</v>
      </c>
      <c r="C31" s="19" t="s">
        <v>44</v>
      </c>
      <c r="D31" s="19" t="s">
        <v>45</v>
      </c>
      <c r="E31" s="19" t="s">
        <v>46</v>
      </c>
      <c r="F31" s="19" t="s">
        <v>47</v>
      </c>
      <c r="G31" s="19" t="s">
        <v>48</v>
      </c>
      <c r="H31" s="19" t="s">
        <v>49</v>
      </c>
      <c r="I31" s="19" t="s">
        <v>50</v>
      </c>
      <c r="J31" s="17" t="s">
        <v>91</v>
      </c>
      <c r="K31" s="17" t="s">
        <v>92</v>
      </c>
      <c r="L31" s="15" t="s">
        <v>42</v>
      </c>
      <c r="M31" s="7" t="s">
        <v>99</v>
      </c>
      <c r="N31" s="15" t="s">
        <v>179</v>
      </c>
      <c r="O31" s="15" t="s">
        <v>181</v>
      </c>
      <c r="P31" s="15" t="s">
        <v>195</v>
      </c>
      <c r="Q31" s="15" t="s">
        <v>200</v>
      </c>
      <c r="R31" s="15" t="s">
        <v>209</v>
      </c>
      <c r="S31" s="15" t="s">
        <v>210</v>
      </c>
      <c r="T31" s="15" t="s">
        <v>215</v>
      </c>
      <c r="U31" s="15" t="s">
        <v>218</v>
      </c>
      <c r="V31" s="15" t="s">
        <v>219</v>
      </c>
      <c r="W31" s="15" t="s">
        <v>220</v>
      </c>
      <c r="X31" s="15" t="s">
        <v>223</v>
      </c>
      <c r="Y31" s="15" t="s">
        <v>222</v>
      </c>
      <c r="Z31" s="15" t="s">
        <v>226</v>
      </c>
      <c r="AA31" s="15" t="s">
        <v>228</v>
      </c>
      <c r="AB31" s="15" t="s">
        <v>230</v>
      </c>
      <c r="AC31" s="15" t="s">
        <v>239</v>
      </c>
      <c r="AD31" s="15" t="s">
        <v>266</v>
      </c>
      <c r="AE31" s="15" t="s">
        <v>264</v>
      </c>
      <c r="AF31" s="15" t="s">
        <v>269</v>
      </c>
    </row>
    <row r="32" spans="1:32" s="65" customFormat="1" ht="18" customHeight="1" x14ac:dyDescent="0.15">
      <c r="A32" s="22" t="s">
        <v>149</v>
      </c>
      <c r="B32" s="67" t="e">
        <f t="shared" ref="B32:Q32" si="5">B4/B$27*100</f>
        <v>#DIV/0!</v>
      </c>
      <c r="C32" s="67" t="e">
        <f t="shared" si="5"/>
        <v>#DIV/0!</v>
      </c>
      <c r="D32" s="67" t="e">
        <f t="shared" si="5"/>
        <v>#DIV/0!</v>
      </c>
      <c r="E32" s="67" t="e">
        <f t="shared" si="5"/>
        <v>#DIV/0!</v>
      </c>
      <c r="F32" s="67" t="e">
        <f t="shared" si="5"/>
        <v>#DIV/0!</v>
      </c>
      <c r="G32" s="67" t="e">
        <f t="shared" si="5"/>
        <v>#DIV/0!</v>
      </c>
      <c r="H32" s="67" t="e">
        <f t="shared" si="5"/>
        <v>#DIV/0!</v>
      </c>
      <c r="I32" s="67" t="e">
        <f t="shared" si="5"/>
        <v>#DIV/0!</v>
      </c>
      <c r="J32" s="67" t="e">
        <f t="shared" si="5"/>
        <v>#DIV/0!</v>
      </c>
      <c r="K32" s="67" t="e">
        <f t="shared" si="5"/>
        <v>#DIV/0!</v>
      </c>
      <c r="L32" s="67" t="e">
        <f t="shared" si="5"/>
        <v>#DIV/0!</v>
      </c>
      <c r="M32" s="67" t="e">
        <f t="shared" si="5"/>
        <v>#DIV/0!</v>
      </c>
      <c r="N32" s="67" t="e">
        <f t="shared" si="5"/>
        <v>#DIV/0!</v>
      </c>
      <c r="O32" s="67" t="e">
        <f t="shared" si="5"/>
        <v>#DIV/0!</v>
      </c>
      <c r="P32" s="67" t="e">
        <f t="shared" si="5"/>
        <v>#DIV/0!</v>
      </c>
      <c r="Q32" s="67" t="e">
        <f t="shared" si="5"/>
        <v>#DIV/0!</v>
      </c>
      <c r="R32" s="67" t="e">
        <f t="shared" ref="R32:S54" si="6">R4/R$27*100</f>
        <v>#DIV/0!</v>
      </c>
      <c r="S32" s="67" t="e">
        <f t="shared" si="6"/>
        <v>#DIV/0!</v>
      </c>
      <c r="T32" s="67" t="e">
        <f t="shared" ref="T32:U54" si="7">T4/T$27*100</f>
        <v>#DIV/0!</v>
      </c>
      <c r="U32" s="67">
        <f t="shared" si="7"/>
        <v>0.30068948038457538</v>
      </c>
      <c r="V32" s="67">
        <f t="shared" ref="V32:W54" si="8">V4/V$27*100</f>
        <v>0.27669064447673414</v>
      </c>
      <c r="W32" s="67">
        <f t="shared" si="8"/>
        <v>0.25150994426300444</v>
      </c>
      <c r="X32" s="67">
        <f t="shared" ref="X32:X54" si="9">X4/X$27*100</f>
        <v>0.2986017619767829</v>
      </c>
      <c r="Y32" s="67">
        <f t="shared" ref="Y32:AA32" si="10">Y4/Y$27*100</f>
        <v>0.28523260932102701</v>
      </c>
      <c r="Z32" s="67">
        <f t="shared" si="10"/>
        <v>0.27740406161476017</v>
      </c>
      <c r="AA32" s="67">
        <f t="shared" si="10"/>
        <v>0.27732489875012323</v>
      </c>
      <c r="AB32" s="67">
        <f t="shared" ref="AB32:AC32" si="11">AB4/AB$27*100</f>
        <v>0.27679051238287211</v>
      </c>
      <c r="AC32" s="67">
        <f t="shared" si="11"/>
        <v>0.28522512219592749</v>
      </c>
      <c r="AD32" s="67">
        <f t="shared" ref="AD32:AE32" si="12">AD4/AD$27*100</f>
        <v>0.27107952440941607</v>
      </c>
      <c r="AE32" s="67">
        <f t="shared" si="12"/>
        <v>0.27089848444914155</v>
      </c>
      <c r="AF32" s="67">
        <f t="shared" ref="AF32" si="13">AF4/AF$27*100</f>
        <v>0.27891511771535388</v>
      </c>
    </row>
    <row r="33" spans="1:32" s="65" customFormat="1" ht="18" customHeight="1" x14ac:dyDescent="0.15">
      <c r="A33" s="22" t="s">
        <v>150</v>
      </c>
      <c r="B33" s="67" t="e">
        <f t="shared" ref="B33:Q33" si="14">B5/B$27*100</f>
        <v>#DIV/0!</v>
      </c>
      <c r="C33" s="67" t="e">
        <f t="shared" si="14"/>
        <v>#DIV/0!</v>
      </c>
      <c r="D33" s="67" t="e">
        <f t="shared" si="14"/>
        <v>#DIV/0!</v>
      </c>
      <c r="E33" s="67" t="e">
        <f t="shared" si="14"/>
        <v>#DIV/0!</v>
      </c>
      <c r="F33" s="67" t="e">
        <f t="shared" si="14"/>
        <v>#DIV/0!</v>
      </c>
      <c r="G33" s="67" t="e">
        <f t="shared" si="14"/>
        <v>#DIV/0!</v>
      </c>
      <c r="H33" s="67" t="e">
        <f t="shared" si="14"/>
        <v>#DIV/0!</v>
      </c>
      <c r="I33" s="67" t="e">
        <f t="shared" si="14"/>
        <v>#DIV/0!</v>
      </c>
      <c r="J33" s="67" t="e">
        <f t="shared" si="14"/>
        <v>#DIV/0!</v>
      </c>
      <c r="K33" s="67" t="e">
        <f t="shared" si="14"/>
        <v>#DIV/0!</v>
      </c>
      <c r="L33" s="67" t="e">
        <f t="shared" si="14"/>
        <v>#DIV/0!</v>
      </c>
      <c r="M33" s="67" t="e">
        <f t="shared" si="14"/>
        <v>#DIV/0!</v>
      </c>
      <c r="N33" s="67" t="e">
        <f t="shared" si="14"/>
        <v>#DIV/0!</v>
      </c>
      <c r="O33" s="67" t="e">
        <f t="shared" si="14"/>
        <v>#DIV/0!</v>
      </c>
      <c r="P33" s="67" t="e">
        <f t="shared" si="14"/>
        <v>#DIV/0!</v>
      </c>
      <c r="Q33" s="67" t="e">
        <f t="shared" si="14"/>
        <v>#DIV/0!</v>
      </c>
      <c r="R33" s="67" t="e">
        <f t="shared" si="6"/>
        <v>#DIV/0!</v>
      </c>
      <c r="S33" s="67" t="e">
        <f t="shared" si="6"/>
        <v>#DIV/0!</v>
      </c>
      <c r="T33" s="67" t="e">
        <f t="shared" si="7"/>
        <v>#DIV/0!</v>
      </c>
      <c r="U33" s="67">
        <f t="shared" si="7"/>
        <v>6.9609572044087225</v>
      </c>
      <c r="V33" s="67">
        <f t="shared" si="8"/>
        <v>7.6221316542373687</v>
      </c>
      <c r="W33" s="67">
        <f t="shared" si="8"/>
        <v>7.9285356786156447</v>
      </c>
      <c r="X33" s="67">
        <f t="shared" si="9"/>
        <v>10.475187648752424</v>
      </c>
      <c r="Y33" s="67">
        <f t="shared" ref="Y33:AA33" si="15">Y5/Y$27*100</f>
        <v>8.7969044223840811</v>
      </c>
      <c r="Z33" s="67">
        <f t="shared" si="15"/>
        <v>9.6889275641579573</v>
      </c>
      <c r="AA33" s="67">
        <f t="shared" si="15"/>
        <v>7.7808649740074758</v>
      </c>
      <c r="AB33" s="67">
        <f t="shared" ref="AB33:AC33" si="16">AB5/AB$27*100</f>
        <v>5.9066845330149391</v>
      </c>
      <c r="AC33" s="67">
        <f t="shared" si="16"/>
        <v>5.6208046951381858</v>
      </c>
      <c r="AD33" s="67">
        <f t="shared" ref="AD33:AE33" si="17">AD5/AD$27*100</f>
        <v>5.4648534694537991</v>
      </c>
      <c r="AE33" s="67">
        <f t="shared" si="17"/>
        <v>5.1724804699556532</v>
      </c>
      <c r="AF33" s="67">
        <f t="shared" ref="AF33" si="18">AF5/AF$27*100</f>
        <v>5.2768616218876758</v>
      </c>
    </row>
    <row r="34" spans="1:32" s="65" customFormat="1" ht="18" customHeight="1" x14ac:dyDescent="0.15">
      <c r="A34" s="22" t="s">
        <v>151</v>
      </c>
      <c r="B34" s="67" t="e">
        <f t="shared" ref="B34:Q34" si="19">B6/B$27*100</f>
        <v>#DIV/0!</v>
      </c>
      <c r="C34" s="67" t="e">
        <f t="shared" si="19"/>
        <v>#DIV/0!</v>
      </c>
      <c r="D34" s="67" t="e">
        <f t="shared" si="19"/>
        <v>#DIV/0!</v>
      </c>
      <c r="E34" s="67" t="e">
        <f t="shared" si="19"/>
        <v>#DIV/0!</v>
      </c>
      <c r="F34" s="67" t="e">
        <f t="shared" si="19"/>
        <v>#DIV/0!</v>
      </c>
      <c r="G34" s="67" t="e">
        <f t="shared" si="19"/>
        <v>#DIV/0!</v>
      </c>
      <c r="H34" s="67" t="e">
        <f t="shared" si="19"/>
        <v>#DIV/0!</v>
      </c>
      <c r="I34" s="67" t="e">
        <f t="shared" si="19"/>
        <v>#DIV/0!</v>
      </c>
      <c r="J34" s="67" t="e">
        <f t="shared" si="19"/>
        <v>#DIV/0!</v>
      </c>
      <c r="K34" s="67" t="e">
        <f t="shared" si="19"/>
        <v>#DIV/0!</v>
      </c>
      <c r="L34" s="67" t="e">
        <f t="shared" si="19"/>
        <v>#DIV/0!</v>
      </c>
      <c r="M34" s="67" t="e">
        <f t="shared" si="19"/>
        <v>#DIV/0!</v>
      </c>
      <c r="N34" s="67" t="e">
        <f t="shared" si="19"/>
        <v>#DIV/0!</v>
      </c>
      <c r="O34" s="67" t="e">
        <f t="shared" si="19"/>
        <v>#DIV/0!</v>
      </c>
      <c r="P34" s="67" t="e">
        <f t="shared" si="19"/>
        <v>#DIV/0!</v>
      </c>
      <c r="Q34" s="67" t="e">
        <f t="shared" si="19"/>
        <v>#DIV/0!</v>
      </c>
      <c r="R34" s="67" t="e">
        <f t="shared" si="6"/>
        <v>#DIV/0!</v>
      </c>
      <c r="S34" s="67" t="e">
        <f t="shared" si="6"/>
        <v>#DIV/0!</v>
      </c>
      <c r="T34" s="67" t="e">
        <f t="shared" si="7"/>
        <v>#DIV/0!</v>
      </c>
      <c r="U34" s="67">
        <f t="shared" si="7"/>
        <v>14.345518644629035</v>
      </c>
      <c r="V34" s="67">
        <f t="shared" si="8"/>
        <v>13.851430038064747</v>
      </c>
      <c r="W34" s="67">
        <f t="shared" si="8"/>
        <v>15.146825496572303</v>
      </c>
      <c r="X34" s="67">
        <f t="shared" si="9"/>
        <v>15.888859298143998</v>
      </c>
      <c r="Y34" s="67">
        <f t="shared" ref="Y34:AA34" si="20">Y6/Y$27*100</f>
        <v>17.228189254685113</v>
      </c>
      <c r="Z34" s="67">
        <f t="shared" si="20"/>
        <v>17.460757192123697</v>
      </c>
      <c r="AA34" s="67">
        <f t="shared" si="20"/>
        <v>17.823284181950623</v>
      </c>
      <c r="AB34" s="67">
        <f t="shared" ref="AB34:AC34" si="21">AB6/AB$27*100</f>
        <v>18.31507966067862</v>
      </c>
      <c r="AC34" s="67">
        <f t="shared" si="21"/>
        <v>19.488107837795287</v>
      </c>
      <c r="AD34" s="67">
        <f t="shared" ref="AD34:AE34" si="22">AD6/AD$27*100</f>
        <v>19.523311079012238</v>
      </c>
      <c r="AE34" s="67">
        <f t="shared" si="22"/>
        <v>19.831682736967434</v>
      </c>
      <c r="AF34" s="67">
        <f t="shared" ref="AF34" si="23">AF6/AF$27*100</f>
        <v>20.73538222417049</v>
      </c>
    </row>
    <row r="35" spans="1:32" s="65" customFormat="1" ht="18" customHeight="1" x14ac:dyDescent="0.15">
      <c r="A35" s="22" t="s">
        <v>152</v>
      </c>
      <c r="B35" s="67" t="e">
        <f t="shared" ref="B35:Q35" si="24">B7/B$27*100</f>
        <v>#DIV/0!</v>
      </c>
      <c r="C35" s="67" t="e">
        <f t="shared" si="24"/>
        <v>#DIV/0!</v>
      </c>
      <c r="D35" s="67" t="e">
        <f t="shared" si="24"/>
        <v>#DIV/0!</v>
      </c>
      <c r="E35" s="67" t="e">
        <f t="shared" si="24"/>
        <v>#DIV/0!</v>
      </c>
      <c r="F35" s="67" t="e">
        <f t="shared" si="24"/>
        <v>#DIV/0!</v>
      </c>
      <c r="G35" s="67" t="e">
        <f t="shared" si="24"/>
        <v>#DIV/0!</v>
      </c>
      <c r="H35" s="67" t="e">
        <f t="shared" si="24"/>
        <v>#DIV/0!</v>
      </c>
      <c r="I35" s="67" t="e">
        <f t="shared" si="24"/>
        <v>#DIV/0!</v>
      </c>
      <c r="J35" s="67" t="e">
        <f t="shared" si="24"/>
        <v>#DIV/0!</v>
      </c>
      <c r="K35" s="67" t="e">
        <f t="shared" si="24"/>
        <v>#DIV/0!</v>
      </c>
      <c r="L35" s="67" t="e">
        <f t="shared" si="24"/>
        <v>#DIV/0!</v>
      </c>
      <c r="M35" s="67" t="e">
        <f t="shared" si="24"/>
        <v>#DIV/0!</v>
      </c>
      <c r="N35" s="67" t="e">
        <f t="shared" si="24"/>
        <v>#DIV/0!</v>
      </c>
      <c r="O35" s="67" t="e">
        <f t="shared" si="24"/>
        <v>#DIV/0!</v>
      </c>
      <c r="P35" s="67" t="e">
        <f t="shared" si="24"/>
        <v>#DIV/0!</v>
      </c>
      <c r="Q35" s="67" t="e">
        <f t="shared" si="24"/>
        <v>#DIV/0!</v>
      </c>
      <c r="R35" s="67" t="e">
        <f t="shared" si="6"/>
        <v>#DIV/0!</v>
      </c>
      <c r="S35" s="67" t="e">
        <f t="shared" si="6"/>
        <v>#DIV/0!</v>
      </c>
      <c r="T35" s="67" t="e">
        <f t="shared" si="7"/>
        <v>#DIV/0!</v>
      </c>
      <c r="U35" s="67">
        <f t="shared" si="7"/>
        <v>2.4786153905606692</v>
      </c>
      <c r="V35" s="67">
        <f t="shared" si="8"/>
        <v>2.955288524041586</v>
      </c>
      <c r="W35" s="67">
        <f t="shared" si="8"/>
        <v>3.5768764316586696</v>
      </c>
      <c r="X35" s="67">
        <f t="shared" si="9"/>
        <v>3.2281799189246079</v>
      </c>
      <c r="Y35" s="67">
        <f t="shared" ref="Y35:AA35" si="25">Y7/Y$27*100</f>
        <v>2.9535697966398224</v>
      </c>
      <c r="Z35" s="67">
        <f t="shared" si="25"/>
        <v>3.0696279570459652</v>
      </c>
      <c r="AA35" s="67">
        <f t="shared" si="25"/>
        <v>3.1059874533804761</v>
      </c>
      <c r="AB35" s="67">
        <f t="shared" ref="AB35:AC35" si="26">AB7/AB$27*100</f>
        <v>3.3477104930659749</v>
      </c>
      <c r="AC35" s="67">
        <f t="shared" si="26"/>
        <v>3.2230325884337252</v>
      </c>
      <c r="AD35" s="67">
        <f t="shared" ref="AD35:AE35" si="27">AD7/AD$27*100</f>
        <v>3.2143828312846097</v>
      </c>
      <c r="AE35" s="67">
        <f t="shared" si="27"/>
        <v>3.3337949567098644</v>
      </c>
      <c r="AF35" s="67">
        <f t="shared" ref="AF35" si="28">AF7/AF$27*100</f>
        <v>3.0204947612451165</v>
      </c>
    </row>
    <row r="36" spans="1:32" s="65" customFormat="1" ht="18" customHeight="1" x14ac:dyDescent="0.15">
      <c r="A36" s="22" t="s">
        <v>153</v>
      </c>
      <c r="B36" s="67" t="e">
        <f t="shared" ref="B36:Q36" si="29">B8/B$27*100</f>
        <v>#DIV/0!</v>
      </c>
      <c r="C36" s="67" t="e">
        <f t="shared" si="29"/>
        <v>#DIV/0!</v>
      </c>
      <c r="D36" s="67" t="e">
        <f t="shared" si="29"/>
        <v>#DIV/0!</v>
      </c>
      <c r="E36" s="67" t="e">
        <f t="shared" si="29"/>
        <v>#DIV/0!</v>
      </c>
      <c r="F36" s="67" t="e">
        <f t="shared" si="29"/>
        <v>#DIV/0!</v>
      </c>
      <c r="G36" s="67" t="e">
        <f t="shared" si="29"/>
        <v>#DIV/0!</v>
      </c>
      <c r="H36" s="67" t="e">
        <f t="shared" si="29"/>
        <v>#DIV/0!</v>
      </c>
      <c r="I36" s="67" t="e">
        <f t="shared" si="29"/>
        <v>#DIV/0!</v>
      </c>
      <c r="J36" s="67" t="e">
        <f t="shared" si="29"/>
        <v>#DIV/0!</v>
      </c>
      <c r="K36" s="67" t="e">
        <f t="shared" si="29"/>
        <v>#DIV/0!</v>
      </c>
      <c r="L36" s="67" t="e">
        <f t="shared" si="29"/>
        <v>#DIV/0!</v>
      </c>
      <c r="M36" s="67" t="e">
        <f t="shared" si="29"/>
        <v>#DIV/0!</v>
      </c>
      <c r="N36" s="67" t="e">
        <f t="shared" si="29"/>
        <v>#DIV/0!</v>
      </c>
      <c r="O36" s="67" t="e">
        <f t="shared" si="29"/>
        <v>#DIV/0!</v>
      </c>
      <c r="P36" s="67" t="e">
        <f t="shared" si="29"/>
        <v>#DIV/0!</v>
      </c>
      <c r="Q36" s="67" t="e">
        <f t="shared" si="29"/>
        <v>#DIV/0!</v>
      </c>
      <c r="R36" s="67" t="e">
        <f t="shared" si="6"/>
        <v>#DIV/0!</v>
      </c>
      <c r="S36" s="67" t="e">
        <f t="shared" si="6"/>
        <v>#DIV/0!</v>
      </c>
      <c r="T36" s="67" t="e">
        <f t="shared" si="7"/>
        <v>#DIV/0!</v>
      </c>
      <c r="U36" s="67">
        <f t="shared" si="7"/>
        <v>0.27321830188221979</v>
      </c>
      <c r="V36" s="67">
        <f t="shared" si="8"/>
        <v>0.24370342977099918</v>
      </c>
      <c r="W36" s="67">
        <f t="shared" si="8"/>
        <v>0.20578728404685409</v>
      </c>
      <c r="X36" s="67">
        <f t="shared" si="9"/>
        <v>0.2142606266315949</v>
      </c>
      <c r="Y36" s="67">
        <f t="shared" ref="Y36:AA36" si="30">Y8/Y$27*100</f>
        <v>0.28863245060303711</v>
      </c>
      <c r="Z36" s="67">
        <f t="shared" si="30"/>
        <v>0.20282512738824884</v>
      </c>
      <c r="AA36" s="67">
        <f t="shared" si="30"/>
        <v>0.22040269252635278</v>
      </c>
      <c r="AB36" s="67">
        <f t="shared" ref="AB36:AC36" si="31">AB8/AB$27*100</f>
        <v>0.21783831506986323</v>
      </c>
      <c r="AC36" s="67">
        <f t="shared" si="31"/>
        <v>0.23905221561682172</v>
      </c>
      <c r="AD36" s="67">
        <f t="shared" ref="AD36:AE36" si="32">AD8/AD$27*100</f>
        <v>0.3525548628422584</v>
      </c>
      <c r="AE36" s="67">
        <f t="shared" si="32"/>
        <v>0.22699602318802348</v>
      </c>
      <c r="AF36" s="67">
        <f t="shared" ref="AF36" si="33">AF8/AF$27*100</f>
        <v>0.21697412976389813</v>
      </c>
    </row>
    <row r="37" spans="1:32" s="65" customFormat="1" ht="18" customHeight="1" x14ac:dyDescent="0.15">
      <c r="A37" s="22" t="s">
        <v>64</v>
      </c>
      <c r="B37" s="67" t="e">
        <f t="shared" ref="B37:Q37" si="34">B9/B$27*100</f>
        <v>#DIV/0!</v>
      </c>
      <c r="C37" s="67" t="e">
        <f t="shared" si="34"/>
        <v>#DIV/0!</v>
      </c>
      <c r="D37" s="67" t="e">
        <f t="shared" si="34"/>
        <v>#DIV/0!</v>
      </c>
      <c r="E37" s="67" t="e">
        <f t="shared" si="34"/>
        <v>#DIV/0!</v>
      </c>
      <c r="F37" s="67" t="e">
        <f t="shared" si="34"/>
        <v>#DIV/0!</v>
      </c>
      <c r="G37" s="67" t="e">
        <f t="shared" si="34"/>
        <v>#DIV/0!</v>
      </c>
      <c r="H37" s="67" t="e">
        <f t="shared" si="34"/>
        <v>#DIV/0!</v>
      </c>
      <c r="I37" s="67" t="e">
        <f t="shared" si="34"/>
        <v>#DIV/0!</v>
      </c>
      <c r="J37" s="67" t="e">
        <f t="shared" si="34"/>
        <v>#DIV/0!</v>
      </c>
      <c r="K37" s="67" t="e">
        <f t="shared" si="34"/>
        <v>#DIV/0!</v>
      </c>
      <c r="L37" s="67" t="e">
        <f t="shared" si="34"/>
        <v>#DIV/0!</v>
      </c>
      <c r="M37" s="67" t="e">
        <f t="shared" si="34"/>
        <v>#DIV/0!</v>
      </c>
      <c r="N37" s="67" t="e">
        <f t="shared" si="34"/>
        <v>#DIV/0!</v>
      </c>
      <c r="O37" s="67" t="e">
        <f t="shared" si="34"/>
        <v>#DIV/0!</v>
      </c>
      <c r="P37" s="67" t="e">
        <f t="shared" si="34"/>
        <v>#DIV/0!</v>
      </c>
      <c r="Q37" s="67" t="e">
        <f t="shared" si="34"/>
        <v>#DIV/0!</v>
      </c>
      <c r="R37" s="67" t="e">
        <f t="shared" si="6"/>
        <v>#DIV/0!</v>
      </c>
      <c r="S37" s="67" t="e">
        <f t="shared" si="6"/>
        <v>#DIV/0!</v>
      </c>
      <c r="T37" s="67" t="e">
        <f t="shared" si="7"/>
        <v>#DIV/0!</v>
      </c>
      <c r="U37" s="67">
        <f t="shared" si="7"/>
        <v>3.6142327749591625</v>
      </c>
      <c r="V37" s="67">
        <f t="shared" si="8"/>
        <v>3.4418604776249326</v>
      </c>
      <c r="W37" s="67">
        <f t="shared" si="8"/>
        <v>3.0501588145016587</v>
      </c>
      <c r="X37" s="67">
        <f t="shared" si="9"/>
        <v>3.216206367341115</v>
      </c>
      <c r="Y37" s="67">
        <f t="shared" ref="Y37:AA37" si="35">Y9/Y$27*100</f>
        <v>3.0664389058967183</v>
      </c>
      <c r="Z37" s="67">
        <f t="shared" si="35"/>
        <v>3.0628477030011099</v>
      </c>
      <c r="AA37" s="67">
        <f t="shared" si="35"/>
        <v>3.1601442229251564</v>
      </c>
      <c r="AB37" s="67">
        <f t="shared" ref="AB37:AC37" si="36">AB9/AB$27*100</f>
        <v>2.8957507950812937</v>
      </c>
      <c r="AC37" s="67">
        <f t="shared" si="36"/>
        <v>2.8825384362574842</v>
      </c>
      <c r="AD37" s="67">
        <f t="shared" ref="AD37:AE37" si="37">AD9/AD$27*100</f>
        <v>2.9489594990803969</v>
      </c>
      <c r="AE37" s="67">
        <f t="shared" si="37"/>
        <v>3.0819251769799672</v>
      </c>
      <c r="AF37" s="67">
        <f t="shared" ref="AF37" si="38">AF9/AF$27*100</f>
        <v>3.1835981799517037</v>
      </c>
    </row>
    <row r="38" spans="1:32" s="65" customFormat="1" ht="18" customHeight="1" x14ac:dyDescent="0.15">
      <c r="A38" s="22" t="s">
        <v>154</v>
      </c>
      <c r="B38" s="67" t="e">
        <f t="shared" ref="B38:Q38" si="39">B10/B$27*100</f>
        <v>#DIV/0!</v>
      </c>
      <c r="C38" s="67" t="e">
        <f t="shared" si="39"/>
        <v>#DIV/0!</v>
      </c>
      <c r="D38" s="67" t="e">
        <f t="shared" si="39"/>
        <v>#DIV/0!</v>
      </c>
      <c r="E38" s="67" t="e">
        <f t="shared" si="39"/>
        <v>#DIV/0!</v>
      </c>
      <c r="F38" s="67" t="e">
        <f t="shared" si="39"/>
        <v>#DIV/0!</v>
      </c>
      <c r="G38" s="67" t="e">
        <f t="shared" si="39"/>
        <v>#DIV/0!</v>
      </c>
      <c r="H38" s="67" t="e">
        <f t="shared" si="39"/>
        <v>#DIV/0!</v>
      </c>
      <c r="I38" s="67" t="e">
        <f t="shared" si="39"/>
        <v>#DIV/0!</v>
      </c>
      <c r="J38" s="67" t="e">
        <f t="shared" si="39"/>
        <v>#DIV/0!</v>
      </c>
      <c r="K38" s="67" t="e">
        <f t="shared" si="39"/>
        <v>#DIV/0!</v>
      </c>
      <c r="L38" s="67" t="e">
        <f t="shared" si="39"/>
        <v>#DIV/0!</v>
      </c>
      <c r="M38" s="67" t="e">
        <f t="shared" si="39"/>
        <v>#DIV/0!</v>
      </c>
      <c r="N38" s="67" t="e">
        <f t="shared" si="39"/>
        <v>#DIV/0!</v>
      </c>
      <c r="O38" s="67" t="e">
        <f t="shared" si="39"/>
        <v>#DIV/0!</v>
      </c>
      <c r="P38" s="67" t="e">
        <f t="shared" si="39"/>
        <v>#DIV/0!</v>
      </c>
      <c r="Q38" s="67" t="e">
        <f t="shared" si="39"/>
        <v>#DIV/0!</v>
      </c>
      <c r="R38" s="67" t="e">
        <f t="shared" si="6"/>
        <v>#DIV/0!</v>
      </c>
      <c r="S38" s="67" t="e">
        <f t="shared" si="6"/>
        <v>#DIV/0!</v>
      </c>
      <c r="T38" s="67" t="e">
        <f t="shared" si="7"/>
        <v>#DIV/0!</v>
      </c>
      <c r="U38" s="67">
        <f t="shared" si="7"/>
        <v>1.3524498671011227</v>
      </c>
      <c r="V38" s="67">
        <f t="shared" si="8"/>
        <v>1.3458170265177913</v>
      </c>
      <c r="W38" s="67">
        <f t="shared" si="8"/>
        <v>1.2536902678932238</v>
      </c>
      <c r="X38" s="67">
        <f t="shared" si="9"/>
        <v>1.2727431340487423</v>
      </c>
      <c r="Y38" s="67">
        <f t="shared" ref="Y38:AA38" si="40">Y10/Y$27*100</f>
        <v>1.2591190218172736</v>
      </c>
      <c r="Z38" s="67">
        <f t="shared" si="40"/>
        <v>1.1783747108941998</v>
      </c>
      <c r="AA38" s="67">
        <f t="shared" si="40"/>
        <v>1.2078616058843399</v>
      </c>
      <c r="AB38" s="67">
        <f t="shared" ref="AB38:AC38" si="41">AB10/AB$27*100</f>
        <v>1.2315691655827208</v>
      </c>
      <c r="AC38" s="67">
        <f t="shared" si="41"/>
        <v>1.2682569229507785</v>
      </c>
      <c r="AD38" s="67">
        <f t="shared" ref="AD38:AE38" si="42">AD10/AD$27*100</f>
        <v>1.4401054945173983</v>
      </c>
      <c r="AE38" s="67">
        <f t="shared" si="42"/>
        <v>1.1985917094407998</v>
      </c>
      <c r="AF38" s="67">
        <f t="shared" ref="AF38" si="43">AF10/AF$27*100</f>
        <v>1.2011289815134636</v>
      </c>
    </row>
    <row r="39" spans="1:32" s="65" customFormat="1" ht="18" customHeight="1" x14ac:dyDescent="0.15">
      <c r="A39" s="22" t="s">
        <v>155</v>
      </c>
      <c r="B39" s="67" t="e">
        <f t="shared" ref="B39:Q39" si="44">B11/B$27*100</f>
        <v>#DIV/0!</v>
      </c>
      <c r="C39" s="67" t="e">
        <f t="shared" si="44"/>
        <v>#DIV/0!</v>
      </c>
      <c r="D39" s="67" t="e">
        <f t="shared" si="44"/>
        <v>#DIV/0!</v>
      </c>
      <c r="E39" s="67" t="e">
        <f t="shared" si="44"/>
        <v>#DIV/0!</v>
      </c>
      <c r="F39" s="67" t="e">
        <f t="shared" si="44"/>
        <v>#DIV/0!</v>
      </c>
      <c r="G39" s="67" t="e">
        <f t="shared" si="44"/>
        <v>#DIV/0!</v>
      </c>
      <c r="H39" s="67" t="e">
        <f t="shared" si="44"/>
        <v>#DIV/0!</v>
      </c>
      <c r="I39" s="67" t="e">
        <f t="shared" si="44"/>
        <v>#DIV/0!</v>
      </c>
      <c r="J39" s="67" t="e">
        <f t="shared" si="44"/>
        <v>#DIV/0!</v>
      </c>
      <c r="K39" s="67" t="e">
        <f t="shared" si="44"/>
        <v>#DIV/0!</v>
      </c>
      <c r="L39" s="67" t="e">
        <f t="shared" si="44"/>
        <v>#DIV/0!</v>
      </c>
      <c r="M39" s="67" t="e">
        <f t="shared" si="44"/>
        <v>#DIV/0!</v>
      </c>
      <c r="N39" s="67" t="e">
        <f t="shared" si="44"/>
        <v>#DIV/0!</v>
      </c>
      <c r="O39" s="67" t="e">
        <f t="shared" si="44"/>
        <v>#DIV/0!</v>
      </c>
      <c r="P39" s="67" t="e">
        <f t="shared" si="44"/>
        <v>#DIV/0!</v>
      </c>
      <c r="Q39" s="67" t="e">
        <f t="shared" si="44"/>
        <v>#DIV/0!</v>
      </c>
      <c r="R39" s="67" t="e">
        <f t="shared" si="6"/>
        <v>#DIV/0!</v>
      </c>
      <c r="S39" s="67" t="e">
        <f t="shared" si="6"/>
        <v>#DIV/0!</v>
      </c>
      <c r="T39" s="67" t="e">
        <f t="shared" si="7"/>
        <v>#DIV/0!</v>
      </c>
      <c r="U39" s="67">
        <f t="shared" si="7"/>
        <v>5.9701576637533593</v>
      </c>
      <c r="V39" s="67">
        <f t="shared" si="8"/>
        <v>8.4921536370904924</v>
      </c>
      <c r="W39" s="67">
        <f t="shared" si="8"/>
        <v>7.9870406880329341</v>
      </c>
      <c r="X39" s="67">
        <f t="shared" si="9"/>
        <v>4.8965742960723402</v>
      </c>
      <c r="Y39" s="67">
        <f t="shared" ref="Y39:AA39" si="45">Y11/Y$27*100</f>
        <v>3.6663792739097678</v>
      </c>
      <c r="Z39" s="67">
        <f t="shared" si="45"/>
        <v>3.9180278663605752</v>
      </c>
      <c r="AA39" s="67">
        <f t="shared" si="45"/>
        <v>4.1560733655770665</v>
      </c>
      <c r="AB39" s="67">
        <f t="shared" ref="AB39:AC39" si="46">AB11/AB$27*100</f>
        <v>3.5238287340683594</v>
      </c>
      <c r="AC39" s="67">
        <f t="shared" si="46"/>
        <v>2.7396684129299111</v>
      </c>
      <c r="AD39" s="67">
        <f t="shared" ref="AD39:AE39" si="47">AD11/AD$27*100</f>
        <v>3.5776718292921603</v>
      </c>
      <c r="AE39" s="67">
        <f t="shared" si="47"/>
        <v>3.3612003531708665</v>
      </c>
      <c r="AF39" s="67">
        <f t="shared" ref="AF39" si="48">AF11/AF$27*100</f>
        <v>2.5663332107224592</v>
      </c>
    </row>
    <row r="40" spans="1:32" s="65" customFormat="1" ht="18" customHeight="1" x14ac:dyDescent="0.15">
      <c r="A40" s="22" t="s">
        <v>133</v>
      </c>
      <c r="B40" s="67" t="e">
        <f t="shared" ref="B40:Q40" si="49">B12/B$27*100</f>
        <v>#DIV/0!</v>
      </c>
      <c r="C40" s="67" t="e">
        <f t="shared" si="49"/>
        <v>#DIV/0!</v>
      </c>
      <c r="D40" s="67" t="e">
        <f t="shared" si="49"/>
        <v>#DIV/0!</v>
      </c>
      <c r="E40" s="67" t="e">
        <f t="shared" si="49"/>
        <v>#DIV/0!</v>
      </c>
      <c r="F40" s="67" t="e">
        <f t="shared" si="49"/>
        <v>#DIV/0!</v>
      </c>
      <c r="G40" s="67" t="e">
        <f t="shared" si="49"/>
        <v>#DIV/0!</v>
      </c>
      <c r="H40" s="67" t="e">
        <f t="shared" si="49"/>
        <v>#DIV/0!</v>
      </c>
      <c r="I40" s="67" t="e">
        <f t="shared" si="49"/>
        <v>#DIV/0!</v>
      </c>
      <c r="J40" s="67" t="e">
        <f t="shared" si="49"/>
        <v>#DIV/0!</v>
      </c>
      <c r="K40" s="67" t="e">
        <f t="shared" si="49"/>
        <v>#DIV/0!</v>
      </c>
      <c r="L40" s="67" t="e">
        <f t="shared" si="49"/>
        <v>#DIV/0!</v>
      </c>
      <c r="M40" s="67" t="e">
        <f t="shared" si="49"/>
        <v>#DIV/0!</v>
      </c>
      <c r="N40" s="67" t="e">
        <f t="shared" si="49"/>
        <v>#DIV/0!</v>
      </c>
      <c r="O40" s="67" t="e">
        <f t="shared" si="49"/>
        <v>#DIV/0!</v>
      </c>
      <c r="P40" s="67" t="e">
        <f t="shared" si="49"/>
        <v>#DIV/0!</v>
      </c>
      <c r="Q40" s="67" t="e">
        <f t="shared" si="49"/>
        <v>#DIV/0!</v>
      </c>
      <c r="R40" s="67" t="e">
        <f t="shared" si="6"/>
        <v>#DIV/0!</v>
      </c>
      <c r="S40" s="67" t="e">
        <f t="shared" si="6"/>
        <v>#DIV/0!</v>
      </c>
      <c r="T40" s="67" t="e">
        <f t="shared" si="7"/>
        <v>#DIV/0!</v>
      </c>
      <c r="U40" s="67">
        <f t="shared" si="7"/>
        <v>7.7154455095414436</v>
      </c>
      <c r="V40" s="67">
        <f t="shared" si="8"/>
        <v>8.0221884848409442</v>
      </c>
      <c r="W40" s="67">
        <f t="shared" si="8"/>
        <v>7.5824850606662579</v>
      </c>
      <c r="X40" s="67">
        <f t="shared" si="9"/>
        <v>7.4160418652149005</v>
      </c>
      <c r="Y40" s="67">
        <f t="shared" ref="Y40:AA40" si="50">Y12/Y$27*100</f>
        <v>7.6995391053586886</v>
      </c>
      <c r="Z40" s="67">
        <f t="shared" si="50"/>
        <v>7.5597270601948301</v>
      </c>
      <c r="AA40" s="67">
        <f t="shared" si="50"/>
        <v>7.4754304256086783</v>
      </c>
      <c r="AB40" s="67">
        <f t="shared" ref="AB40:AC40" si="51">AB12/AB$27*100</f>
        <v>7.3196952275413345</v>
      </c>
      <c r="AC40" s="67">
        <f t="shared" si="51"/>
        <v>7.3097755063290695</v>
      </c>
      <c r="AD40" s="67">
        <f t="shared" ref="AD40:AE40" si="52">AD12/AD$27*100</f>
        <v>7.2096626624757398</v>
      </c>
      <c r="AE40" s="67">
        <f t="shared" si="52"/>
        <v>7.3908721430906859</v>
      </c>
      <c r="AF40" s="67">
        <f t="shared" ref="AF40" si="53">AF12/AF$27*100</f>
        <v>7.4187642043289852</v>
      </c>
    </row>
    <row r="41" spans="1:32" s="65" customFormat="1" ht="18" customHeight="1" x14ac:dyDescent="0.15">
      <c r="A41" s="22" t="s">
        <v>135</v>
      </c>
      <c r="B41" s="67" t="e">
        <f t="shared" ref="B41:Q41" si="54">B13/B$27*100</f>
        <v>#DIV/0!</v>
      </c>
      <c r="C41" s="67" t="e">
        <f t="shared" si="54"/>
        <v>#DIV/0!</v>
      </c>
      <c r="D41" s="67" t="e">
        <f t="shared" si="54"/>
        <v>#DIV/0!</v>
      </c>
      <c r="E41" s="67" t="e">
        <f t="shared" si="54"/>
        <v>#DIV/0!</v>
      </c>
      <c r="F41" s="67" t="e">
        <f t="shared" si="54"/>
        <v>#DIV/0!</v>
      </c>
      <c r="G41" s="67" t="e">
        <f t="shared" si="54"/>
        <v>#DIV/0!</v>
      </c>
      <c r="H41" s="67" t="e">
        <f t="shared" si="54"/>
        <v>#DIV/0!</v>
      </c>
      <c r="I41" s="67" t="e">
        <f t="shared" si="54"/>
        <v>#DIV/0!</v>
      </c>
      <c r="J41" s="67" t="e">
        <f t="shared" si="54"/>
        <v>#DIV/0!</v>
      </c>
      <c r="K41" s="67" t="e">
        <f t="shared" si="54"/>
        <v>#DIV/0!</v>
      </c>
      <c r="L41" s="67" t="e">
        <f t="shared" si="54"/>
        <v>#DIV/0!</v>
      </c>
      <c r="M41" s="67" t="e">
        <f t="shared" si="54"/>
        <v>#DIV/0!</v>
      </c>
      <c r="N41" s="67" t="e">
        <f t="shared" si="54"/>
        <v>#DIV/0!</v>
      </c>
      <c r="O41" s="67" t="e">
        <f t="shared" si="54"/>
        <v>#DIV/0!</v>
      </c>
      <c r="P41" s="67" t="e">
        <f t="shared" si="54"/>
        <v>#DIV/0!</v>
      </c>
      <c r="Q41" s="67" t="e">
        <f t="shared" si="54"/>
        <v>#DIV/0!</v>
      </c>
      <c r="R41" s="67" t="e">
        <f t="shared" si="6"/>
        <v>#DIV/0!</v>
      </c>
      <c r="S41" s="67" t="e">
        <f t="shared" si="6"/>
        <v>#DIV/0!</v>
      </c>
      <c r="T41" s="67" t="e">
        <f t="shared" si="7"/>
        <v>#DIV/0!</v>
      </c>
      <c r="U41" s="67">
        <f t="shared" si="7"/>
        <v>0</v>
      </c>
      <c r="V41" s="67">
        <f t="shared" si="8"/>
        <v>0</v>
      </c>
      <c r="W41" s="67">
        <f t="shared" si="8"/>
        <v>0</v>
      </c>
      <c r="X41" s="67">
        <f t="shared" si="9"/>
        <v>0</v>
      </c>
      <c r="Y41" s="67">
        <f t="shared" ref="Y41:AA41" si="55">Y13/Y$27*100</f>
        <v>0</v>
      </c>
      <c r="Z41" s="67">
        <f t="shared" si="55"/>
        <v>0</v>
      </c>
      <c r="AA41" s="67">
        <f t="shared" si="55"/>
        <v>0</v>
      </c>
      <c r="AB41" s="67">
        <f t="shared" ref="AB41:AC41" si="56">AB13/AB$27*100</f>
        <v>0</v>
      </c>
      <c r="AC41" s="67">
        <f t="shared" si="56"/>
        <v>0</v>
      </c>
      <c r="AD41" s="67">
        <f t="shared" ref="AD41:AE41" si="57">AD13/AD$27*100</f>
        <v>0</v>
      </c>
      <c r="AE41" s="67">
        <f t="shared" si="57"/>
        <v>0</v>
      </c>
      <c r="AF41" s="67">
        <f t="shared" ref="AF41" si="58">AF13/AF$27*100</f>
        <v>0</v>
      </c>
    </row>
    <row r="42" spans="1:32" s="65" customFormat="1" ht="18" customHeight="1" x14ac:dyDescent="0.15">
      <c r="A42" s="22" t="s">
        <v>137</v>
      </c>
      <c r="B42" s="67" t="e">
        <f t="shared" ref="B42:Q42" si="59">B14/B$27*100</f>
        <v>#DIV/0!</v>
      </c>
      <c r="C42" s="67" t="e">
        <f t="shared" si="59"/>
        <v>#DIV/0!</v>
      </c>
      <c r="D42" s="67" t="e">
        <f t="shared" si="59"/>
        <v>#DIV/0!</v>
      </c>
      <c r="E42" s="67" t="e">
        <f t="shared" si="59"/>
        <v>#DIV/0!</v>
      </c>
      <c r="F42" s="67" t="e">
        <f t="shared" si="59"/>
        <v>#DIV/0!</v>
      </c>
      <c r="G42" s="67" t="e">
        <f t="shared" si="59"/>
        <v>#DIV/0!</v>
      </c>
      <c r="H42" s="67" t="e">
        <f t="shared" si="59"/>
        <v>#DIV/0!</v>
      </c>
      <c r="I42" s="67" t="e">
        <f t="shared" si="59"/>
        <v>#DIV/0!</v>
      </c>
      <c r="J42" s="67" t="e">
        <f t="shared" si="59"/>
        <v>#DIV/0!</v>
      </c>
      <c r="K42" s="67" t="e">
        <f t="shared" si="59"/>
        <v>#DIV/0!</v>
      </c>
      <c r="L42" s="67" t="e">
        <f t="shared" si="59"/>
        <v>#DIV/0!</v>
      </c>
      <c r="M42" s="67" t="e">
        <f t="shared" si="59"/>
        <v>#DIV/0!</v>
      </c>
      <c r="N42" s="67" t="e">
        <f t="shared" si="59"/>
        <v>#DIV/0!</v>
      </c>
      <c r="O42" s="67" t="e">
        <f t="shared" si="59"/>
        <v>#DIV/0!</v>
      </c>
      <c r="P42" s="67" t="e">
        <f t="shared" si="59"/>
        <v>#DIV/0!</v>
      </c>
      <c r="Q42" s="67" t="e">
        <f t="shared" si="59"/>
        <v>#DIV/0!</v>
      </c>
      <c r="R42" s="67" t="e">
        <f t="shared" si="6"/>
        <v>#DIV/0!</v>
      </c>
      <c r="S42" s="67" t="e">
        <f t="shared" si="6"/>
        <v>#DIV/0!</v>
      </c>
      <c r="T42" s="67" t="e">
        <f t="shared" si="7"/>
        <v>#DIV/0!</v>
      </c>
      <c r="U42" s="67">
        <f t="shared" si="7"/>
        <v>29.982398735816329</v>
      </c>
      <c r="V42" s="67">
        <f t="shared" si="8"/>
        <v>28.962310295894305</v>
      </c>
      <c r="W42" s="67">
        <f t="shared" si="8"/>
        <v>29.275811927792084</v>
      </c>
      <c r="X42" s="67">
        <f t="shared" si="9"/>
        <v>28.713175456009239</v>
      </c>
      <c r="Y42" s="67">
        <f t="shared" ref="Y42:AA42" si="60">Y14/Y$27*100</f>
        <v>29.412578783492783</v>
      </c>
      <c r="Z42" s="67">
        <f t="shared" si="60"/>
        <v>28.48043862676759</v>
      </c>
      <c r="AA42" s="67">
        <f t="shared" si="60"/>
        <v>28.668154388590057</v>
      </c>
      <c r="AB42" s="67">
        <f t="shared" ref="AB42:AC42" si="61">AB14/AB$27*100</f>
        <v>27.633266004240031</v>
      </c>
      <c r="AC42" s="67">
        <f t="shared" si="61"/>
        <v>28.131514058285166</v>
      </c>
      <c r="AD42" s="67">
        <f t="shared" ref="AD42:AE42" si="62">AD14/AD$27*100</f>
        <v>27.215658835938576</v>
      </c>
      <c r="AE42" s="67">
        <f t="shared" si="62"/>
        <v>27.553280511231637</v>
      </c>
      <c r="AF42" s="67">
        <f t="shared" ref="AF42" si="63">AF14/AF$27*100</f>
        <v>27.752954010358984</v>
      </c>
    </row>
    <row r="43" spans="1:32" s="65" customFormat="1" ht="18" customHeight="1" x14ac:dyDescent="0.15">
      <c r="A43" s="22" t="s">
        <v>139</v>
      </c>
      <c r="B43" s="67" t="e">
        <f t="shared" ref="B43:Q43" si="64">B15/B$27*100</f>
        <v>#DIV/0!</v>
      </c>
      <c r="C43" s="67" t="e">
        <f t="shared" si="64"/>
        <v>#DIV/0!</v>
      </c>
      <c r="D43" s="67" t="e">
        <f t="shared" si="64"/>
        <v>#DIV/0!</v>
      </c>
      <c r="E43" s="67" t="e">
        <f t="shared" si="64"/>
        <v>#DIV/0!</v>
      </c>
      <c r="F43" s="67" t="e">
        <f t="shared" si="64"/>
        <v>#DIV/0!</v>
      </c>
      <c r="G43" s="67" t="e">
        <f t="shared" si="64"/>
        <v>#DIV/0!</v>
      </c>
      <c r="H43" s="67" t="e">
        <f t="shared" si="64"/>
        <v>#DIV/0!</v>
      </c>
      <c r="I43" s="67" t="e">
        <f t="shared" si="64"/>
        <v>#DIV/0!</v>
      </c>
      <c r="J43" s="67" t="e">
        <f t="shared" si="64"/>
        <v>#DIV/0!</v>
      </c>
      <c r="K43" s="67" t="e">
        <f t="shared" si="64"/>
        <v>#DIV/0!</v>
      </c>
      <c r="L43" s="67" t="e">
        <f t="shared" si="64"/>
        <v>#DIV/0!</v>
      </c>
      <c r="M43" s="67" t="e">
        <f t="shared" si="64"/>
        <v>#DIV/0!</v>
      </c>
      <c r="N43" s="67" t="e">
        <f t="shared" si="64"/>
        <v>#DIV/0!</v>
      </c>
      <c r="O43" s="67" t="e">
        <f t="shared" si="64"/>
        <v>#DIV/0!</v>
      </c>
      <c r="P43" s="67" t="e">
        <f t="shared" si="64"/>
        <v>#DIV/0!</v>
      </c>
      <c r="Q43" s="67" t="e">
        <f t="shared" si="64"/>
        <v>#DIV/0!</v>
      </c>
      <c r="R43" s="67" t="e">
        <f t="shared" si="6"/>
        <v>#DIV/0!</v>
      </c>
      <c r="S43" s="67" t="e">
        <f t="shared" si="6"/>
        <v>#DIV/0!</v>
      </c>
      <c r="T43" s="67" t="e">
        <f t="shared" si="7"/>
        <v>#DIV/0!</v>
      </c>
      <c r="U43" s="67">
        <f t="shared" si="7"/>
        <v>2.0874505921844557E-2</v>
      </c>
      <c r="V43" s="67">
        <f t="shared" si="8"/>
        <v>1.5519215903527932E-2</v>
      </c>
      <c r="W43" s="67">
        <f t="shared" si="8"/>
        <v>1.1269493822729182E-2</v>
      </c>
      <c r="X43" s="67">
        <f t="shared" si="9"/>
        <v>0.67177691156120634</v>
      </c>
      <c r="Y43" s="67">
        <f t="shared" ref="Y43:AA43" si="65">Y15/Y$27*100</f>
        <v>0.11296181885320955</v>
      </c>
      <c r="Z43" s="67">
        <f t="shared" si="65"/>
        <v>1.2379875935369843E-2</v>
      </c>
      <c r="AA43" s="67">
        <f t="shared" si="65"/>
        <v>4.7869166672569415E-2</v>
      </c>
      <c r="AB43" s="67">
        <f t="shared" ref="AB43:AC43" si="66">AB15/AB$27*100</f>
        <v>0.26141105387764491</v>
      </c>
      <c r="AC43" s="67">
        <f t="shared" si="66"/>
        <v>4.0013610085749628E-2</v>
      </c>
      <c r="AD43" s="67">
        <f t="shared" ref="AD43:AE43" si="67">AD15/AD$27*100</f>
        <v>6.8020007059629451E-3</v>
      </c>
      <c r="AE43" s="67">
        <f t="shared" si="67"/>
        <v>1.4313623953976267E-2</v>
      </c>
      <c r="AF43" s="67">
        <f t="shared" ref="AF43" si="68">AF15/AF$27*100</f>
        <v>0.34584269061741418</v>
      </c>
    </row>
    <row r="44" spans="1:32" s="65" customFormat="1" ht="18" customHeight="1" x14ac:dyDescent="0.15">
      <c r="A44" s="22" t="s">
        <v>141</v>
      </c>
      <c r="B44" s="67" t="e">
        <f t="shared" ref="B44:Q44" si="69">B16/B$27*100</f>
        <v>#DIV/0!</v>
      </c>
      <c r="C44" s="67" t="e">
        <f t="shared" si="69"/>
        <v>#DIV/0!</v>
      </c>
      <c r="D44" s="67" t="e">
        <f t="shared" si="69"/>
        <v>#DIV/0!</v>
      </c>
      <c r="E44" s="67" t="e">
        <f t="shared" si="69"/>
        <v>#DIV/0!</v>
      </c>
      <c r="F44" s="67" t="e">
        <f t="shared" si="69"/>
        <v>#DIV/0!</v>
      </c>
      <c r="G44" s="67" t="e">
        <f t="shared" si="69"/>
        <v>#DIV/0!</v>
      </c>
      <c r="H44" s="67" t="e">
        <f t="shared" si="69"/>
        <v>#DIV/0!</v>
      </c>
      <c r="I44" s="67" t="e">
        <f t="shared" si="69"/>
        <v>#DIV/0!</v>
      </c>
      <c r="J44" s="67" t="e">
        <f t="shared" si="69"/>
        <v>#DIV/0!</v>
      </c>
      <c r="K44" s="67" t="e">
        <f t="shared" si="69"/>
        <v>#DIV/0!</v>
      </c>
      <c r="L44" s="67" t="e">
        <f t="shared" si="69"/>
        <v>#DIV/0!</v>
      </c>
      <c r="M44" s="67" t="e">
        <f t="shared" si="69"/>
        <v>#DIV/0!</v>
      </c>
      <c r="N44" s="67" t="e">
        <f t="shared" si="69"/>
        <v>#DIV/0!</v>
      </c>
      <c r="O44" s="67" t="e">
        <f t="shared" si="69"/>
        <v>#DIV/0!</v>
      </c>
      <c r="P44" s="67" t="e">
        <f t="shared" si="69"/>
        <v>#DIV/0!</v>
      </c>
      <c r="Q44" s="67" t="e">
        <f t="shared" si="69"/>
        <v>#DIV/0!</v>
      </c>
      <c r="R44" s="67" t="e">
        <f t="shared" si="6"/>
        <v>#DIV/0!</v>
      </c>
      <c r="S44" s="67" t="e">
        <f t="shared" si="6"/>
        <v>#DIV/0!</v>
      </c>
      <c r="T44" s="67" t="e">
        <f t="shared" si="7"/>
        <v>#DIV/0!</v>
      </c>
      <c r="U44" s="67">
        <f t="shared" si="7"/>
        <v>21.212689479342124</v>
      </c>
      <c r="V44" s="67">
        <f t="shared" si="8"/>
        <v>19.433655631986895</v>
      </c>
      <c r="W44" s="67">
        <f t="shared" si="8"/>
        <v>18.64419498436348</v>
      </c>
      <c r="X44" s="67">
        <f t="shared" si="9"/>
        <v>18.689299253680154</v>
      </c>
      <c r="Y44" s="67">
        <f t="shared" ref="Y44:AA44" si="70">Y16/Y$27*100</f>
        <v>19.868192753318748</v>
      </c>
      <c r="Z44" s="67">
        <f t="shared" si="70"/>
        <v>19.644845815220886</v>
      </c>
      <c r="AA44" s="67">
        <f t="shared" si="70"/>
        <v>20.063489726717037</v>
      </c>
      <c r="AB44" s="67">
        <f t="shared" ref="AB44:AC44" si="71">AB16/AB$27*100</f>
        <v>20.10480377080486</v>
      </c>
      <c r="AC44" s="67">
        <f t="shared" si="71"/>
        <v>20.679008723832411</v>
      </c>
      <c r="AD44" s="67">
        <f t="shared" ref="AD44:AE44" si="72">AD16/AD$27*100</f>
        <v>20.114222022762856</v>
      </c>
      <c r="AE44" s="67">
        <f t="shared" si="72"/>
        <v>19.717966558740201</v>
      </c>
      <c r="AF44" s="67">
        <f t="shared" ref="AF44" si="73">AF16/AF$27*100</f>
        <v>19.790286151117716</v>
      </c>
    </row>
    <row r="45" spans="1:32" s="65" customFormat="1" ht="18" customHeight="1" x14ac:dyDescent="0.15">
      <c r="A45" s="22" t="s">
        <v>143</v>
      </c>
      <c r="B45" s="67" t="e">
        <f t="shared" ref="B45:Q45" si="74">B17/B$27*100</f>
        <v>#DIV/0!</v>
      </c>
      <c r="C45" s="67" t="e">
        <f t="shared" si="74"/>
        <v>#DIV/0!</v>
      </c>
      <c r="D45" s="67" t="e">
        <f t="shared" si="74"/>
        <v>#DIV/0!</v>
      </c>
      <c r="E45" s="67" t="e">
        <f t="shared" si="74"/>
        <v>#DIV/0!</v>
      </c>
      <c r="F45" s="67" t="e">
        <f t="shared" si="74"/>
        <v>#DIV/0!</v>
      </c>
      <c r="G45" s="67" t="e">
        <f t="shared" si="74"/>
        <v>#DIV/0!</v>
      </c>
      <c r="H45" s="67" t="e">
        <f t="shared" si="74"/>
        <v>#DIV/0!</v>
      </c>
      <c r="I45" s="67" t="e">
        <f t="shared" si="74"/>
        <v>#DIV/0!</v>
      </c>
      <c r="J45" s="67" t="e">
        <f t="shared" si="74"/>
        <v>#DIV/0!</v>
      </c>
      <c r="K45" s="67" t="e">
        <f t="shared" si="74"/>
        <v>#DIV/0!</v>
      </c>
      <c r="L45" s="67" t="e">
        <f t="shared" si="74"/>
        <v>#DIV/0!</v>
      </c>
      <c r="M45" s="67" t="e">
        <f t="shared" si="74"/>
        <v>#DIV/0!</v>
      </c>
      <c r="N45" s="67" t="e">
        <f t="shared" si="74"/>
        <v>#DIV/0!</v>
      </c>
      <c r="O45" s="67" t="e">
        <f t="shared" si="74"/>
        <v>#DIV/0!</v>
      </c>
      <c r="P45" s="67" t="e">
        <f t="shared" si="74"/>
        <v>#DIV/0!</v>
      </c>
      <c r="Q45" s="67" t="e">
        <f t="shared" si="74"/>
        <v>#DIV/0!</v>
      </c>
      <c r="R45" s="67" t="e">
        <f t="shared" si="6"/>
        <v>#DIV/0!</v>
      </c>
      <c r="S45" s="67" t="e">
        <f t="shared" si="6"/>
        <v>#DIV/0!</v>
      </c>
      <c r="T45" s="67" t="e">
        <f t="shared" si="7"/>
        <v>#DIV/0!</v>
      </c>
      <c r="U45" s="67">
        <f t="shared" si="7"/>
        <v>0</v>
      </c>
      <c r="V45" s="67">
        <f t="shared" si="8"/>
        <v>0</v>
      </c>
      <c r="W45" s="67">
        <f t="shared" si="8"/>
        <v>0</v>
      </c>
      <c r="X45" s="67">
        <f t="shared" si="9"/>
        <v>0</v>
      </c>
      <c r="Y45" s="67">
        <f t="shared" ref="Y45:AA45" si="75">Y17/Y$27*100</f>
        <v>0</v>
      </c>
      <c r="Z45" s="67">
        <f t="shared" si="75"/>
        <v>0</v>
      </c>
      <c r="AA45" s="67">
        <f t="shared" si="75"/>
        <v>0</v>
      </c>
      <c r="AB45" s="67">
        <f t="shared" ref="AB45:AC45" si="76">AB17/AB$27*100</f>
        <v>0</v>
      </c>
      <c r="AC45" s="67">
        <f t="shared" si="76"/>
        <v>0</v>
      </c>
      <c r="AD45" s="67">
        <f t="shared" ref="AD45:AE45" si="77">AD17/AD$27*100</f>
        <v>0</v>
      </c>
      <c r="AE45" s="67">
        <f t="shared" si="77"/>
        <v>0</v>
      </c>
      <c r="AF45" s="67">
        <f t="shared" ref="AF45" si="78">AF17/AF$27*100</f>
        <v>0</v>
      </c>
    </row>
    <row r="46" spans="1:32" s="65" customFormat="1" ht="18" customHeight="1" x14ac:dyDescent="0.15">
      <c r="A46" s="22" t="s">
        <v>145</v>
      </c>
      <c r="B46" s="67" t="e">
        <f t="shared" ref="B46:Q46" si="79">B18/B$27*100</f>
        <v>#DIV/0!</v>
      </c>
      <c r="C46" s="67" t="e">
        <f t="shared" si="79"/>
        <v>#DIV/0!</v>
      </c>
      <c r="D46" s="67" t="e">
        <f t="shared" si="79"/>
        <v>#DIV/0!</v>
      </c>
      <c r="E46" s="67" t="e">
        <f t="shared" si="79"/>
        <v>#DIV/0!</v>
      </c>
      <c r="F46" s="67" t="e">
        <f t="shared" si="79"/>
        <v>#DIV/0!</v>
      </c>
      <c r="G46" s="67" t="e">
        <f t="shared" si="79"/>
        <v>#DIV/0!</v>
      </c>
      <c r="H46" s="67" t="e">
        <f t="shared" si="79"/>
        <v>#DIV/0!</v>
      </c>
      <c r="I46" s="67" t="e">
        <f t="shared" si="79"/>
        <v>#DIV/0!</v>
      </c>
      <c r="J46" s="67" t="e">
        <f t="shared" si="79"/>
        <v>#DIV/0!</v>
      </c>
      <c r="K46" s="67" t="e">
        <f t="shared" si="79"/>
        <v>#DIV/0!</v>
      </c>
      <c r="L46" s="67" t="e">
        <f t="shared" si="79"/>
        <v>#DIV/0!</v>
      </c>
      <c r="M46" s="67" t="e">
        <f t="shared" si="79"/>
        <v>#DIV/0!</v>
      </c>
      <c r="N46" s="67" t="e">
        <f t="shared" si="79"/>
        <v>#DIV/0!</v>
      </c>
      <c r="O46" s="67" t="e">
        <f t="shared" si="79"/>
        <v>#DIV/0!</v>
      </c>
      <c r="P46" s="67" t="e">
        <f t="shared" si="79"/>
        <v>#DIV/0!</v>
      </c>
      <c r="Q46" s="67" t="e">
        <f t="shared" si="79"/>
        <v>#DIV/0!</v>
      </c>
      <c r="R46" s="67" t="e">
        <f t="shared" si="6"/>
        <v>#DIV/0!</v>
      </c>
      <c r="S46" s="67" t="e">
        <f t="shared" si="6"/>
        <v>#DIV/0!</v>
      </c>
      <c r="T46" s="67" t="e">
        <f t="shared" si="7"/>
        <v>#DIV/0!</v>
      </c>
      <c r="U46" s="67">
        <f t="shared" si="7"/>
        <v>0</v>
      </c>
      <c r="V46" s="67">
        <f t="shared" si="8"/>
        <v>0</v>
      </c>
      <c r="W46" s="67">
        <f t="shared" si="8"/>
        <v>0</v>
      </c>
      <c r="X46" s="67">
        <f t="shared" si="9"/>
        <v>0</v>
      </c>
      <c r="Y46" s="67">
        <f t="shared" ref="Y46:AA46" si="80">Y18/Y$27*100</f>
        <v>0</v>
      </c>
      <c r="Z46" s="67">
        <f t="shared" si="80"/>
        <v>0</v>
      </c>
      <c r="AA46" s="67">
        <f t="shared" si="80"/>
        <v>0</v>
      </c>
      <c r="AB46" s="67">
        <f t="shared" ref="AB46:AC46" si="81">AB18/AB$27*100</f>
        <v>0</v>
      </c>
      <c r="AC46" s="67">
        <f t="shared" si="81"/>
        <v>0</v>
      </c>
      <c r="AD46" s="67">
        <f t="shared" ref="AD46:AE46" si="82">AD18/AD$27*100</f>
        <v>0</v>
      </c>
      <c r="AE46" s="67">
        <f t="shared" si="82"/>
        <v>0</v>
      </c>
      <c r="AF46" s="67">
        <f t="shared" ref="AF46" si="83">AF18/AF$27*100</f>
        <v>0</v>
      </c>
    </row>
    <row r="47" spans="1:32" s="65" customFormat="1" ht="18" customHeight="1" x14ac:dyDescent="0.15">
      <c r="A47" s="63" t="s">
        <v>147</v>
      </c>
      <c r="B47" s="67" t="e">
        <f t="shared" ref="B47:Q47" si="84">B19/B$27*100</f>
        <v>#DIV/0!</v>
      </c>
      <c r="C47" s="67" t="e">
        <f t="shared" si="84"/>
        <v>#DIV/0!</v>
      </c>
      <c r="D47" s="67" t="e">
        <f t="shared" si="84"/>
        <v>#DIV/0!</v>
      </c>
      <c r="E47" s="67" t="e">
        <f t="shared" si="84"/>
        <v>#DIV/0!</v>
      </c>
      <c r="F47" s="67" t="e">
        <f t="shared" si="84"/>
        <v>#DIV/0!</v>
      </c>
      <c r="G47" s="67" t="e">
        <f t="shared" si="84"/>
        <v>#DIV/0!</v>
      </c>
      <c r="H47" s="67" t="e">
        <f t="shared" si="84"/>
        <v>#DIV/0!</v>
      </c>
      <c r="I47" s="67" t="e">
        <f t="shared" si="84"/>
        <v>#DIV/0!</v>
      </c>
      <c r="J47" s="67" t="e">
        <f t="shared" si="84"/>
        <v>#DIV/0!</v>
      </c>
      <c r="K47" s="67" t="e">
        <f t="shared" si="84"/>
        <v>#DIV/0!</v>
      </c>
      <c r="L47" s="67" t="e">
        <f t="shared" si="84"/>
        <v>#DIV/0!</v>
      </c>
      <c r="M47" s="67" t="e">
        <f t="shared" si="84"/>
        <v>#DIV/0!</v>
      </c>
      <c r="N47" s="67" t="e">
        <f t="shared" si="84"/>
        <v>#DIV/0!</v>
      </c>
      <c r="O47" s="67" t="e">
        <f t="shared" si="84"/>
        <v>#DIV/0!</v>
      </c>
      <c r="P47" s="67" t="e">
        <f t="shared" si="84"/>
        <v>#DIV/0!</v>
      </c>
      <c r="Q47" s="67" t="e">
        <f t="shared" si="84"/>
        <v>#DIV/0!</v>
      </c>
      <c r="R47" s="67" t="e">
        <f t="shared" si="6"/>
        <v>#DIV/0!</v>
      </c>
      <c r="S47" s="67" t="e">
        <f t="shared" si="6"/>
        <v>#DIV/0!</v>
      </c>
      <c r="T47" s="67" t="e">
        <f t="shared" si="7"/>
        <v>#DIV/0!</v>
      </c>
      <c r="U47" s="67">
        <f t="shared" si="7"/>
        <v>0.23511073232769289</v>
      </c>
      <c r="V47" s="67">
        <f t="shared" si="8"/>
        <v>0.18119145170535955</v>
      </c>
      <c r="W47" s="67">
        <f t="shared" si="8"/>
        <v>0.15165775141385629</v>
      </c>
      <c r="X47" s="67">
        <f t="shared" si="9"/>
        <v>0.12206354850222975</v>
      </c>
      <c r="Y47" s="67">
        <f t="shared" ref="Y47:AA47" si="85">Y19/Y$27*100</f>
        <v>0.11124375481835577</v>
      </c>
      <c r="Z47" s="67">
        <f t="shared" si="85"/>
        <v>0.10024097269119808</v>
      </c>
      <c r="AA47" s="67">
        <f t="shared" si="85"/>
        <v>8.8190719599781017E-2</v>
      </c>
      <c r="AB47" s="67">
        <f t="shared" ref="AB47:AC47" si="86">AB19/AB$27*100</f>
        <v>7.0769353550776182E-2</v>
      </c>
      <c r="AC47" s="67">
        <f t="shared" si="86"/>
        <v>4.1955737881326081E-2</v>
      </c>
      <c r="AD47" s="67">
        <f t="shared" ref="AD47:AE47" si="87">AD19/AD$27*100</f>
        <v>7.7346231019426323E-2</v>
      </c>
      <c r="AE47" s="67">
        <f t="shared" si="87"/>
        <v>8.4202264842927949E-2</v>
      </c>
      <c r="AF47" s="67">
        <f t="shared" ref="AF47" si="88">AF19/AF$27*100</f>
        <v>3.4329052640026482E-2</v>
      </c>
    </row>
    <row r="48" spans="1:32" s="65" customFormat="1" ht="18" customHeight="1" x14ac:dyDescent="0.15">
      <c r="A48" s="22" t="s">
        <v>201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 t="e">
        <f>Q20/Q$27*100</f>
        <v>#DIV/0!</v>
      </c>
      <c r="R48" s="67" t="e">
        <f t="shared" si="6"/>
        <v>#DIV/0!</v>
      </c>
      <c r="S48" s="67" t="e">
        <f t="shared" si="6"/>
        <v>#DIV/0!</v>
      </c>
      <c r="T48" s="67" t="e">
        <f t="shared" si="7"/>
        <v>#DIV/0!</v>
      </c>
      <c r="U48" s="67">
        <f t="shared" si="7"/>
        <v>7.4771887106302073E-2</v>
      </c>
      <c r="V48" s="67">
        <f t="shared" si="8"/>
        <v>5.5556970591816413E-2</v>
      </c>
      <c r="W48" s="67">
        <f t="shared" si="8"/>
        <v>6.8864035789916747E-2</v>
      </c>
      <c r="X48" s="67">
        <f t="shared" si="9"/>
        <v>8.1240137357419626E-2</v>
      </c>
      <c r="Y48" s="67">
        <f t="shared" ref="Y48:AA48" si="89">Y20/Y$27*100</f>
        <v>9.7916435722937151E-2</v>
      </c>
      <c r="Z48" s="67">
        <f t="shared" si="89"/>
        <v>0.1932650748344128</v>
      </c>
      <c r="AA48" s="67">
        <f t="shared" si="89"/>
        <v>0.36759883364926554</v>
      </c>
      <c r="AB48" s="67">
        <f t="shared" ref="AB48:AC48" si="90">AB20/AB$27*100</f>
        <v>0.27479167265031607</v>
      </c>
      <c r="AC48" s="67">
        <f t="shared" si="90"/>
        <v>0.16109115761436302</v>
      </c>
      <c r="AD48" s="67">
        <f t="shared" ref="AD48:AE48" si="91">AD20/AD$27*100</f>
        <v>0.23588530760186352</v>
      </c>
      <c r="AE48" s="67">
        <f t="shared" si="91"/>
        <v>0.1790817801952459</v>
      </c>
      <c r="AF48" s="67">
        <f t="shared" ref="AF48" si="92">AF20/AF$27*100</f>
        <v>0.21526675030622855</v>
      </c>
    </row>
    <row r="49" spans="1:32" s="65" customFormat="1" ht="18" customHeight="1" x14ac:dyDescent="0.15">
      <c r="A49" s="22" t="s">
        <v>202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 t="e">
        <f>Q21/Q$27*100</f>
        <v>#DIV/0!</v>
      </c>
      <c r="R49" s="67" t="e">
        <f t="shared" si="6"/>
        <v>#DIV/0!</v>
      </c>
      <c r="S49" s="67" t="e">
        <f t="shared" si="6"/>
        <v>#DIV/0!</v>
      </c>
      <c r="T49" s="67" t="e">
        <f t="shared" si="7"/>
        <v>#DIV/0!</v>
      </c>
      <c r="U49" s="67">
        <f t="shared" si="7"/>
        <v>4.3502057563064724E-2</v>
      </c>
      <c r="V49" s="67">
        <f t="shared" si="8"/>
        <v>3.2673322177049637E-2</v>
      </c>
      <c r="W49" s="67">
        <f t="shared" si="8"/>
        <v>2.661346719581351E-2</v>
      </c>
      <c r="X49" s="67">
        <f t="shared" si="9"/>
        <v>2.1024778539344549E-2</v>
      </c>
      <c r="Y49" s="67">
        <f t="shared" ref="Y49:AA49" si="93">Y21/Y$27*100</f>
        <v>2.8488484345974174E-2</v>
      </c>
      <c r="Z49" s="67">
        <f t="shared" si="93"/>
        <v>0.31108773468926876</v>
      </c>
      <c r="AA49" s="67">
        <f t="shared" si="93"/>
        <v>0.20060481686733056</v>
      </c>
      <c r="AB49" s="67">
        <f t="shared" ref="AB49:AC49" si="94">AB21/AB$27*100</f>
        <v>0.23588354900581243</v>
      </c>
      <c r="AC49" s="67">
        <f t="shared" si="94"/>
        <v>9.3152844627249209E-2</v>
      </c>
      <c r="AD49" s="67">
        <f t="shared" ref="AD49:AE49" si="95">AD21/AD$27*100</f>
        <v>0.25054603426898236</v>
      </c>
      <c r="AE49" s="67">
        <f t="shared" si="95"/>
        <v>0.1614973326728566</v>
      </c>
      <c r="AF49" s="67">
        <f t="shared" ref="AF49" si="96">AF21/AF$27*100</f>
        <v>0.14911846116683661</v>
      </c>
    </row>
    <row r="50" spans="1:32" s="65" customFormat="1" ht="18" customHeight="1" x14ac:dyDescent="0.15">
      <c r="A50" s="22" t="s">
        <v>156</v>
      </c>
      <c r="B50" s="67" t="e">
        <f t="shared" ref="B50:I53" si="97">B23/B$27*100</f>
        <v>#DIV/0!</v>
      </c>
      <c r="C50" s="67" t="e">
        <f t="shared" si="97"/>
        <v>#DIV/0!</v>
      </c>
      <c r="D50" s="67" t="e">
        <f t="shared" si="97"/>
        <v>#DIV/0!</v>
      </c>
      <c r="E50" s="67" t="e">
        <f t="shared" si="97"/>
        <v>#DIV/0!</v>
      </c>
      <c r="F50" s="67" t="e">
        <f t="shared" si="97"/>
        <v>#DIV/0!</v>
      </c>
      <c r="G50" s="67" t="e">
        <f t="shared" si="97"/>
        <v>#DIV/0!</v>
      </c>
      <c r="H50" s="67" t="e">
        <f t="shared" si="97"/>
        <v>#DIV/0!</v>
      </c>
      <c r="I50" s="67" t="e">
        <f t="shared" si="97"/>
        <v>#DIV/0!</v>
      </c>
      <c r="J50" s="67" t="e">
        <f t="shared" ref="J50:Q54" si="98">J22/J$27*100</f>
        <v>#DIV/0!</v>
      </c>
      <c r="K50" s="67" t="e">
        <f t="shared" si="98"/>
        <v>#DIV/0!</v>
      </c>
      <c r="L50" s="67" t="e">
        <f t="shared" si="98"/>
        <v>#DIV/0!</v>
      </c>
      <c r="M50" s="67" t="e">
        <f t="shared" si="98"/>
        <v>#DIV/0!</v>
      </c>
      <c r="N50" s="67" t="e">
        <f t="shared" si="98"/>
        <v>#DIV/0!</v>
      </c>
      <c r="O50" s="67" t="e">
        <f t="shared" si="98"/>
        <v>#DIV/0!</v>
      </c>
      <c r="P50" s="67" t="e">
        <f t="shared" si="98"/>
        <v>#DIV/0!</v>
      </c>
      <c r="Q50" s="67" t="e">
        <f t="shared" si="98"/>
        <v>#DIV/0!</v>
      </c>
      <c r="R50" s="67" t="e">
        <f t="shared" si="6"/>
        <v>#DIV/0!</v>
      </c>
      <c r="S50" s="67" t="e">
        <f t="shared" si="6"/>
        <v>#DIV/0!</v>
      </c>
      <c r="T50" s="67" t="e">
        <f t="shared" si="7"/>
        <v>#DIV/0!</v>
      </c>
      <c r="U50" s="67">
        <f t="shared" si="7"/>
        <v>3.9797244173877817</v>
      </c>
      <c r="V50" s="67">
        <f t="shared" si="8"/>
        <v>4.0266994576517128</v>
      </c>
      <c r="W50" s="67">
        <f t="shared" si="8"/>
        <v>3.940300295182479</v>
      </c>
      <c r="X50" s="67">
        <f t="shared" si="9"/>
        <v>4.0404389629244291</v>
      </c>
      <c r="Y50" s="67">
        <f t="shared" ref="Y50:AA50" si="99">Y22/Y$27*100</f>
        <v>4.1722428936888365</v>
      </c>
      <c r="Z50" s="67">
        <f t="shared" si="99"/>
        <v>4.0069464730739561</v>
      </c>
      <c r="AA50" s="67">
        <f t="shared" si="99"/>
        <v>4.7980649719405282</v>
      </c>
      <c r="AB50" s="67">
        <f t="shared" ref="AB50:AC50" si="100">AB22/AB$27*100</f>
        <v>7.7241836622949727</v>
      </c>
      <c r="AC50" s="67">
        <f t="shared" si="100"/>
        <v>7.1143573308325632</v>
      </c>
      <c r="AD50" s="67">
        <f t="shared" ref="AD50:AE50" si="101">AD22/AD$27*100</f>
        <v>7.3798680808976354</v>
      </c>
      <c r="AE50" s="67">
        <f t="shared" si="101"/>
        <v>7.5983266270244458</v>
      </c>
      <c r="AF50" s="67">
        <f t="shared" ref="AF50" si="102">AF22/AF$27*100</f>
        <v>7.2131486598097299</v>
      </c>
    </row>
    <row r="51" spans="1:32" s="65" customFormat="1" ht="18" customHeight="1" x14ac:dyDescent="0.15">
      <c r="A51" s="22" t="s">
        <v>157</v>
      </c>
      <c r="B51" s="67" t="e">
        <f t="shared" si="97"/>
        <v>#DIV/0!</v>
      </c>
      <c r="C51" s="67" t="e">
        <f t="shared" si="97"/>
        <v>#DIV/0!</v>
      </c>
      <c r="D51" s="67" t="e">
        <f t="shared" si="97"/>
        <v>#DIV/0!</v>
      </c>
      <c r="E51" s="67" t="e">
        <f t="shared" si="97"/>
        <v>#DIV/0!</v>
      </c>
      <c r="F51" s="67" t="e">
        <f t="shared" si="97"/>
        <v>#DIV/0!</v>
      </c>
      <c r="G51" s="67" t="e">
        <f t="shared" si="97"/>
        <v>#DIV/0!</v>
      </c>
      <c r="H51" s="67" t="e">
        <f t="shared" si="97"/>
        <v>#DIV/0!</v>
      </c>
      <c r="I51" s="67" t="e">
        <f t="shared" si="97"/>
        <v>#DIV/0!</v>
      </c>
      <c r="J51" s="67" t="e">
        <f t="shared" si="98"/>
        <v>#DIV/0!</v>
      </c>
      <c r="K51" s="67" t="e">
        <f t="shared" si="98"/>
        <v>#DIV/0!</v>
      </c>
      <c r="L51" s="67" t="e">
        <f t="shared" si="98"/>
        <v>#DIV/0!</v>
      </c>
      <c r="M51" s="67" t="e">
        <f t="shared" si="98"/>
        <v>#DIV/0!</v>
      </c>
      <c r="N51" s="67" t="e">
        <f t="shared" si="98"/>
        <v>#DIV/0!</v>
      </c>
      <c r="O51" s="67" t="e">
        <f t="shared" si="98"/>
        <v>#DIV/0!</v>
      </c>
      <c r="P51" s="67" t="e">
        <f t="shared" si="98"/>
        <v>#DIV/0!</v>
      </c>
      <c r="Q51" s="67" t="e">
        <f t="shared" si="98"/>
        <v>#DIV/0!</v>
      </c>
      <c r="R51" s="67" t="e">
        <f t="shared" si="6"/>
        <v>#DIV/0!</v>
      </c>
      <c r="S51" s="67" t="e">
        <f t="shared" si="6"/>
        <v>#DIV/0!</v>
      </c>
      <c r="T51" s="67" t="e">
        <f t="shared" si="7"/>
        <v>#DIV/0!</v>
      </c>
      <c r="U51" s="67">
        <f t="shared" si="7"/>
        <v>0.45451277946685059</v>
      </c>
      <c r="V51" s="67">
        <f t="shared" si="8"/>
        <v>0.44947764379640015</v>
      </c>
      <c r="W51" s="67">
        <f t="shared" si="8"/>
        <v>0.41167411358414702</v>
      </c>
      <c r="X51" s="67">
        <f t="shared" si="9"/>
        <v>0.3725881669888208</v>
      </c>
      <c r="Y51" s="67">
        <f t="shared" ref="Y51:AA51" si="103">Y23/Y$27*100</f>
        <v>0.40220065733620791</v>
      </c>
      <c r="Z51" s="67">
        <f t="shared" si="103"/>
        <v>0.38327249075251224</v>
      </c>
      <c r="AA51" s="67">
        <f t="shared" si="103"/>
        <v>0.34398437421032801</v>
      </c>
      <c r="AB51" s="67">
        <f t="shared" ref="AB51:AC51" si="104">AB23/AB$27*100</f>
        <v>0.33477221005014296</v>
      </c>
      <c r="AC51" s="67">
        <f t="shared" si="104"/>
        <v>0.33862878832515431</v>
      </c>
      <c r="AD51" s="67">
        <f t="shared" ref="AD51:AE51" si="105">AD23/AD$27*100</f>
        <v>0.32175601337098342</v>
      </c>
      <c r="AE51" s="67">
        <f t="shared" si="105"/>
        <v>0.30728528757651025</v>
      </c>
      <c r="AF51" s="67">
        <f t="shared" ref="AF51" si="106">AF23/AF$27*100</f>
        <v>0.29946363133437953</v>
      </c>
    </row>
    <row r="52" spans="1:32" s="65" customFormat="1" ht="18" customHeight="1" x14ac:dyDescent="0.15">
      <c r="A52" s="22" t="s">
        <v>158</v>
      </c>
      <c r="B52" s="67" t="e">
        <f t="shared" si="97"/>
        <v>#DIV/0!</v>
      </c>
      <c r="C52" s="67" t="e">
        <f t="shared" si="97"/>
        <v>#DIV/0!</v>
      </c>
      <c r="D52" s="67" t="e">
        <f t="shared" si="97"/>
        <v>#DIV/0!</v>
      </c>
      <c r="E52" s="67" t="e">
        <f t="shared" si="97"/>
        <v>#DIV/0!</v>
      </c>
      <c r="F52" s="67" t="e">
        <f t="shared" si="97"/>
        <v>#DIV/0!</v>
      </c>
      <c r="G52" s="67" t="e">
        <f t="shared" si="97"/>
        <v>#DIV/0!</v>
      </c>
      <c r="H52" s="67" t="e">
        <f t="shared" si="97"/>
        <v>#DIV/0!</v>
      </c>
      <c r="I52" s="67" t="e">
        <f t="shared" si="97"/>
        <v>#DIV/0!</v>
      </c>
      <c r="J52" s="67" t="e">
        <f t="shared" si="98"/>
        <v>#DIV/0!</v>
      </c>
      <c r="K52" s="67" t="e">
        <f t="shared" si="98"/>
        <v>#DIV/0!</v>
      </c>
      <c r="L52" s="67" t="e">
        <f t="shared" si="98"/>
        <v>#DIV/0!</v>
      </c>
      <c r="M52" s="67" t="e">
        <f t="shared" si="98"/>
        <v>#DIV/0!</v>
      </c>
      <c r="N52" s="67" t="e">
        <f t="shared" si="98"/>
        <v>#DIV/0!</v>
      </c>
      <c r="O52" s="67" t="e">
        <f t="shared" si="98"/>
        <v>#DIV/0!</v>
      </c>
      <c r="P52" s="67" t="e">
        <f t="shared" si="98"/>
        <v>#DIV/0!</v>
      </c>
      <c r="Q52" s="67" t="e">
        <f t="shared" si="98"/>
        <v>#DIV/0!</v>
      </c>
      <c r="R52" s="67" t="e">
        <f t="shared" si="6"/>
        <v>#DIV/0!</v>
      </c>
      <c r="S52" s="67" t="e">
        <f t="shared" si="6"/>
        <v>#DIV/0!</v>
      </c>
      <c r="T52" s="67" t="e">
        <f t="shared" si="7"/>
        <v>#DIV/0!</v>
      </c>
      <c r="U52" s="67">
        <f t="shared" si="7"/>
        <v>0</v>
      </c>
      <c r="V52" s="67">
        <f t="shared" si="8"/>
        <v>0</v>
      </c>
      <c r="W52" s="67">
        <f t="shared" si="8"/>
        <v>0</v>
      </c>
      <c r="X52" s="67">
        <f t="shared" si="9"/>
        <v>0</v>
      </c>
      <c r="Y52" s="67">
        <f t="shared" ref="Y52:AA52" si="107">Y24/Y$27*100</f>
        <v>0</v>
      </c>
      <c r="Z52" s="67">
        <f t="shared" si="107"/>
        <v>0</v>
      </c>
      <c r="AA52" s="67">
        <f t="shared" si="107"/>
        <v>0</v>
      </c>
      <c r="AB52" s="67">
        <f t="shared" ref="AB52:AC52" si="108">AB24/AB$27*100</f>
        <v>0</v>
      </c>
      <c r="AC52" s="67">
        <f t="shared" si="108"/>
        <v>0</v>
      </c>
      <c r="AD52" s="67">
        <f t="shared" ref="AD52:AE52" si="109">AD24/AD$27*100</f>
        <v>0</v>
      </c>
      <c r="AE52" s="67">
        <f t="shared" si="109"/>
        <v>0</v>
      </c>
      <c r="AF52" s="67">
        <f t="shared" ref="AF52" si="110">AF24/AF$27*100</f>
        <v>0</v>
      </c>
    </row>
    <row r="53" spans="1:32" s="65" customFormat="1" ht="18" customHeight="1" x14ac:dyDescent="0.15">
      <c r="A53" s="22" t="s">
        <v>159</v>
      </c>
      <c r="B53" s="67" t="e">
        <f t="shared" si="97"/>
        <v>#DIV/0!</v>
      </c>
      <c r="C53" s="67" t="e">
        <f t="shared" si="97"/>
        <v>#DIV/0!</v>
      </c>
      <c r="D53" s="67" t="e">
        <f t="shared" si="97"/>
        <v>#DIV/0!</v>
      </c>
      <c r="E53" s="67" t="e">
        <f t="shared" si="97"/>
        <v>#DIV/0!</v>
      </c>
      <c r="F53" s="67" t="e">
        <f t="shared" si="97"/>
        <v>#DIV/0!</v>
      </c>
      <c r="G53" s="67" t="e">
        <f t="shared" si="97"/>
        <v>#DIV/0!</v>
      </c>
      <c r="H53" s="67" t="e">
        <f t="shared" si="97"/>
        <v>#DIV/0!</v>
      </c>
      <c r="I53" s="67" t="e">
        <f t="shared" si="97"/>
        <v>#DIV/0!</v>
      </c>
      <c r="J53" s="67" t="e">
        <f t="shared" si="98"/>
        <v>#DIV/0!</v>
      </c>
      <c r="K53" s="67" t="e">
        <f t="shared" si="98"/>
        <v>#DIV/0!</v>
      </c>
      <c r="L53" s="67" t="e">
        <f t="shared" si="98"/>
        <v>#DIV/0!</v>
      </c>
      <c r="M53" s="67" t="e">
        <f t="shared" si="98"/>
        <v>#DIV/0!</v>
      </c>
      <c r="N53" s="67" t="e">
        <f t="shared" si="98"/>
        <v>#DIV/0!</v>
      </c>
      <c r="O53" s="67" t="e">
        <f t="shared" si="98"/>
        <v>#DIV/0!</v>
      </c>
      <c r="P53" s="67" t="e">
        <f t="shared" si="98"/>
        <v>#DIV/0!</v>
      </c>
      <c r="Q53" s="67" t="e">
        <f t="shared" si="98"/>
        <v>#DIV/0!</v>
      </c>
      <c r="R53" s="67" t="e">
        <f t="shared" si="6"/>
        <v>#DIV/0!</v>
      </c>
      <c r="S53" s="67" t="e">
        <f t="shared" si="6"/>
        <v>#DIV/0!</v>
      </c>
      <c r="T53" s="67" t="e">
        <f t="shared" si="7"/>
        <v>#DIV/0!</v>
      </c>
      <c r="U53" s="67">
        <f t="shared" si="7"/>
        <v>0.98513056784770014</v>
      </c>
      <c r="V53" s="67">
        <f t="shared" si="8"/>
        <v>0.59165209362734161</v>
      </c>
      <c r="W53" s="67">
        <f t="shared" si="8"/>
        <v>0.48670426460494504</v>
      </c>
      <c r="X53" s="67">
        <f t="shared" si="9"/>
        <v>0.38173786733065262</v>
      </c>
      <c r="Y53" s="67">
        <f t="shared" ref="Y53:AA53" si="111">Y25/Y$27*100</f>
        <v>0.55016957780742015</v>
      </c>
      <c r="Z53" s="67">
        <f t="shared" si="111"/>
        <v>0.44900369325346462</v>
      </c>
      <c r="AA53" s="67">
        <f t="shared" si="111"/>
        <v>0.21466918114281222</v>
      </c>
      <c r="AB53" s="67">
        <f t="shared" ref="AB53:AC53" si="112">AB25/AB$27*100</f>
        <v>0.32517128703946674</v>
      </c>
      <c r="AC53" s="67">
        <f t="shared" si="112"/>
        <v>0.34381601086882102</v>
      </c>
      <c r="AD53" s="67">
        <f t="shared" ref="AD53:AE53" si="113">AD25/AD$27*100</f>
        <v>0.39533422106569199</v>
      </c>
      <c r="AE53" s="67">
        <f t="shared" si="113"/>
        <v>0.5156039598097667</v>
      </c>
      <c r="AF53" s="67">
        <f t="shared" ref="AF53" si="114">AF25/AF$27*100</f>
        <v>0.22906747392443411</v>
      </c>
    </row>
    <row r="54" spans="1:32" s="65" customFormat="1" ht="18" customHeight="1" x14ac:dyDescent="0.15">
      <c r="A54" s="22" t="s">
        <v>274</v>
      </c>
      <c r="B54" s="67" t="e">
        <f t="shared" ref="B54:I54" si="115">B26/B$27*100</f>
        <v>#DIV/0!</v>
      </c>
      <c r="C54" s="67" t="e">
        <f t="shared" si="115"/>
        <v>#DIV/0!</v>
      </c>
      <c r="D54" s="67" t="e">
        <f t="shared" si="115"/>
        <v>#DIV/0!</v>
      </c>
      <c r="E54" s="67" t="e">
        <f t="shared" si="115"/>
        <v>#DIV/0!</v>
      </c>
      <c r="F54" s="67" t="e">
        <f t="shared" si="115"/>
        <v>#DIV/0!</v>
      </c>
      <c r="G54" s="67" t="e">
        <f t="shared" si="115"/>
        <v>#DIV/0!</v>
      </c>
      <c r="H54" s="67" t="e">
        <f t="shared" si="115"/>
        <v>#DIV/0!</v>
      </c>
      <c r="I54" s="67" t="e">
        <f t="shared" si="115"/>
        <v>#DIV/0!</v>
      </c>
      <c r="J54" s="67" t="e">
        <f t="shared" si="98"/>
        <v>#DIV/0!</v>
      </c>
      <c r="K54" s="67" t="e">
        <f t="shared" si="98"/>
        <v>#DIV/0!</v>
      </c>
      <c r="L54" s="67" t="e">
        <f t="shared" si="98"/>
        <v>#DIV/0!</v>
      </c>
      <c r="M54" s="67" t="e">
        <f t="shared" si="98"/>
        <v>#DIV/0!</v>
      </c>
      <c r="N54" s="67" t="e">
        <f t="shared" si="98"/>
        <v>#DIV/0!</v>
      </c>
      <c r="O54" s="67" t="e">
        <f t="shared" si="98"/>
        <v>#DIV/0!</v>
      </c>
      <c r="P54" s="67" t="e">
        <f t="shared" si="98"/>
        <v>#DIV/0!</v>
      </c>
      <c r="Q54" s="67" t="e">
        <f t="shared" si="98"/>
        <v>#DIV/0!</v>
      </c>
      <c r="R54" s="67" t="e">
        <f t="shared" si="6"/>
        <v>#DIV/0!</v>
      </c>
      <c r="S54" s="67" t="e">
        <f t="shared" si="6"/>
        <v>#DIV/0!</v>
      </c>
      <c r="T54" s="67" t="e">
        <f t="shared" si="7"/>
        <v>#DIV/0!</v>
      </c>
      <c r="U54" s="67">
        <f t="shared" si="7"/>
        <v>0</v>
      </c>
      <c r="V54" s="67">
        <f t="shared" si="8"/>
        <v>0</v>
      </c>
      <c r="W54" s="67">
        <f t="shared" si="8"/>
        <v>0</v>
      </c>
      <c r="X54" s="67">
        <f t="shared" si="9"/>
        <v>0</v>
      </c>
      <c r="Y54" s="67">
        <f t="shared" ref="Y54:AA54" si="116">Y26/Y$27*100</f>
        <v>0</v>
      </c>
      <c r="Z54" s="67">
        <f t="shared" si="116"/>
        <v>0</v>
      </c>
      <c r="AA54" s="67">
        <f t="shared" si="116"/>
        <v>0</v>
      </c>
      <c r="AB54" s="67">
        <f t="shared" ref="AB54:AC54" si="117">AB26/AB$27*100</f>
        <v>0</v>
      </c>
      <c r="AC54" s="67">
        <f t="shared" si="117"/>
        <v>0</v>
      </c>
      <c r="AD54" s="67">
        <f t="shared" ref="AD54:AE54" si="118">AD26/AD$27*100</f>
        <v>0</v>
      </c>
      <c r="AE54" s="67">
        <f t="shared" si="118"/>
        <v>0</v>
      </c>
      <c r="AF54" s="67">
        <f t="shared" ref="AF54" si="119">AF26/AF$27*100</f>
        <v>7.2070687425105376E-2</v>
      </c>
    </row>
    <row r="55" spans="1:32" s="65" customFormat="1" ht="18" customHeight="1" x14ac:dyDescent="0.15">
      <c r="A55" s="22" t="s">
        <v>67</v>
      </c>
      <c r="B55" s="67" t="e">
        <f>SUM(B32:B54)</f>
        <v>#DIV/0!</v>
      </c>
      <c r="C55" s="67" t="e">
        <f t="shared" ref="C55:M55" si="120">SUM(C32:C54)</f>
        <v>#DIV/0!</v>
      </c>
      <c r="D55" s="67" t="e">
        <f t="shared" si="120"/>
        <v>#DIV/0!</v>
      </c>
      <c r="E55" s="67" t="e">
        <f t="shared" si="120"/>
        <v>#DIV/0!</v>
      </c>
      <c r="F55" s="67" t="e">
        <f t="shared" si="120"/>
        <v>#DIV/0!</v>
      </c>
      <c r="G55" s="67" t="e">
        <f t="shared" si="120"/>
        <v>#DIV/0!</v>
      </c>
      <c r="H55" s="67" t="e">
        <f t="shared" si="120"/>
        <v>#DIV/0!</v>
      </c>
      <c r="I55" s="67" t="e">
        <f t="shared" si="120"/>
        <v>#DIV/0!</v>
      </c>
      <c r="J55" s="67" t="e">
        <f t="shared" si="120"/>
        <v>#DIV/0!</v>
      </c>
      <c r="K55" s="67" t="e">
        <f t="shared" si="120"/>
        <v>#DIV/0!</v>
      </c>
      <c r="L55" s="67" t="e">
        <f t="shared" si="120"/>
        <v>#DIV/0!</v>
      </c>
      <c r="M55" s="67" t="e">
        <f t="shared" si="120"/>
        <v>#DIV/0!</v>
      </c>
      <c r="N55" s="67" t="e">
        <f t="shared" ref="N55:U55" si="121">SUM(N32:N54)</f>
        <v>#DIV/0!</v>
      </c>
      <c r="O55" s="67" t="e">
        <f t="shared" si="121"/>
        <v>#DIV/0!</v>
      </c>
      <c r="P55" s="67" t="e">
        <f t="shared" si="121"/>
        <v>#DIV/0!</v>
      </c>
      <c r="Q55" s="67" t="e">
        <f t="shared" si="121"/>
        <v>#DIV/0!</v>
      </c>
      <c r="R55" s="67" t="e">
        <f t="shared" si="121"/>
        <v>#DIV/0!</v>
      </c>
      <c r="S55" s="67" t="e">
        <f t="shared" si="121"/>
        <v>#DIV/0!</v>
      </c>
      <c r="T55" s="67" t="e">
        <f t="shared" si="121"/>
        <v>#DIV/0!</v>
      </c>
      <c r="U55" s="67">
        <f t="shared" si="121"/>
        <v>100.00000000000001</v>
      </c>
      <c r="V55" s="67">
        <f>SUM(V32:V54)</f>
        <v>100.00000000000001</v>
      </c>
      <c r="W55" s="67">
        <f>SUM(W32:W54)</f>
        <v>99.999999999999986</v>
      </c>
      <c r="X55" s="67">
        <f>SUM(X32:X54)</f>
        <v>100.00000000000001</v>
      </c>
      <c r="Y55" s="67">
        <f t="shared" ref="Y55:AA55" si="122">SUM(Y32:Y54)</f>
        <v>100.00000000000001</v>
      </c>
      <c r="Z55" s="67">
        <f t="shared" si="122"/>
        <v>100</v>
      </c>
      <c r="AA55" s="67">
        <f t="shared" si="122"/>
        <v>99.999999999999986</v>
      </c>
      <c r="AB55" s="67">
        <f t="shared" ref="AB55:AC55" si="123">SUM(AB32:AB54)</f>
        <v>100</v>
      </c>
      <c r="AC55" s="67">
        <f t="shared" si="123"/>
        <v>99.999999999999986</v>
      </c>
      <c r="AD55" s="67">
        <f t="shared" ref="AD55:AE55" si="124">SUM(AD32:AD54)</f>
        <v>100.00000000000001</v>
      </c>
      <c r="AE55" s="67">
        <f t="shared" si="124"/>
        <v>100</v>
      </c>
      <c r="AF55" s="67">
        <f t="shared" ref="AF55" si="125">SUM(AF32:AF54)</f>
        <v>100.00000000000001</v>
      </c>
    </row>
    <row r="56" spans="1:32" s="65" customFormat="1" ht="18" customHeight="1" x14ac:dyDescent="0.15"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</row>
    <row r="57" spans="1:32" s="65" customFormat="1" ht="18" customHeight="1" x14ac:dyDescent="0.2">
      <c r="J57" s="66"/>
      <c r="K57" s="66"/>
    </row>
    <row r="58" spans="1:32" s="65" customFormat="1" ht="18" customHeight="1" x14ac:dyDescent="0.2">
      <c r="J58" s="66"/>
      <c r="K58" s="66"/>
    </row>
    <row r="59" spans="1:32" s="65" customFormat="1" ht="18" customHeight="1" x14ac:dyDescent="0.2">
      <c r="J59" s="66"/>
      <c r="K59" s="66"/>
    </row>
    <row r="60" spans="1:32" s="65" customFormat="1" ht="18" customHeight="1" x14ac:dyDescent="0.2">
      <c r="J60" s="66"/>
      <c r="K60" s="66"/>
    </row>
    <row r="61" spans="1:32" s="65" customFormat="1" ht="18" customHeight="1" x14ac:dyDescent="0.2">
      <c r="J61" s="66"/>
      <c r="K61" s="66"/>
    </row>
    <row r="62" spans="1:32" s="65" customFormat="1" ht="18" customHeight="1" x14ac:dyDescent="0.2">
      <c r="J62" s="66"/>
      <c r="K62" s="66"/>
    </row>
    <row r="63" spans="1:32" s="65" customFormat="1" ht="18" customHeight="1" x14ac:dyDescent="0.2">
      <c r="J63" s="66"/>
      <c r="K63" s="66"/>
    </row>
    <row r="64" spans="1:32" s="65" customFormat="1" ht="18" customHeight="1" x14ac:dyDescent="0.2">
      <c r="J64" s="66"/>
      <c r="K64" s="66"/>
    </row>
    <row r="65" spans="10:11" s="65" customFormat="1" ht="18" customHeight="1" x14ac:dyDescent="0.2">
      <c r="J65" s="66"/>
      <c r="K65" s="66"/>
    </row>
    <row r="66" spans="10:11" s="65" customFormat="1" ht="18" customHeight="1" x14ac:dyDescent="0.2">
      <c r="J66" s="66"/>
      <c r="K66" s="66"/>
    </row>
    <row r="67" spans="10:11" s="65" customFormat="1" ht="18" customHeight="1" x14ac:dyDescent="0.2">
      <c r="J67" s="66"/>
      <c r="K67" s="66"/>
    </row>
    <row r="68" spans="10:11" s="65" customFormat="1" ht="18" customHeight="1" x14ac:dyDescent="0.2">
      <c r="J68" s="66"/>
      <c r="K68" s="66"/>
    </row>
    <row r="69" spans="10:11" s="65" customFormat="1" ht="18" customHeight="1" x14ac:dyDescent="0.2">
      <c r="J69" s="66"/>
      <c r="K69" s="66"/>
    </row>
    <row r="70" spans="10:11" s="65" customFormat="1" ht="18" customHeight="1" x14ac:dyDescent="0.2">
      <c r="J70" s="66"/>
      <c r="K70" s="66"/>
    </row>
    <row r="71" spans="10:11" s="65" customFormat="1" ht="18" customHeight="1" x14ac:dyDescent="0.2">
      <c r="J71" s="66"/>
      <c r="K71" s="66"/>
    </row>
    <row r="72" spans="10:11" s="65" customFormat="1" ht="18" customHeight="1" x14ac:dyDescent="0.2">
      <c r="J72" s="66"/>
      <c r="K72" s="66"/>
    </row>
    <row r="73" spans="10:11" s="65" customFormat="1" ht="18" customHeight="1" x14ac:dyDescent="0.2">
      <c r="J73" s="66"/>
      <c r="K73" s="66"/>
    </row>
    <row r="74" spans="10:11" s="65" customFormat="1" ht="18" customHeight="1" x14ac:dyDescent="0.2">
      <c r="J74" s="66"/>
      <c r="K74" s="66"/>
    </row>
    <row r="75" spans="10:11" s="65" customFormat="1" ht="18" customHeight="1" x14ac:dyDescent="0.2">
      <c r="J75" s="66"/>
      <c r="K75" s="66"/>
    </row>
    <row r="76" spans="10:11" s="65" customFormat="1" ht="18" customHeight="1" x14ac:dyDescent="0.2">
      <c r="J76" s="66"/>
      <c r="K76" s="66"/>
    </row>
    <row r="77" spans="10:11" s="65" customFormat="1" ht="18" customHeight="1" x14ac:dyDescent="0.2">
      <c r="J77" s="66"/>
      <c r="K77" s="66"/>
    </row>
    <row r="78" spans="10:11" s="65" customFormat="1" ht="18" customHeight="1" x14ac:dyDescent="0.2">
      <c r="J78" s="66"/>
      <c r="K78" s="66"/>
    </row>
    <row r="79" spans="10:11" s="65" customFormat="1" ht="18" customHeight="1" x14ac:dyDescent="0.2">
      <c r="J79" s="66"/>
      <c r="K79" s="66"/>
    </row>
    <row r="80" spans="10:11" s="65" customFormat="1" ht="18" customHeight="1" x14ac:dyDescent="0.2">
      <c r="J80" s="66"/>
      <c r="K80" s="66"/>
    </row>
    <row r="81" spans="10:11" s="65" customFormat="1" ht="18" customHeight="1" x14ac:dyDescent="0.2">
      <c r="J81" s="66"/>
      <c r="K81" s="66"/>
    </row>
    <row r="82" spans="10:11" s="65" customFormat="1" ht="18" customHeight="1" x14ac:dyDescent="0.2">
      <c r="J82" s="66"/>
      <c r="K82" s="66"/>
    </row>
    <row r="83" spans="10:11" s="65" customFormat="1" ht="18" customHeight="1" x14ac:dyDescent="0.2">
      <c r="J83" s="66"/>
      <c r="K83" s="66"/>
    </row>
    <row r="84" spans="10:11" s="65" customFormat="1" ht="18" customHeight="1" x14ac:dyDescent="0.2">
      <c r="J84" s="66"/>
      <c r="K84" s="66"/>
    </row>
    <row r="85" spans="10:11" s="65" customFormat="1" ht="18" customHeight="1" x14ac:dyDescent="0.2">
      <c r="J85" s="66"/>
      <c r="K85" s="66"/>
    </row>
    <row r="86" spans="10:11" s="65" customFormat="1" ht="18" customHeight="1" x14ac:dyDescent="0.2">
      <c r="J86" s="66"/>
      <c r="K86" s="66"/>
    </row>
    <row r="87" spans="10:11" s="65" customFormat="1" ht="18" customHeight="1" x14ac:dyDescent="0.2">
      <c r="J87" s="66"/>
      <c r="K87" s="66"/>
    </row>
    <row r="88" spans="10:11" s="65" customFormat="1" ht="18" customHeight="1" x14ac:dyDescent="0.2">
      <c r="J88" s="66"/>
      <c r="K88" s="66"/>
    </row>
    <row r="89" spans="10:11" s="65" customFormat="1" ht="18" customHeight="1" x14ac:dyDescent="0.2">
      <c r="J89" s="66"/>
      <c r="K89" s="66"/>
    </row>
    <row r="90" spans="10:11" s="65" customFormat="1" ht="18" customHeight="1" x14ac:dyDescent="0.2">
      <c r="J90" s="66"/>
      <c r="K90" s="66"/>
    </row>
    <row r="91" spans="10:11" s="65" customFormat="1" ht="18" customHeight="1" x14ac:dyDescent="0.2">
      <c r="J91" s="66"/>
      <c r="K91" s="66"/>
    </row>
    <row r="92" spans="10:11" s="65" customFormat="1" ht="18" customHeight="1" x14ac:dyDescent="0.2">
      <c r="J92" s="66"/>
      <c r="K92" s="66"/>
    </row>
    <row r="93" spans="10:11" s="65" customFormat="1" ht="18" customHeight="1" x14ac:dyDescent="0.2">
      <c r="J93" s="66"/>
      <c r="K93" s="66"/>
    </row>
    <row r="94" spans="10:11" s="65" customFormat="1" ht="18" customHeight="1" x14ac:dyDescent="0.2">
      <c r="J94" s="66"/>
      <c r="K94" s="66"/>
    </row>
    <row r="95" spans="10:11" s="65" customFormat="1" ht="18" customHeight="1" x14ac:dyDescent="0.2">
      <c r="J95" s="66"/>
      <c r="K95" s="66"/>
    </row>
    <row r="96" spans="10:11" s="65" customFormat="1" ht="18" customHeight="1" x14ac:dyDescent="0.2">
      <c r="J96" s="66"/>
      <c r="K96" s="66"/>
    </row>
    <row r="97" spans="10:11" s="65" customFormat="1" ht="18" customHeight="1" x14ac:dyDescent="0.2">
      <c r="J97" s="66"/>
      <c r="K97" s="66"/>
    </row>
    <row r="98" spans="10:11" s="65" customFormat="1" ht="18" customHeight="1" x14ac:dyDescent="0.2">
      <c r="J98" s="66"/>
      <c r="K98" s="66"/>
    </row>
    <row r="99" spans="10:11" s="65" customFormat="1" ht="18" customHeight="1" x14ac:dyDescent="0.2">
      <c r="J99" s="66"/>
      <c r="K99" s="66"/>
    </row>
    <row r="100" spans="10:11" s="65" customFormat="1" ht="18" customHeight="1" x14ac:dyDescent="0.2">
      <c r="J100" s="66"/>
      <c r="K100" s="66"/>
    </row>
    <row r="101" spans="10:11" s="65" customFormat="1" ht="18" customHeight="1" x14ac:dyDescent="0.2">
      <c r="J101" s="66"/>
      <c r="K101" s="66"/>
    </row>
    <row r="102" spans="10:11" s="65" customFormat="1" ht="18" customHeight="1" x14ac:dyDescent="0.2">
      <c r="J102" s="66"/>
      <c r="K102" s="66"/>
    </row>
    <row r="103" spans="10:11" s="65" customFormat="1" ht="18" customHeight="1" x14ac:dyDescent="0.2">
      <c r="J103" s="66"/>
      <c r="K103" s="66"/>
    </row>
    <row r="104" spans="10:11" s="65" customFormat="1" ht="18" customHeight="1" x14ac:dyDescent="0.2">
      <c r="J104" s="66"/>
      <c r="K104" s="66"/>
    </row>
    <row r="105" spans="10:11" s="65" customFormat="1" ht="18" customHeight="1" x14ac:dyDescent="0.2">
      <c r="J105" s="66"/>
      <c r="K105" s="66"/>
    </row>
    <row r="106" spans="10:11" s="65" customFormat="1" ht="18" customHeight="1" x14ac:dyDescent="0.2">
      <c r="J106" s="66"/>
      <c r="K106" s="66"/>
    </row>
    <row r="107" spans="10:11" s="65" customFormat="1" ht="18" customHeight="1" x14ac:dyDescent="0.2">
      <c r="J107" s="66"/>
      <c r="K107" s="66"/>
    </row>
    <row r="108" spans="10:11" s="65" customFormat="1" ht="18" customHeight="1" x14ac:dyDescent="0.2">
      <c r="J108" s="66"/>
      <c r="K108" s="66"/>
    </row>
    <row r="109" spans="10:11" s="65" customFormat="1" ht="18" customHeight="1" x14ac:dyDescent="0.2">
      <c r="J109" s="66"/>
      <c r="K109" s="66"/>
    </row>
    <row r="110" spans="10:11" s="65" customFormat="1" ht="18" customHeight="1" x14ac:dyDescent="0.2">
      <c r="J110" s="66"/>
      <c r="K110" s="66"/>
    </row>
    <row r="111" spans="10:11" s="65" customFormat="1" ht="18" customHeight="1" x14ac:dyDescent="0.2">
      <c r="J111" s="66"/>
      <c r="K111" s="66"/>
    </row>
    <row r="112" spans="10:11" s="65" customFormat="1" ht="18" customHeight="1" x14ac:dyDescent="0.2">
      <c r="J112" s="66"/>
      <c r="K112" s="66"/>
    </row>
    <row r="113" spans="10:11" s="65" customFormat="1" ht="18" customHeight="1" x14ac:dyDescent="0.2">
      <c r="J113" s="66"/>
      <c r="K113" s="66"/>
    </row>
    <row r="114" spans="10:11" s="65" customFormat="1" ht="18" customHeight="1" x14ac:dyDescent="0.2">
      <c r="J114" s="66"/>
      <c r="K114" s="66"/>
    </row>
    <row r="115" spans="10:11" s="65" customFormat="1" ht="18" customHeight="1" x14ac:dyDescent="0.2">
      <c r="J115" s="66"/>
      <c r="K115" s="66"/>
    </row>
    <row r="116" spans="10:11" s="65" customFormat="1" ht="18" customHeight="1" x14ac:dyDescent="0.2">
      <c r="J116" s="66"/>
      <c r="K116" s="66"/>
    </row>
    <row r="117" spans="10:11" s="65" customFormat="1" ht="18" customHeight="1" x14ac:dyDescent="0.2">
      <c r="J117" s="66"/>
      <c r="K117" s="66"/>
    </row>
    <row r="118" spans="10:11" s="65" customFormat="1" ht="18" customHeight="1" x14ac:dyDescent="0.2">
      <c r="J118" s="66"/>
      <c r="K118" s="66"/>
    </row>
    <row r="119" spans="10:11" s="65" customFormat="1" ht="18" customHeight="1" x14ac:dyDescent="0.2">
      <c r="J119" s="66"/>
      <c r="K119" s="66"/>
    </row>
    <row r="120" spans="10:11" s="65" customFormat="1" ht="18" customHeight="1" x14ac:dyDescent="0.2">
      <c r="J120" s="66"/>
      <c r="K120" s="66"/>
    </row>
    <row r="121" spans="10:11" s="65" customFormat="1" ht="18" customHeight="1" x14ac:dyDescent="0.2">
      <c r="J121" s="66"/>
      <c r="K121" s="66"/>
    </row>
    <row r="122" spans="10:11" s="65" customFormat="1" ht="18" customHeight="1" x14ac:dyDescent="0.2">
      <c r="J122" s="66"/>
      <c r="K122" s="66"/>
    </row>
    <row r="123" spans="10:11" s="65" customFormat="1" ht="18" customHeight="1" x14ac:dyDescent="0.2">
      <c r="J123" s="66"/>
      <c r="K123" s="66"/>
    </row>
    <row r="124" spans="10:11" s="65" customFormat="1" ht="18" customHeight="1" x14ac:dyDescent="0.2">
      <c r="J124" s="66"/>
      <c r="K124" s="66"/>
    </row>
    <row r="125" spans="10:11" s="65" customFormat="1" ht="18" customHeight="1" x14ac:dyDescent="0.2">
      <c r="J125" s="66"/>
      <c r="K125" s="66"/>
    </row>
    <row r="126" spans="10:11" s="65" customFormat="1" ht="18" customHeight="1" x14ac:dyDescent="0.2">
      <c r="J126" s="66"/>
      <c r="K126" s="66"/>
    </row>
    <row r="127" spans="10:11" s="65" customFormat="1" ht="18" customHeight="1" x14ac:dyDescent="0.2">
      <c r="J127" s="66"/>
      <c r="K127" s="66"/>
    </row>
    <row r="128" spans="10:11" s="65" customFormat="1" ht="18" customHeight="1" x14ac:dyDescent="0.2">
      <c r="J128" s="66"/>
      <c r="K128" s="66"/>
    </row>
    <row r="129" spans="10:11" s="65" customFormat="1" ht="18" customHeight="1" x14ac:dyDescent="0.2">
      <c r="J129" s="66"/>
      <c r="K129" s="66"/>
    </row>
    <row r="130" spans="10:11" s="65" customFormat="1" ht="18" customHeight="1" x14ac:dyDescent="0.2">
      <c r="J130" s="66"/>
      <c r="K130" s="66"/>
    </row>
    <row r="131" spans="10:11" s="65" customFormat="1" ht="18" customHeight="1" x14ac:dyDescent="0.2">
      <c r="J131" s="66"/>
      <c r="K131" s="66"/>
    </row>
    <row r="132" spans="10:11" s="65" customFormat="1" ht="18" customHeight="1" x14ac:dyDescent="0.2">
      <c r="J132" s="66"/>
      <c r="K132" s="66"/>
    </row>
    <row r="133" spans="10:11" s="65" customFormat="1" ht="18" customHeight="1" x14ac:dyDescent="0.2">
      <c r="J133" s="66"/>
      <c r="K133" s="66"/>
    </row>
    <row r="134" spans="10:11" s="65" customFormat="1" ht="18" customHeight="1" x14ac:dyDescent="0.2">
      <c r="J134" s="66"/>
      <c r="K134" s="66"/>
    </row>
    <row r="135" spans="10:11" s="65" customFormat="1" ht="18" customHeight="1" x14ac:dyDescent="0.2">
      <c r="J135" s="66"/>
      <c r="K135" s="66"/>
    </row>
    <row r="136" spans="10:11" s="65" customFormat="1" ht="18" customHeight="1" x14ac:dyDescent="0.2">
      <c r="J136" s="66"/>
      <c r="K136" s="66"/>
    </row>
    <row r="137" spans="10:11" s="65" customFormat="1" ht="18" customHeight="1" x14ac:dyDescent="0.2">
      <c r="J137" s="66"/>
      <c r="K137" s="66"/>
    </row>
    <row r="138" spans="10:11" s="65" customFormat="1" ht="18" customHeight="1" x14ac:dyDescent="0.2">
      <c r="J138" s="66"/>
      <c r="K138" s="66"/>
    </row>
    <row r="139" spans="10:11" s="65" customFormat="1" ht="18" customHeight="1" x14ac:dyDescent="0.2">
      <c r="J139" s="66"/>
      <c r="K139" s="66"/>
    </row>
    <row r="140" spans="10:11" s="65" customFormat="1" ht="18" customHeight="1" x14ac:dyDescent="0.2">
      <c r="J140" s="66"/>
      <c r="K140" s="66"/>
    </row>
    <row r="141" spans="10:11" s="65" customFormat="1" ht="18" customHeight="1" x14ac:dyDescent="0.2">
      <c r="J141" s="66"/>
      <c r="K141" s="66"/>
    </row>
    <row r="142" spans="10:11" s="65" customFormat="1" ht="18" customHeight="1" x14ac:dyDescent="0.2">
      <c r="J142" s="66"/>
      <c r="K142" s="66"/>
    </row>
    <row r="143" spans="10:11" s="65" customFormat="1" ht="18" customHeight="1" x14ac:dyDescent="0.2">
      <c r="J143" s="66"/>
      <c r="K143" s="66"/>
    </row>
    <row r="144" spans="10:11" s="65" customFormat="1" ht="18" customHeight="1" x14ac:dyDescent="0.2">
      <c r="J144" s="66"/>
      <c r="K144" s="66"/>
    </row>
    <row r="145" spans="10:11" s="65" customFormat="1" ht="18" customHeight="1" x14ac:dyDescent="0.2">
      <c r="J145" s="66"/>
      <c r="K145" s="66"/>
    </row>
    <row r="146" spans="10:11" s="65" customFormat="1" ht="18" customHeight="1" x14ac:dyDescent="0.2">
      <c r="J146" s="66"/>
      <c r="K146" s="66"/>
    </row>
    <row r="147" spans="10:11" s="65" customFormat="1" ht="18" customHeight="1" x14ac:dyDescent="0.2">
      <c r="J147" s="66"/>
      <c r="K147" s="66"/>
    </row>
    <row r="148" spans="10:11" s="65" customFormat="1" ht="18" customHeight="1" x14ac:dyDescent="0.2">
      <c r="J148" s="66"/>
      <c r="K148" s="66"/>
    </row>
    <row r="149" spans="10:11" s="65" customFormat="1" ht="18" customHeight="1" x14ac:dyDescent="0.2">
      <c r="J149" s="66"/>
      <c r="K149" s="66"/>
    </row>
    <row r="150" spans="10:11" s="65" customFormat="1" ht="18" customHeight="1" x14ac:dyDescent="0.2">
      <c r="J150" s="66"/>
      <c r="K150" s="66"/>
    </row>
    <row r="151" spans="10:11" s="65" customFormat="1" ht="18" customHeight="1" x14ac:dyDescent="0.2">
      <c r="J151" s="66"/>
      <c r="K151" s="66"/>
    </row>
    <row r="152" spans="10:11" s="65" customFormat="1" ht="18" customHeight="1" x14ac:dyDescent="0.2">
      <c r="J152" s="66"/>
      <c r="K152" s="66"/>
    </row>
    <row r="153" spans="10:11" s="65" customFormat="1" ht="18" customHeight="1" x14ac:dyDescent="0.2">
      <c r="J153" s="66"/>
      <c r="K153" s="66"/>
    </row>
    <row r="154" spans="10:11" s="65" customFormat="1" ht="18" customHeight="1" x14ac:dyDescent="0.2">
      <c r="J154" s="66"/>
      <c r="K154" s="66"/>
    </row>
    <row r="155" spans="10:11" s="65" customFormat="1" ht="18" customHeight="1" x14ac:dyDescent="0.2">
      <c r="J155" s="66"/>
      <c r="K155" s="66"/>
    </row>
    <row r="156" spans="10:11" s="65" customFormat="1" ht="18" customHeight="1" x14ac:dyDescent="0.2">
      <c r="J156" s="66"/>
      <c r="K156" s="66"/>
    </row>
    <row r="157" spans="10:11" s="65" customFormat="1" ht="18" customHeight="1" x14ac:dyDescent="0.2">
      <c r="J157" s="66"/>
      <c r="K157" s="66"/>
    </row>
    <row r="158" spans="10:11" s="65" customFormat="1" ht="18" customHeight="1" x14ac:dyDescent="0.2">
      <c r="J158" s="66"/>
      <c r="K158" s="66"/>
    </row>
    <row r="159" spans="10:11" s="65" customFormat="1" ht="18" customHeight="1" x14ac:dyDescent="0.2">
      <c r="J159" s="66"/>
      <c r="K159" s="66"/>
    </row>
    <row r="160" spans="10:11" s="65" customFormat="1" ht="18" customHeight="1" x14ac:dyDescent="0.2">
      <c r="J160" s="66"/>
      <c r="K160" s="66"/>
    </row>
    <row r="161" spans="10:11" s="65" customFormat="1" ht="18" customHeight="1" x14ac:dyDescent="0.2">
      <c r="J161" s="66"/>
      <c r="K161" s="66"/>
    </row>
    <row r="162" spans="10:11" s="65" customFormat="1" ht="18" customHeight="1" x14ac:dyDescent="0.2">
      <c r="J162" s="66"/>
      <c r="K162" s="66"/>
    </row>
    <row r="163" spans="10:11" s="65" customFormat="1" ht="18" customHeight="1" x14ac:dyDescent="0.2">
      <c r="J163" s="66"/>
      <c r="K163" s="66"/>
    </row>
    <row r="164" spans="10:11" s="65" customFormat="1" ht="18" customHeight="1" x14ac:dyDescent="0.2">
      <c r="J164" s="66"/>
      <c r="K164" s="66"/>
    </row>
    <row r="165" spans="10:11" s="65" customFormat="1" ht="18" customHeight="1" x14ac:dyDescent="0.2">
      <c r="J165" s="66"/>
      <c r="K165" s="66"/>
    </row>
    <row r="166" spans="10:11" s="65" customFormat="1" ht="18" customHeight="1" x14ac:dyDescent="0.2">
      <c r="J166" s="66"/>
      <c r="K166" s="66"/>
    </row>
    <row r="167" spans="10:11" s="65" customFormat="1" ht="18" customHeight="1" x14ac:dyDescent="0.2">
      <c r="J167" s="66"/>
      <c r="K167" s="66"/>
    </row>
    <row r="168" spans="10:11" s="65" customFormat="1" ht="18" customHeight="1" x14ac:dyDescent="0.2">
      <c r="J168" s="66"/>
      <c r="K168" s="66"/>
    </row>
    <row r="169" spans="10:11" s="65" customFormat="1" ht="18" customHeight="1" x14ac:dyDescent="0.2">
      <c r="J169" s="66"/>
      <c r="K169" s="66"/>
    </row>
    <row r="170" spans="10:11" s="65" customFormat="1" ht="18" customHeight="1" x14ac:dyDescent="0.2">
      <c r="J170" s="66"/>
      <c r="K170" s="66"/>
    </row>
    <row r="171" spans="10:11" s="65" customFormat="1" ht="18" customHeight="1" x14ac:dyDescent="0.2">
      <c r="J171" s="66"/>
      <c r="K171" s="66"/>
    </row>
    <row r="172" spans="10:11" s="65" customFormat="1" ht="18" customHeight="1" x14ac:dyDescent="0.2">
      <c r="J172" s="66"/>
      <c r="K172" s="66"/>
    </row>
    <row r="173" spans="10:11" s="65" customFormat="1" ht="18" customHeight="1" x14ac:dyDescent="0.2">
      <c r="J173" s="66"/>
      <c r="K173" s="66"/>
    </row>
    <row r="174" spans="10:11" s="65" customFormat="1" ht="18" customHeight="1" x14ac:dyDescent="0.2">
      <c r="J174" s="66"/>
      <c r="K174" s="66"/>
    </row>
    <row r="175" spans="10:11" s="65" customFormat="1" ht="18" customHeight="1" x14ac:dyDescent="0.2">
      <c r="J175" s="66"/>
      <c r="K175" s="66"/>
    </row>
    <row r="176" spans="10:11" s="65" customFormat="1" ht="18" customHeight="1" x14ac:dyDescent="0.2">
      <c r="J176" s="66"/>
      <c r="K176" s="66"/>
    </row>
    <row r="177" spans="10:11" s="65" customFormat="1" ht="18" customHeight="1" x14ac:dyDescent="0.2">
      <c r="J177" s="66"/>
      <c r="K177" s="66"/>
    </row>
    <row r="178" spans="10:11" s="65" customFormat="1" ht="18" customHeight="1" x14ac:dyDescent="0.2">
      <c r="J178" s="66"/>
      <c r="K178" s="66"/>
    </row>
    <row r="179" spans="10:11" s="65" customFormat="1" ht="18" customHeight="1" x14ac:dyDescent="0.2">
      <c r="J179" s="66"/>
      <c r="K179" s="66"/>
    </row>
    <row r="180" spans="10:11" s="65" customFormat="1" ht="18" customHeight="1" x14ac:dyDescent="0.2">
      <c r="J180" s="66"/>
      <c r="K180" s="66"/>
    </row>
    <row r="181" spans="10:11" s="65" customFormat="1" ht="18" customHeight="1" x14ac:dyDescent="0.2">
      <c r="J181" s="66"/>
      <c r="K181" s="66"/>
    </row>
    <row r="182" spans="10:11" s="65" customFormat="1" ht="18" customHeight="1" x14ac:dyDescent="0.2">
      <c r="J182" s="66"/>
      <c r="K182" s="66"/>
    </row>
    <row r="183" spans="10:11" s="65" customFormat="1" ht="18" customHeight="1" x14ac:dyDescent="0.2">
      <c r="J183" s="66"/>
      <c r="K183" s="66"/>
    </row>
    <row r="184" spans="10:11" s="65" customFormat="1" ht="18" customHeight="1" x14ac:dyDescent="0.2">
      <c r="J184" s="66"/>
      <c r="K184" s="66"/>
    </row>
    <row r="185" spans="10:11" s="65" customFormat="1" ht="18" customHeight="1" x14ac:dyDescent="0.2">
      <c r="J185" s="66"/>
      <c r="K185" s="66"/>
    </row>
    <row r="186" spans="10:11" s="65" customFormat="1" ht="18" customHeight="1" x14ac:dyDescent="0.2">
      <c r="J186" s="66"/>
      <c r="K186" s="66"/>
    </row>
    <row r="187" spans="10:11" s="65" customFormat="1" ht="18" customHeight="1" x14ac:dyDescent="0.2">
      <c r="J187" s="66"/>
      <c r="K187" s="66"/>
    </row>
    <row r="188" spans="10:11" s="65" customFormat="1" ht="18" customHeight="1" x14ac:dyDescent="0.2">
      <c r="J188" s="66"/>
      <c r="K188" s="66"/>
    </row>
    <row r="189" spans="10:11" s="65" customFormat="1" ht="18" customHeight="1" x14ac:dyDescent="0.2">
      <c r="J189" s="66"/>
      <c r="K189" s="66"/>
    </row>
    <row r="190" spans="10:11" s="65" customFormat="1" ht="18" customHeight="1" x14ac:dyDescent="0.2">
      <c r="J190" s="66"/>
      <c r="K190" s="66"/>
    </row>
    <row r="191" spans="10:11" s="65" customFormat="1" ht="18" customHeight="1" x14ac:dyDescent="0.2">
      <c r="J191" s="66"/>
      <c r="K191" s="66"/>
    </row>
    <row r="192" spans="10:11" s="65" customFormat="1" ht="18" customHeight="1" x14ac:dyDescent="0.2">
      <c r="J192" s="66"/>
      <c r="K192" s="66"/>
    </row>
    <row r="193" spans="10:11" s="65" customFormat="1" ht="18" customHeight="1" x14ac:dyDescent="0.2">
      <c r="J193" s="66"/>
      <c r="K193" s="66"/>
    </row>
    <row r="194" spans="10:11" s="65" customFormat="1" ht="18" customHeight="1" x14ac:dyDescent="0.2">
      <c r="J194" s="66"/>
      <c r="K194" s="66"/>
    </row>
    <row r="195" spans="10:11" s="65" customFormat="1" ht="18" customHeight="1" x14ac:dyDescent="0.2">
      <c r="J195" s="66"/>
      <c r="K195" s="66"/>
    </row>
    <row r="196" spans="10:11" s="65" customFormat="1" ht="18" customHeight="1" x14ac:dyDescent="0.2">
      <c r="J196" s="66"/>
      <c r="K196" s="66"/>
    </row>
    <row r="197" spans="10:11" s="65" customFormat="1" ht="18" customHeight="1" x14ac:dyDescent="0.2">
      <c r="J197" s="66"/>
      <c r="K197" s="66"/>
    </row>
    <row r="198" spans="10:11" s="65" customFormat="1" ht="18" customHeight="1" x14ac:dyDescent="0.2">
      <c r="J198" s="66"/>
      <c r="K198" s="66"/>
    </row>
    <row r="199" spans="10:11" s="65" customFormat="1" ht="18" customHeight="1" x14ac:dyDescent="0.2">
      <c r="J199" s="66"/>
      <c r="K199" s="66"/>
    </row>
    <row r="200" spans="10:11" s="65" customFormat="1" ht="18" customHeight="1" x14ac:dyDescent="0.2">
      <c r="J200" s="66"/>
      <c r="K200" s="66"/>
    </row>
    <row r="201" spans="10:11" s="34" customFormat="1" ht="18" customHeight="1" x14ac:dyDescent="0.15">
      <c r="J201" s="35"/>
      <c r="K201" s="35"/>
    </row>
    <row r="202" spans="10:11" s="34" customFormat="1" ht="18" customHeight="1" x14ac:dyDescent="0.15">
      <c r="J202" s="35"/>
      <c r="K202" s="35"/>
    </row>
    <row r="203" spans="10:11" s="34" customFormat="1" ht="18" customHeight="1" x14ac:dyDescent="0.15">
      <c r="J203" s="35"/>
      <c r="K203" s="35"/>
    </row>
    <row r="204" spans="10:11" s="34" customFormat="1" ht="18" customHeight="1" x14ac:dyDescent="0.15">
      <c r="J204" s="35"/>
      <c r="K204" s="35"/>
    </row>
    <row r="205" spans="10:11" s="34" customFormat="1" ht="18" customHeight="1" x14ac:dyDescent="0.15">
      <c r="J205" s="35"/>
      <c r="K205" s="35"/>
    </row>
    <row r="206" spans="10:11" s="34" customFormat="1" ht="18" customHeight="1" x14ac:dyDescent="0.15">
      <c r="J206" s="35"/>
      <c r="K206" s="35"/>
    </row>
    <row r="207" spans="10:11" s="34" customFormat="1" ht="18" customHeight="1" x14ac:dyDescent="0.15">
      <c r="J207" s="35"/>
      <c r="K207" s="35"/>
    </row>
    <row r="208" spans="10:11" s="34" customFormat="1" ht="18" customHeight="1" x14ac:dyDescent="0.15">
      <c r="J208" s="35"/>
      <c r="K208" s="35"/>
    </row>
    <row r="209" spans="10:11" s="34" customFormat="1" ht="18" customHeight="1" x14ac:dyDescent="0.15">
      <c r="J209" s="35"/>
      <c r="K209" s="35"/>
    </row>
    <row r="210" spans="10:11" s="34" customFormat="1" ht="18" customHeight="1" x14ac:dyDescent="0.15">
      <c r="J210" s="35"/>
      <c r="K210" s="35"/>
    </row>
    <row r="211" spans="10:11" s="34" customFormat="1" ht="18" customHeight="1" x14ac:dyDescent="0.15">
      <c r="J211" s="35"/>
      <c r="K211" s="35"/>
    </row>
    <row r="212" spans="10:11" s="34" customFormat="1" ht="18" customHeight="1" x14ac:dyDescent="0.15">
      <c r="J212" s="35"/>
      <c r="K212" s="35"/>
    </row>
    <row r="213" spans="10:11" s="34" customFormat="1" ht="18" customHeight="1" x14ac:dyDescent="0.15">
      <c r="J213" s="35"/>
      <c r="K213" s="35"/>
    </row>
    <row r="214" spans="10:11" s="34" customFormat="1" ht="18" customHeight="1" x14ac:dyDescent="0.15">
      <c r="J214" s="35"/>
      <c r="K214" s="35"/>
    </row>
    <row r="215" spans="10:11" s="34" customFormat="1" ht="18" customHeight="1" x14ac:dyDescent="0.15">
      <c r="J215" s="35"/>
      <c r="K215" s="35"/>
    </row>
    <row r="216" spans="10:11" s="34" customFormat="1" ht="18" customHeight="1" x14ac:dyDescent="0.15">
      <c r="J216" s="35"/>
      <c r="K216" s="35"/>
    </row>
    <row r="217" spans="10:11" s="34" customFormat="1" ht="18" customHeight="1" x14ac:dyDescent="0.15">
      <c r="J217" s="35"/>
      <c r="K217" s="35"/>
    </row>
    <row r="218" spans="10:11" s="34" customFormat="1" ht="18" customHeight="1" x14ac:dyDescent="0.15">
      <c r="J218" s="35"/>
      <c r="K218" s="35"/>
    </row>
    <row r="219" spans="10:11" s="34" customFormat="1" ht="18" customHeight="1" x14ac:dyDescent="0.15">
      <c r="J219" s="35"/>
      <c r="K219" s="35"/>
    </row>
    <row r="220" spans="10:11" s="34" customFormat="1" ht="18" customHeight="1" x14ac:dyDescent="0.15">
      <c r="J220" s="35"/>
      <c r="K220" s="35"/>
    </row>
    <row r="221" spans="10:11" s="34" customFormat="1" ht="18" customHeight="1" x14ac:dyDescent="0.15">
      <c r="J221" s="35"/>
      <c r="K221" s="35"/>
    </row>
    <row r="222" spans="10:11" s="34" customFormat="1" ht="18" customHeight="1" x14ac:dyDescent="0.15">
      <c r="J222" s="35"/>
      <c r="K222" s="35"/>
    </row>
    <row r="223" spans="10:11" s="34" customFormat="1" ht="18" customHeight="1" x14ac:dyDescent="0.15">
      <c r="J223" s="35"/>
      <c r="K223" s="35"/>
    </row>
    <row r="224" spans="10:11" s="34" customFormat="1" ht="18" customHeight="1" x14ac:dyDescent="0.15">
      <c r="J224" s="35"/>
      <c r="K224" s="35"/>
    </row>
    <row r="225" spans="10:11" s="34" customFormat="1" ht="18" customHeight="1" x14ac:dyDescent="0.15">
      <c r="J225" s="35"/>
      <c r="K225" s="35"/>
    </row>
    <row r="226" spans="10:11" s="34" customFormat="1" ht="18" customHeight="1" x14ac:dyDescent="0.15">
      <c r="J226" s="35"/>
      <c r="K226" s="35"/>
    </row>
    <row r="227" spans="10:11" s="34" customFormat="1" ht="18" customHeight="1" x14ac:dyDescent="0.15">
      <c r="J227" s="35"/>
      <c r="K227" s="35"/>
    </row>
    <row r="228" spans="10:11" s="34" customFormat="1" ht="18" customHeight="1" x14ac:dyDescent="0.15">
      <c r="J228" s="35"/>
      <c r="K228" s="35"/>
    </row>
    <row r="229" spans="10:11" s="34" customFormat="1" ht="18" customHeight="1" x14ac:dyDescent="0.15">
      <c r="J229" s="35"/>
      <c r="K229" s="35"/>
    </row>
    <row r="230" spans="10:11" s="34" customFormat="1" ht="18" customHeight="1" x14ac:dyDescent="0.15">
      <c r="J230" s="35"/>
      <c r="K230" s="35"/>
    </row>
    <row r="231" spans="10:11" s="34" customFormat="1" x14ac:dyDescent="0.15">
      <c r="J231" s="35"/>
      <c r="K231" s="35"/>
    </row>
    <row r="232" spans="10:11" s="34" customFormat="1" x14ac:dyDescent="0.15">
      <c r="J232" s="35"/>
      <c r="K232" s="35"/>
    </row>
    <row r="233" spans="10:11" s="34" customFormat="1" x14ac:dyDescent="0.15">
      <c r="J233" s="35"/>
      <c r="K233" s="35"/>
    </row>
    <row r="234" spans="10:11" s="34" customFormat="1" x14ac:dyDescent="0.15">
      <c r="J234" s="35"/>
      <c r="K234" s="35"/>
    </row>
    <row r="235" spans="10:11" s="34" customFormat="1" x14ac:dyDescent="0.15">
      <c r="J235" s="35"/>
      <c r="K235" s="35"/>
    </row>
    <row r="236" spans="10:11" s="34" customFormat="1" x14ac:dyDescent="0.15">
      <c r="J236" s="35"/>
      <c r="K236" s="35"/>
    </row>
    <row r="237" spans="10:11" s="34" customFormat="1" x14ac:dyDescent="0.15">
      <c r="J237" s="35"/>
      <c r="K237" s="35"/>
    </row>
    <row r="238" spans="10:11" s="34" customFormat="1" x14ac:dyDescent="0.15">
      <c r="J238" s="35"/>
      <c r="K238" s="35"/>
    </row>
    <row r="239" spans="10:11" s="34" customFormat="1" x14ac:dyDescent="0.15">
      <c r="J239" s="35"/>
      <c r="K239" s="35"/>
    </row>
    <row r="240" spans="10:11" s="34" customFormat="1" x14ac:dyDescent="0.15">
      <c r="J240" s="35"/>
      <c r="K240" s="35"/>
    </row>
    <row r="241" spans="10:11" s="34" customFormat="1" x14ac:dyDescent="0.15">
      <c r="J241" s="35"/>
      <c r="K241" s="35"/>
    </row>
    <row r="242" spans="10:11" s="34" customFormat="1" x14ac:dyDescent="0.15">
      <c r="J242" s="35"/>
      <c r="K242" s="35"/>
    </row>
    <row r="243" spans="10:11" s="34" customFormat="1" x14ac:dyDescent="0.15">
      <c r="J243" s="35"/>
      <c r="K243" s="35"/>
    </row>
    <row r="244" spans="10:11" s="34" customFormat="1" x14ac:dyDescent="0.15">
      <c r="J244" s="35"/>
      <c r="K244" s="35"/>
    </row>
    <row r="245" spans="10:11" s="34" customFormat="1" x14ac:dyDescent="0.15">
      <c r="J245" s="35"/>
      <c r="K245" s="35"/>
    </row>
    <row r="246" spans="10:11" s="34" customFormat="1" x14ac:dyDescent="0.15">
      <c r="J246" s="35"/>
      <c r="K246" s="35"/>
    </row>
    <row r="247" spans="10:11" s="34" customFormat="1" x14ac:dyDescent="0.15">
      <c r="J247" s="35"/>
      <c r="K247" s="35"/>
    </row>
    <row r="248" spans="10:11" s="34" customFormat="1" x14ac:dyDescent="0.15">
      <c r="J248" s="35"/>
      <c r="K248" s="35"/>
    </row>
    <row r="249" spans="10:11" s="34" customFormat="1" x14ac:dyDescent="0.15">
      <c r="J249" s="35"/>
      <c r="K249" s="35"/>
    </row>
    <row r="250" spans="10:11" s="34" customFormat="1" x14ac:dyDescent="0.15">
      <c r="J250" s="35"/>
      <c r="K250" s="35"/>
    </row>
    <row r="251" spans="10:11" s="34" customFormat="1" x14ac:dyDescent="0.15">
      <c r="J251" s="35"/>
      <c r="K251" s="35"/>
    </row>
    <row r="252" spans="10:11" s="34" customFormat="1" x14ac:dyDescent="0.15">
      <c r="J252" s="35"/>
      <c r="K252" s="35"/>
    </row>
    <row r="253" spans="10:11" s="34" customFormat="1" x14ac:dyDescent="0.15">
      <c r="J253" s="35"/>
      <c r="K253" s="35"/>
    </row>
    <row r="254" spans="10:11" s="34" customFormat="1" x14ac:dyDescent="0.15">
      <c r="J254" s="35"/>
      <c r="K254" s="35"/>
    </row>
    <row r="255" spans="10:11" s="34" customFormat="1" x14ac:dyDescent="0.15">
      <c r="J255" s="35"/>
      <c r="K255" s="35"/>
    </row>
    <row r="256" spans="10:11" s="34" customFormat="1" x14ac:dyDescent="0.15">
      <c r="J256" s="35"/>
      <c r="K256" s="35"/>
    </row>
    <row r="257" spans="10:11" s="34" customFormat="1" x14ac:dyDescent="0.15">
      <c r="J257" s="35"/>
      <c r="K257" s="35"/>
    </row>
    <row r="258" spans="10:11" s="34" customFormat="1" x14ac:dyDescent="0.15">
      <c r="J258" s="35"/>
      <c r="K258" s="35"/>
    </row>
    <row r="259" spans="10:11" s="34" customFormat="1" x14ac:dyDescent="0.15">
      <c r="J259" s="35"/>
      <c r="K259" s="35"/>
    </row>
    <row r="260" spans="10:11" s="34" customFormat="1" x14ac:dyDescent="0.15">
      <c r="J260" s="35"/>
      <c r="K260" s="35"/>
    </row>
    <row r="261" spans="10:11" s="34" customFormat="1" x14ac:dyDescent="0.15">
      <c r="J261" s="35"/>
      <c r="K261" s="35"/>
    </row>
    <row r="262" spans="10:11" s="34" customFormat="1" x14ac:dyDescent="0.15">
      <c r="J262" s="35"/>
      <c r="K262" s="35"/>
    </row>
    <row r="263" spans="10:11" s="34" customFormat="1" x14ac:dyDescent="0.15">
      <c r="J263" s="35"/>
      <c r="K263" s="35"/>
    </row>
    <row r="264" spans="10:11" s="34" customFormat="1" x14ac:dyDescent="0.15">
      <c r="J264" s="35"/>
      <c r="K264" s="35"/>
    </row>
    <row r="265" spans="10:11" s="34" customFormat="1" x14ac:dyDescent="0.15">
      <c r="J265" s="35"/>
      <c r="K265" s="35"/>
    </row>
    <row r="266" spans="10:11" s="34" customFormat="1" x14ac:dyDescent="0.15">
      <c r="J266" s="35"/>
      <c r="K266" s="35"/>
    </row>
    <row r="267" spans="10:11" s="34" customFormat="1" x14ac:dyDescent="0.15">
      <c r="J267" s="35"/>
      <c r="K267" s="35"/>
    </row>
    <row r="268" spans="10:11" s="34" customFormat="1" x14ac:dyDescent="0.15">
      <c r="J268" s="35"/>
      <c r="K268" s="35"/>
    </row>
    <row r="269" spans="10:11" s="34" customFormat="1" x14ac:dyDescent="0.15">
      <c r="J269" s="35"/>
      <c r="K269" s="35"/>
    </row>
    <row r="270" spans="10:11" s="34" customFormat="1" x14ac:dyDescent="0.15">
      <c r="J270" s="35"/>
      <c r="K270" s="35"/>
    </row>
    <row r="271" spans="10:11" s="34" customFormat="1" x14ac:dyDescent="0.15">
      <c r="J271" s="35"/>
      <c r="K271" s="35"/>
    </row>
    <row r="272" spans="10:11" s="34" customFormat="1" x14ac:dyDescent="0.15">
      <c r="J272" s="35"/>
      <c r="K272" s="35"/>
    </row>
    <row r="273" spans="10:11" s="34" customFormat="1" x14ac:dyDescent="0.15">
      <c r="J273" s="35"/>
      <c r="K273" s="35"/>
    </row>
    <row r="274" spans="10:11" s="34" customFormat="1" x14ac:dyDescent="0.15">
      <c r="J274" s="35"/>
      <c r="K274" s="35"/>
    </row>
    <row r="275" spans="10:11" s="34" customFormat="1" x14ac:dyDescent="0.15">
      <c r="J275" s="35"/>
      <c r="K275" s="35"/>
    </row>
    <row r="276" spans="10:11" s="34" customFormat="1" x14ac:dyDescent="0.15">
      <c r="J276" s="35"/>
      <c r="K276" s="35"/>
    </row>
    <row r="277" spans="10:11" s="34" customFormat="1" x14ac:dyDescent="0.15">
      <c r="J277" s="35"/>
      <c r="K277" s="35"/>
    </row>
    <row r="278" spans="10:11" s="34" customFormat="1" x14ac:dyDescent="0.15">
      <c r="J278" s="35"/>
      <c r="K278" s="35"/>
    </row>
    <row r="279" spans="10:11" s="34" customFormat="1" x14ac:dyDescent="0.15">
      <c r="J279" s="35"/>
      <c r="K279" s="35"/>
    </row>
    <row r="280" spans="10:11" s="34" customFormat="1" x14ac:dyDescent="0.15">
      <c r="J280" s="35"/>
      <c r="K280" s="35"/>
    </row>
    <row r="281" spans="10:11" s="34" customFormat="1" x14ac:dyDescent="0.15">
      <c r="J281" s="35"/>
      <c r="K281" s="35"/>
    </row>
    <row r="282" spans="10:11" s="34" customFormat="1" x14ac:dyDescent="0.15">
      <c r="J282" s="35"/>
      <c r="K282" s="35"/>
    </row>
    <row r="283" spans="10:11" s="34" customFormat="1" x14ac:dyDescent="0.15">
      <c r="J283" s="35"/>
      <c r="K283" s="35"/>
    </row>
    <row r="284" spans="10:11" s="34" customFormat="1" x14ac:dyDescent="0.15">
      <c r="J284" s="35"/>
      <c r="K284" s="35"/>
    </row>
    <row r="285" spans="10:11" s="34" customFormat="1" x14ac:dyDescent="0.15">
      <c r="J285" s="35"/>
      <c r="K285" s="35"/>
    </row>
    <row r="286" spans="10:11" s="34" customFormat="1" x14ac:dyDescent="0.15">
      <c r="J286" s="35"/>
      <c r="K286" s="35"/>
    </row>
    <row r="287" spans="10:11" s="34" customFormat="1" x14ac:dyDescent="0.15">
      <c r="J287" s="35"/>
      <c r="K287" s="35"/>
    </row>
    <row r="288" spans="10:11" s="34" customFormat="1" x14ac:dyDescent="0.15">
      <c r="J288" s="35"/>
      <c r="K288" s="35"/>
    </row>
    <row r="289" spans="10:11" s="34" customFormat="1" x14ac:dyDescent="0.15">
      <c r="J289" s="35"/>
      <c r="K289" s="35"/>
    </row>
    <row r="290" spans="10:11" s="34" customFormat="1" x14ac:dyDescent="0.15">
      <c r="J290" s="35"/>
      <c r="K290" s="35"/>
    </row>
    <row r="291" spans="10:11" s="34" customFormat="1" x14ac:dyDescent="0.15">
      <c r="J291" s="35"/>
      <c r="K291" s="35"/>
    </row>
    <row r="292" spans="10:11" s="34" customFormat="1" x14ac:dyDescent="0.15">
      <c r="J292" s="35"/>
      <c r="K292" s="35"/>
    </row>
    <row r="293" spans="10:11" s="34" customFormat="1" x14ac:dyDescent="0.15">
      <c r="J293" s="35"/>
      <c r="K293" s="35"/>
    </row>
    <row r="294" spans="10:11" s="34" customFormat="1" x14ac:dyDescent="0.15">
      <c r="J294" s="35"/>
      <c r="K294" s="35"/>
    </row>
    <row r="295" spans="10:11" s="34" customFormat="1" x14ac:dyDescent="0.15">
      <c r="J295" s="35"/>
      <c r="K295" s="35"/>
    </row>
    <row r="296" spans="10:11" s="34" customFormat="1" x14ac:dyDescent="0.15">
      <c r="J296" s="35"/>
      <c r="K296" s="35"/>
    </row>
    <row r="297" spans="10:11" s="34" customFormat="1" x14ac:dyDescent="0.15">
      <c r="J297" s="35"/>
      <c r="K297" s="35"/>
    </row>
    <row r="298" spans="10:11" s="34" customFormat="1" x14ac:dyDescent="0.15">
      <c r="J298" s="35"/>
      <c r="K298" s="35"/>
    </row>
    <row r="299" spans="10:11" s="34" customFormat="1" x14ac:dyDescent="0.15">
      <c r="J299" s="35"/>
      <c r="K299" s="35"/>
    </row>
    <row r="300" spans="10:11" s="34" customFormat="1" x14ac:dyDescent="0.15">
      <c r="J300" s="35"/>
      <c r="K300" s="35"/>
    </row>
    <row r="301" spans="10:11" s="34" customFormat="1" x14ac:dyDescent="0.15">
      <c r="J301" s="35"/>
      <c r="K301" s="35"/>
    </row>
    <row r="302" spans="10:11" s="34" customFormat="1" x14ac:dyDescent="0.15">
      <c r="J302" s="35"/>
      <c r="K302" s="35"/>
    </row>
    <row r="303" spans="10:11" s="34" customFormat="1" x14ac:dyDescent="0.15">
      <c r="J303" s="35"/>
      <c r="K303" s="35"/>
    </row>
    <row r="304" spans="10:11" s="34" customFormat="1" x14ac:dyDescent="0.15">
      <c r="J304" s="35"/>
      <c r="K304" s="35"/>
    </row>
    <row r="305" spans="10:11" s="34" customFormat="1" x14ac:dyDescent="0.15">
      <c r="J305" s="35"/>
      <c r="K305" s="35"/>
    </row>
    <row r="306" spans="10:11" s="34" customFormat="1" x14ac:dyDescent="0.15">
      <c r="J306" s="35"/>
      <c r="K306" s="35"/>
    </row>
    <row r="307" spans="10:11" s="34" customFormat="1" x14ac:dyDescent="0.15">
      <c r="J307" s="35"/>
      <c r="K307" s="35"/>
    </row>
    <row r="308" spans="10:11" s="34" customFormat="1" x14ac:dyDescent="0.15">
      <c r="J308" s="35"/>
      <c r="K308" s="35"/>
    </row>
    <row r="309" spans="10:11" s="34" customFormat="1" x14ac:dyDescent="0.15">
      <c r="J309" s="35"/>
      <c r="K309" s="35"/>
    </row>
    <row r="310" spans="10:11" s="34" customFormat="1" x14ac:dyDescent="0.15">
      <c r="J310" s="35"/>
      <c r="K310" s="35"/>
    </row>
    <row r="311" spans="10:11" s="34" customFormat="1" x14ac:dyDescent="0.15">
      <c r="J311" s="35"/>
      <c r="K311" s="35"/>
    </row>
    <row r="312" spans="10:11" s="34" customFormat="1" x14ac:dyDescent="0.15">
      <c r="J312" s="35"/>
      <c r="K312" s="35"/>
    </row>
    <row r="313" spans="10:11" s="34" customFormat="1" x14ac:dyDescent="0.15">
      <c r="J313" s="35"/>
      <c r="K313" s="35"/>
    </row>
    <row r="314" spans="10:11" s="34" customFormat="1" x14ac:dyDescent="0.15">
      <c r="J314" s="35"/>
      <c r="K314" s="35"/>
    </row>
    <row r="315" spans="10:11" s="34" customFormat="1" x14ac:dyDescent="0.15">
      <c r="J315" s="35"/>
      <c r="K315" s="35"/>
    </row>
    <row r="316" spans="10:11" s="34" customFormat="1" x14ac:dyDescent="0.15">
      <c r="J316" s="35"/>
      <c r="K316" s="35"/>
    </row>
    <row r="317" spans="10:11" s="34" customFormat="1" x14ac:dyDescent="0.15">
      <c r="J317" s="35"/>
      <c r="K317" s="35"/>
    </row>
    <row r="318" spans="10:11" s="34" customFormat="1" x14ac:dyDescent="0.15">
      <c r="J318" s="35"/>
      <c r="K318" s="35"/>
    </row>
    <row r="319" spans="10:11" s="34" customFormat="1" x14ac:dyDescent="0.15">
      <c r="J319" s="35"/>
      <c r="K319" s="35"/>
    </row>
    <row r="320" spans="10:11" s="34" customFormat="1" x14ac:dyDescent="0.15">
      <c r="J320" s="35"/>
      <c r="K320" s="35"/>
    </row>
    <row r="321" spans="10:11" s="34" customFormat="1" x14ac:dyDescent="0.15">
      <c r="J321" s="35"/>
      <c r="K321" s="35"/>
    </row>
    <row r="322" spans="10:11" s="34" customFormat="1" x14ac:dyDescent="0.15">
      <c r="J322" s="35"/>
      <c r="K322" s="35"/>
    </row>
    <row r="323" spans="10:11" s="34" customFormat="1" x14ac:dyDescent="0.15">
      <c r="J323" s="35"/>
      <c r="K323" s="35"/>
    </row>
    <row r="324" spans="10:11" s="34" customFormat="1" x14ac:dyDescent="0.15">
      <c r="J324" s="35"/>
      <c r="K324" s="35"/>
    </row>
    <row r="325" spans="10:11" s="34" customFormat="1" x14ac:dyDescent="0.15">
      <c r="J325" s="35"/>
      <c r="K325" s="35"/>
    </row>
    <row r="326" spans="10:11" s="34" customFormat="1" x14ac:dyDescent="0.15">
      <c r="J326" s="35"/>
      <c r="K326" s="35"/>
    </row>
    <row r="327" spans="10:11" s="34" customFormat="1" x14ac:dyDescent="0.15">
      <c r="J327" s="35"/>
      <c r="K327" s="35"/>
    </row>
    <row r="328" spans="10:11" s="34" customFormat="1" x14ac:dyDescent="0.15">
      <c r="J328" s="35"/>
      <c r="K328" s="35"/>
    </row>
    <row r="329" spans="10:11" s="34" customFormat="1" x14ac:dyDescent="0.15">
      <c r="J329" s="35"/>
      <c r="K329" s="35"/>
    </row>
    <row r="330" spans="10:11" s="34" customFormat="1" x14ac:dyDescent="0.15">
      <c r="J330" s="35"/>
      <c r="K330" s="35"/>
    </row>
    <row r="331" spans="10:11" s="34" customFormat="1" x14ac:dyDescent="0.15">
      <c r="J331" s="35"/>
      <c r="K331" s="35"/>
    </row>
    <row r="332" spans="10:11" s="34" customFormat="1" x14ac:dyDescent="0.15">
      <c r="J332" s="35"/>
      <c r="K332" s="35"/>
    </row>
    <row r="333" spans="10:11" s="34" customFormat="1" x14ac:dyDescent="0.15">
      <c r="J333" s="35"/>
      <c r="K333" s="35"/>
    </row>
    <row r="334" spans="10:11" s="34" customFormat="1" x14ac:dyDescent="0.15">
      <c r="J334" s="35"/>
      <c r="K334" s="35"/>
    </row>
    <row r="335" spans="10:11" s="34" customFormat="1" x14ac:dyDescent="0.15">
      <c r="J335" s="35"/>
      <c r="K335" s="35"/>
    </row>
    <row r="336" spans="10:11" s="34" customFormat="1" x14ac:dyDescent="0.15">
      <c r="J336" s="35"/>
      <c r="K336" s="35"/>
    </row>
    <row r="337" spans="10:11" s="34" customFormat="1" x14ac:dyDescent="0.15">
      <c r="J337" s="35"/>
      <c r="K337" s="35"/>
    </row>
    <row r="338" spans="10:11" s="34" customFormat="1" x14ac:dyDescent="0.15">
      <c r="J338" s="35"/>
      <c r="K338" s="35"/>
    </row>
    <row r="339" spans="10:11" s="34" customFormat="1" x14ac:dyDescent="0.15">
      <c r="J339" s="35"/>
      <c r="K339" s="35"/>
    </row>
    <row r="340" spans="10:11" s="34" customFormat="1" x14ac:dyDescent="0.15">
      <c r="J340" s="35"/>
      <c r="K340" s="35"/>
    </row>
    <row r="341" spans="10:11" s="34" customFormat="1" x14ac:dyDescent="0.15">
      <c r="J341" s="35"/>
      <c r="K341" s="35"/>
    </row>
    <row r="342" spans="10:11" s="34" customFormat="1" x14ac:dyDescent="0.15">
      <c r="J342" s="35"/>
      <c r="K342" s="35"/>
    </row>
    <row r="343" spans="10:11" s="34" customFormat="1" x14ac:dyDescent="0.15">
      <c r="J343" s="35"/>
      <c r="K343" s="35"/>
    </row>
    <row r="344" spans="10:11" s="34" customFormat="1" x14ac:dyDescent="0.15">
      <c r="J344" s="35"/>
      <c r="K344" s="35"/>
    </row>
    <row r="345" spans="10:11" s="34" customFormat="1" x14ac:dyDescent="0.15">
      <c r="J345" s="35"/>
      <c r="K345" s="35"/>
    </row>
    <row r="346" spans="10:11" s="34" customFormat="1" x14ac:dyDescent="0.15">
      <c r="J346" s="35"/>
      <c r="K346" s="35"/>
    </row>
    <row r="347" spans="10:11" s="34" customFormat="1" x14ac:dyDescent="0.15">
      <c r="J347" s="35"/>
      <c r="K347" s="35"/>
    </row>
    <row r="348" spans="10:11" s="34" customFormat="1" x14ac:dyDescent="0.15">
      <c r="J348" s="35"/>
      <c r="K348" s="35"/>
    </row>
    <row r="349" spans="10:11" s="34" customFormat="1" x14ac:dyDescent="0.15">
      <c r="J349" s="35"/>
      <c r="K349" s="35"/>
    </row>
    <row r="350" spans="10:11" s="34" customFormat="1" x14ac:dyDescent="0.15">
      <c r="J350" s="35"/>
      <c r="K350" s="35"/>
    </row>
    <row r="351" spans="10:11" s="34" customFormat="1" x14ac:dyDescent="0.15">
      <c r="J351" s="35"/>
      <c r="K351" s="35"/>
    </row>
    <row r="352" spans="10:11" s="34" customFormat="1" x14ac:dyDescent="0.15">
      <c r="J352" s="35"/>
      <c r="K352" s="35"/>
    </row>
    <row r="353" spans="10:11" s="34" customFormat="1" x14ac:dyDescent="0.15">
      <c r="J353" s="35"/>
      <c r="K353" s="35"/>
    </row>
    <row r="354" spans="10:11" s="34" customFormat="1" x14ac:dyDescent="0.15">
      <c r="J354" s="35"/>
      <c r="K354" s="35"/>
    </row>
    <row r="355" spans="10:11" s="34" customFormat="1" x14ac:dyDescent="0.15">
      <c r="J355" s="35"/>
      <c r="K355" s="35"/>
    </row>
    <row r="356" spans="10:11" s="34" customFormat="1" x14ac:dyDescent="0.15">
      <c r="J356" s="35"/>
      <c r="K356" s="35"/>
    </row>
    <row r="357" spans="10:11" s="34" customFormat="1" x14ac:dyDescent="0.15">
      <c r="J357" s="35"/>
      <c r="K357" s="35"/>
    </row>
    <row r="358" spans="10:11" s="34" customFormat="1" x14ac:dyDescent="0.15">
      <c r="J358" s="35"/>
      <c r="K358" s="35"/>
    </row>
    <row r="359" spans="10:11" s="34" customFormat="1" x14ac:dyDescent="0.15">
      <c r="J359" s="35"/>
      <c r="K359" s="35"/>
    </row>
    <row r="360" spans="10:11" s="34" customFormat="1" x14ac:dyDescent="0.15">
      <c r="J360" s="35"/>
      <c r="K360" s="35"/>
    </row>
    <row r="361" spans="10:11" s="34" customFormat="1" x14ac:dyDescent="0.15">
      <c r="J361" s="35"/>
      <c r="K361" s="35"/>
    </row>
    <row r="362" spans="10:11" s="34" customFormat="1" x14ac:dyDescent="0.15">
      <c r="J362" s="35"/>
      <c r="K362" s="35"/>
    </row>
    <row r="363" spans="10:11" s="34" customFormat="1" x14ac:dyDescent="0.15">
      <c r="J363" s="35"/>
      <c r="K363" s="35"/>
    </row>
    <row r="364" spans="10:11" s="34" customFormat="1" x14ac:dyDescent="0.15">
      <c r="J364" s="35"/>
      <c r="K364" s="35"/>
    </row>
    <row r="365" spans="10:11" s="34" customFormat="1" x14ac:dyDescent="0.15">
      <c r="J365" s="35"/>
      <c r="K365" s="35"/>
    </row>
    <row r="366" spans="10:11" s="34" customFormat="1" x14ac:dyDescent="0.15">
      <c r="J366" s="35"/>
      <c r="K366" s="35"/>
    </row>
    <row r="367" spans="10:11" s="34" customFormat="1" x14ac:dyDescent="0.15">
      <c r="J367" s="35"/>
      <c r="K367" s="35"/>
    </row>
    <row r="368" spans="10:11" s="34" customFormat="1" x14ac:dyDescent="0.15">
      <c r="J368" s="35"/>
      <c r="K368" s="35"/>
    </row>
    <row r="369" spans="10:11" s="34" customFormat="1" x14ac:dyDescent="0.15">
      <c r="J369" s="35"/>
      <c r="K369" s="35"/>
    </row>
    <row r="370" spans="10:11" s="34" customFormat="1" x14ac:dyDescent="0.15">
      <c r="J370" s="35"/>
      <c r="K370" s="35"/>
    </row>
    <row r="371" spans="10:11" s="34" customFormat="1" x14ac:dyDescent="0.15">
      <c r="J371" s="35"/>
      <c r="K371" s="35"/>
    </row>
    <row r="372" spans="10:11" s="34" customFormat="1" x14ac:dyDescent="0.15">
      <c r="J372" s="35"/>
      <c r="K372" s="35"/>
    </row>
    <row r="373" spans="10:11" s="34" customFormat="1" x14ac:dyDescent="0.15">
      <c r="J373" s="35"/>
      <c r="K373" s="35"/>
    </row>
    <row r="374" spans="10:11" s="34" customFormat="1" x14ac:dyDescent="0.15">
      <c r="J374" s="35"/>
      <c r="K374" s="35"/>
    </row>
    <row r="375" spans="10:11" s="34" customFormat="1" x14ac:dyDescent="0.15">
      <c r="J375" s="35"/>
      <c r="K375" s="35"/>
    </row>
    <row r="376" spans="10:11" s="34" customFormat="1" x14ac:dyDescent="0.15">
      <c r="J376" s="35"/>
      <c r="K376" s="35"/>
    </row>
    <row r="377" spans="10:11" s="34" customFormat="1" x14ac:dyDescent="0.15">
      <c r="J377" s="35"/>
      <c r="K377" s="35"/>
    </row>
    <row r="378" spans="10:11" s="34" customFormat="1" x14ac:dyDescent="0.15">
      <c r="J378" s="35"/>
      <c r="K378" s="35"/>
    </row>
    <row r="379" spans="10:11" s="34" customFormat="1" x14ac:dyDescent="0.15">
      <c r="J379" s="35"/>
      <c r="K379" s="35"/>
    </row>
    <row r="380" spans="10:11" s="34" customFormat="1" x14ac:dyDescent="0.15">
      <c r="J380" s="35"/>
      <c r="K380" s="35"/>
    </row>
    <row r="381" spans="10:11" s="34" customFormat="1" x14ac:dyDescent="0.15">
      <c r="J381" s="35"/>
      <c r="K381" s="35"/>
    </row>
    <row r="382" spans="10:11" s="34" customFormat="1" x14ac:dyDescent="0.15">
      <c r="J382" s="35"/>
      <c r="K382" s="35"/>
    </row>
  </sheetData>
  <phoneticPr fontId="2"/>
  <pageMargins left="0.78740157480314965" right="0.62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83C4-87EE-448F-8286-158C45440B7A}">
  <dimension ref="A1:AE382"/>
  <sheetViews>
    <sheetView view="pageBreakPreview" zoomScaleNormal="100" workbookViewId="0">
      <pane xSplit="1" ySplit="3" topLeftCell="W4" activePane="bottomRight" state="frozen"/>
      <selection pane="topRight" activeCell="B1" sqref="B1"/>
      <selection pane="bottomLeft" activeCell="A2" sqref="A2"/>
      <selection pane="bottomRight" activeCell="AB23" sqref="AB23"/>
    </sheetView>
  </sheetViews>
  <sheetFormatPr defaultColWidth="9" defaultRowHeight="12" x14ac:dyDescent="0.15"/>
  <cols>
    <col min="1" max="1" width="24.77734375" style="21" customWidth="1"/>
    <col min="2" max="9" width="9.33203125" style="21" hidden="1" customWidth="1"/>
    <col min="10" max="11" width="9.33203125" style="23" hidden="1" customWidth="1"/>
    <col min="12" max="20" width="9.33203125" style="21" hidden="1" customWidth="1"/>
    <col min="21" max="31" width="9.33203125" style="21" customWidth="1"/>
    <col min="32" max="16384" width="9" style="21"/>
  </cols>
  <sheetData>
    <row r="1" spans="1:31" ht="15" customHeight="1" x14ac:dyDescent="0.2">
      <c r="A1" s="32" t="s">
        <v>60</v>
      </c>
      <c r="L1" s="33"/>
      <c r="V1" s="33"/>
      <c r="W1" s="30" t="s">
        <v>101</v>
      </c>
      <c r="X1" s="18"/>
      <c r="Y1" s="18"/>
      <c r="Z1" s="18"/>
      <c r="AA1" s="18"/>
      <c r="AB1" s="18"/>
      <c r="AC1" s="18"/>
      <c r="AD1" s="18"/>
      <c r="AE1" s="18" t="s">
        <v>101</v>
      </c>
    </row>
    <row r="2" spans="1:31" ht="15" customHeight="1" x14ac:dyDescent="0.15">
      <c r="AE2" s="21" t="s">
        <v>95</v>
      </c>
    </row>
    <row r="3" spans="1:31" ht="18" customHeight="1" x14ac:dyDescent="0.15">
      <c r="A3" s="19"/>
      <c r="B3" s="19" t="s">
        <v>9</v>
      </c>
      <c r="C3" s="19" t="s">
        <v>8</v>
      </c>
      <c r="D3" s="19" t="s">
        <v>7</v>
      </c>
      <c r="E3" s="19" t="s">
        <v>6</v>
      </c>
      <c r="F3" s="19" t="s">
        <v>5</v>
      </c>
      <c r="G3" s="19" t="s">
        <v>4</v>
      </c>
      <c r="H3" s="19" t="s">
        <v>3</v>
      </c>
      <c r="I3" s="19" t="s">
        <v>2</v>
      </c>
      <c r="J3" s="17" t="s">
        <v>91</v>
      </c>
      <c r="K3" s="17" t="s">
        <v>92</v>
      </c>
      <c r="L3" s="15" t="s">
        <v>42</v>
      </c>
      <c r="M3" s="15" t="s">
        <v>99</v>
      </c>
      <c r="N3" s="15" t="s">
        <v>179</v>
      </c>
      <c r="O3" s="15" t="s">
        <v>181</v>
      </c>
      <c r="P3" s="15" t="s">
        <v>193</v>
      </c>
      <c r="Q3" s="15" t="s">
        <v>200</v>
      </c>
      <c r="R3" s="15" t="s">
        <v>208</v>
      </c>
      <c r="S3" s="15" t="s">
        <v>210</v>
      </c>
      <c r="T3" s="15" t="s">
        <v>215</v>
      </c>
      <c r="U3" s="15" t="s">
        <v>218</v>
      </c>
      <c r="V3" s="15" t="s">
        <v>219</v>
      </c>
      <c r="W3" s="15" t="s">
        <v>220</v>
      </c>
      <c r="X3" s="15" t="s">
        <v>223</v>
      </c>
      <c r="Y3" s="15" t="s">
        <v>222</v>
      </c>
      <c r="Z3" s="15" t="s">
        <v>226</v>
      </c>
      <c r="AA3" s="15" t="s">
        <v>228</v>
      </c>
      <c r="AB3" s="15" t="s">
        <v>230</v>
      </c>
      <c r="AC3" s="15" t="s">
        <v>234</v>
      </c>
      <c r="AD3" s="15" t="s">
        <v>244</v>
      </c>
      <c r="AE3" s="15" t="s">
        <v>247</v>
      </c>
    </row>
    <row r="4" spans="1:31" s="63" customFormat="1" ht="18" customHeight="1" x14ac:dyDescent="0.15">
      <c r="A4" s="22" t="s">
        <v>52</v>
      </c>
      <c r="B4" s="19"/>
      <c r="C4" s="19"/>
      <c r="D4" s="19"/>
      <c r="E4" s="19"/>
      <c r="F4" s="19"/>
      <c r="G4" s="19"/>
      <c r="H4" s="19"/>
      <c r="I4" s="19"/>
      <c r="J4" s="16"/>
      <c r="K4" s="16"/>
      <c r="L4" s="19"/>
      <c r="M4" s="19"/>
      <c r="N4" s="19"/>
      <c r="O4" s="19"/>
      <c r="P4" s="19"/>
      <c r="Q4" s="19"/>
      <c r="R4" s="19"/>
      <c r="S4" s="19"/>
      <c r="T4" s="19"/>
      <c r="U4" s="19">
        <v>1430682</v>
      </c>
      <c r="V4" s="19">
        <v>1378638</v>
      </c>
      <c r="W4" s="19">
        <v>1278451</v>
      </c>
      <c r="X4" s="19">
        <v>1470670</v>
      </c>
      <c r="Y4" s="19">
        <v>1359868</v>
      </c>
      <c r="Z4" s="19">
        <v>1365366</v>
      </c>
      <c r="AA4" s="19">
        <v>1380890</v>
      </c>
      <c r="AB4" s="19">
        <v>1406912</v>
      </c>
      <c r="AC4" s="19">
        <v>1411933</v>
      </c>
      <c r="AD4" s="15">
        <v>1369346</v>
      </c>
      <c r="AE4" s="15">
        <v>1373946</v>
      </c>
    </row>
    <row r="5" spans="1:31" s="63" customFormat="1" ht="18" customHeight="1" x14ac:dyDescent="0.15">
      <c r="A5" s="22" t="s">
        <v>51</v>
      </c>
      <c r="B5" s="19"/>
      <c r="C5" s="19"/>
      <c r="D5" s="19"/>
      <c r="E5" s="19"/>
      <c r="F5" s="19"/>
      <c r="G5" s="19"/>
      <c r="H5" s="19"/>
      <c r="I5" s="19"/>
      <c r="J5" s="16"/>
      <c r="K5" s="16"/>
      <c r="L5" s="19"/>
      <c r="M5" s="19"/>
      <c r="N5" s="19"/>
      <c r="O5" s="19"/>
      <c r="P5" s="19"/>
      <c r="Q5" s="19"/>
      <c r="R5" s="19"/>
      <c r="S5" s="19"/>
      <c r="T5" s="19"/>
      <c r="U5" s="19">
        <v>33120268</v>
      </c>
      <c r="V5" s="19">
        <v>37978011</v>
      </c>
      <c r="W5" s="19">
        <v>40301565</v>
      </c>
      <c r="X5" s="19">
        <v>51592275</v>
      </c>
      <c r="Y5" s="19">
        <v>41939906</v>
      </c>
      <c r="Z5" s="19">
        <v>47688315</v>
      </c>
      <c r="AA5" s="19">
        <v>38743433</v>
      </c>
      <c r="AB5" s="19">
        <v>30023375</v>
      </c>
      <c r="AC5" s="19">
        <v>27824336</v>
      </c>
      <c r="AD5" s="15">
        <v>27605461</v>
      </c>
      <c r="AE5" s="15">
        <v>26233845</v>
      </c>
    </row>
    <row r="6" spans="1:31" s="63" customFormat="1" ht="18" customHeight="1" x14ac:dyDescent="0.15">
      <c r="A6" s="22" t="s">
        <v>53</v>
      </c>
      <c r="B6" s="19"/>
      <c r="C6" s="19"/>
      <c r="D6" s="19"/>
      <c r="E6" s="19"/>
      <c r="F6" s="19"/>
      <c r="G6" s="19"/>
      <c r="H6" s="19"/>
      <c r="I6" s="19"/>
      <c r="J6" s="16"/>
      <c r="K6" s="23"/>
      <c r="L6" s="19"/>
      <c r="M6" s="19"/>
      <c r="N6" s="19"/>
      <c r="O6" s="19"/>
      <c r="P6" s="19"/>
      <c r="Q6" s="19"/>
      <c r="R6" s="19"/>
      <c r="S6" s="19"/>
      <c r="T6" s="19"/>
      <c r="U6" s="19">
        <v>68256047</v>
      </c>
      <c r="V6" s="19">
        <v>69016095</v>
      </c>
      <c r="W6" s="19">
        <v>76992877</v>
      </c>
      <c r="X6" s="19">
        <v>78255629</v>
      </c>
      <c r="Y6" s="19">
        <v>82136693</v>
      </c>
      <c r="Z6" s="19">
        <v>85940790</v>
      </c>
      <c r="AA6" s="19">
        <v>88747873</v>
      </c>
      <c r="AB6" s="19">
        <v>93094612</v>
      </c>
      <c r="AC6" s="19">
        <v>96470824</v>
      </c>
      <c r="AD6" s="15">
        <v>98621126</v>
      </c>
      <c r="AE6" s="15">
        <v>100582553</v>
      </c>
    </row>
    <row r="7" spans="1:31" s="63" customFormat="1" ht="18" customHeight="1" x14ac:dyDescent="0.15">
      <c r="A7" s="22" t="s">
        <v>62</v>
      </c>
      <c r="B7" s="19"/>
      <c r="C7" s="19"/>
      <c r="D7" s="19"/>
      <c r="E7" s="19"/>
      <c r="F7" s="19"/>
      <c r="G7" s="19"/>
      <c r="H7" s="19"/>
      <c r="I7" s="19"/>
      <c r="J7" s="16"/>
      <c r="K7" s="16"/>
      <c r="L7" s="19"/>
      <c r="M7" s="19"/>
      <c r="N7" s="19"/>
      <c r="O7" s="19"/>
      <c r="P7" s="19"/>
      <c r="Q7" s="19"/>
      <c r="R7" s="19"/>
      <c r="S7" s="19"/>
      <c r="T7" s="19"/>
      <c r="U7" s="19">
        <v>11793264</v>
      </c>
      <c r="V7" s="19">
        <v>14725012</v>
      </c>
      <c r="W7" s="19">
        <v>18181632</v>
      </c>
      <c r="X7" s="19">
        <v>15899395</v>
      </c>
      <c r="Y7" s="19">
        <v>14081367</v>
      </c>
      <c r="Z7" s="19">
        <v>15108523</v>
      </c>
      <c r="AA7" s="19">
        <v>15465712</v>
      </c>
      <c r="AB7" s="19">
        <v>17016241</v>
      </c>
      <c r="AC7" s="19">
        <v>15954787</v>
      </c>
      <c r="AD7" s="15">
        <v>16237310</v>
      </c>
      <c r="AE7" s="15">
        <v>16908379</v>
      </c>
    </row>
    <row r="8" spans="1:31" s="63" customFormat="1" ht="18" customHeight="1" x14ac:dyDescent="0.15">
      <c r="A8" s="22" t="s">
        <v>63</v>
      </c>
      <c r="B8" s="19"/>
      <c r="C8" s="19"/>
      <c r="D8" s="19"/>
      <c r="E8" s="19"/>
      <c r="F8" s="19"/>
      <c r="G8" s="19"/>
      <c r="H8" s="19"/>
      <c r="I8" s="19"/>
      <c r="J8" s="16"/>
      <c r="K8" s="16"/>
      <c r="L8" s="19"/>
      <c r="M8" s="19"/>
      <c r="N8" s="19"/>
      <c r="O8" s="19"/>
      <c r="P8" s="19"/>
      <c r="Q8" s="19"/>
      <c r="R8" s="19"/>
      <c r="S8" s="19"/>
      <c r="T8" s="19"/>
      <c r="U8" s="19">
        <v>1299974</v>
      </c>
      <c r="V8" s="19">
        <v>1214276</v>
      </c>
      <c r="W8" s="19">
        <v>1046038</v>
      </c>
      <c r="X8" s="19">
        <v>1055274</v>
      </c>
      <c r="Y8" s="19">
        <v>1376077</v>
      </c>
      <c r="Z8" s="19">
        <v>998293</v>
      </c>
      <c r="AA8" s="19">
        <v>1097456</v>
      </c>
      <c r="AB8" s="19">
        <v>1107261</v>
      </c>
      <c r="AC8" s="19">
        <v>1183366</v>
      </c>
      <c r="AD8" s="15">
        <v>1780915</v>
      </c>
      <c r="AE8" s="15">
        <v>1151281</v>
      </c>
    </row>
    <row r="9" spans="1:31" s="63" customFormat="1" ht="18" customHeight="1" x14ac:dyDescent="0.15">
      <c r="A9" s="22" t="s">
        <v>64</v>
      </c>
      <c r="B9" s="19"/>
      <c r="C9" s="19"/>
      <c r="D9" s="19"/>
      <c r="E9" s="19"/>
      <c r="F9" s="19"/>
      <c r="G9" s="19"/>
      <c r="H9" s="19"/>
      <c r="I9" s="19"/>
      <c r="J9" s="16"/>
      <c r="K9" s="16"/>
      <c r="L9" s="19"/>
      <c r="M9" s="19"/>
      <c r="N9" s="19"/>
      <c r="O9" s="19"/>
      <c r="P9" s="19"/>
      <c r="Q9" s="19"/>
      <c r="R9" s="19"/>
      <c r="S9" s="19"/>
      <c r="T9" s="19"/>
      <c r="U9" s="19">
        <v>17196537</v>
      </c>
      <c r="V9" s="19">
        <v>17149404</v>
      </c>
      <c r="W9" s="19">
        <v>15504272</v>
      </c>
      <c r="X9" s="19">
        <v>15840423</v>
      </c>
      <c r="Y9" s="19">
        <v>14619479</v>
      </c>
      <c r="Z9" s="19">
        <v>15075151</v>
      </c>
      <c r="AA9" s="19">
        <v>15735376</v>
      </c>
      <c r="AB9" s="19">
        <v>14718953</v>
      </c>
      <c r="AC9" s="19">
        <v>14269259</v>
      </c>
      <c r="AD9" s="15">
        <v>14896536</v>
      </c>
      <c r="AE9" s="15">
        <v>15630943</v>
      </c>
    </row>
    <row r="10" spans="1:31" s="63" customFormat="1" ht="18" customHeight="1" x14ac:dyDescent="0.15">
      <c r="A10" s="22" t="s">
        <v>65</v>
      </c>
      <c r="B10" s="19"/>
      <c r="C10" s="19"/>
      <c r="D10" s="19"/>
      <c r="E10" s="19"/>
      <c r="F10" s="19"/>
      <c r="G10" s="19"/>
      <c r="H10" s="19"/>
      <c r="I10" s="19"/>
      <c r="J10" s="16"/>
      <c r="K10" s="16"/>
      <c r="L10" s="19"/>
      <c r="M10" s="19"/>
      <c r="N10" s="19"/>
      <c r="O10" s="19"/>
      <c r="P10" s="19"/>
      <c r="Q10" s="19"/>
      <c r="R10" s="19"/>
      <c r="S10" s="19"/>
      <c r="T10" s="19"/>
      <c r="U10" s="19">
        <v>6434963</v>
      </c>
      <c r="V10" s="19">
        <v>6705664</v>
      </c>
      <c r="W10" s="19">
        <v>6372637</v>
      </c>
      <c r="X10" s="19">
        <v>6268500</v>
      </c>
      <c r="Y10" s="19">
        <v>6002945</v>
      </c>
      <c r="Z10" s="19">
        <v>5799889</v>
      </c>
      <c r="AA10" s="19">
        <v>6014332</v>
      </c>
      <c r="AB10" s="19">
        <v>6260003</v>
      </c>
      <c r="AC10" s="19">
        <v>6278177</v>
      </c>
      <c r="AD10" s="15">
        <v>7274628</v>
      </c>
      <c r="AE10" s="15">
        <v>6079031</v>
      </c>
    </row>
    <row r="11" spans="1:31" s="63" customFormat="1" ht="18" customHeight="1" x14ac:dyDescent="0.15">
      <c r="A11" s="22" t="s">
        <v>66</v>
      </c>
      <c r="B11" s="19"/>
      <c r="C11" s="19"/>
      <c r="D11" s="19"/>
      <c r="E11" s="19"/>
      <c r="F11" s="19"/>
      <c r="G11" s="19"/>
      <c r="H11" s="19"/>
      <c r="I11" s="19"/>
      <c r="J11" s="16"/>
      <c r="K11" s="16"/>
      <c r="L11" s="19"/>
      <c r="M11" s="19"/>
      <c r="N11" s="19"/>
      <c r="O11" s="19"/>
      <c r="P11" s="19"/>
      <c r="Q11" s="19"/>
      <c r="R11" s="19"/>
      <c r="S11" s="19"/>
      <c r="T11" s="19"/>
      <c r="U11" s="19">
        <v>28406039</v>
      </c>
      <c r="V11" s="19">
        <v>42312980</v>
      </c>
      <c r="W11" s="19">
        <v>40598952</v>
      </c>
      <c r="X11" s="19">
        <v>24116552</v>
      </c>
      <c r="Y11" s="19">
        <v>17479740</v>
      </c>
      <c r="Z11" s="19">
        <v>19284296</v>
      </c>
      <c r="AA11" s="19">
        <v>20694428</v>
      </c>
      <c r="AB11" s="19">
        <v>17911441</v>
      </c>
      <c r="AC11" s="19">
        <v>13562018</v>
      </c>
      <c r="AD11" s="15">
        <v>18072448</v>
      </c>
      <c r="AE11" s="15">
        <v>17047374</v>
      </c>
    </row>
    <row r="12" spans="1:31" s="63" customFormat="1" ht="18" customHeight="1" x14ac:dyDescent="0.15">
      <c r="A12" s="22" t="s">
        <v>134</v>
      </c>
      <c r="B12" s="19"/>
      <c r="C12" s="19"/>
      <c r="D12" s="19"/>
      <c r="E12" s="19"/>
      <c r="F12" s="19"/>
      <c r="G12" s="19"/>
      <c r="H12" s="19"/>
      <c r="I12" s="19"/>
      <c r="J12" s="16"/>
      <c r="K12" s="16"/>
      <c r="L12" s="19"/>
      <c r="M12" s="19"/>
      <c r="N12" s="19"/>
      <c r="O12" s="19"/>
      <c r="P12" s="19"/>
      <c r="Q12" s="19"/>
      <c r="R12" s="19"/>
      <c r="S12" s="19"/>
      <c r="T12" s="19"/>
      <c r="U12" s="19">
        <v>36710127</v>
      </c>
      <c r="V12" s="19">
        <v>39971333</v>
      </c>
      <c r="W12" s="19">
        <v>38542554</v>
      </c>
      <c r="X12" s="19">
        <v>36525405</v>
      </c>
      <c r="Y12" s="19">
        <v>36708134</v>
      </c>
      <c r="Z12" s="19">
        <v>37208519</v>
      </c>
      <c r="AA12" s="19">
        <v>37222576</v>
      </c>
      <c r="AB12" s="19">
        <v>37205636</v>
      </c>
      <c r="AC12" s="19">
        <v>36185148</v>
      </c>
      <c r="AD12" s="15">
        <v>36419286</v>
      </c>
      <c r="AE12" s="15">
        <v>37485109</v>
      </c>
    </row>
    <row r="13" spans="1:31" s="63" customFormat="1" ht="18" customHeight="1" x14ac:dyDescent="0.15">
      <c r="A13" s="22" t="s">
        <v>136</v>
      </c>
      <c r="B13" s="19"/>
      <c r="C13" s="19"/>
      <c r="D13" s="19"/>
      <c r="E13" s="19"/>
      <c r="F13" s="19"/>
      <c r="G13" s="19"/>
      <c r="H13" s="19"/>
      <c r="I13" s="19"/>
      <c r="J13" s="16"/>
      <c r="K13" s="16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5"/>
      <c r="AE13" s="15"/>
    </row>
    <row r="14" spans="1:31" s="63" customFormat="1" ht="18" customHeight="1" x14ac:dyDescent="0.15">
      <c r="A14" s="22" t="s">
        <v>138</v>
      </c>
      <c r="B14" s="19"/>
      <c r="C14" s="19"/>
      <c r="D14" s="19"/>
      <c r="E14" s="19"/>
      <c r="F14" s="19"/>
      <c r="G14" s="19"/>
      <c r="H14" s="19"/>
      <c r="I14" s="19"/>
      <c r="J14" s="16"/>
      <c r="K14" s="16"/>
      <c r="L14" s="19"/>
      <c r="M14" s="19"/>
      <c r="N14" s="19"/>
      <c r="O14" s="19"/>
      <c r="P14" s="19"/>
      <c r="Q14" s="19"/>
      <c r="R14" s="19"/>
      <c r="S14" s="19"/>
      <c r="T14" s="19"/>
      <c r="U14" s="19">
        <v>142656398</v>
      </c>
      <c r="V14" s="19">
        <v>144307523</v>
      </c>
      <c r="W14" s="19">
        <v>148811973</v>
      </c>
      <c r="X14" s="19">
        <v>141417805</v>
      </c>
      <c r="Y14" s="19">
        <v>140226690</v>
      </c>
      <c r="Z14" s="19">
        <v>140178995</v>
      </c>
      <c r="AA14" s="19">
        <v>142747975</v>
      </c>
      <c r="AB14" s="19">
        <v>140458476</v>
      </c>
      <c r="AC14" s="19">
        <v>139257765</v>
      </c>
      <c r="AD14" s="15">
        <v>137478674</v>
      </c>
      <c r="AE14" s="15">
        <v>139745040</v>
      </c>
    </row>
    <row r="15" spans="1:31" s="63" customFormat="1" ht="18" customHeight="1" x14ac:dyDescent="0.15">
      <c r="A15" s="22" t="s">
        <v>140</v>
      </c>
      <c r="B15" s="19"/>
      <c r="C15" s="19"/>
      <c r="D15" s="19"/>
      <c r="E15" s="19"/>
      <c r="F15" s="19"/>
      <c r="G15" s="19"/>
      <c r="H15" s="19"/>
      <c r="I15" s="19"/>
      <c r="J15" s="16"/>
      <c r="K15" s="16"/>
      <c r="L15" s="19"/>
      <c r="M15" s="19"/>
      <c r="N15" s="19"/>
      <c r="O15" s="19"/>
      <c r="P15" s="19"/>
      <c r="Q15" s="19"/>
      <c r="R15" s="19"/>
      <c r="S15" s="19"/>
      <c r="T15" s="19"/>
      <c r="U15" s="19">
        <v>99321</v>
      </c>
      <c r="V15" s="19">
        <v>77326</v>
      </c>
      <c r="W15" s="19">
        <v>57284</v>
      </c>
      <c r="X15" s="19">
        <v>3308628</v>
      </c>
      <c r="Y15" s="19">
        <v>538554</v>
      </c>
      <c r="Z15" s="19">
        <v>60933</v>
      </c>
      <c r="AA15" s="19">
        <v>238356</v>
      </c>
      <c r="AB15" s="19">
        <v>1328739</v>
      </c>
      <c r="AC15" s="19">
        <v>198077</v>
      </c>
      <c r="AD15" s="15">
        <v>34360</v>
      </c>
      <c r="AE15" s="15">
        <v>72596</v>
      </c>
    </row>
    <row r="16" spans="1:31" s="63" customFormat="1" ht="18" customHeight="1" x14ac:dyDescent="0.15">
      <c r="A16" s="22" t="s">
        <v>142</v>
      </c>
      <c r="B16" s="19"/>
      <c r="C16" s="19"/>
      <c r="D16" s="19"/>
      <c r="E16" s="19"/>
      <c r="F16" s="19"/>
      <c r="G16" s="19"/>
      <c r="H16" s="19"/>
      <c r="I16" s="19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>
        <v>100930079</v>
      </c>
      <c r="V16" s="19">
        <v>96830076</v>
      </c>
      <c r="W16" s="19">
        <v>94770367</v>
      </c>
      <c r="X16" s="19">
        <v>92048324</v>
      </c>
      <c r="Y16" s="19">
        <v>94723109</v>
      </c>
      <c r="Z16" s="19">
        <v>96690742</v>
      </c>
      <c r="AA16" s="19">
        <v>99902578</v>
      </c>
      <c r="AB16" s="19">
        <v>102191688</v>
      </c>
      <c r="AC16" s="19">
        <v>102366070</v>
      </c>
      <c r="AD16" s="15">
        <v>101606086</v>
      </c>
      <c r="AE16" s="15">
        <v>100005806</v>
      </c>
    </row>
    <row r="17" spans="1:31" s="63" customFormat="1" ht="18" customHeight="1" x14ac:dyDescent="0.15">
      <c r="A17" s="22" t="s">
        <v>144</v>
      </c>
      <c r="B17" s="19"/>
      <c r="C17" s="19"/>
      <c r="D17" s="19"/>
      <c r="E17" s="19"/>
      <c r="F17" s="19"/>
      <c r="G17" s="19"/>
      <c r="H17" s="19"/>
      <c r="I17" s="19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5"/>
      <c r="AE17" s="15"/>
    </row>
    <row r="18" spans="1:31" s="63" customFormat="1" ht="18" customHeight="1" x14ac:dyDescent="0.15">
      <c r="A18" s="22" t="s">
        <v>146</v>
      </c>
      <c r="B18" s="19"/>
      <c r="C18" s="19"/>
      <c r="D18" s="19"/>
      <c r="E18" s="19"/>
      <c r="F18" s="19"/>
      <c r="G18" s="19"/>
      <c r="H18" s="19"/>
      <c r="I18" s="19"/>
      <c r="J18" s="16"/>
      <c r="K18" s="1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5"/>
      <c r="AE18" s="15"/>
    </row>
    <row r="19" spans="1:31" s="63" customFormat="1" ht="18" customHeight="1" x14ac:dyDescent="0.15">
      <c r="A19" s="22" t="s">
        <v>148</v>
      </c>
      <c r="B19" s="19"/>
      <c r="C19" s="19"/>
      <c r="D19" s="19"/>
      <c r="E19" s="19"/>
      <c r="F19" s="19"/>
      <c r="G19" s="19"/>
      <c r="H19" s="19"/>
      <c r="I19" s="19"/>
      <c r="J19" s="16"/>
      <c r="K19" s="1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5"/>
      <c r="AE19" s="15"/>
    </row>
    <row r="20" spans="1:31" s="63" customFormat="1" ht="18" customHeight="1" x14ac:dyDescent="0.15">
      <c r="A20" s="22" t="s">
        <v>201</v>
      </c>
      <c r="B20" s="19"/>
      <c r="C20" s="19"/>
      <c r="D20" s="19"/>
      <c r="E20" s="19"/>
      <c r="F20" s="19"/>
      <c r="G20" s="19"/>
      <c r="H20" s="19"/>
      <c r="I20" s="19"/>
      <c r="J20" s="16"/>
      <c r="K20" s="1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5"/>
      <c r="AE20" s="15"/>
    </row>
    <row r="21" spans="1:31" s="63" customFormat="1" ht="18" customHeight="1" x14ac:dyDescent="0.15">
      <c r="A21" s="22" t="s">
        <v>202</v>
      </c>
      <c r="B21" s="19"/>
      <c r="C21" s="19"/>
      <c r="D21" s="19"/>
      <c r="E21" s="19"/>
      <c r="F21" s="19"/>
      <c r="G21" s="19"/>
      <c r="H21" s="19"/>
      <c r="I21" s="19"/>
      <c r="J21" s="16"/>
      <c r="K21" s="1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5"/>
      <c r="AE21" s="15"/>
    </row>
    <row r="22" spans="1:31" s="63" customFormat="1" ht="18" customHeight="1" x14ac:dyDescent="0.15">
      <c r="A22" s="22" t="s">
        <v>156</v>
      </c>
      <c r="B22" s="19"/>
      <c r="C22" s="19"/>
      <c r="D22" s="19"/>
      <c r="E22" s="19"/>
      <c r="F22" s="19"/>
      <c r="G22" s="19"/>
      <c r="H22" s="19"/>
      <c r="I22" s="19"/>
      <c r="J22" s="16"/>
      <c r="K22" s="1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5"/>
      <c r="AE22" s="15"/>
    </row>
    <row r="23" spans="1:31" s="63" customFormat="1" ht="18" customHeight="1" x14ac:dyDescent="0.15">
      <c r="A23" s="22" t="s">
        <v>157</v>
      </c>
      <c r="B23" s="19"/>
      <c r="C23" s="19"/>
      <c r="D23" s="19"/>
      <c r="E23" s="19"/>
      <c r="F23" s="19"/>
      <c r="G23" s="19"/>
      <c r="H23" s="19"/>
      <c r="I23" s="19"/>
      <c r="J23" s="16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5"/>
      <c r="AE23" s="15"/>
    </row>
    <row r="24" spans="1:31" s="63" customFormat="1" ht="18" customHeight="1" x14ac:dyDescent="0.15">
      <c r="A24" s="22" t="s">
        <v>158</v>
      </c>
      <c r="B24" s="19"/>
      <c r="C24" s="19"/>
      <c r="D24" s="19"/>
      <c r="E24" s="19"/>
      <c r="F24" s="19"/>
      <c r="G24" s="19"/>
      <c r="H24" s="19"/>
      <c r="I24" s="19"/>
      <c r="J24" s="16"/>
      <c r="K24" s="1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92"/>
      <c r="Z24" s="19"/>
      <c r="AA24" s="19"/>
      <c r="AB24" s="19"/>
      <c r="AC24" s="19"/>
      <c r="AD24" s="15"/>
      <c r="AE24" s="15"/>
    </row>
    <row r="25" spans="1:31" s="63" customFormat="1" ht="18" customHeight="1" x14ac:dyDescent="0.15">
      <c r="A25" s="22" t="s">
        <v>159</v>
      </c>
      <c r="B25" s="19"/>
      <c r="C25" s="19"/>
      <c r="D25" s="19"/>
      <c r="E25" s="19"/>
      <c r="F25" s="19"/>
      <c r="G25" s="19"/>
      <c r="H25" s="19"/>
      <c r="I25" s="19"/>
      <c r="J25" s="16"/>
      <c r="K25" s="16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5"/>
      <c r="AE25" s="15"/>
    </row>
    <row r="26" spans="1:31" s="63" customFormat="1" ht="18" customHeight="1" x14ac:dyDescent="0.15">
      <c r="A26" s="22" t="s">
        <v>160</v>
      </c>
      <c r="B26" s="19"/>
      <c r="C26" s="19"/>
      <c r="D26" s="19"/>
      <c r="E26" s="19"/>
      <c r="F26" s="19"/>
      <c r="G26" s="19"/>
      <c r="H26" s="19"/>
      <c r="I26" s="19"/>
      <c r="J26" s="16"/>
      <c r="K26" s="1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5"/>
      <c r="AE26" s="15"/>
    </row>
    <row r="27" spans="1:31" s="63" customFormat="1" ht="18" customHeight="1" x14ac:dyDescent="0.15">
      <c r="A27" s="22" t="s">
        <v>67</v>
      </c>
      <c r="B27" s="19">
        <f t="shared" ref="B27:M27" si="0">SUM(B4:B26)</f>
        <v>0</v>
      </c>
      <c r="C27" s="19">
        <f t="shared" si="0"/>
        <v>0</v>
      </c>
      <c r="D27" s="19">
        <f t="shared" si="0"/>
        <v>0</v>
      </c>
      <c r="E27" s="19">
        <f t="shared" si="0"/>
        <v>0</v>
      </c>
      <c r="F27" s="19">
        <f t="shared" si="0"/>
        <v>0</v>
      </c>
      <c r="G27" s="19">
        <f t="shared" si="0"/>
        <v>0</v>
      </c>
      <c r="H27" s="19">
        <f t="shared" si="0"/>
        <v>0</v>
      </c>
      <c r="I27" s="19">
        <f t="shared" si="0"/>
        <v>0</v>
      </c>
      <c r="J27" s="19">
        <f t="shared" si="0"/>
        <v>0</v>
      </c>
      <c r="K27" s="19">
        <f t="shared" si="0"/>
        <v>0</v>
      </c>
      <c r="L27" s="19">
        <f t="shared" si="0"/>
        <v>0</v>
      </c>
      <c r="M27" s="19">
        <f t="shared" si="0"/>
        <v>0</v>
      </c>
      <c r="N27" s="19">
        <f t="shared" ref="N27:U27" si="1">SUM(N4:N26)</f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9">
        <f t="shared" si="1"/>
        <v>0</v>
      </c>
      <c r="S27" s="19">
        <f t="shared" si="1"/>
        <v>0</v>
      </c>
      <c r="T27" s="19">
        <f t="shared" si="1"/>
        <v>0</v>
      </c>
      <c r="U27" s="19">
        <f t="shared" si="1"/>
        <v>448333699</v>
      </c>
      <c r="V27" s="19">
        <f>SUM(V4:V26)</f>
        <v>471666338</v>
      </c>
      <c r="W27" s="19">
        <f>SUM(W4:W26)</f>
        <v>482458602</v>
      </c>
      <c r="X27" s="19">
        <f>SUM(X4:X26)</f>
        <v>467798880</v>
      </c>
      <c r="Y27" s="19">
        <f t="shared" ref="Y27:AE27" si="2">SUM(Y4:Y26)</f>
        <v>451192562</v>
      </c>
      <c r="Z27" s="19">
        <f t="shared" si="2"/>
        <v>465399812</v>
      </c>
      <c r="AA27" s="19">
        <f t="shared" si="2"/>
        <v>467990985</v>
      </c>
      <c r="AB27" s="19">
        <f t="shared" si="2"/>
        <v>462723337</v>
      </c>
      <c r="AC27" s="19">
        <f t="shared" si="2"/>
        <v>454961760</v>
      </c>
      <c r="AD27" s="15">
        <f t="shared" si="2"/>
        <v>461396176</v>
      </c>
      <c r="AE27" s="15">
        <f t="shared" si="2"/>
        <v>462315903</v>
      </c>
    </row>
    <row r="28" spans="1:31" s="63" customFormat="1" ht="18" customHeight="1" x14ac:dyDescent="0.15">
      <c r="B28" s="21"/>
      <c r="C28" s="21"/>
      <c r="D28" s="21"/>
      <c r="E28" s="21"/>
      <c r="F28" s="21"/>
      <c r="G28" s="21"/>
      <c r="H28" s="21"/>
      <c r="I28" s="21"/>
      <c r="J28" s="23"/>
      <c r="K28" s="23"/>
      <c r="L28" s="21"/>
      <c r="M28" s="21"/>
      <c r="N28" s="21"/>
      <c r="O28" s="21"/>
    </row>
    <row r="29" spans="1:31" s="63" customFormat="1" ht="18" customHeight="1" x14ac:dyDescent="0.2">
      <c r="A29" s="64" t="s">
        <v>61</v>
      </c>
      <c r="B29" s="21"/>
      <c r="C29" s="21"/>
      <c r="D29" s="21"/>
      <c r="E29" s="21"/>
      <c r="F29" s="21"/>
      <c r="G29" s="21"/>
      <c r="H29" s="21"/>
      <c r="I29" s="21"/>
      <c r="J29" s="23"/>
      <c r="K29" s="23"/>
      <c r="L29" s="33"/>
      <c r="N29" s="33"/>
      <c r="O29" s="33"/>
      <c r="W29" s="33" t="s">
        <v>101</v>
      </c>
    </row>
    <row r="30" spans="1:31" s="63" customFormat="1" ht="18" customHeight="1" x14ac:dyDescent="0.15">
      <c r="B30" s="21"/>
      <c r="C30" s="21"/>
      <c r="D30" s="21"/>
      <c r="E30" s="21"/>
      <c r="F30" s="21"/>
      <c r="G30" s="21"/>
      <c r="H30" s="21"/>
      <c r="I30" s="21"/>
      <c r="J30" s="23"/>
      <c r="K30" s="23"/>
      <c r="N30" s="21"/>
      <c r="O30" s="21"/>
      <c r="AE30" s="63" t="s">
        <v>207</v>
      </c>
    </row>
    <row r="31" spans="1:31" s="63" customFormat="1" ht="18" customHeight="1" x14ac:dyDescent="0.15">
      <c r="A31" s="22"/>
      <c r="B31" s="19" t="s">
        <v>9</v>
      </c>
      <c r="C31" s="19" t="s">
        <v>8</v>
      </c>
      <c r="D31" s="19" t="s">
        <v>7</v>
      </c>
      <c r="E31" s="19" t="s">
        <v>6</v>
      </c>
      <c r="F31" s="19" t="s">
        <v>5</v>
      </c>
      <c r="G31" s="19" t="s">
        <v>4</v>
      </c>
      <c r="H31" s="19" t="s">
        <v>3</v>
      </c>
      <c r="I31" s="19" t="s">
        <v>2</v>
      </c>
      <c r="J31" s="17" t="s">
        <v>91</v>
      </c>
      <c r="K31" s="17" t="s">
        <v>92</v>
      </c>
      <c r="L31" s="15" t="s">
        <v>42</v>
      </c>
      <c r="M31" s="7" t="s">
        <v>99</v>
      </c>
      <c r="N31" s="15" t="s">
        <v>179</v>
      </c>
      <c r="O31" s="15" t="s">
        <v>181</v>
      </c>
      <c r="P31" s="15" t="s">
        <v>193</v>
      </c>
      <c r="Q31" s="15" t="s">
        <v>200</v>
      </c>
      <c r="R31" s="15" t="s">
        <v>208</v>
      </c>
      <c r="S31" s="15" t="s">
        <v>210</v>
      </c>
      <c r="T31" s="15" t="s">
        <v>215</v>
      </c>
      <c r="U31" s="15" t="s">
        <v>218</v>
      </c>
      <c r="V31" s="15" t="s">
        <v>219</v>
      </c>
      <c r="W31" s="15" t="s">
        <v>220</v>
      </c>
      <c r="X31" s="15" t="s">
        <v>223</v>
      </c>
      <c r="Y31" s="15" t="s">
        <v>222</v>
      </c>
      <c r="Z31" s="15" t="s">
        <v>226</v>
      </c>
      <c r="AA31" s="15" t="s">
        <v>228</v>
      </c>
      <c r="AB31" s="15" t="s">
        <v>230</v>
      </c>
      <c r="AC31" s="15" t="s">
        <v>234</v>
      </c>
      <c r="AD31" s="15" t="s">
        <v>266</v>
      </c>
      <c r="AE31" s="15" t="s">
        <v>264</v>
      </c>
    </row>
    <row r="32" spans="1:31" s="65" customFormat="1" ht="18" customHeight="1" x14ac:dyDescent="0.15">
      <c r="A32" s="22" t="s">
        <v>149</v>
      </c>
      <c r="B32" s="67" t="e">
        <f t="shared" ref="B32:AE40" si="3">B4/B$27*100</f>
        <v>#DIV/0!</v>
      </c>
      <c r="C32" s="67" t="e">
        <f t="shared" si="3"/>
        <v>#DIV/0!</v>
      </c>
      <c r="D32" s="67" t="e">
        <f t="shared" si="3"/>
        <v>#DIV/0!</v>
      </c>
      <c r="E32" s="67" t="e">
        <f t="shared" si="3"/>
        <v>#DIV/0!</v>
      </c>
      <c r="F32" s="67" t="e">
        <f t="shared" si="3"/>
        <v>#DIV/0!</v>
      </c>
      <c r="G32" s="67" t="e">
        <f t="shared" si="3"/>
        <v>#DIV/0!</v>
      </c>
      <c r="H32" s="67" t="e">
        <f t="shared" si="3"/>
        <v>#DIV/0!</v>
      </c>
      <c r="I32" s="67" t="e">
        <f t="shared" si="3"/>
        <v>#DIV/0!</v>
      </c>
      <c r="J32" s="67" t="e">
        <f t="shared" si="3"/>
        <v>#DIV/0!</v>
      </c>
      <c r="K32" s="67" t="e">
        <f t="shared" si="3"/>
        <v>#DIV/0!</v>
      </c>
      <c r="L32" s="67" t="e">
        <f t="shared" si="3"/>
        <v>#DIV/0!</v>
      </c>
      <c r="M32" s="67" t="e">
        <f t="shared" si="3"/>
        <v>#DIV/0!</v>
      </c>
      <c r="N32" s="67" t="e">
        <f t="shared" si="3"/>
        <v>#DIV/0!</v>
      </c>
      <c r="O32" s="67" t="e">
        <f t="shared" si="3"/>
        <v>#DIV/0!</v>
      </c>
      <c r="P32" s="67" t="e">
        <f t="shared" si="3"/>
        <v>#DIV/0!</v>
      </c>
      <c r="Q32" s="67" t="e">
        <f t="shared" si="3"/>
        <v>#DIV/0!</v>
      </c>
      <c r="R32" s="67" t="e">
        <f t="shared" si="3"/>
        <v>#DIV/0!</v>
      </c>
      <c r="S32" s="67" t="e">
        <f t="shared" si="3"/>
        <v>#DIV/0!</v>
      </c>
      <c r="T32" s="67" t="e">
        <f t="shared" si="3"/>
        <v>#DIV/0!</v>
      </c>
      <c r="U32" s="67">
        <f t="shared" si="3"/>
        <v>0.31911096649462434</v>
      </c>
      <c r="V32" s="67">
        <f t="shared" si="3"/>
        <v>0.29229094572358483</v>
      </c>
      <c r="W32" s="67">
        <f t="shared" si="3"/>
        <v>0.26498667340581483</v>
      </c>
      <c r="X32" s="67">
        <f t="shared" si="3"/>
        <v>0.31438082964200342</v>
      </c>
      <c r="Y32" s="67">
        <f t="shared" si="3"/>
        <v>0.30139415285839755</v>
      </c>
      <c r="Z32" s="67">
        <f t="shared" si="3"/>
        <v>0.29337484992366092</v>
      </c>
      <c r="AA32" s="67">
        <f t="shared" si="3"/>
        <v>0.29506764964714011</v>
      </c>
      <c r="AB32" s="67">
        <f t="shared" si="3"/>
        <v>0.30405036606139446</v>
      </c>
      <c r="AC32" s="67">
        <f t="shared" si="3"/>
        <v>0.31034102734260566</v>
      </c>
      <c r="AD32" s="67">
        <f t="shared" si="3"/>
        <v>0.29678312721863565</v>
      </c>
      <c r="AE32" s="67">
        <f t="shared" si="3"/>
        <v>0.29718770024659957</v>
      </c>
    </row>
    <row r="33" spans="1:31" s="65" customFormat="1" ht="18" customHeight="1" x14ac:dyDescent="0.15">
      <c r="A33" s="22" t="s">
        <v>150</v>
      </c>
      <c r="B33" s="67" t="e">
        <f t="shared" si="3"/>
        <v>#DIV/0!</v>
      </c>
      <c r="C33" s="67" t="e">
        <f t="shared" si="3"/>
        <v>#DIV/0!</v>
      </c>
      <c r="D33" s="67" t="e">
        <f t="shared" si="3"/>
        <v>#DIV/0!</v>
      </c>
      <c r="E33" s="67" t="e">
        <f t="shared" si="3"/>
        <v>#DIV/0!</v>
      </c>
      <c r="F33" s="67" t="e">
        <f t="shared" si="3"/>
        <v>#DIV/0!</v>
      </c>
      <c r="G33" s="67" t="e">
        <f t="shared" si="3"/>
        <v>#DIV/0!</v>
      </c>
      <c r="H33" s="67" t="e">
        <f t="shared" si="3"/>
        <v>#DIV/0!</v>
      </c>
      <c r="I33" s="67" t="e">
        <f t="shared" si="3"/>
        <v>#DIV/0!</v>
      </c>
      <c r="J33" s="67" t="e">
        <f t="shared" si="3"/>
        <v>#DIV/0!</v>
      </c>
      <c r="K33" s="67" t="e">
        <f t="shared" si="3"/>
        <v>#DIV/0!</v>
      </c>
      <c r="L33" s="67" t="e">
        <f t="shared" si="3"/>
        <v>#DIV/0!</v>
      </c>
      <c r="M33" s="67" t="e">
        <f t="shared" si="3"/>
        <v>#DIV/0!</v>
      </c>
      <c r="N33" s="67" t="e">
        <f t="shared" si="3"/>
        <v>#DIV/0!</v>
      </c>
      <c r="O33" s="67" t="e">
        <f t="shared" si="3"/>
        <v>#DIV/0!</v>
      </c>
      <c r="P33" s="67" t="e">
        <f t="shared" si="3"/>
        <v>#DIV/0!</v>
      </c>
      <c r="Q33" s="67" t="e">
        <f t="shared" si="3"/>
        <v>#DIV/0!</v>
      </c>
      <c r="R33" s="67" t="e">
        <f t="shared" si="3"/>
        <v>#DIV/0!</v>
      </c>
      <c r="S33" s="67" t="e">
        <f t="shared" si="3"/>
        <v>#DIV/0!</v>
      </c>
      <c r="T33" s="67" t="e">
        <f t="shared" si="3"/>
        <v>#DIV/0!</v>
      </c>
      <c r="U33" s="67">
        <f t="shared" si="3"/>
        <v>7.3874143464732063</v>
      </c>
      <c r="V33" s="67">
        <f t="shared" si="3"/>
        <v>8.0518807343847385</v>
      </c>
      <c r="W33" s="67">
        <f t="shared" si="3"/>
        <v>8.3533726692679018</v>
      </c>
      <c r="X33" s="67">
        <f t="shared" si="3"/>
        <v>11.028729910597477</v>
      </c>
      <c r="Y33" s="67">
        <f t="shared" si="3"/>
        <v>9.2953451657299269</v>
      </c>
      <c r="Z33" s="67">
        <f t="shared" si="3"/>
        <v>10.246741354506607</v>
      </c>
      <c r="AA33" s="67">
        <f t="shared" si="3"/>
        <v>8.2786707953359411</v>
      </c>
      <c r="AB33" s="67">
        <f t="shared" si="3"/>
        <v>6.4884073482552704</v>
      </c>
      <c r="AC33" s="67">
        <f t="shared" si="3"/>
        <v>6.1157526733675374</v>
      </c>
      <c r="AD33" s="67">
        <f t="shared" si="3"/>
        <v>5.9830276963543794</v>
      </c>
      <c r="AE33" s="67">
        <f t="shared" si="3"/>
        <v>5.674441400299397</v>
      </c>
    </row>
    <row r="34" spans="1:31" s="65" customFormat="1" ht="18" customHeight="1" x14ac:dyDescent="0.15">
      <c r="A34" s="22" t="s">
        <v>151</v>
      </c>
      <c r="B34" s="67" t="e">
        <f t="shared" si="3"/>
        <v>#DIV/0!</v>
      </c>
      <c r="C34" s="67" t="e">
        <f t="shared" si="3"/>
        <v>#DIV/0!</v>
      </c>
      <c r="D34" s="67" t="e">
        <f t="shared" si="3"/>
        <v>#DIV/0!</v>
      </c>
      <c r="E34" s="67" t="e">
        <f t="shared" si="3"/>
        <v>#DIV/0!</v>
      </c>
      <c r="F34" s="67" t="e">
        <f t="shared" si="3"/>
        <v>#DIV/0!</v>
      </c>
      <c r="G34" s="67" t="e">
        <f t="shared" si="3"/>
        <v>#DIV/0!</v>
      </c>
      <c r="H34" s="67" t="e">
        <f t="shared" si="3"/>
        <v>#DIV/0!</v>
      </c>
      <c r="I34" s="67" t="e">
        <f t="shared" si="3"/>
        <v>#DIV/0!</v>
      </c>
      <c r="J34" s="67" t="e">
        <f t="shared" si="3"/>
        <v>#DIV/0!</v>
      </c>
      <c r="K34" s="67" t="e">
        <f t="shared" si="3"/>
        <v>#DIV/0!</v>
      </c>
      <c r="L34" s="67" t="e">
        <f t="shared" si="3"/>
        <v>#DIV/0!</v>
      </c>
      <c r="M34" s="67" t="e">
        <f t="shared" si="3"/>
        <v>#DIV/0!</v>
      </c>
      <c r="N34" s="67" t="e">
        <f t="shared" si="3"/>
        <v>#DIV/0!</v>
      </c>
      <c r="O34" s="67" t="e">
        <f t="shared" si="3"/>
        <v>#DIV/0!</v>
      </c>
      <c r="P34" s="67" t="e">
        <f t="shared" si="3"/>
        <v>#DIV/0!</v>
      </c>
      <c r="Q34" s="67" t="e">
        <f t="shared" si="3"/>
        <v>#DIV/0!</v>
      </c>
      <c r="R34" s="67" t="e">
        <f t="shared" si="3"/>
        <v>#DIV/0!</v>
      </c>
      <c r="S34" s="67" t="e">
        <f t="shared" si="3"/>
        <v>#DIV/0!</v>
      </c>
      <c r="T34" s="67" t="e">
        <f t="shared" si="3"/>
        <v>#DIV/0!</v>
      </c>
      <c r="U34" s="67">
        <f t="shared" si="3"/>
        <v>15.224384683159853</v>
      </c>
      <c r="V34" s="67">
        <f t="shared" si="3"/>
        <v>14.632397828653188</v>
      </c>
      <c r="W34" s="67">
        <f t="shared" si="3"/>
        <v>15.958442171168915</v>
      </c>
      <c r="X34" s="67">
        <f t="shared" si="3"/>
        <v>16.728477203707712</v>
      </c>
      <c r="Y34" s="67">
        <f t="shared" si="3"/>
        <v>18.204354397136537</v>
      </c>
      <c r="Z34" s="67">
        <f t="shared" si="3"/>
        <v>18.466013046004409</v>
      </c>
      <c r="AA34" s="67">
        <f t="shared" si="3"/>
        <v>18.963586018649483</v>
      </c>
      <c r="AB34" s="67">
        <f t="shared" si="3"/>
        <v>20.11884954918537</v>
      </c>
      <c r="AC34" s="67">
        <f t="shared" si="3"/>
        <v>21.20416098267248</v>
      </c>
      <c r="AD34" s="67">
        <f t="shared" si="3"/>
        <v>21.37450007821478</v>
      </c>
      <c r="AE34" s="67">
        <f t="shared" si="3"/>
        <v>21.756239045058333</v>
      </c>
    </row>
    <row r="35" spans="1:31" s="65" customFormat="1" ht="18" customHeight="1" x14ac:dyDescent="0.15">
      <c r="A35" s="22" t="s">
        <v>152</v>
      </c>
      <c r="B35" s="67" t="e">
        <f t="shared" si="3"/>
        <v>#DIV/0!</v>
      </c>
      <c r="C35" s="67" t="e">
        <f t="shared" si="3"/>
        <v>#DIV/0!</v>
      </c>
      <c r="D35" s="67" t="e">
        <f t="shared" si="3"/>
        <v>#DIV/0!</v>
      </c>
      <c r="E35" s="67" t="e">
        <f t="shared" si="3"/>
        <v>#DIV/0!</v>
      </c>
      <c r="F35" s="67" t="e">
        <f t="shared" si="3"/>
        <v>#DIV/0!</v>
      </c>
      <c r="G35" s="67" t="e">
        <f t="shared" si="3"/>
        <v>#DIV/0!</v>
      </c>
      <c r="H35" s="67" t="e">
        <f t="shared" si="3"/>
        <v>#DIV/0!</v>
      </c>
      <c r="I35" s="67" t="e">
        <f t="shared" si="3"/>
        <v>#DIV/0!</v>
      </c>
      <c r="J35" s="67" t="e">
        <f t="shared" si="3"/>
        <v>#DIV/0!</v>
      </c>
      <c r="K35" s="67" t="e">
        <f t="shared" si="3"/>
        <v>#DIV/0!</v>
      </c>
      <c r="L35" s="67" t="e">
        <f t="shared" si="3"/>
        <v>#DIV/0!</v>
      </c>
      <c r="M35" s="67" t="e">
        <f t="shared" si="3"/>
        <v>#DIV/0!</v>
      </c>
      <c r="N35" s="67" t="e">
        <f t="shared" si="3"/>
        <v>#DIV/0!</v>
      </c>
      <c r="O35" s="67" t="e">
        <f t="shared" si="3"/>
        <v>#DIV/0!</v>
      </c>
      <c r="P35" s="67" t="e">
        <f t="shared" si="3"/>
        <v>#DIV/0!</v>
      </c>
      <c r="Q35" s="67" t="e">
        <f t="shared" si="3"/>
        <v>#DIV/0!</v>
      </c>
      <c r="R35" s="67" t="e">
        <f t="shared" si="3"/>
        <v>#DIV/0!</v>
      </c>
      <c r="S35" s="67" t="e">
        <f t="shared" si="3"/>
        <v>#DIV/0!</v>
      </c>
      <c r="T35" s="67" t="e">
        <f t="shared" si="3"/>
        <v>#DIV/0!</v>
      </c>
      <c r="U35" s="67">
        <f t="shared" si="3"/>
        <v>2.6304656612484529</v>
      </c>
      <c r="V35" s="67">
        <f t="shared" si="3"/>
        <v>3.1219128467887396</v>
      </c>
      <c r="W35" s="67">
        <f t="shared" si="3"/>
        <v>3.7685372225988418</v>
      </c>
      <c r="X35" s="67">
        <f t="shared" si="3"/>
        <v>3.3987672223584635</v>
      </c>
      <c r="Y35" s="67">
        <f t="shared" si="3"/>
        <v>3.1209217939191114</v>
      </c>
      <c r="Z35" s="67">
        <f t="shared" si="3"/>
        <v>3.2463534815523305</v>
      </c>
      <c r="AA35" s="67">
        <f t="shared" si="3"/>
        <v>3.3047029741395555</v>
      </c>
      <c r="AB35" s="67">
        <f t="shared" si="3"/>
        <v>3.677411455044032</v>
      </c>
      <c r="AC35" s="67">
        <f t="shared" si="3"/>
        <v>3.506841322224532</v>
      </c>
      <c r="AD35" s="67">
        <f t="shared" si="3"/>
        <v>3.5191687414418449</v>
      </c>
      <c r="AE35" s="67">
        <f t="shared" si="3"/>
        <v>3.6573215176636484</v>
      </c>
    </row>
    <row r="36" spans="1:31" s="65" customFormat="1" ht="18" customHeight="1" x14ac:dyDescent="0.15">
      <c r="A36" s="22" t="s">
        <v>153</v>
      </c>
      <c r="B36" s="67" t="e">
        <f t="shared" si="3"/>
        <v>#DIV/0!</v>
      </c>
      <c r="C36" s="67" t="e">
        <f t="shared" si="3"/>
        <v>#DIV/0!</v>
      </c>
      <c r="D36" s="67" t="e">
        <f t="shared" si="3"/>
        <v>#DIV/0!</v>
      </c>
      <c r="E36" s="67" t="e">
        <f t="shared" si="3"/>
        <v>#DIV/0!</v>
      </c>
      <c r="F36" s="67" t="e">
        <f t="shared" si="3"/>
        <v>#DIV/0!</v>
      </c>
      <c r="G36" s="67" t="e">
        <f t="shared" si="3"/>
        <v>#DIV/0!</v>
      </c>
      <c r="H36" s="67" t="e">
        <f t="shared" si="3"/>
        <v>#DIV/0!</v>
      </c>
      <c r="I36" s="67" t="e">
        <f t="shared" si="3"/>
        <v>#DIV/0!</v>
      </c>
      <c r="J36" s="67" t="e">
        <f t="shared" si="3"/>
        <v>#DIV/0!</v>
      </c>
      <c r="K36" s="67" t="e">
        <f t="shared" si="3"/>
        <v>#DIV/0!</v>
      </c>
      <c r="L36" s="67" t="e">
        <f t="shared" si="3"/>
        <v>#DIV/0!</v>
      </c>
      <c r="M36" s="67" t="e">
        <f t="shared" si="3"/>
        <v>#DIV/0!</v>
      </c>
      <c r="N36" s="67" t="e">
        <f t="shared" si="3"/>
        <v>#DIV/0!</v>
      </c>
      <c r="O36" s="67" t="e">
        <f t="shared" si="3"/>
        <v>#DIV/0!</v>
      </c>
      <c r="P36" s="67" t="e">
        <f t="shared" si="3"/>
        <v>#DIV/0!</v>
      </c>
      <c r="Q36" s="67" t="e">
        <f t="shared" si="3"/>
        <v>#DIV/0!</v>
      </c>
      <c r="R36" s="67" t="e">
        <f t="shared" si="3"/>
        <v>#DIV/0!</v>
      </c>
      <c r="S36" s="67" t="e">
        <f t="shared" si="3"/>
        <v>#DIV/0!</v>
      </c>
      <c r="T36" s="67" t="e">
        <f t="shared" si="3"/>
        <v>#DIV/0!</v>
      </c>
      <c r="U36" s="67">
        <f t="shared" si="3"/>
        <v>0.28995678952966686</v>
      </c>
      <c r="V36" s="67">
        <f t="shared" si="3"/>
        <v>0.25744385430363276</v>
      </c>
      <c r="W36" s="67">
        <f t="shared" si="3"/>
        <v>0.21681404283470521</v>
      </c>
      <c r="X36" s="67">
        <f t="shared" si="3"/>
        <v>0.22558284021543615</v>
      </c>
      <c r="Y36" s="67">
        <f t="shared" si="3"/>
        <v>0.30498663229293216</v>
      </c>
      <c r="Z36" s="67">
        <f t="shared" si="3"/>
        <v>0.21450223533824719</v>
      </c>
      <c r="AA36" s="67">
        <f t="shared" si="3"/>
        <v>0.23450366250110563</v>
      </c>
      <c r="AB36" s="67">
        <f t="shared" si="3"/>
        <v>0.23929223176396655</v>
      </c>
      <c r="AC36" s="67">
        <f t="shared" si="3"/>
        <v>0.26010229958667297</v>
      </c>
      <c r="AD36" s="67">
        <f t="shared" si="3"/>
        <v>0.38598390984497455</v>
      </c>
      <c r="AE36" s="67">
        <f t="shared" si="3"/>
        <v>0.24902474531575872</v>
      </c>
    </row>
    <row r="37" spans="1:31" s="65" customFormat="1" ht="18" customHeight="1" x14ac:dyDescent="0.15">
      <c r="A37" s="22" t="s">
        <v>64</v>
      </c>
      <c r="B37" s="67" t="e">
        <f t="shared" si="3"/>
        <v>#DIV/0!</v>
      </c>
      <c r="C37" s="67" t="e">
        <f t="shared" si="3"/>
        <v>#DIV/0!</v>
      </c>
      <c r="D37" s="67" t="e">
        <f t="shared" si="3"/>
        <v>#DIV/0!</v>
      </c>
      <c r="E37" s="67" t="e">
        <f t="shared" si="3"/>
        <v>#DIV/0!</v>
      </c>
      <c r="F37" s="67" t="e">
        <f t="shared" si="3"/>
        <v>#DIV/0!</v>
      </c>
      <c r="G37" s="67" t="e">
        <f t="shared" si="3"/>
        <v>#DIV/0!</v>
      </c>
      <c r="H37" s="67" t="e">
        <f t="shared" si="3"/>
        <v>#DIV/0!</v>
      </c>
      <c r="I37" s="67" t="e">
        <f t="shared" si="3"/>
        <v>#DIV/0!</v>
      </c>
      <c r="J37" s="67" t="e">
        <f t="shared" si="3"/>
        <v>#DIV/0!</v>
      </c>
      <c r="K37" s="67" t="e">
        <f t="shared" si="3"/>
        <v>#DIV/0!</v>
      </c>
      <c r="L37" s="67" t="e">
        <f t="shared" si="3"/>
        <v>#DIV/0!</v>
      </c>
      <c r="M37" s="67" t="e">
        <f t="shared" si="3"/>
        <v>#DIV/0!</v>
      </c>
      <c r="N37" s="67" t="e">
        <f t="shared" si="3"/>
        <v>#DIV/0!</v>
      </c>
      <c r="O37" s="67" t="e">
        <f t="shared" si="3"/>
        <v>#DIV/0!</v>
      </c>
      <c r="P37" s="67" t="e">
        <f t="shared" si="3"/>
        <v>#DIV/0!</v>
      </c>
      <c r="Q37" s="67" t="e">
        <f t="shared" si="3"/>
        <v>#DIV/0!</v>
      </c>
      <c r="R37" s="67" t="e">
        <f t="shared" si="3"/>
        <v>#DIV/0!</v>
      </c>
      <c r="S37" s="67" t="e">
        <f t="shared" si="3"/>
        <v>#DIV/0!</v>
      </c>
      <c r="T37" s="67" t="e">
        <f t="shared" si="3"/>
        <v>#DIV/0!</v>
      </c>
      <c r="U37" s="67">
        <f t="shared" si="3"/>
        <v>3.8356556819968155</v>
      </c>
      <c r="V37" s="67">
        <f t="shared" si="3"/>
        <v>3.6359185759828385</v>
      </c>
      <c r="W37" s="67">
        <f t="shared" si="3"/>
        <v>3.213596344997907</v>
      </c>
      <c r="X37" s="67">
        <f t="shared" si="3"/>
        <v>3.3861609501929548</v>
      </c>
      <c r="Y37" s="67">
        <f t="shared" si="3"/>
        <v>3.2401861713314331</v>
      </c>
      <c r="Z37" s="67">
        <f t="shared" si="3"/>
        <v>3.2391828727253547</v>
      </c>
      <c r="AA37" s="67">
        <f t="shared" si="3"/>
        <v>3.362324596915045</v>
      </c>
      <c r="AB37" s="67">
        <f t="shared" si="3"/>
        <v>3.1809402774945843</v>
      </c>
      <c r="AC37" s="67">
        <f t="shared" si="3"/>
        <v>3.136364471598668</v>
      </c>
      <c r="AD37" s="67">
        <f t="shared" si="3"/>
        <v>3.2285781232829289</v>
      </c>
      <c r="AE37" s="67">
        <f t="shared" si="3"/>
        <v>3.3810091538209535</v>
      </c>
    </row>
    <row r="38" spans="1:31" s="65" customFormat="1" ht="18" customHeight="1" x14ac:dyDescent="0.15">
      <c r="A38" s="22" t="s">
        <v>154</v>
      </c>
      <c r="B38" s="67" t="e">
        <f t="shared" si="3"/>
        <v>#DIV/0!</v>
      </c>
      <c r="C38" s="67" t="e">
        <f t="shared" si="3"/>
        <v>#DIV/0!</v>
      </c>
      <c r="D38" s="67" t="e">
        <f t="shared" si="3"/>
        <v>#DIV/0!</v>
      </c>
      <c r="E38" s="67" t="e">
        <f t="shared" si="3"/>
        <v>#DIV/0!</v>
      </c>
      <c r="F38" s="67" t="e">
        <f t="shared" si="3"/>
        <v>#DIV/0!</v>
      </c>
      <c r="G38" s="67" t="e">
        <f t="shared" si="3"/>
        <v>#DIV/0!</v>
      </c>
      <c r="H38" s="67" t="e">
        <f t="shared" si="3"/>
        <v>#DIV/0!</v>
      </c>
      <c r="I38" s="67" t="e">
        <f t="shared" si="3"/>
        <v>#DIV/0!</v>
      </c>
      <c r="J38" s="67" t="e">
        <f t="shared" si="3"/>
        <v>#DIV/0!</v>
      </c>
      <c r="K38" s="67" t="e">
        <f t="shared" si="3"/>
        <v>#DIV/0!</v>
      </c>
      <c r="L38" s="67" t="e">
        <f t="shared" si="3"/>
        <v>#DIV/0!</v>
      </c>
      <c r="M38" s="67" t="e">
        <f t="shared" si="3"/>
        <v>#DIV/0!</v>
      </c>
      <c r="N38" s="67" t="e">
        <f t="shared" si="3"/>
        <v>#DIV/0!</v>
      </c>
      <c r="O38" s="67" t="e">
        <f t="shared" si="3"/>
        <v>#DIV/0!</v>
      </c>
      <c r="P38" s="67" t="e">
        <f t="shared" si="3"/>
        <v>#DIV/0!</v>
      </c>
      <c r="Q38" s="67" t="e">
        <f t="shared" si="3"/>
        <v>#DIV/0!</v>
      </c>
      <c r="R38" s="67" t="e">
        <f t="shared" si="3"/>
        <v>#DIV/0!</v>
      </c>
      <c r="S38" s="67" t="e">
        <f t="shared" si="3"/>
        <v>#DIV/0!</v>
      </c>
      <c r="T38" s="67" t="e">
        <f t="shared" si="3"/>
        <v>#DIV/0!</v>
      </c>
      <c r="U38" s="67">
        <f t="shared" si="3"/>
        <v>1.4353065616867671</v>
      </c>
      <c r="V38" s="67">
        <f t="shared" si="3"/>
        <v>1.4216965383694606</v>
      </c>
      <c r="W38" s="67">
        <f t="shared" si="3"/>
        <v>1.3208671114128048</v>
      </c>
      <c r="X38" s="67">
        <f t="shared" si="3"/>
        <v>1.339998932874743</v>
      </c>
      <c r="Y38" s="67">
        <f t="shared" si="3"/>
        <v>1.3304618705128388</v>
      </c>
      <c r="Z38" s="67">
        <f t="shared" si="3"/>
        <v>1.246216446688208</v>
      </c>
      <c r="AA38" s="67">
        <f t="shared" si="3"/>
        <v>1.2851384306045981</v>
      </c>
      <c r="AB38" s="67">
        <f t="shared" si="3"/>
        <v>1.352860878075834</v>
      </c>
      <c r="AC38" s="67">
        <f t="shared" si="3"/>
        <v>1.3799350960836796</v>
      </c>
      <c r="AD38" s="67">
        <f t="shared" si="3"/>
        <v>1.5766554597539622</v>
      </c>
      <c r="AE38" s="67">
        <f t="shared" si="3"/>
        <v>1.3149084772020054</v>
      </c>
    </row>
    <row r="39" spans="1:31" s="65" customFormat="1" ht="18" customHeight="1" x14ac:dyDescent="0.15">
      <c r="A39" s="22" t="s">
        <v>155</v>
      </c>
      <c r="B39" s="67" t="e">
        <f t="shared" si="3"/>
        <v>#DIV/0!</v>
      </c>
      <c r="C39" s="67" t="e">
        <f t="shared" si="3"/>
        <v>#DIV/0!</v>
      </c>
      <c r="D39" s="67" t="e">
        <f t="shared" si="3"/>
        <v>#DIV/0!</v>
      </c>
      <c r="E39" s="67" t="e">
        <f t="shared" si="3"/>
        <v>#DIV/0!</v>
      </c>
      <c r="F39" s="67" t="e">
        <f t="shared" si="3"/>
        <v>#DIV/0!</v>
      </c>
      <c r="G39" s="67" t="e">
        <f t="shared" si="3"/>
        <v>#DIV/0!</v>
      </c>
      <c r="H39" s="67" t="e">
        <f t="shared" si="3"/>
        <v>#DIV/0!</v>
      </c>
      <c r="I39" s="67" t="e">
        <f t="shared" si="3"/>
        <v>#DIV/0!</v>
      </c>
      <c r="J39" s="67" t="e">
        <f t="shared" si="3"/>
        <v>#DIV/0!</v>
      </c>
      <c r="K39" s="67" t="e">
        <f t="shared" si="3"/>
        <v>#DIV/0!</v>
      </c>
      <c r="L39" s="67" t="e">
        <f t="shared" si="3"/>
        <v>#DIV/0!</v>
      </c>
      <c r="M39" s="67" t="e">
        <f t="shared" si="3"/>
        <v>#DIV/0!</v>
      </c>
      <c r="N39" s="67" t="e">
        <f t="shared" si="3"/>
        <v>#DIV/0!</v>
      </c>
      <c r="O39" s="67" t="e">
        <f t="shared" si="3"/>
        <v>#DIV/0!</v>
      </c>
      <c r="P39" s="67" t="e">
        <f t="shared" si="3"/>
        <v>#DIV/0!</v>
      </c>
      <c r="Q39" s="67" t="e">
        <f t="shared" si="3"/>
        <v>#DIV/0!</v>
      </c>
      <c r="R39" s="67" t="e">
        <f t="shared" si="3"/>
        <v>#DIV/0!</v>
      </c>
      <c r="S39" s="67" t="e">
        <f t="shared" si="3"/>
        <v>#DIV/0!</v>
      </c>
      <c r="T39" s="67" t="e">
        <f t="shared" si="3"/>
        <v>#DIV/0!</v>
      </c>
      <c r="U39" s="67">
        <f t="shared" si="3"/>
        <v>6.3359143118973975</v>
      </c>
      <c r="V39" s="67">
        <f t="shared" si="3"/>
        <v>8.9709560744612649</v>
      </c>
      <c r="W39" s="67">
        <f t="shared" si="3"/>
        <v>8.4150125693064126</v>
      </c>
      <c r="X39" s="67">
        <f t="shared" si="3"/>
        <v>5.1553248695251259</v>
      </c>
      <c r="Y39" s="67">
        <f t="shared" si="3"/>
        <v>3.874119715652582</v>
      </c>
      <c r="Z39" s="67">
        <f t="shared" si="3"/>
        <v>4.1435977202328562</v>
      </c>
      <c r="AA39" s="67">
        <f t="shared" si="3"/>
        <v>4.4219715044297274</v>
      </c>
      <c r="AB39" s="67">
        <f t="shared" si="3"/>
        <v>3.870874790134045</v>
      </c>
      <c r="AC39" s="67">
        <f t="shared" si="3"/>
        <v>2.9809138244937334</v>
      </c>
      <c r="AD39" s="67">
        <f t="shared" si="3"/>
        <v>3.9169045909041085</v>
      </c>
      <c r="AE39" s="67">
        <f t="shared" si="3"/>
        <v>3.6873864579129565</v>
      </c>
    </row>
    <row r="40" spans="1:31" s="65" customFormat="1" ht="18" customHeight="1" x14ac:dyDescent="0.15">
      <c r="A40" s="22" t="s">
        <v>133</v>
      </c>
      <c r="B40" s="67" t="e">
        <f t="shared" si="3"/>
        <v>#DIV/0!</v>
      </c>
      <c r="C40" s="67" t="e">
        <f t="shared" si="3"/>
        <v>#DIV/0!</v>
      </c>
      <c r="D40" s="67" t="e">
        <f t="shared" si="3"/>
        <v>#DIV/0!</v>
      </c>
      <c r="E40" s="67" t="e">
        <f t="shared" si="3"/>
        <v>#DIV/0!</v>
      </c>
      <c r="F40" s="67" t="e">
        <f t="shared" si="3"/>
        <v>#DIV/0!</v>
      </c>
      <c r="G40" s="67" t="e">
        <f t="shared" si="3"/>
        <v>#DIV/0!</v>
      </c>
      <c r="H40" s="67" t="e">
        <f t="shared" si="3"/>
        <v>#DIV/0!</v>
      </c>
      <c r="I40" s="67" t="e">
        <f t="shared" si="3"/>
        <v>#DIV/0!</v>
      </c>
      <c r="J40" s="67" t="e">
        <f t="shared" si="3"/>
        <v>#DIV/0!</v>
      </c>
      <c r="K40" s="67" t="e">
        <f t="shared" si="3"/>
        <v>#DIV/0!</v>
      </c>
      <c r="L40" s="67" t="e">
        <f t="shared" si="3"/>
        <v>#DIV/0!</v>
      </c>
      <c r="M40" s="67" t="e">
        <f t="shared" si="3"/>
        <v>#DIV/0!</v>
      </c>
      <c r="N40" s="67" t="e">
        <f t="shared" si="3"/>
        <v>#DIV/0!</v>
      </c>
      <c r="O40" s="67" t="e">
        <f t="shared" si="3"/>
        <v>#DIV/0!</v>
      </c>
      <c r="P40" s="67" t="e">
        <f t="shared" si="3"/>
        <v>#DIV/0!</v>
      </c>
      <c r="Q40" s="67" t="e">
        <f t="shared" ref="Q40:AE54" si="4">Q12/Q$27*100</f>
        <v>#DIV/0!</v>
      </c>
      <c r="R40" s="67" t="e">
        <f t="shared" si="4"/>
        <v>#DIV/0!</v>
      </c>
      <c r="S40" s="67" t="e">
        <f t="shared" si="4"/>
        <v>#DIV/0!</v>
      </c>
      <c r="T40" s="67" t="e">
        <f t="shared" si="4"/>
        <v>#DIV/0!</v>
      </c>
      <c r="U40" s="67">
        <f t="shared" si="4"/>
        <v>8.1881257380119443</v>
      </c>
      <c r="V40" s="67">
        <f t="shared" si="4"/>
        <v>8.4744934670321967</v>
      </c>
      <c r="W40" s="67">
        <f t="shared" si="4"/>
        <v>7.9887795222687314</v>
      </c>
      <c r="X40" s="67">
        <f t="shared" si="4"/>
        <v>7.8079291254395473</v>
      </c>
      <c r="Y40" s="67">
        <f t="shared" si="4"/>
        <v>8.1358021145747532</v>
      </c>
      <c r="Z40" s="67">
        <f t="shared" si="4"/>
        <v>7.9949578922477089</v>
      </c>
      <c r="AA40" s="67">
        <f t="shared" si="4"/>
        <v>7.9536950909428308</v>
      </c>
      <c r="AB40" s="67">
        <f t="shared" si="4"/>
        <v>8.0405791160690914</v>
      </c>
      <c r="AC40" s="67">
        <f t="shared" si="4"/>
        <v>7.9534482194723353</v>
      </c>
      <c r="AD40" s="67">
        <f t="shared" si="4"/>
        <v>7.8932786820495888</v>
      </c>
      <c r="AE40" s="67">
        <f t="shared" si="4"/>
        <v>8.1081158482233739</v>
      </c>
    </row>
    <row r="41" spans="1:31" s="65" customFormat="1" ht="18" customHeight="1" x14ac:dyDescent="0.15">
      <c r="A41" s="22" t="s">
        <v>135</v>
      </c>
      <c r="B41" s="67" t="e">
        <f t="shared" ref="B41:Q47" si="5">B13/B$27*100</f>
        <v>#DIV/0!</v>
      </c>
      <c r="C41" s="67" t="e">
        <f t="shared" si="5"/>
        <v>#DIV/0!</v>
      </c>
      <c r="D41" s="67" t="e">
        <f t="shared" si="5"/>
        <v>#DIV/0!</v>
      </c>
      <c r="E41" s="67" t="e">
        <f t="shared" si="5"/>
        <v>#DIV/0!</v>
      </c>
      <c r="F41" s="67" t="e">
        <f t="shared" si="5"/>
        <v>#DIV/0!</v>
      </c>
      <c r="G41" s="67" t="e">
        <f t="shared" si="5"/>
        <v>#DIV/0!</v>
      </c>
      <c r="H41" s="67" t="e">
        <f t="shared" si="5"/>
        <v>#DIV/0!</v>
      </c>
      <c r="I41" s="67" t="e">
        <f t="shared" si="5"/>
        <v>#DIV/0!</v>
      </c>
      <c r="J41" s="67" t="e">
        <f t="shared" si="5"/>
        <v>#DIV/0!</v>
      </c>
      <c r="K41" s="67" t="e">
        <f t="shared" si="5"/>
        <v>#DIV/0!</v>
      </c>
      <c r="L41" s="67" t="e">
        <f t="shared" si="5"/>
        <v>#DIV/0!</v>
      </c>
      <c r="M41" s="67" t="e">
        <f t="shared" si="5"/>
        <v>#DIV/0!</v>
      </c>
      <c r="N41" s="67" t="e">
        <f t="shared" si="5"/>
        <v>#DIV/0!</v>
      </c>
      <c r="O41" s="67" t="e">
        <f t="shared" si="5"/>
        <v>#DIV/0!</v>
      </c>
      <c r="P41" s="67" t="e">
        <f t="shared" si="5"/>
        <v>#DIV/0!</v>
      </c>
      <c r="Q41" s="67" t="e">
        <f t="shared" si="5"/>
        <v>#DIV/0!</v>
      </c>
      <c r="R41" s="67" t="e">
        <f t="shared" si="4"/>
        <v>#DIV/0!</v>
      </c>
      <c r="S41" s="67" t="e">
        <f t="shared" si="4"/>
        <v>#DIV/0!</v>
      </c>
      <c r="T41" s="67" t="e">
        <f t="shared" si="4"/>
        <v>#DIV/0!</v>
      </c>
      <c r="U41" s="67">
        <f t="shared" si="4"/>
        <v>0</v>
      </c>
      <c r="V41" s="67">
        <f t="shared" si="4"/>
        <v>0</v>
      </c>
      <c r="W41" s="67">
        <f t="shared" si="4"/>
        <v>0</v>
      </c>
      <c r="X41" s="67">
        <f t="shared" si="4"/>
        <v>0</v>
      </c>
      <c r="Y41" s="67">
        <f t="shared" si="4"/>
        <v>0</v>
      </c>
      <c r="Z41" s="67">
        <f t="shared" si="4"/>
        <v>0</v>
      </c>
      <c r="AA41" s="67">
        <f t="shared" si="4"/>
        <v>0</v>
      </c>
      <c r="AB41" s="67">
        <f t="shared" si="4"/>
        <v>0</v>
      </c>
      <c r="AC41" s="67">
        <f t="shared" si="4"/>
        <v>0</v>
      </c>
      <c r="AD41" s="67">
        <f t="shared" si="4"/>
        <v>0</v>
      </c>
      <c r="AE41" s="67">
        <f t="shared" si="4"/>
        <v>0</v>
      </c>
    </row>
    <row r="42" spans="1:31" s="65" customFormat="1" ht="18" customHeight="1" x14ac:dyDescent="0.15">
      <c r="A42" s="22" t="s">
        <v>137</v>
      </c>
      <c r="B42" s="67" t="e">
        <f t="shared" si="5"/>
        <v>#DIV/0!</v>
      </c>
      <c r="C42" s="67" t="e">
        <f t="shared" si="5"/>
        <v>#DIV/0!</v>
      </c>
      <c r="D42" s="67" t="e">
        <f t="shared" si="5"/>
        <v>#DIV/0!</v>
      </c>
      <c r="E42" s="67" t="e">
        <f t="shared" si="5"/>
        <v>#DIV/0!</v>
      </c>
      <c r="F42" s="67" t="e">
        <f t="shared" si="5"/>
        <v>#DIV/0!</v>
      </c>
      <c r="G42" s="67" t="e">
        <f t="shared" si="5"/>
        <v>#DIV/0!</v>
      </c>
      <c r="H42" s="67" t="e">
        <f t="shared" si="5"/>
        <v>#DIV/0!</v>
      </c>
      <c r="I42" s="67" t="e">
        <f t="shared" si="5"/>
        <v>#DIV/0!</v>
      </c>
      <c r="J42" s="67" t="e">
        <f t="shared" si="5"/>
        <v>#DIV/0!</v>
      </c>
      <c r="K42" s="67" t="e">
        <f t="shared" si="5"/>
        <v>#DIV/0!</v>
      </c>
      <c r="L42" s="67" t="e">
        <f t="shared" si="5"/>
        <v>#DIV/0!</v>
      </c>
      <c r="M42" s="67" t="e">
        <f t="shared" si="5"/>
        <v>#DIV/0!</v>
      </c>
      <c r="N42" s="67" t="e">
        <f t="shared" si="5"/>
        <v>#DIV/0!</v>
      </c>
      <c r="O42" s="67" t="e">
        <f t="shared" si="5"/>
        <v>#DIV/0!</v>
      </c>
      <c r="P42" s="67" t="e">
        <f t="shared" si="5"/>
        <v>#DIV/0!</v>
      </c>
      <c r="Q42" s="67" t="e">
        <f t="shared" si="5"/>
        <v>#DIV/0!</v>
      </c>
      <c r="R42" s="67" t="e">
        <f t="shared" si="4"/>
        <v>#DIV/0!</v>
      </c>
      <c r="S42" s="67" t="e">
        <f t="shared" si="4"/>
        <v>#DIV/0!</v>
      </c>
      <c r="T42" s="67" t="e">
        <f t="shared" si="4"/>
        <v>#DIV/0!</v>
      </c>
      <c r="U42" s="67">
        <f t="shared" si="4"/>
        <v>31.819244977165994</v>
      </c>
      <c r="V42" s="67">
        <f t="shared" si="4"/>
        <v>30.595255877683602</v>
      </c>
      <c r="W42" s="67">
        <f t="shared" si="4"/>
        <v>30.844506115780685</v>
      </c>
      <c r="X42" s="67">
        <f t="shared" si="4"/>
        <v>30.230471052004226</v>
      </c>
      <c r="Y42" s="67">
        <f t="shared" si="4"/>
        <v>31.079122709474099</v>
      </c>
      <c r="Z42" s="67">
        <f t="shared" si="4"/>
        <v>30.12012282463062</v>
      </c>
      <c r="AA42" s="67">
        <f t="shared" si="4"/>
        <v>30.502291619997767</v>
      </c>
      <c r="AB42" s="67">
        <f t="shared" si="4"/>
        <v>30.354742190148066</v>
      </c>
      <c r="AC42" s="67">
        <f t="shared" si="4"/>
        <v>30.608674671910883</v>
      </c>
      <c r="AD42" s="67">
        <f t="shared" si="4"/>
        <v>29.796231774578036</v>
      </c>
      <c r="AE42" s="67">
        <f t="shared" si="4"/>
        <v>30.227175637520737</v>
      </c>
    </row>
    <row r="43" spans="1:31" s="65" customFormat="1" ht="18" customHeight="1" x14ac:dyDescent="0.15">
      <c r="A43" s="22" t="s">
        <v>139</v>
      </c>
      <c r="B43" s="67" t="e">
        <f t="shared" si="5"/>
        <v>#DIV/0!</v>
      </c>
      <c r="C43" s="67" t="e">
        <f t="shared" si="5"/>
        <v>#DIV/0!</v>
      </c>
      <c r="D43" s="67" t="e">
        <f t="shared" si="5"/>
        <v>#DIV/0!</v>
      </c>
      <c r="E43" s="67" t="e">
        <f t="shared" si="5"/>
        <v>#DIV/0!</v>
      </c>
      <c r="F43" s="67" t="e">
        <f t="shared" si="5"/>
        <v>#DIV/0!</v>
      </c>
      <c r="G43" s="67" t="e">
        <f t="shared" si="5"/>
        <v>#DIV/0!</v>
      </c>
      <c r="H43" s="67" t="e">
        <f t="shared" si="5"/>
        <v>#DIV/0!</v>
      </c>
      <c r="I43" s="67" t="e">
        <f t="shared" si="5"/>
        <v>#DIV/0!</v>
      </c>
      <c r="J43" s="67" t="e">
        <f t="shared" si="5"/>
        <v>#DIV/0!</v>
      </c>
      <c r="K43" s="67" t="e">
        <f t="shared" si="5"/>
        <v>#DIV/0!</v>
      </c>
      <c r="L43" s="67" t="e">
        <f t="shared" si="5"/>
        <v>#DIV/0!</v>
      </c>
      <c r="M43" s="67" t="e">
        <f t="shared" si="5"/>
        <v>#DIV/0!</v>
      </c>
      <c r="N43" s="67" t="e">
        <f t="shared" si="5"/>
        <v>#DIV/0!</v>
      </c>
      <c r="O43" s="67" t="e">
        <f t="shared" si="5"/>
        <v>#DIV/0!</v>
      </c>
      <c r="P43" s="67" t="e">
        <f t="shared" si="5"/>
        <v>#DIV/0!</v>
      </c>
      <c r="Q43" s="67" t="e">
        <f t="shared" si="5"/>
        <v>#DIV/0!</v>
      </c>
      <c r="R43" s="67" t="e">
        <f t="shared" si="4"/>
        <v>#DIV/0!</v>
      </c>
      <c r="S43" s="67" t="e">
        <f t="shared" si="4"/>
        <v>#DIV/0!</v>
      </c>
      <c r="T43" s="67" t="e">
        <f t="shared" si="4"/>
        <v>#DIV/0!</v>
      </c>
      <c r="U43" s="67">
        <f t="shared" si="4"/>
        <v>2.215336483104742E-2</v>
      </c>
      <c r="V43" s="67">
        <f t="shared" si="4"/>
        <v>1.639421637081084E-2</v>
      </c>
      <c r="W43" s="67">
        <f t="shared" si="4"/>
        <v>1.1873350327371714E-2</v>
      </c>
      <c r="X43" s="67">
        <f t="shared" si="4"/>
        <v>0.70727574208813837</v>
      </c>
      <c r="Y43" s="67">
        <f t="shared" si="4"/>
        <v>0.11936234002013536</v>
      </c>
      <c r="Z43" s="67">
        <f t="shared" si="4"/>
        <v>1.3092613797617952E-2</v>
      </c>
      <c r="AA43" s="67">
        <f t="shared" si="4"/>
        <v>5.0931750319934049E-2</v>
      </c>
      <c r="AB43" s="67">
        <f t="shared" si="4"/>
        <v>0.28715625380269078</v>
      </c>
      <c r="AC43" s="67">
        <f t="shared" si="4"/>
        <v>4.3537065620635897E-2</v>
      </c>
      <c r="AD43" s="67">
        <f t="shared" si="4"/>
        <v>7.4469624559697261E-3</v>
      </c>
      <c r="AE43" s="67">
        <f t="shared" si="4"/>
        <v>1.5702682847144024E-2</v>
      </c>
    </row>
    <row r="44" spans="1:31" s="65" customFormat="1" ht="18" customHeight="1" x14ac:dyDescent="0.15">
      <c r="A44" s="22" t="s">
        <v>141</v>
      </c>
      <c r="B44" s="67" t="e">
        <f t="shared" si="5"/>
        <v>#DIV/0!</v>
      </c>
      <c r="C44" s="67" t="e">
        <f t="shared" si="5"/>
        <v>#DIV/0!</v>
      </c>
      <c r="D44" s="67" t="e">
        <f t="shared" si="5"/>
        <v>#DIV/0!</v>
      </c>
      <c r="E44" s="67" t="e">
        <f t="shared" si="5"/>
        <v>#DIV/0!</v>
      </c>
      <c r="F44" s="67" t="e">
        <f t="shared" si="5"/>
        <v>#DIV/0!</v>
      </c>
      <c r="G44" s="67" t="e">
        <f t="shared" si="5"/>
        <v>#DIV/0!</v>
      </c>
      <c r="H44" s="67" t="e">
        <f t="shared" si="5"/>
        <v>#DIV/0!</v>
      </c>
      <c r="I44" s="67" t="e">
        <f t="shared" si="5"/>
        <v>#DIV/0!</v>
      </c>
      <c r="J44" s="67" t="e">
        <f t="shared" si="5"/>
        <v>#DIV/0!</v>
      </c>
      <c r="K44" s="67" t="e">
        <f t="shared" si="5"/>
        <v>#DIV/0!</v>
      </c>
      <c r="L44" s="67" t="e">
        <f t="shared" si="5"/>
        <v>#DIV/0!</v>
      </c>
      <c r="M44" s="67" t="e">
        <f t="shared" si="5"/>
        <v>#DIV/0!</v>
      </c>
      <c r="N44" s="67" t="e">
        <f t="shared" si="5"/>
        <v>#DIV/0!</v>
      </c>
      <c r="O44" s="67" t="e">
        <f t="shared" si="5"/>
        <v>#DIV/0!</v>
      </c>
      <c r="P44" s="67" t="e">
        <f t="shared" si="5"/>
        <v>#DIV/0!</v>
      </c>
      <c r="Q44" s="67" t="e">
        <f t="shared" si="5"/>
        <v>#DIV/0!</v>
      </c>
      <c r="R44" s="67" t="e">
        <f t="shared" si="4"/>
        <v>#DIV/0!</v>
      </c>
      <c r="S44" s="67" t="e">
        <f t="shared" si="4"/>
        <v>#DIV/0!</v>
      </c>
      <c r="T44" s="67" t="e">
        <f t="shared" si="4"/>
        <v>#DIV/0!</v>
      </c>
      <c r="U44" s="67">
        <f t="shared" si="4"/>
        <v>22.512266917504231</v>
      </c>
      <c r="V44" s="67">
        <f t="shared" si="4"/>
        <v>20.529359040245946</v>
      </c>
      <c r="W44" s="67">
        <f t="shared" si="4"/>
        <v>19.643212206629908</v>
      </c>
      <c r="X44" s="67">
        <f t="shared" si="4"/>
        <v>19.676901321354169</v>
      </c>
      <c r="Y44" s="67">
        <f t="shared" si="4"/>
        <v>20.993942936497255</v>
      </c>
      <c r="Z44" s="67">
        <f t="shared" si="4"/>
        <v>20.775844662352377</v>
      </c>
      <c r="AA44" s="67">
        <f t="shared" si="4"/>
        <v>21.347115906516876</v>
      </c>
      <c r="AB44" s="67">
        <f t="shared" si="4"/>
        <v>22.08483554396566</v>
      </c>
      <c r="AC44" s="67">
        <f t="shared" si="4"/>
        <v>22.499928345626234</v>
      </c>
      <c r="AD44" s="67">
        <f t="shared" si="4"/>
        <v>22.021440853900792</v>
      </c>
      <c r="AE44" s="67">
        <f t="shared" si="4"/>
        <v>21.631487333889098</v>
      </c>
    </row>
    <row r="45" spans="1:31" s="65" customFormat="1" ht="18" customHeight="1" x14ac:dyDescent="0.15">
      <c r="A45" s="22" t="s">
        <v>143</v>
      </c>
      <c r="B45" s="67" t="e">
        <f t="shared" si="5"/>
        <v>#DIV/0!</v>
      </c>
      <c r="C45" s="67" t="e">
        <f t="shared" si="5"/>
        <v>#DIV/0!</v>
      </c>
      <c r="D45" s="67" t="e">
        <f t="shared" si="5"/>
        <v>#DIV/0!</v>
      </c>
      <c r="E45" s="67" t="e">
        <f t="shared" si="5"/>
        <v>#DIV/0!</v>
      </c>
      <c r="F45" s="67" t="e">
        <f t="shared" si="5"/>
        <v>#DIV/0!</v>
      </c>
      <c r="G45" s="67" t="e">
        <f t="shared" si="5"/>
        <v>#DIV/0!</v>
      </c>
      <c r="H45" s="67" t="e">
        <f t="shared" si="5"/>
        <v>#DIV/0!</v>
      </c>
      <c r="I45" s="67" t="e">
        <f t="shared" si="5"/>
        <v>#DIV/0!</v>
      </c>
      <c r="J45" s="67" t="e">
        <f t="shared" si="5"/>
        <v>#DIV/0!</v>
      </c>
      <c r="K45" s="67" t="e">
        <f t="shared" si="5"/>
        <v>#DIV/0!</v>
      </c>
      <c r="L45" s="67" t="e">
        <f t="shared" si="5"/>
        <v>#DIV/0!</v>
      </c>
      <c r="M45" s="67" t="e">
        <f t="shared" si="5"/>
        <v>#DIV/0!</v>
      </c>
      <c r="N45" s="67" t="e">
        <f t="shared" si="5"/>
        <v>#DIV/0!</v>
      </c>
      <c r="O45" s="67" t="e">
        <f t="shared" si="5"/>
        <v>#DIV/0!</v>
      </c>
      <c r="P45" s="67" t="e">
        <f t="shared" si="5"/>
        <v>#DIV/0!</v>
      </c>
      <c r="Q45" s="67" t="e">
        <f t="shared" si="5"/>
        <v>#DIV/0!</v>
      </c>
      <c r="R45" s="67" t="e">
        <f t="shared" si="4"/>
        <v>#DIV/0!</v>
      </c>
      <c r="S45" s="67" t="e">
        <f t="shared" si="4"/>
        <v>#DIV/0!</v>
      </c>
      <c r="T45" s="67" t="e">
        <f t="shared" si="4"/>
        <v>#DIV/0!</v>
      </c>
      <c r="U45" s="67">
        <f t="shared" si="4"/>
        <v>0</v>
      </c>
      <c r="V45" s="67">
        <f t="shared" si="4"/>
        <v>0</v>
      </c>
      <c r="W45" s="67">
        <f t="shared" si="4"/>
        <v>0</v>
      </c>
      <c r="X45" s="67">
        <f t="shared" si="4"/>
        <v>0</v>
      </c>
      <c r="Y45" s="67">
        <f t="shared" si="4"/>
        <v>0</v>
      </c>
      <c r="Z45" s="67">
        <f t="shared" si="4"/>
        <v>0</v>
      </c>
      <c r="AA45" s="67">
        <f t="shared" si="4"/>
        <v>0</v>
      </c>
      <c r="AB45" s="67">
        <f t="shared" si="4"/>
        <v>0</v>
      </c>
      <c r="AC45" s="67">
        <f t="shared" si="4"/>
        <v>0</v>
      </c>
      <c r="AD45" s="67">
        <f t="shared" si="4"/>
        <v>0</v>
      </c>
      <c r="AE45" s="67">
        <f t="shared" si="4"/>
        <v>0</v>
      </c>
    </row>
    <row r="46" spans="1:31" s="65" customFormat="1" ht="18" customHeight="1" x14ac:dyDescent="0.15">
      <c r="A46" s="22" t="s">
        <v>145</v>
      </c>
      <c r="B46" s="67" t="e">
        <f t="shared" si="5"/>
        <v>#DIV/0!</v>
      </c>
      <c r="C46" s="67" t="e">
        <f t="shared" si="5"/>
        <v>#DIV/0!</v>
      </c>
      <c r="D46" s="67" t="e">
        <f t="shared" si="5"/>
        <v>#DIV/0!</v>
      </c>
      <c r="E46" s="67" t="e">
        <f t="shared" si="5"/>
        <v>#DIV/0!</v>
      </c>
      <c r="F46" s="67" t="e">
        <f t="shared" si="5"/>
        <v>#DIV/0!</v>
      </c>
      <c r="G46" s="67" t="e">
        <f t="shared" si="5"/>
        <v>#DIV/0!</v>
      </c>
      <c r="H46" s="67" t="e">
        <f t="shared" si="5"/>
        <v>#DIV/0!</v>
      </c>
      <c r="I46" s="67" t="e">
        <f t="shared" si="5"/>
        <v>#DIV/0!</v>
      </c>
      <c r="J46" s="67" t="e">
        <f t="shared" si="5"/>
        <v>#DIV/0!</v>
      </c>
      <c r="K46" s="67" t="e">
        <f t="shared" si="5"/>
        <v>#DIV/0!</v>
      </c>
      <c r="L46" s="67" t="e">
        <f t="shared" si="5"/>
        <v>#DIV/0!</v>
      </c>
      <c r="M46" s="67" t="e">
        <f t="shared" si="5"/>
        <v>#DIV/0!</v>
      </c>
      <c r="N46" s="67" t="e">
        <f t="shared" si="5"/>
        <v>#DIV/0!</v>
      </c>
      <c r="O46" s="67" t="e">
        <f t="shared" si="5"/>
        <v>#DIV/0!</v>
      </c>
      <c r="P46" s="67" t="e">
        <f t="shared" si="5"/>
        <v>#DIV/0!</v>
      </c>
      <c r="Q46" s="67" t="e">
        <f t="shared" si="5"/>
        <v>#DIV/0!</v>
      </c>
      <c r="R46" s="67" t="e">
        <f t="shared" si="4"/>
        <v>#DIV/0!</v>
      </c>
      <c r="S46" s="67" t="e">
        <f t="shared" si="4"/>
        <v>#DIV/0!</v>
      </c>
      <c r="T46" s="67" t="e">
        <f t="shared" si="4"/>
        <v>#DIV/0!</v>
      </c>
      <c r="U46" s="67">
        <f t="shared" si="4"/>
        <v>0</v>
      </c>
      <c r="V46" s="67">
        <f t="shared" si="4"/>
        <v>0</v>
      </c>
      <c r="W46" s="67">
        <f t="shared" si="4"/>
        <v>0</v>
      </c>
      <c r="X46" s="67">
        <f t="shared" si="4"/>
        <v>0</v>
      </c>
      <c r="Y46" s="67">
        <f t="shared" si="4"/>
        <v>0</v>
      </c>
      <c r="Z46" s="67">
        <f t="shared" si="4"/>
        <v>0</v>
      </c>
      <c r="AA46" s="67">
        <f t="shared" si="4"/>
        <v>0</v>
      </c>
      <c r="AB46" s="67">
        <f t="shared" si="4"/>
        <v>0</v>
      </c>
      <c r="AC46" s="67">
        <f t="shared" si="4"/>
        <v>0</v>
      </c>
      <c r="AD46" s="67">
        <f t="shared" si="4"/>
        <v>0</v>
      </c>
      <c r="AE46" s="67">
        <f t="shared" si="4"/>
        <v>0</v>
      </c>
    </row>
    <row r="47" spans="1:31" s="65" customFormat="1" ht="18" customHeight="1" x14ac:dyDescent="0.15">
      <c r="A47" s="63" t="s">
        <v>147</v>
      </c>
      <c r="B47" s="67" t="e">
        <f t="shared" si="5"/>
        <v>#DIV/0!</v>
      </c>
      <c r="C47" s="67" t="e">
        <f t="shared" si="5"/>
        <v>#DIV/0!</v>
      </c>
      <c r="D47" s="67" t="e">
        <f t="shared" si="5"/>
        <v>#DIV/0!</v>
      </c>
      <c r="E47" s="67" t="e">
        <f t="shared" si="5"/>
        <v>#DIV/0!</v>
      </c>
      <c r="F47" s="67" t="e">
        <f t="shared" si="5"/>
        <v>#DIV/0!</v>
      </c>
      <c r="G47" s="67" t="e">
        <f t="shared" si="5"/>
        <v>#DIV/0!</v>
      </c>
      <c r="H47" s="67" t="e">
        <f t="shared" si="5"/>
        <v>#DIV/0!</v>
      </c>
      <c r="I47" s="67" t="e">
        <f t="shared" si="5"/>
        <v>#DIV/0!</v>
      </c>
      <c r="J47" s="67" t="e">
        <f t="shared" si="5"/>
        <v>#DIV/0!</v>
      </c>
      <c r="K47" s="67" t="e">
        <f t="shared" si="5"/>
        <v>#DIV/0!</v>
      </c>
      <c r="L47" s="67" t="e">
        <f t="shared" si="5"/>
        <v>#DIV/0!</v>
      </c>
      <c r="M47" s="67" t="e">
        <f t="shared" si="5"/>
        <v>#DIV/0!</v>
      </c>
      <c r="N47" s="67" t="e">
        <f t="shared" si="5"/>
        <v>#DIV/0!</v>
      </c>
      <c r="O47" s="67" t="e">
        <f t="shared" si="5"/>
        <v>#DIV/0!</v>
      </c>
      <c r="P47" s="67" t="e">
        <f t="shared" si="5"/>
        <v>#DIV/0!</v>
      </c>
      <c r="Q47" s="67" t="e">
        <f t="shared" si="5"/>
        <v>#DIV/0!</v>
      </c>
      <c r="R47" s="67" t="e">
        <f t="shared" si="4"/>
        <v>#DIV/0!</v>
      </c>
      <c r="S47" s="67" t="e">
        <f t="shared" si="4"/>
        <v>#DIV/0!</v>
      </c>
      <c r="T47" s="67" t="e">
        <f t="shared" si="4"/>
        <v>#DIV/0!</v>
      </c>
      <c r="U47" s="67">
        <f t="shared" si="4"/>
        <v>0</v>
      </c>
      <c r="V47" s="67">
        <f t="shared" si="4"/>
        <v>0</v>
      </c>
      <c r="W47" s="67">
        <f t="shared" si="4"/>
        <v>0</v>
      </c>
      <c r="X47" s="67">
        <f t="shared" si="4"/>
        <v>0</v>
      </c>
      <c r="Y47" s="67">
        <f t="shared" si="4"/>
        <v>0</v>
      </c>
      <c r="Z47" s="67">
        <f t="shared" si="4"/>
        <v>0</v>
      </c>
      <c r="AA47" s="67">
        <f t="shared" si="4"/>
        <v>0</v>
      </c>
      <c r="AB47" s="67">
        <f t="shared" si="4"/>
        <v>0</v>
      </c>
      <c r="AC47" s="67">
        <f t="shared" si="4"/>
        <v>0</v>
      </c>
      <c r="AD47" s="67">
        <f t="shared" si="4"/>
        <v>0</v>
      </c>
      <c r="AE47" s="67">
        <f t="shared" si="4"/>
        <v>0</v>
      </c>
    </row>
    <row r="48" spans="1:31" s="65" customFormat="1" ht="18" customHeight="1" x14ac:dyDescent="0.15">
      <c r="A48" s="22" t="s">
        <v>201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 t="e">
        <f>Q20/Q$27*100</f>
        <v>#DIV/0!</v>
      </c>
      <c r="R48" s="67" t="e">
        <f t="shared" si="4"/>
        <v>#DIV/0!</v>
      </c>
      <c r="S48" s="67" t="e">
        <f t="shared" si="4"/>
        <v>#DIV/0!</v>
      </c>
      <c r="T48" s="67" t="e">
        <f t="shared" si="4"/>
        <v>#DIV/0!</v>
      </c>
      <c r="U48" s="67">
        <f t="shared" si="4"/>
        <v>0</v>
      </c>
      <c r="V48" s="67">
        <f t="shared" si="4"/>
        <v>0</v>
      </c>
      <c r="W48" s="67">
        <f t="shared" si="4"/>
        <v>0</v>
      </c>
      <c r="X48" s="67">
        <f t="shared" si="4"/>
        <v>0</v>
      </c>
      <c r="Y48" s="67">
        <f t="shared" si="4"/>
        <v>0</v>
      </c>
      <c r="Z48" s="67">
        <f t="shared" si="4"/>
        <v>0</v>
      </c>
      <c r="AA48" s="67">
        <f t="shared" si="4"/>
        <v>0</v>
      </c>
      <c r="AB48" s="67">
        <f t="shared" si="4"/>
        <v>0</v>
      </c>
      <c r="AC48" s="67">
        <f t="shared" si="4"/>
        <v>0</v>
      </c>
      <c r="AD48" s="67">
        <f t="shared" si="4"/>
        <v>0</v>
      </c>
      <c r="AE48" s="67">
        <f t="shared" si="4"/>
        <v>0</v>
      </c>
    </row>
    <row r="49" spans="1:31" s="65" customFormat="1" ht="18" customHeight="1" x14ac:dyDescent="0.15">
      <c r="A49" s="22" t="s">
        <v>202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 t="e">
        <f>Q21/Q$27*100</f>
        <v>#DIV/0!</v>
      </c>
      <c r="R49" s="67" t="e">
        <f t="shared" si="4"/>
        <v>#DIV/0!</v>
      </c>
      <c r="S49" s="67" t="e">
        <f t="shared" si="4"/>
        <v>#DIV/0!</v>
      </c>
      <c r="T49" s="67" t="e">
        <f t="shared" si="4"/>
        <v>#DIV/0!</v>
      </c>
      <c r="U49" s="67">
        <f t="shared" si="4"/>
        <v>0</v>
      </c>
      <c r="V49" s="67">
        <f t="shared" si="4"/>
        <v>0</v>
      </c>
      <c r="W49" s="67">
        <f t="shared" si="4"/>
        <v>0</v>
      </c>
      <c r="X49" s="67">
        <f t="shared" si="4"/>
        <v>0</v>
      </c>
      <c r="Y49" s="67">
        <f t="shared" si="4"/>
        <v>0</v>
      </c>
      <c r="Z49" s="67">
        <f t="shared" si="4"/>
        <v>0</v>
      </c>
      <c r="AA49" s="67">
        <f t="shared" si="4"/>
        <v>0</v>
      </c>
      <c r="AB49" s="67">
        <f t="shared" si="4"/>
        <v>0</v>
      </c>
      <c r="AC49" s="67">
        <f t="shared" si="4"/>
        <v>0</v>
      </c>
      <c r="AD49" s="67">
        <f t="shared" si="4"/>
        <v>0</v>
      </c>
      <c r="AE49" s="67">
        <f t="shared" si="4"/>
        <v>0</v>
      </c>
    </row>
    <row r="50" spans="1:31" s="65" customFormat="1" ht="18" customHeight="1" x14ac:dyDescent="0.15">
      <c r="A50" s="22" t="s">
        <v>156</v>
      </c>
      <c r="B50" s="67" t="e">
        <f t="shared" ref="B50:I53" si="6">B23/B$27*100</f>
        <v>#DIV/0!</v>
      </c>
      <c r="C50" s="67" t="e">
        <f t="shared" si="6"/>
        <v>#DIV/0!</v>
      </c>
      <c r="D50" s="67" t="e">
        <f t="shared" si="6"/>
        <v>#DIV/0!</v>
      </c>
      <c r="E50" s="67" t="e">
        <f t="shared" si="6"/>
        <v>#DIV/0!</v>
      </c>
      <c r="F50" s="67" t="e">
        <f t="shared" si="6"/>
        <v>#DIV/0!</v>
      </c>
      <c r="G50" s="67" t="e">
        <f t="shared" si="6"/>
        <v>#DIV/0!</v>
      </c>
      <c r="H50" s="67" t="e">
        <f t="shared" si="6"/>
        <v>#DIV/0!</v>
      </c>
      <c r="I50" s="67" t="e">
        <f t="shared" si="6"/>
        <v>#DIV/0!</v>
      </c>
      <c r="J50" s="67" t="e">
        <f t="shared" ref="J50:Q54" si="7">J22/J$27*100</f>
        <v>#DIV/0!</v>
      </c>
      <c r="K50" s="67" t="e">
        <f t="shared" si="7"/>
        <v>#DIV/0!</v>
      </c>
      <c r="L50" s="67" t="e">
        <f t="shared" si="7"/>
        <v>#DIV/0!</v>
      </c>
      <c r="M50" s="67" t="e">
        <f t="shared" si="7"/>
        <v>#DIV/0!</v>
      </c>
      <c r="N50" s="67" t="e">
        <f t="shared" si="7"/>
        <v>#DIV/0!</v>
      </c>
      <c r="O50" s="67" t="e">
        <f t="shared" si="7"/>
        <v>#DIV/0!</v>
      </c>
      <c r="P50" s="67" t="e">
        <f t="shared" si="7"/>
        <v>#DIV/0!</v>
      </c>
      <c r="Q50" s="67" t="e">
        <f t="shared" si="7"/>
        <v>#DIV/0!</v>
      </c>
      <c r="R50" s="67" t="e">
        <f t="shared" si="4"/>
        <v>#DIV/0!</v>
      </c>
      <c r="S50" s="67" t="e">
        <f t="shared" si="4"/>
        <v>#DIV/0!</v>
      </c>
      <c r="T50" s="67" t="e">
        <f t="shared" si="4"/>
        <v>#DIV/0!</v>
      </c>
      <c r="U50" s="67">
        <f t="shared" si="4"/>
        <v>0</v>
      </c>
      <c r="V50" s="67">
        <f t="shared" si="4"/>
        <v>0</v>
      </c>
      <c r="W50" s="67">
        <f t="shared" si="4"/>
        <v>0</v>
      </c>
      <c r="X50" s="67">
        <f t="shared" si="4"/>
        <v>0</v>
      </c>
      <c r="Y50" s="67">
        <f t="shared" si="4"/>
        <v>0</v>
      </c>
      <c r="Z50" s="67">
        <f t="shared" si="4"/>
        <v>0</v>
      </c>
      <c r="AA50" s="67">
        <f t="shared" si="4"/>
        <v>0</v>
      </c>
      <c r="AB50" s="67">
        <f t="shared" si="4"/>
        <v>0</v>
      </c>
      <c r="AC50" s="67">
        <f t="shared" si="4"/>
        <v>0</v>
      </c>
      <c r="AD50" s="67">
        <f t="shared" si="4"/>
        <v>0</v>
      </c>
      <c r="AE50" s="67">
        <f t="shared" si="4"/>
        <v>0</v>
      </c>
    </row>
    <row r="51" spans="1:31" s="65" customFormat="1" ht="18" customHeight="1" x14ac:dyDescent="0.15">
      <c r="A51" s="22" t="s">
        <v>157</v>
      </c>
      <c r="B51" s="67" t="e">
        <f t="shared" si="6"/>
        <v>#DIV/0!</v>
      </c>
      <c r="C51" s="67" t="e">
        <f t="shared" si="6"/>
        <v>#DIV/0!</v>
      </c>
      <c r="D51" s="67" t="e">
        <f t="shared" si="6"/>
        <v>#DIV/0!</v>
      </c>
      <c r="E51" s="67" t="e">
        <f t="shared" si="6"/>
        <v>#DIV/0!</v>
      </c>
      <c r="F51" s="67" t="e">
        <f t="shared" si="6"/>
        <v>#DIV/0!</v>
      </c>
      <c r="G51" s="67" t="e">
        <f t="shared" si="6"/>
        <v>#DIV/0!</v>
      </c>
      <c r="H51" s="67" t="e">
        <f t="shared" si="6"/>
        <v>#DIV/0!</v>
      </c>
      <c r="I51" s="67" t="e">
        <f t="shared" si="6"/>
        <v>#DIV/0!</v>
      </c>
      <c r="J51" s="67" t="e">
        <f t="shared" si="7"/>
        <v>#DIV/0!</v>
      </c>
      <c r="K51" s="67" t="e">
        <f t="shared" si="7"/>
        <v>#DIV/0!</v>
      </c>
      <c r="L51" s="67" t="e">
        <f t="shared" si="7"/>
        <v>#DIV/0!</v>
      </c>
      <c r="M51" s="67" t="e">
        <f t="shared" si="7"/>
        <v>#DIV/0!</v>
      </c>
      <c r="N51" s="67" t="e">
        <f t="shared" si="7"/>
        <v>#DIV/0!</v>
      </c>
      <c r="O51" s="67" t="e">
        <f t="shared" si="7"/>
        <v>#DIV/0!</v>
      </c>
      <c r="P51" s="67" t="e">
        <f t="shared" si="7"/>
        <v>#DIV/0!</v>
      </c>
      <c r="Q51" s="67" t="e">
        <f t="shared" si="7"/>
        <v>#DIV/0!</v>
      </c>
      <c r="R51" s="67" t="e">
        <f t="shared" si="4"/>
        <v>#DIV/0!</v>
      </c>
      <c r="S51" s="67" t="e">
        <f t="shared" si="4"/>
        <v>#DIV/0!</v>
      </c>
      <c r="T51" s="67" t="e">
        <f t="shared" si="4"/>
        <v>#DIV/0!</v>
      </c>
      <c r="U51" s="67">
        <f t="shared" si="4"/>
        <v>0</v>
      </c>
      <c r="V51" s="67">
        <f t="shared" si="4"/>
        <v>0</v>
      </c>
      <c r="W51" s="67">
        <f t="shared" si="4"/>
        <v>0</v>
      </c>
      <c r="X51" s="67">
        <f t="shared" si="4"/>
        <v>0</v>
      </c>
      <c r="Y51" s="67">
        <f t="shared" si="4"/>
        <v>0</v>
      </c>
      <c r="Z51" s="67">
        <f t="shared" si="4"/>
        <v>0</v>
      </c>
      <c r="AA51" s="67">
        <f t="shared" si="4"/>
        <v>0</v>
      </c>
      <c r="AB51" s="67">
        <f t="shared" si="4"/>
        <v>0</v>
      </c>
      <c r="AC51" s="67">
        <f t="shared" si="4"/>
        <v>0</v>
      </c>
      <c r="AD51" s="67">
        <f t="shared" si="4"/>
        <v>0</v>
      </c>
      <c r="AE51" s="67">
        <f t="shared" si="4"/>
        <v>0</v>
      </c>
    </row>
    <row r="52" spans="1:31" s="65" customFormat="1" ht="18" customHeight="1" x14ac:dyDescent="0.15">
      <c r="A52" s="22" t="s">
        <v>158</v>
      </c>
      <c r="B52" s="67" t="e">
        <f t="shared" si="6"/>
        <v>#DIV/0!</v>
      </c>
      <c r="C52" s="67" t="e">
        <f t="shared" si="6"/>
        <v>#DIV/0!</v>
      </c>
      <c r="D52" s="67" t="e">
        <f t="shared" si="6"/>
        <v>#DIV/0!</v>
      </c>
      <c r="E52" s="67" t="e">
        <f t="shared" si="6"/>
        <v>#DIV/0!</v>
      </c>
      <c r="F52" s="67" t="e">
        <f t="shared" si="6"/>
        <v>#DIV/0!</v>
      </c>
      <c r="G52" s="67" t="e">
        <f t="shared" si="6"/>
        <v>#DIV/0!</v>
      </c>
      <c r="H52" s="67" t="e">
        <f t="shared" si="6"/>
        <v>#DIV/0!</v>
      </c>
      <c r="I52" s="67" t="e">
        <f t="shared" si="6"/>
        <v>#DIV/0!</v>
      </c>
      <c r="J52" s="67" t="e">
        <f t="shared" si="7"/>
        <v>#DIV/0!</v>
      </c>
      <c r="K52" s="67" t="e">
        <f t="shared" si="7"/>
        <v>#DIV/0!</v>
      </c>
      <c r="L52" s="67" t="e">
        <f t="shared" si="7"/>
        <v>#DIV/0!</v>
      </c>
      <c r="M52" s="67" t="e">
        <f t="shared" si="7"/>
        <v>#DIV/0!</v>
      </c>
      <c r="N52" s="67" t="e">
        <f t="shared" si="7"/>
        <v>#DIV/0!</v>
      </c>
      <c r="O52" s="67" t="e">
        <f t="shared" si="7"/>
        <v>#DIV/0!</v>
      </c>
      <c r="P52" s="67" t="e">
        <f t="shared" si="7"/>
        <v>#DIV/0!</v>
      </c>
      <c r="Q52" s="67" t="e">
        <f t="shared" si="7"/>
        <v>#DIV/0!</v>
      </c>
      <c r="R52" s="67" t="e">
        <f t="shared" si="4"/>
        <v>#DIV/0!</v>
      </c>
      <c r="S52" s="67" t="e">
        <f t="shared" si="4"/>
        <v>#DIV/0!</v>
      </c>
      <c r="T52" s="67" t="e">
        <f t="shared" si="4"/>
        <v>#DIV/0!</v>
      </c>
      <c r="U52" s="67">
        <f t="shared" si="4"/>
        <v>0</v>
      </c>
      <c r="V52" s="67">
        <f t="shared" si="4"/>
        <v>0</v>
      </c>
      <c r="W52" s="67">
        <f t="shared" si="4"/>
        <v>0</v>
      </c>
      <c r="X52" s="67">
        <f t="shared" si="4"/>
        <v>0</v>
      </c>
      <c r="Y52" s="67">
        <f t="shared" si="4"/>
        <v>0</v>
      </c>
      <c r="Z52" s="67">
        <f t="shared" si="4"/>
        <v>0</v>
      </c>
      <c r="AA52" s="67">
        <f t="shared" si="4"/>
        <v>0</v>
      </c>
      <c r="AB52" s="67">
        <f t="shared" si="4"/>
        <v>0</v>
      </c>
      <c r="AC52" s="67">
        <f t="shared" si="4"/>
        <v>0</v>
      </c>
      <c r="AD52" s="67">
        <f t="shared" si="4"/>
        <v>0</v>
      </c>
      <c r="AE52" s="67">
        <f t="shared" si="4"/>
        <v>0</v>
      </c>
    </row>
    <row r="53" spans="1:31" s="65" customFormat="1" ht="18" customHeight="1" x14ac:dyDescent="0.15">
      <c r="A53" s="22" t="s">
        <v>159</v>
      </c>
      <c r="B53" s="67" t="e">
        <f t="shared" si="6"/>
        <v>#DIV/0!</v>
      </c>
      <c r="C53" s="67" t="e">
        <f t="shared" si="6"/>
        <v>#DIV/0!</v>
      </c>
      <c r="D53" s="67" t="e">
        <f t="shared" si="6"/>
        <v>#DIV/0!</v>
      </c>
      <c r="E53" s="67" t="e">
        <f t="shared" si="6"/>
        <v>#DIV/0!</v>
      </c>
      <c r="F53" s="67" t="e">
        <f t="shared" si="6"/>
        <v>#DIV/0!</v>
      </c>
      <c r="G53" s="67" t="e">
        <f t="shared" si="6"/>
        <v>#DIV/0!</v>
      </c>
      <c r="H53" s="67" t="e">
        <f t="shared" si="6"/>
        <v>#DIV/0!</v>
      </c>
      <c r="I53" s="67" t="e">
        <f t="shared" si="6"/>
        <v>#DIV/0!</v>
      </c>
      <c r="J53" s="67" t="e">
        <f t="shared" si="7"/>
        <v>#DIV/0!</v>
      </c>
      <c r="K53" s="67" t="e">
        <f t="shared" si="7"/>
        <v>#DIV/0!</v>
      </c>
      <c r="L53" s="67" t="e">
        <f t="shared" si="7"/>
        <v>#DIV/0!</v>
      </c>
      <c r="M53" s="67" t="e">
        <f t="shared" si="7"/>
        <v>#DIV/0!</v>
      </c>
      <c r="N53" s="67" t="e">
        <f t="shared" si="7"/>
        <v>#DIV/0!</v>
      </c>
      <c r="O53" s="67" t="e">
        <f t="shared" si="7"/>
        <v>#DIV/0!</v>
      </c>
      <c r="P53" s="67" t="e">
        <f t="shared" si="7"/>
        <v>#DIV/0!</v>
      </c>
      <c r="Q53" s="67" t="e">
        <f t="shared" si="7"/>
        <v>#DIV/0!</v>
      </c>
      <c r="R53" s="67" t="e">
        <f t="shared" si="4"/>
        <v>#DIV/0!</v>
      </c>
      <c r="S53" s="67" t="e">
        <f t="shared" si="4"/>
        <v>#DIV/0!</v>
      </c>
      <c r="T53" s="67" t="e">
        <f t="shared" si="4"/>
        <v>#DIV/0!</v>
      </c>
      <c r="U53" s="67">
        <f t="shared" si="4"/>
        <v>0</v>
      </c>
      <c r="V53" s="67">
        <f t="shared" si="4"/>
        <v>0</v>
      </c>
      <c r="W53" s="67">
        <f t="shared" si="4"/>
        <v>0</v>
      </c>
      <c r="X53" s="67">
        <f t="shared" si="4"/>
        <v>0</v>
      </c>
      <c r="Y53" s="67">
        <f t="shared" si="4"/>
        <v>0</v>
      </c>
      <c r="Z53" s="67">
        <f t="shared" si="4"/>
        <v>0</v>
      </c>
      <c r="AA53" s="67">
        <f t="shared" si="4"/>
        <v>0</v>
      </c>
      <c r="AB53" s="67">
        <f t="shared" si="4"/>
        <v>0</v>
      </c>
      <c r="AC53" s="67">
        <f t="shared" si="4"/>
        <v>0</v>
      </c>
      <c r="AD53" s="67">
        <f t="shared" si="4"/>
        <v>0</v>
      </c>
      <c r="AE53" s="67">
        <f t="shared" si="4"/>
        <v>0</v>
      </c>
    </row>
    <row r="54" spans="1:31" s="65" customFormat="1" ht="18" customHeight="1" x14ac:dyDescent="0.15">
      <c r="A54" s="22" t="s">
        <v>160</v>
      </c>
      <c r="B54" s="67" t="e">
        <f t="shared" ref="B54:I54" si="8">B26/B$27*100</f>
        <v>#DIV/0!</v>
      </c>
      <c r="C54" s="67" t="e">
        <f t="shared" si="8"/>
        <v>#DIV/0!</v>
      </c>
      <c r="D54" s="67" t="e">
        <f t="shared" si="8"/>
        <v>#DIV/0!</v>
      </c>
      <c r="E54" s="67" t="e">
        <f t="shared" si="8"/>
        <v>#DIV/0!</v>
      </c>
      <c r="F54" s="67" t="e">
        <f t="shared" si="8"/>
        <v>#DIV/0!</v>
      </c>
      <c r="G54" s="67" t="e">
        <f t="shared" si="8"/>
        <v>#DIV/0!</v>
      </c>
      <c r="H54" s="67" t="e">
        <f t="shared" si="8"/>
        <v>#DIV/0!</v>
      </c>
      <c r="I54" s="67" t="e">
        <f t="shared" si="8"/>
        <v>#DIV/0!</v>
      </c>
      <c r="J54" s="67" t="e">
        <f t="shared" si="7"/>
        <v>#DIV/0!</v>
      </c>
      <c r="K54" s="67" t="e">
        <f t="shared" si="7"/>
        <v>#DIV/0!</v>
      </c>
      <c r="L54" s="67" t="e">
        <f t="shared" si="7"/>
        <v>#DIV/0!</v>
      </c>
      <c r="M54" s="67" t="e">
        <f t="shared" si="7"/>
        <v>#DIV/0!</v>
      </c>
      <c r="N54" s="67" t="e">
        <f t="shared" si="7"/>
        <v>#DIV/0!</v>
      </c>
      <c r="O54" s="67" t="e">
        <f t="shared" si="7"/>
        <v>#DIV/0!</v>
      </c>
      <c r="P54" s="67" t="e">
        <f t="shared" si="7"/>
        <v>#DIV/0!</v>
      </c>
      <c r="Q54" s="67" t="e">
        <f t="shared" si="7"/>
        <v>#DIV/0!</v>
      </c>
      <c r="R54" s="67" t="e">
        <f t="shared" si="4"/>
        <v>#DIV/0!</v>
      </c>
      <c r="S54" s="67" t="e">
        <f t="shared" si="4"/>
        <v>#DIV/0!</v>
      </c>
      <c r="T54" s="67" t="e">
        <f t="shared" si="4"/>
        <v>#DIV/0!</v>
      </c>
      <c r="U54" s="67">
        <f t="shared" si="4"/>
        <v>0</v>
      </c>
      <c r="V54" s="67">
        <f t="shared" si="4"/>
        <v>0</v>
      </c>
      <c r="W54" s="67">
        <f t="shared" si="4"/>
        <v>0</v>
      </c>
      <c r="X54" s="67">
        <f t="shared" si="4"/>
        <v>0</v>
      </c>
      <c r="Y54" s="67">
        <f t="shared" si="4"/>
        <v>0</v>
      </c>
      <c r="Z54" s="67">
        <f t="shared" si="4"/>
        <v>0</v>
      </c>
      <c r="AA54" s="67">
        <f t="shared" si="4"/>
        <v>0</v>
      </c>
      <c r="AB54" s="67">
        <f t="shared" si="4"/>
        <v>0</v>
      </c>
      <c r="AC54" s="67">
        <f t="shared" si="4"/>
        <v>0</v>
      </c>
      <c r="AD54" s="67">
        <f t="shared" si="4"/>
        <v>0</v>
      </c>
      <c r="AE54" s="67">
        <f t="shared" si="4"/>
        <v>0</v>
      </c>
    </row>
    <row r="55" spans="1:31" s="65" customFormat="1" ht="18" customHeight="1" x14ac:dyDescent="0.15">
      <c r="A55" s="22" t="s">
        <v>67</v>
      </c>
      <c r="B55" s="67" t="e">
        <f>SUM(B32:B54)</f>
        <v>#DIV/0!</v>
      </c>
      <c r="C55" s="67" t="e">
        <f t="shared" ref="C55:U55" si="9">SUM(C32:C54)</f>
        <v>#DIV/0!</v>
      </c>
      <c r="D55" s="67" t="e">
        <f t="shared" si="9"/>
        <v>#DIV/0!</v>
      </c>
      <c r="E55" s="67" t="e">
        <f t="shared" si="9"/>
        <v>#DIV/0!</v>
      </c>
      <c r="F55" s="67" t="e">
        <f t="shared" si="9"/>
        <v>#DIV/0!</v>
      </c>
      <c r="G55" s="67" t="e">
        <f t="shared" si="9"/>
        <v>#DIV/0!</v>
      </c>
      <c r="H55" s="67" t="e">
        <f t="shared" si="9"/>
        <v>#DIV/0!</v>
      </c>
      <c r="I55" s="67" t="e">
        <f t="shared" si="9"/>
        <v>#DIV/0!</v>
      </c>
      <c r="J55" s="67" t="e">
        <f t="shared" si="9"/>
        <v>#DIV/0!</v>
      </c>
      <c r="K55" s="67" t="e">
        <f t="shared" si="9"/>
        <v>#DIV/0!</v>
      </c>
      <c r="L55" s="67" t="e">
        <f t="shared" si="9"/>
        <v>#DIV/0!</v>
      </c>
      <c r="M55" s="67" t="e">
        <f t="shared" si="9"/>
        <v>#DIV/0!</v>
      </c>
      <c r="N55" s="67" t="e">
        <f t="shared" si="9"/>
        <v>#DIV/0!</v>
      </c>
      <c r="O55" s="67" t="e">
        <f t="shared" si="9"/>
        <v>#DIV/0!</v>
      </c>
      <c r="P55" s="67" t="e">
        <f t="shared" si="9"/>
        <v>#DIV/0!</v>
      </c>
      <c r="Q55" s="67" t="e">
        <f t="shared" si="9"/>
        <v>#DIV/0!</v>
      </c>
      <c r="R55" s="67" t="e">
        <f t="shared" si="9"/>
        <v>#DIV/0!</v>
      </c>
      <c r="S55" s="67" t="e">
        <f t="shared" si="9"/>
        <v>#DIV/0!</v>
      </c>
      <c r="T55" s="67" t="e">
        <f t="shared" si="9"/>
        <v>#DIV/0!</v>
      </c>
      <c r="U55" s="67">
        <f t="shared" si="9"/>
        <v>100</v>
      </c>
      <c r="V55" s="67">
        <f>SUM(V32:V54)</f>
        <v>100.00000000000001</v>
      </c>
      <c r="W55" s="67">
        <f>SUM(W32:W54)</f>
        <v>100</v>
      </c>
      <c r="X55" s="67">
        <f>SUM(X32:X54)</f>
        <v>100</v>
      </c>
      <c r="Y55" s="67">
        <f t="shared" ref="Y55:AE55" si="10">SUM(Y32:Y54)</f>
        <v>100</v>
      </c>
      <c r="Z55" s="67">
        <f t="shared" si="10"/>
        <v>100</v>
      </c>
      <c r="AA55" s="67">
        <f t="shared" si="10"/>
        <v>100</v>
      </c>
      <c r="AB55" s="67">
        <f t="shared" si="10"/>
        <v>100</v>
      </c>
      <c r="AC55" s="67">
        <f t="shared" si="10"/>
        <v>100</v>
      </c>
      <c r="AD55" s="67">
        <f t="shared" si="10"/>
        <v>100</v>
      </c>
      <c r="AE55" s="67">
        <f t="shared" si="10"/>
        <v>100.00000000000001</v>
      </c>
    </row>
    <row r="56" spans="1:31" s="65" customFormat="1" ht="18" customHeight="1" x14ac:dyDescent="0.15">
      <c r="B56" s="34"/>
      <c r="C56" s="34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</row>
    <row r="57" spans="1:31" s="65" customFormat="1" ht="18" customHeight="1" x14ac:dyDescent="0.2">
      <c r="J57" s="66"/>
      <c r="K57" s="66"/>
    </row>
    <row r="58" spans="1:31" s="65" customFormat="1" ht="18" customHeight="1" x14ac:dyDescent="0.2">
      <c r="J58" s="66"/>
      <c r="K58" s="66"/>
    </row>
    <row r="59" spans="1:31" s="65" customFormat="1" ht="18" customHeight="1" x14ac:dyDescent="0.2">
      <c r="J59" s="66"/>
      <c r="K59" s="66"/>
    </row>
    <row r="60" spans="1:31" s="65" customFormat="1" ht="18" customHeight="1" x14ac:dyDescent="0.2">
      <c r="J60" s="66"/>
      <c r="K60" s="66"/>
    </row>
    <row r="61" spans="1:31" s="65" customFormat="1" ht="18" customHeight="1" x14ac:dyDescent="0.2">
      <c r="J61" s="66"/>
      <c r="K61" s="66"/>
    </row>
    <row r="62" spans="1:31" s="65" customFormat="1" ht="18" customHeight="1" x14ac:dyDescent="0.2">
      <c r="J62" s="66"/>
      <c r="K62" s="66"/>
    </row>
    <row r="63" spans="1:31" s="65" customFormat="1" ht="18" customHeight="1" x14ac:dyDescent="0.2">
      <c r="J63" s="66"/>
      <c r="K63" s="66"/>
    </row>
    <row r="64" spans="1:31" s="65" customFormat="1" ht="18" customHeight="1" x14ac:dyDescent="0.2">
      <c r="J64" s="66"/>
      <c r="K64" s="66"/>
    </row>
    <row r="65" spans="10:11" s="65" customFormat="1" ht="18" customHeight="1" x14ac:dyDescent="0.2">
      <c r="J65" s="66"/>
      <c r="K65" s="66"/>
    </row>
    <row r="66" spans="10:11" s="65" customFormat="1" ht="18" customHeight="1" x14ac:dyDescent="0.2">
      <c r="J66" s="66"/>
      <c r="K66" s="66"/>
    </row>
    <row r="67" spans="10:11" s="65" customFormat="1" ht="18" customHeight="1" x14ac:dyDescent="0.2">
      <c r="J67" s="66"/>
      <c r="K67" s="66"/>
    </row>
    <row r="68" spans="10:11" s="65" customFormat="1" ht="18" customHeight="1" x14ac:dyDescent="0.2">
      <c r="J68" s="66"/>
      <c r="K68" s="66"/>
    </row>
    <row r="69" spans="10:11" s="65" customFormat="1" ht="18" customHeight="1" x14ac:dyDescent="0.2">
      <c r="J69" s="66"/>
      <c r="K69" s="66"/>
    </row>
    <row r="70" spans="10:11" s="65" customFormat="1" ht="18" customHeight="1" x14ac:dyDescent="0.2">
      <c r="J70" s="66"/>
      <c r="K70" s="66"/>
    </row>
    <row r="71" spans="10:11" s="65" customFormat="1" ht="18" customHeight="1" x14ac:dyDescent="0.2">
      <c r="J71" s="66"/>
      <c r="K71" s="66"/>
    </row>
    <row r="72" spans="10:11" s="65" customFormat="1" ht="18" customHeight="1" x14ac:dyDescent="0.2">
      <c r="J72" s="66"/>
      <c r="K72" s="66"/>
    </row>
    <row r="73" spans="10:11" s="65" customFormat="1" ht="18" customHeight="1" x14ac:dyDescent="0.2">
      <c r="J73" s="66"/>
      <c r="K73" s="66"/>
    </row>
    <row r="74" spans="10:11" s="65" customFormat="1" ht="18" customHeight="1" x14ac:dyDescent="0.2">
      <c r="J74" s="66"/>
      <c r="K74" s="66"/>
    </row>
    <row r="75" spans="10:11" s="65" customFormat="1" ht="18" customHeight="1" x14ac:dyDescent="0.2">
      <c r="J75" s="66"/>
      <c r="K75" s="66"/>
    </row>
    <row r="76" spans="10:11" s="65" customFormat="1" ht="18" customHeight="1" x14ac:dyDescent="0.2">
      <c r="J76" s="66"/>
      <c r="K76" s="66"/>
    </row>
    <row r="77" spans="10:11" s="65" customFormat="1" ht="18" customHeight="1" x14ac:dyDescent="0.2">
      <c r="J77" s="66"/>
      <c r="K77" s="66"/>
    </row>
    <row r="78" spans="10:11" s="65" customFormat="1" ht="18" customHeight="1" x14ac:dyDescent="0.2">
      <c r="J78" s="66"/>
      <c r="K78" s="66"/>
    </row>
    <row r="79" spans="10:11" s="65" customFormat="1" ht="18" customHeight="1" x14ac:dyDescent="0.2">
      <c r="J79" s="66"/>
      <c r="K79" s="66"/>
    </row>
    <row r="80" spans="10:11" s="65" customFormat="1" ht="18" customHeight="1" x14ac:dyDescent="0.2">
      <c r="J80" s="66"/>
      <c r="K80" s="66"/>
    </row>
    <row r="81" spans="10:11" s="65" customFormat="1" ht="18" customHeight="1" x14ac:dyDescent="0.2">
      <c r="J81" s="66"/>
      <c r="K81" s="66"/>
    </row>
    <row r="82" spans="10:11" s="65" customFormat="1" ht="18" customHeight="1" x14ac:dyDescent="0.2">
      <c r="J82" s="66"/>
      <c r="K82" s="66"/>
    </row>
    <row r="83" spans="10:11" s="65" customFormat="1" ht="18" customHeight="1" x14ac:dyDescent="0.2">
      <c r="J83" s="66"/>
      <c r="K83" s="66"/>
    </row>
    <row r="84" spans="10:11" s="65" customFormat="1" ht="18" customHeight="1" x14ac:dyDescent="0.2">
      <c r="J84" s="66"/>
      <c r="K84" s="66"/>
    </row>
    <row r="85" spans="10:11" s="65" customFormat="1" ht="18" customHeight="1" x14ac:dyDescent="0.2">
      <c r="J85" s="66"/>
      <c r="K85" s="66"/>
    </row>
    <row r="86" spans="10:11" s="65" customFormat="1" ht="18" customHeight="1" x14ac:dyDescent="0.2">
      <c r="J86" s="66"/>
      <c r="K86" s="66"/>
    </row>
    <row r="87" spans="10:11" s="65" customFormat="1" ht="18" customHeight="1" x14ac:dyDescent="0.2">
      <c r="J87" s="66"/>
      <c r="K87" s="66"/>
    </row>
    <row r="88" spans="10:11" s="65" customFormat="1" ht="18" customHeight="1" x14ac:dyDescent="0.2">
      <c r="J88" s="66"/>
      <c r="K88" s="66"/>
    </row>
    <row r="89" spans="10:11" s="65" customFormat="1" ht="18" customHeight="1" x14ac:dyDescent="0.2">
      <c r="J89" s="66"/>
      <c r="K89" s="66"/>
    </row>
    <row r="90" spans="10:11" s="65" customFormat="1" ht="18" customHeight="1" x14ac:dyDescent="0.2">
      <c r="J90" s="66"/>
      <c r="K90" s="66"/>
    </row>
    <row r="91" spans="10:11" s="65" customFormat="1" ht="18" customHeight="1" x14ac:dyDescent="0.2">
      <c r="J91" s="66"/>
      <c r="K91" s="66"/>
    </row>
    <row r="92" spans="10:11" s="65" customFormat="1" ht="18" customHeight="1" x14ac:dyDescent="0.2">
      <c r="J92" s="66"/>
      <c r="K92" s="66"/>
    </row>
    <row r="93" spans="10:11" s="65" customFormat="1" ht="18" customHeight="1" x14ac:dyDescent="0.2">
      <c r="J93" s="66"/>
      <c r="K93" s="66"/>
    </row>
    <row r="94" spans="10:11" s="65" customFormat="1" ht="18" customHeight="1" x14ac:dyDescent="0.2">
      <c r="J94" s="66"/>
      <c r="K94" s="66"/>
    </row>
    <row r="95" spans="10:11" s="65" customFormat="1" ht="18" customHeight="1" x14ac:dyDescent="0.2">
      <c r="J95" s="66"/>
      <c r="K95" s="66"/>
    </row>
    <row r="96" spans="10:11" s="65" customFormat="1" ht="18" customHeight="1" x14ac:dyDescent="0.2">
      <c r="J96" s="66"/>
      <c r="K96" s="66"/>
    </row>
    <row r="97" spans="10:11" s="65" customFormat="1" ht="18" customHeight="1" x14ac:dyDescent="0.2">
      <c r="J97" s="66"/>
      <c r="K97" s="66"/>
    </row>
    <row r="98" spans="10:11" s="65" customFormat="1" ht="18" customHeight="1" x14ac:dyDescent="0.2">
      <c r="J98" s="66"/>
      <c r="K98" s="66"/>
    </row>
    <row r="99" spans="10:11" s="65" customFormat="1" ht="18" customHeight="1" x14ac:dyDescent="0.2">
      <c r="J99" s="66"/>
      <c r="K99" s="66"/>
    </row>
    <row r="100" spans="10:11" s="65" customFormat="1" ht="18" customHeight="1" x14ac:dyDescent="0.2">
      <c r="J100" s="66"/>
      <c r="K100" s="66"/>
    </row>
    <row r="101" spans="10:11" s="65" customFormat="1" ht="18" customHeight="1" x14ac:dyDescent="0.2">
      <c r="J101" s="66"/>
      <c r="K101" s="66"/>
    </row>
    <row r="102" spans="10:11" s="65" customFormat="1" ht="18" customHeight="1" x14ac:dyDescent="0.2">
      <c r="J102" s="66"/>
      <c r="K102" s="66"/>
    </row>
    <row r="103" spans="10:11" s="65" customFormat="1" ht="18" customHeight="1" x14ac:dyDescent="0.2">
      <c r="J103" s="66"/>
      <c r="K103" s="66"/>
    </row>
    <row r="104" spans="10:11" s="65" customFormat="1" ht="18" customHeight="1" x14ac:dyDescent="0.2">
      <c r="J104" s="66"/>
      <c r="K104" s="66"/>
    </row>
    <row r="105" spans="10:11" s="65" customFormat="1" ht="18" customHeight="1" x14ac:dyDescent="0.2">
      <c r="J105" s="66"/>
      <c r="K105" s="66"/>
    </row>
    <row r="106" spans="10:11" s="65" customFormat="1" ht="18" customHeight="1" x14ac:dyDescent="0.2">
      <c r="J106" s="66"/>
      <c r="K106" s="66"/>
    </row>
    <row r="107" spans="10:11" s="65" customFormat="1" ht="18" customHeight="1" x14ac:dyDescent="0.2">
      <c r="J107" s="66"/>
      <c r="K107" s="66"/>
    </row>
    <row r="108" spans="10:11" s="65" customFormat="1" ht="18" customHeight="1" x14ac:dyDescent="0.2">
      <c r="J108" s="66"/>
      <c r="K108" s="66"/>
    </row>
    <row r="109" spans="10:11" s="65" customFormat="1" ht="18" customHeight="1" x14ac:dyDescent="0.2">
      <c r="J109" s="66"/>
      <c r="K109" s="66"/>
    </row>
    <row r="110" spans="10:11" s="65" customFormat="1" ht="18" customHeight="1" x14ac:dyDescent="0.2">
      <c r="J110" s="66"/>
      <c r="K110" s="66"/>
    </row>
    <row r="111" spans="10:11" s="65" customFormat="1" ht="18" customHeight="1" x14ac:dyDescent="0.2">
      <c r="J111" s="66"/>
      <c r="K111" s="66"/>
    </row>
    <row r="112" spans="10:11" s="65" customFormat="1" ht="18" customHeight="1" x14ac:dyDescent="0.2">
      <c r="J112" s="66"/>
      <c r="K112" s="66"/>
    </row>
    <row r="113" spans="10:11" s="65" customFormat="1" ht="18" customHeight="1" x14ac:dyDescent="0.2">
      <c r="J113" s="66"/>
      <c r="K113" s="66"/>
    </row>
    <row r="114" spans="10:11" s="65" customFormat="1" ht="18" customHeight="1" x14ac:dyDescent="0.2">
      <c r="J114" s="66"/>
      <c r="K114" s="66"/>
    </row>
    <row r="115" spans="10:11" s="65" customFormat="1" ht="18" customHeight="1" x14ac:dyDescent="0.2">
      <c r="J115" s="66"/>
      <c r="K115" s="66"/>
    </row>
    <row r="116" spans="10:11" s="65" customFormat="1" ht="18" customHeight="1" x14ac:dyDescent="0.2">
      <c r="J116" s="66"/>
      <c r="K116" s="66"/>
    </row>
    <row r="117" spans="10:11" s="65" customFormat="1" ht="18" customHeight="1" x14ac:dyDescent="0.2">
      <c r="J117" s="66"/>
      <c r="K117" s="66"/>
    </row>
    <row r="118" spans="10:11" s="65" customFormat="1" ht="18" customHeight="1" x14ac:dyDescent="0.2">
      <c r="J118" s="66"/>
      <c r="K118" s="66"/>
    </row>
    <row r="119" spans="10:11" s="65" customFormat="1" ht="18" customHeight="1" x14ac:dyDescent="0.2">
      <c r="J119" s="66"/>
      <c r="K119" s="66"/>
    </row>
    <row r="120" spans="10:11" s="65" customFormat="1" ht="18" customHeight="1" x14ac:dyDescent="0.2">
      <c r="J120" s="66"/>
      <c r="K120" s="66"/>
    </row>
    <row r="121" spans="10:11" s="65" customFormat="1" ht="18" customHeight="1" x14ac:dyDescent="0.2">
      <c r="J121" s="66"/>
      <c r="K121" s="66"/>
    </row>
    <row r="122" spans="10:11" s="65" customFormat="1" ht="18" customHeight="1" x14ac:dyDescent="0.2">
      <c r="J122" s="66"/>
      <c r="K122" s="66"/>
    </row>
    <row r="123" spans="10:11" s="65" customFormat="1" ht="18" customHeight="1" x14ac:dyDescent="0.2">
      <c r="J123" s="66"/>
      <c r="K123" s="66"/>
    </row>
    <row r="124" spans="10:11" s="65" customFormat="1" ht="18" customHeight="1" x14ac:dyDescent="0.2">
      <c r="J124" s="66"/>
      <c r="K124" s="66"/>
    </row>
    <row r="125" spans="10:11" s="65" customFormat="1" ht="18" customHeight="1" x14ac:dyDescent="0.2">
      <c r="J125" s="66"/>
      <c r="K125" s="66"/>
    </row>
    <row r="126" spans="10:11" s="65" customFormat="1" ht="18" customHeight="1" x14ac:dyDescent="0.2">
      <c r="J126" s="66"/>
      <c r="K126" s="66"/>
    </row>
    <row r="127" spans="10:11" s="65" customFormat="1" ht="18" customHeight="1" x14ac:dyDescent="0.2">
      <c r="J127" s="66"/>
      <c r="K127" s="66"/>
    </row>
    <row r="128" spans="10:11" s="65" customFormat="1" ht="18" customHeight="1" x14ac:dyDescent="0.2">
      <c r="J128" s="66"/>
      <c r="K128" s="66"/>
    </row>
    <row r="129" spans="10:11" s="65" customFormat="1" ht="18" customHeight="1" x14ac:dyDescent="0.2">
      <c r="J129" s="66"/>
      <c r="K129" s="66"/>
    </row>
    <row r="130" spans="10:11" s="65" customFormat="1" ht="18" customHeight="1" x14ac:dyDescent="0.2">
      <c r="J130" s="66"/>
      <c r="K130" s="66"/>
    </row>
    <row r="131" spans="10:11" s="65" customFormat="1" ht="18" customHeight="1" x14ac:dyDescent="0.2">
      <c r="J131" s="66"/>
      <c r="K131" s="66"/>
    </row>
    <row r="132" spans="10:11" s="65" customFormat="1" ht="18" customHeight="1" x14ac:dyDescent="0.2">
      <c r="J132" s="66"/>
      <c r="K132" s="66"/>
    </row>
    <row r="133" spans="10:11" s="65" customFormat="1" ht="18" customHeight="1" x14ac:dyDescent="0.2">
      <c r="J133" s="66"/>
      <c r="K133" s="66"/>
    </row>
    <row r="134" spans="10:11" s="65" customFormat="1" ht="18" customHeight="1" x14ac:dyDescent="0.2">
      <c r="J134" s="66"/>
      <c r="K134" s="66"/>
    </row>
    <row r="135" spans="10:11" s="65" customFormat="1" ht="18" customHeight="1" x14ac:dyDescent="0.2">
      <c r="J135" s="66"/>
      <c r="K135" s="66"/>
    </row>
    <row r="136" spans="10:11" s="65" customFormat="1" ht="18" customHeight="1" x14ac:dyDescent="0.2">
      <c r="J136" s="66"/>
      <c r="K136" s="66"/>
    </row>
    <row r="137" spans="10:11" s="65" customFormat="1" ht="18" customHeight="1" x14ac:dyDescent="0.2">
      <c r="J137" s="66"/>
      <c r="K137" s="66"/>
    </row>
    <row r="138" spans="10:11" s="65" customFormat="1" ht="18" customHeight="1" x14ac:dyDescent="0.2">
      <c r="J138" s="66"/>
      <c r="K138" s="66"/>
    </row>
    <row r="139" spans="10:11" s="65" customFormat="1" ht="18" customHeight="1" x14ac:dyDescent="0.2">
      <c r="J139" s="66"/>
      <c r="K139" s="66"/>
    </row>
    <row r="140" spans="10:11" s="65" customFormat="1" ht="18" customHeight="1" x14ac:dyDescent="0.2">
      <c r="J140" s="66"/>
      <c r="K140" s="66"/>
    </row>
    <row r="141" spans="10:11" s="65" customFormat="1" ht="18" customHeight="1" x14ac:dyDescent="0.2">
      <c r="J141" s="66"/>
      <c r="K141" s="66"/>
    </row>
    <row r="142" spans="10:11" s="65" customFormat="1" ht="18" customHeight="1" x14ac:dyDescent="0.2">
      <c r="J142" s="66"/>
      <c r="K142" s="66"/>
    </row>
    <row r="143" spans="10:11" s="65" customFormat="1" ht="18" customHeight="1" x14ac:dyDescent="0.2">
      <c r="J143" s="66"/>
      <c r="K143" s="66"/>
    </row>
    <row r="144" spans="10:11" s="65" customFormat="1" ht="18" customHeight="1" x14ac:dyDescent="0.2">
      <c r="J144" s="66"/>
      <c r="K144" s="66"/>
    </row>
    <row r="145" spans="10:11" s="65" customFormat="1" ht="18" customHeight="1" x14ac:dyDescent="0.2">
      <c r="J145" s="66"/>
      <c r="K145" s="66"/>
    </row>
    <row r="146" spans="10:11" s="65" customFormat="1" ht="18" customHeight="1" x14ac:dyDescent="0.2">
      <c r="J146" s="66"/>
      <c r="K146" s="66"/>
    </row>
    <row r="147" spans="10:11" s="65" customFormat="1" ht="18" customHeight="1" x14ac:dyDescent="0.2">
      <c r="J147" s="66"/>
      <c r="K147" s="66"/>
    </row>
    <row r="148" spans="10:11" s="65" customFormat="1" ht="18" customHeight="1" x14ac:dyDescent="0.2">
      <c r="J148" s="66"/>
      <c r="K148" s="66"/>
    </row>
    <row r="149" spans="10:11" s="65" customFormat="1" ht="18" customHeight="1" x14ac:dyDescent="0.2">
      <c r="J149" s="66"/>
      <c r="K149" s="66"/>
    </row>
    <row r="150" spans="10:11" s="65" customFormat="1" ht="18" customHeight="1" x14ac:dyDescent="0.2">
      <c r="J150" s="66"/>
      <c r="K150" s="66"/>
    </row>
    <row r="151" spans="10:11" s="65" customFormat="1" ht="18" customHeight="1" x14ac:dyDescent="0.2">
      <c r="J151" s="66"/>
      <c r="K151" s="66"/>
    </row>
    <row r="152" spans="10:11" s="65" customFormat="1" ht="18" customHeight="1" x14ac:dyDescent="0.2">
      <c r="J152" s="66"/>
      <c r="K152" s="66"/>
    </row>
    <row r="153" spans="10:11" s="65" customFormat="1" ht="18" customHeight="1" x14ac:dyDescent="0.2">
      <c r="J153" s="66"/>
      <c r="K153" s="66"/>
    </row>
    <row r="154" spans="10:11" s="65" customFormat="1" ht="18" customHeight="1" x14ac:dyDescent="0.2">
      <c r="J154" s="66"/>
      <c r="K154" s="66"/>
    </row>
    <row r="155" spans="10:11" s="65" customFormat="1" ht="18" customHeight="1" x14ac:dyDescent="0.2">
      <c r="J155" s="66"/>
      <c r="K155" s="66"/>
    </row>
    <row r="156" spans="10:11" s="65" customFormat="1" ht="18" customHeight="1" x14ac:dyDescent="0.2">
      <c r="J156" s="66"/>
      <c r="K156" s="66"/>
    </row>
    <row r="157" spans="10:11" s="65" customFormat="1" ht="18" customHeight="1" x14ac:dyDescent="0.2">
      <c r="J157" s="66"/>
      <c r="K157" s="66"/>
    </row>
    <row r="158" spans="10:11" s="65" customFormat="1" ht="18" customHeight="1" x14ac:dyDescent="0.2">
      <c r="J158" s="66"/>
      <c r="K158" s="66"/>
    </row>
    <row r="159" spans="10:11" s="65" customFormat="1" ht="18" customHeight="1" x14ac:dyDescent="0.2">
      <c r="J159" s="66"/>
      <c r="K159" s="66"/>
    </row>
    <row r="160" spans="10:11" s="65" customFormat="1" ht="18" customHeight="1" x14ac:dyDescent="0.2">
      <c r="J160" s="66"/>
      <c r="K160" s="66"/>
    </row>
    <row r="161" spans="10:11" s="65" customFormat="1" ht="18" customHeight="1" x14ac:dyDescent="0.2">
      <c r="J161" s="66"/>
      <c r="K161" s="66"/>
    </row>
    <row r="162" spans="10:11" s="65" customFormat="1" ht="18" customHeight="1" x14ac:dyDescent="0.2">
      <c r="J162" s="66"/>
      <c r="K162" s="66"/>
    </row>
    <row r="163" spans="10:11" s="65" customFormat="1" ht="18" customHeight="1" x14ac:dyDescent="0.2">
      <c r="J163" s="66"/>
      <c r="K163" s="66"/>
    </row>
    <row r="164" spans="10:11" s="65" customFormat="1" ht="18" customHeight="1" x14ac:dyDescent="0.2">
      <c r="J164" s="66"/>
      <c r="K164" s="66"/>
    </row>
    <row r="165" spans="10:11" s="65" customFormat="1" ht="18" customHeight="1" x14ac:dyDescent="0.2">
      <c r="J165" s="66"/>
      <c r="K165" s="66"/>
    </row>
    <row r="166" spans="10:11" s="65" customFormat="1" ht="18" customHeight="1" x14ac:dyDescent="0.2">
      <c r="J166" s="66"/>
      <c r="K166" s="66"/>
    </row>
    <row r="167" spans="10:11" s="65" customFormat="1" ht="18" customHeight="1" x14ac:dyDescent="0.2">
      <c r="J167" s="66"/>
      <c r="K167" s="66"/>
    </row>
    <row r="168" spans="10:11" s="65" customFormat="1" ht="18" customHeight="1" x14ac:dyDescent="0.2">
      <c r="J168" s="66"/>
      <c r="K168" s="66"/>
    </row>
    <row r="169" spans="10:11" s="65" customFormat="1" ht="18" customHeight="1" x14ac:dyDescent="0.2">
      <c r="J169" s="66"/>
      <c r="K169" s="66"/>
    </row>
    <row r="170" spans="10:11" s="65" customFormat="1" ht="18" customHeight="1" x14ac:dyDescent="0.2">
      <c r="J170" s="66"/>
      <c r="K170" s="66"/>
    </row>
    <row r="171" spans="10:11" s="65" customFormat="1" ht="18" customHeight="1" x14ac:dyDescent="0.2">
      <c r="J171" s="66"/>
      <c r="K171" s="66"/>
    </row>
    <row r="172" spans="10:11" s="65" customFormat="1" ht="18" customHeight="1" x14ac:dyDescent="0.2">
      <c r="J172" s="66"/>
      <c r="K172" s="66"/>
    </row>
    <row r="173" spans="10:11" s="65" customFormat="1" ht="18" customHeight="1" x14ac:dyDescent="0.2">
      <c r="J173" s="66"/>
      <c r="K173" s="66"/>
    </row>
    <row r="174" spans="10:11" s="65" customFormat="1" ht="18" customHeight="1" x14ac:dyDescent="0.2">
      <c r="J174" s="66"/>
      <c r="K174" s="66"/>
    </row>
    <row r="175" spans="10:11" s="65" customFormat="1" ht="18" customHeight="1" x14ac:dyDescent="0.2">
      <c r="J175" s="66"/>
      <c r="K175" s="66"/>
    </row>
    <row r="176" spans="10:11" s="65" customFormat="1" ht="18" customHeight="1" x14ac:dyDescent="0.2">
      <c r="J176" s="66"/>
      <c r="K176" s="66"/>
    </row>
    <row r="177" spans="10:11" s="65" customFormat="1" ht="18" customHeight="1" x14ac:dyDescent="0.2">
      <c r="J177" s="66"/>
      <c r="K177" s="66"/>
    </row>
    <row r="178" spans="10:11" s="65" customFormat="1" ht="18" customHeight="1" x14ac:dyDescent="0.2">
      <c r="J178" s="66"/>
      <c r="K178" s="66"/>
    </row>
    <row r="179" spans="10:11" s="65" customFormat="1" ht="18" customHeight="1" x14ac:dyDescent="0.2">
      <c r="J179" s="66"/>
      <c r="K179" s="66"/>
    </row>
    <row r="180" spans="10:11" s="65" customFormat="1" ht="18" customHeight="1" x14ac:dyDescent="0.2">
      <c r="J180" s="66"/>
      <c r="K180" s="66"/>
    </row>
    <row r="181" spans="10:11" s="65" customFormat="1" ht="18" customHeight="1" x14ac:dyDescent="0.2">
      <c r="J181" s="66"/>
      <c r="K181" s="66"/>
    </row>
    <row r="182" spans="10:11" s="65" customFormat="1" ht="18" customHeight="1" x14ac:dyDescent="0.2">
      <c r="J182" s="66"/>
      <c r="K182" s="66"/>
    </row>
    <row r="183" spans="10:11" s="65" customFormat="1" ht="18" customHeight="1" x14ac:dyDescent="0.2">
      <c r="J183" s="66"/>
      <c r="K183" s="66"/>
    </row>
    <row r="184" spans="10:11" s="65" customFormat="1" ht="18" customHeight="1" x14ac:dyDescent="0.2">
      <c r="J184" s="66"/>
      <c r="K184" s="66"/>
    </row>
    <row r="185" spans="10:11" s="65" customFormat="1" ht="18" customHeight="1" x14ac:dyDescent="0.2">
      <c r="J185" s="66"/>
      <c r="K185" s="66"/>
    </row>
    <row r="186" spans="10:11" s="65" customFormat="1" ht="18" customHeight="1" x14ac:dyDescent="0.2">
      <c r="J186" s="66"/>
      <c r="K186" s="66"/>
    </row>
    <row r="187" spans="10:11" s="65" customFormat="1" ht="18" customHeight="1" x14ac:dyDescent="0.2">
      <c r="J187" s="66"/>
      <c r="K187" s="66"/>
    </row>
    <row r="188" spans="10:11" s="65" customFormat="1" ht="18" customHeight="1" x14ac:dyDescent="0.2">
      <c r="J188" s="66"/>
      <c r="K188" s="66"/>
    </row>
    <row r="189" spans="10:11" s="65" customFormat="1" ht="18" customHeight="1" x14ac:dyDescent="0.2">
      <c r="J189" s="66"/>
      <c r="K189" s="66"/>
    </row>
    <row r="190" spans="10:11" s="65" customFormat="1" ht="18" customHeight="1" x14ac:dyDescent="0.2">
      <c r="J190" s="66"/>
      <c r="K190" s="66"/>
    </row>
    <row r="191" spans="10:11" s="65" customFormat="1" ht="18" customHeight="1" x14ac:dyDescent="0.2">
      <c r="J191" s="66"/>
      <c r="K191" s="66"/>
    </row>
    <row r="192" spans="10:11" s="65" customFormat="1" ht="18" customHeight="1" x14ac:dyDescent="0.2">
      <c r="J192" s="66"/>
      <c r="K192" s="66"/>
    </row>
    <row r="193" spans="10:11" s="65" customFormat="1" ht="18" customHeight="1" x14ac:dyDescent="0.2">
      <c r="J193" s="66"/>
      <c r="K193" s="66"/>
    </row>
    <row r="194" spans="10:11" s="65" customFormat="1" ht="18" customHeight="1" x14ac:dyDescent="0.2">
      <c r="J194" s="66"/>
      <c r="K194" s="66"/>
    </row>
    <row r="195" spans="10:11" s="65" customFormat="1" ht="18" customHeight="1" x14ac:dyDescent="0.2">
      <c r="J195" s="66"/>
      <c r="K195" s="66"/>
    </row>
    <row r="196" spans="10:11" s="65" customFormat="1" ht="18" customHeight="1" x14ac:dyDescent="0.2">
      <c r="J196" s="66"/>
      <c r="K196" s="66"/>
    </row>
    <row r="197" spans="10:11" s="65" customFormat="1" ht="18" customHeight="1" x14ac:dyDescent="0.2">
      <c r="J197" s="66"/>
      <c r="K197" s="66"/>
    </row>
    <row r="198" spans="10:11" s="65" customFormat="1" ht="18" customHeight="1" x14ac:dyDescent="0.2">
      <c r="J198" s="66"/>
      <c r="K198" s="66"/>
    </row>
    <row r="199" spans="10:11" s="65" customFormat="1" ht="18" customHeight="1" x14ac:dyDescent="0.2">
      <c r="J199" s="66"/>
      <c r="K199" s="66"/>
    </row>
    <row r="200" spans="10:11" s="65" customFormat="1" ht="18" customHeight="1" x14ac:dyDescent="0.2">
      <c r="J200" s="66"/>
      <c r="K200" s="66"/>
    </row>
    <row r="201" spans="10:11" s="34" customFormat="1" ht="18" customHeight="1" x14ac:dyDescent="0.15">
      <c r="J201" s="35"/>
      <c r="K201" s="35"/>
    </row>
    <row r="202" spans="10:11" s="34" customFormat="1" ht="18" customHeight="1" x14ac:dyDescent="0.15">
      <c r="J202" s="35"/>
      <c r="K202" s="35"/>
    </row>
    <row r="203" spans="10:11" s="34" customFormat="1" ht="18" customHeight="1" x14ac:dyDescent="0.15">
      <c r="J203" s="35"/>
      <c r="K203" s="35"/>
    </row>
    <row r="204" spans="10:11" s="34" customFormat="1" ht="18" customHeight="1" x14ac:dyDescent="0.15">
      <c r="J204" s="35"/>
      <c r="K204" s="35"/>
    </row>
    <row r="205" spans="10:11" s="34" customFormat="1" ht="18" customHeight="1" x14ac:dyDescent="0.15">
      <c r="J205" s="35"/>
      <c r="K205" s="35"/>
    </row>
    <row r="206" spans="10:11" s="34" customFormat="1" ht="18" customHeight="1" x14ac:dyDescent="0.15">
      <c r="J206" s="35"/>
      <c r="K206" s="35"/>
    </row>
    <row r="207" spans="10:11" s="34" customFormat="1" ht="18" customHeight="1" x14ac:dyDescent="0.15">
      <c r="J207" s="35"/>
      <c r="K207" s="35"/>
    </row>
    <row r="208" spans="10:11" s="34" customFormat="1" ht="18" customHeight="1" x14ac:dyDescent="0.15">
      <c r="J208" s="35"/>
      <c r="K208" s="35"/>
    </row>
    <row r="209" spans="10:11" s="34" customFormat="1" ht="18" customHeight="1" x14ac:dyDescent="0.15">
      <c r="J209" s="35"/>
      <c r="K209" s="35"/>
    </row>
    <row r="210" spans="10:11" s="34" customFormat="1" ht="18" customHeight="1" x14ac:dyDescent="0.15">
      <c r="J210" s="35"/>
      <c r="K210" s="35"/>
    </row>
    <row r="211" spans="10:11" s="34" customFormat="1" ht="18" customHeight="1" x14ac:dyDescent="0.15">
      <c r="J211" s="35"/>
      <c r="K211" s="35"/>
    </row>
    <row r="212" spans="10:11" s="34" customFormat="1" ht="18" customHeight="1" x14ac:dyDescent="0.15">
      <c r="J212" s="35"/>
      <c r="K212" s="35"/>
    </row>
    <row r="213" spans="10:11" s="34" customFormat="1" ht="18" customHeight="1" x14ac:dyDescent="0.15">
      <c r="J213" s="35"/>
      <c r="K213" s="35"/>
    </row>
    <row r="214" spans="10:11" s="34" customFormat="1" ht="18" customHeight="1" x14ac:dyDescent="0.15">
      <c r="J214" s="35"/>
      <c r="K214" s="35"/>
    </row>
    <row r="215" spans="10:11" s="34" customFormat="1" ht="18" customHeight="1" x14ac:dyDescent="0.15">
      <c r="J215" s="35"/>
      <c r="K215" s="35"/>
    </row>
    <row r="216" spans="10:11" s="34" customFormat="1" ht="18" customHeight="1" x14ac:dyDescent="0.15">
      <c r="J216" s="35"/>
      <c r="K216" s="35"/>
    </row>
    <row r="217" spans="10:11" s="34" customFormat="1" ht="18" customHeight="1" x14ac:dyDescent="0.15">
      <c r="J217" s="35"/>
      <c r="K217" s="35"/>
    </row>
    <row r="218" spans="10:11" s="34" customFormat="1" ht="18" customHeight="1" x14ac:dyDescent="0.15">
      <c r="J218" s="35"/>
      <c r="K218" s="35"/>
    </row>
    <row r="219" spans="10:11" s="34" customFormat="1" ht="18" customHeight="1" x14ac:dyDescent="0.15">
      <c r="J219" s="35"/>
      <c r="K219" s="35"/>
    </row>
    <row r="220" spans="10:11" s="34" customFormat="1" ht="18" customHeight="1" x14ac:dyDescent="0.15">
      <c r="J220" s="35"/>
      <c r="K220" s="35"/>
    </row>
    <row r="221" spans="10:11" s="34" customFormat="1" ht="18" customHeight="1" x14ac:dyDescent="0.15">
      <c r="J221" s="35"/>
      <c r="K221" s="35"/>
    </row>
    <row r="222" spans="10:11" s="34" customFormat="1" ht="18" customHeight="1" x14ac:dyDescent="0.15">
      <c r="J222" s="35"/>
      <c r="K222" s="35"/>
    </row>
    <row r="223" spans="10:11" s="34" customFormat="1" ht="18" customHeight="1" x14ac:dyDescent="0.15">
      <c r="J223" s="35"/>
      <c r="K223" s="35"/>
    </row>
    <row r="224" spans="10:11" s="34" customFormat="1" ht="18" customHeight="1" x14ac:dyDescent="0.15">
      <c r="J224" s="35"/>
      <c r="K224" s="35"/>
    </row>
    <row r="225" spans="10:11" s="34" customFormat="1" ht="18" customHeight="1" x14ac:dyDescent="0.15">
      <c r="J225" s="35"/>
      <c r="K225" s="35"/>
    </row>
    <row r="226" spans="10:11" s="34" customFormat="1" ht="18" customHeight="1" x14ac:dyDescent="0.15">
      <c r="J226" s="35"/>
      <c r="K226" s="35"/>
    </row>
    <row r="227" spans="10:11" s="34" customFormat="1" ht="18" customHeight="1" x14ac:dyDescent="0.15">
      <c r="J227" s="35"/>
      <c r="K227" s="35"/>
    </row>
    <row r="228" spans="10:11" s="34" customFormat="1" ht="18" customHeight="1" x14ac:dyDescent="0.15">
      <c r="J228" s="35"/>
      <c r="K228" s="35"/>
    </row>
    <row r="229" spans="10:11" s="34" customFormat="1" ht="18" customHeight="1" x14ac:dyDescent="0.15">
      <c r="J229" s="35"/>
      <c r="K229" s="35"/>
    </row>
    <row r="230" spans="10:11" s="34" customFormat="1" ht="18" customHeight="1" x14ac:dyDescent="0.15">
      <c r="J230" s="35"/>
      <c r="K230" s="35"/>
    </row>
    <row r="231" spans="10:11" s="34" customFormat="1" x14ac:dyDescent="0.15">
      <c r="J231" s="35"/>
      <c r="K231" s="35"/>
    </row>
    <row r="232" spans="10:11" s="34" customFormat="1" x14ac:dyDescent="0.15">
      <c r="J232" s="35"/>
      <c r="K232" s="35"/>
    </row>
    <row r="233" spans="10:11" s="34" customFormat="1" x14ac:dyDescent="0.15">
      <c r="J233" s="35"/>
      <c r="K233" s="35"/>
    </row>
    <row r="234" spans="10:11" s="34" customFormat="1" x14ac:dyDescent="0.15">
      <c r="J234" s="35"/>
      <c r="K234" s="35"/>
    </row>
    <row r="235" spans="10:11" s="34" customFormat="1" x14ac:dyDescent="0.15">
      <c r="J235" s="35"/>
      <c r="K235" s="35"/>
    </row>
    <row r="236" spans="10:11" s="34" customFormat="1" x14ac:dyDescent="0.15">
      <c r="J236" s="35"/>
      <c r="K236" s="35"/>
    </row>
    <row r="237" spans="10:11" s="34" customFormat="1" x14ac:dyDescent="0.15">
      <c r="J237" s="35"/>
      <c r="K237" s="35"/>
    </row>
    <row r="238" spans="10:11" s="34" customFormat="1" x14ac:dyDescent="0.15">
      <c r="J238" s="35"/>
      <c r="K238" s="35"/>
    </row>
    <row r="239" spans="10:11" s="34" customFormat="1" x14ac:dyDescent="0.15">
      <c r="J239" s="35"/>
      <c r="K239" s="35"/>
    </row>
    <row r="240" spans="10:11" s="34" customFormat="1" x14ac:dyDescent="0.15">
      <c r="J240" s="35"/>
      <c r="K240" s="35"/>
    </row>
    <row r="241" spans="10:11" s="34" customFormat="1" x14ac:dyDescent="0.15">
      <c r="J241" s="35"/>
      <c r="K241" s="35"/>
    </row>
    <row r="242" spans="10:11" s="34" customFormat="1" x14ac:dyDescent="0.15">
      <c r="J242" s="35"/>
      <c r="K242" s="35"/>
    </row>
    <row r="243" spans="10:11" s="34" customFormat="1" x14ac:dyDescent="0.15">
      <c r="J243" s="35"/>
      <c r="K243" s="35"/>
    </row>
    <row r="244" spans="10:11" s="34" customFormat="1" x14ac:dyDescent="0.15">
      <c r="J244" s="35"/>
      <c r="K244" s="35"/>
    </row>
    <row r="245" spans="10:11" s="34" customFormat="1" x14ac:dyDescent="0.15">
      <c r="J245" s="35"/>
      <c r="K245" s="35"/>
    </row>
    <row r="246" spans="10:11" s="34" customFormat="1" x14ac:dyDescent="0.15">
      <c r="J246" s="35"/>
      <c r="K246" s="35"/>
    </row>
    <row r="247" spans="10:11" s="34" customFormat="1" x14ac:dyDescent="0.15">
      <c r="J247" s="35"/>
      <c r="K247" s="35"/>
    </row>
    <row r="248" spans="10:11" s="34" customFormat="1" x14ac:dyDescent="0.15">
      <c r="J248" s="35"/>
      <c r="K248" s="35"/>
    </row>
    <row r="249" spans="10:11" s="34" customFormat="1" x14ac:dyDescent="0.15">
      <c r="J249" s="35"/>
      <c r="K249" s="35"/>
    </row>
    <row r="250" spans="10:11" s="34" customFormat="1" x14ac:dyDescent="0.15">
      <c r="J250" s="35"/>
      <c r="K250" s="35"/>
    </row>
    <row r="251" spans="10:11" s="34" customFormat="1" x14ac:dyDescent="0.15">
      <c r="J251" s="35"/>
      <c r="K251" s="35"/>
    </row>
    <row r="252" spans="10:11" s="34" customFormat="1" x14ac:dyDescent="0.15">
      <c r="J252" s="35"/>
      <c r="K252" s="35"/>
    </row>
    <row r="253" spans="10:11" s="34" customFormat="1" x14ac:dyDescent="0.15">
      <c r="J253" s="35"/>
      <c r="K253" s="35"/>
    </row>
    <row r="254" spans="10:11" s="34" customFormat="1" x14ac:dyDescent="0.15">
      <c r="J254" s="35"/>
      <c r="K254" s="35"/>
    </row>
    <row r="255" spans="10:11" s="34" customFormat="1" x14ac:dyDescent="0.15">
      <c r="J255" s="35"/>
      <c r="K255" s="35"/>
    </row>
    <row r="256" spans="10:11" s="34" customFormat="1" x14ac:dyDescent="0.15">
      <c r="J256" s="35"/>
      <c r="K256" s="35"/>
    </row>
    <row r="257" spans="10:11" s="34" customFormat="1" x14ac:dyDescent="0.15">
      <c r="J257" s="35"/>
      <c r="K257" s="35"/>
    </row>
    <row r="258" spans="10:11" s="34" customFormat="1" x14ac:dyDescent="0.15">
      <c r="J258" s="35"/>
      <c r="K258" s="35"/>
    </row>
    <row r="259" spans="10:11" s="34" customFormat="1" x14ac:dyDescent="0.15">
      <c r="J259" s="35"/>
      <c r="K259" s="35"/>
    </row>
    <row r="260" spans="10:11" s="34" customFormat="1" x14ac:dyDescent="0.15">
      <c r="J260" s="35"/>
      <c r="K260" s="35"/>
    </row>
    <row r="261" spans="10:11" s="34" customFormat="1" x14ac:dyDescent="0.15">
      <c r="J261" s="35"/>
      <c r="K261" s="35"/>
    </row>
    <row r="262" spans="10:11" s="34" customFormat="1" x14ac:dyDescent="0.15">
      <c r="J262" s="35"/>
      <c r="K262" s="35"/>
    </row>
    <row r="263" spans="10:11" s="34" customFormat="1" x14ac:dyDescent="0.15">
      <c r="J263" s="35"/>
      <c r="K263" s="35"/>
    </row>
    <row r="264" spans="10:11" s="34" customFormat="1" x14ac:dyDescent="0.15">
      <c r="J264" s="35"/>
      <c r="K264" s="35"/>
    </row>
    <row r="265" spans="10:11" s="34" customFormat="1" x14ac:dyDescent="0.15">
      <c r="J265" s="35"/>
      <c r="K265" s="35"/>
    </row>
    <row r="266" spans="10:11" s="34" customFormat="1" x14ac:dyDescent="0.15">
      <c r="J266" s="35"/>
      <c r="K266" s="35"/>
    </row>
    <row r="267" spans="10:11" s="34" customFormat="1" x14ac:dyDescent="0.15">
      <c r="J267" s="35"/>
      <c r="K267" s="35"/>
    </row>
    <row r="268" spans="10:11" s="34" customFormat="1" x14ac:dyDescent="0.15">
      <c r="J268" s="35"/>
      <c r="K268" s="35"/>
    </row>
    <row r="269" spans="10:11" s="34" customFormat="1" x14ac:dyDescent="0.15">
      <c r="J269" s="35"/>
      <c r="K269" s="35"/>
    </row>
    <row r="270" spans="10:11" s="34" customFormat="1" x14ac:dyDescent="0.15">
      <c r="J270" s="35"/>
      <c r="K270" s="35"/>
    </row>
    <row r="271" spans="10:11" s="34" customFormat="1" x14ac:dyDescent="0.15">
      <c r="J271" s="35"/>
      <c r="K271" s="35"/>
    </row>
    <row r="272" spans="10:11" s="34" customFormat="1" x14ac:dyDescent="0.15">
      <c r="J272" s="35"/>
      <c r="K272" s="35"/>
    </row>
    <row r="273" spans="10:11" s="34" customFormat="1" x14ac:dyDescent="0.15">
      <c r="J273" s="35"/>
      <c r="K273" s="35"/>
    </row>
    <row r="274" spans="10:11" s="34" customFormat="1" x14ac:dyDescent="0.15">
      <c r="J274" s="35"/>
      <c r="K274" s="35"/>
    </row>
    <row r="275" spans="10:11" s="34" customFormat="1" x14ac:dyDescent="0.15">
      <c r="J275" s="35"/>
      <c r="K275" s="35"/>
    </row>
    <row r="276" spans="10:11" s="34" customFormat="1" x14ac:dyDescent="0.15">
      <c r="J276" s="35"/>
      <c r="K276" s="35"/>
    </row>
    <row r="277" spans="10:11" s="34" customFormat="1" x14ac:dyDescent="0.15">
      <c r="J277" s="35"/>
      <c r="K277" s="35"/>
    </row>
    <row r="278" spans="10:11" s="34" customFormat="1" x14ac:dyDescent="0.15">
      <c r="J278" s="35"/>
      <c r="K278" s="35"/>
    </row>
    <row r="279" spans="10:11" s="34" customFormat="1" x14ac:dyDescent="0.15">
      <c r="J279" s="35"/>
      <c r="K279" s="35"/>
    </row>
    <row r="280" spans="10:11" s="34" customFormat="1" x14ac:dyDescent="0.15">
      <c r="J280" s="35"/>
      <c r="K280" s="35"/>
    </row>
    <row r="281" spans="10:11" s="34" customFormat="1" x14ac:dyDescent="0.15">
      <c r="J281" s="35"/>
      <c r="K281" s="35"/>
    </row>
    <row r="282" spans="10:11" s="34" customFormat="1" x14ac:dyDescent="0.15">
      <c r="J282" s="35"/>
      <c r="K282" s="35"/>
    </row>
    <row r="283" spans="10:11" s="34" customFormat="1" x14ac:dyDescent="0.15">
      <c r="J283" s="35"/>
      <c r="K283" s="35"/>
    </row>
    <row r="284" spans="10:11" s="34" customFormat="1" x14ac:dyDescent="0.15">
      <c r="J284" s="35"/>
      <c r="K284" s="35"/>
    </row>
    <row r="285" spans="10:11" s="34" customFormat="1" x14ac:dyDescent="0.15">
      <c r="J285" s="35"/>
      <c r="K285" s="35"/>
    </row>
    <row r="286" spans="10:11" s="34" customFormat="1" x14ac:dyDescent="0.15">
      <c r="J286" s="35"/>
      <c r="K286" s="35"/>
    </row>
    <row r="287" spans="10:11" s="34" customFormat="1" x14ac:dyDescent="0.15">
      <c r="J287" s="35"/>
      <c r="K287" s="35"/>
    </row>
    <row r="288" spans="10:11" s="34" customFormat="1" x14ac:dyDescent="0.15">
      <c r="J288" s="35"/>
      <c r="K288" s="35"/>
    </row>
    <row r="289" spans="10:11" s="34" customFormat="1" x14ac:dyDescent="0.15">
      <c r="J289" s="35"/>
      <c r="K289" s="35"/>
    </row>
    <row r="290" spans="10:11" s="34" customFormat="1" x14ac:dyDescent="0.15">
      <c r="J290" s="35"/>
      <c r="K290" s="35"/>
    </row>
    <row r="291" spans="10:11" s="34" customFormat="1" x14ac:dyDescent="0.15">
      <c r="J291" s="35"/>
      <c r="K291" s="35"/>
    </row>
    <row r="292" spans="10:11" s="34" customFormat="1" x14ac:dyDescent="0.15">
      <c r="J292" s="35"/>
      <c r="K292" s="35"/>
    </row>
    <row r="293" spans="10:11" s="34" customFormat="1" x14ac:dyDescent="0.15">
      <c r="J293" s="35"/>
      <c r="K293" s="35"/>
    </row>
    <row r="294" spans="10:11" s="34" customFormat="1" x14ac:dyDescent="0.15">
      <c r="J294" s="35"/>
      <c r="K294" s="35"/>
    </row>
    <row r="295" spans="10:11" s="34" customFormat="1" x14ac:dyDescent="0.15">
      <c r="J295" s="35"/>
      <c r="K295" s="35"/>
    </row>
    <row r="296" spans="10:11" s="34" customFormat="1" x14ac:dyDescent="0.15">
      <c r="J296" s="35"/>
      <c r="K296" s="35"/>
    </row>
    <row r="297" spans="10:11" s="34" customFormat="1" x14ac:dyDescent="0.15">
      <c r="J297" s="35"/>
      <c r="K297" s="35"/>
    </row>
    <row r="298" spans="10:11" s="34" customFormat="1" x14ac:dyDescent="0.15">
      <c r="J298" s="35"/>
      <c r="K298" s="35"/>
    </row>
    <row r="299" spans="10:11" s="34" customFormat="1" x14ac:dyDescent="0.15">
      <c r="J299" s="35"/>
      <c r="K299" s="35"/>
    </row>
    <row r="300" spans="10:11" s="34" customFormat="1" x14ac:dyDescent="0.15">
      <c r="J300" s="35"/>
      <c r="K300" s="35"/>
    </row>
    <row r="301" spans="10:11" s="34" customFormat="1" x14ac:dyDescent="0.15">
      <c r="J301" s="35"/>
      <c r="K301" s="35"/>
    </row>
    <row r="302" spans="10:11" s="34" customFormat="1" x14ac:dyDescent="0.15">
      <c r="J302" s="35"/>
      <c r="K302" s="35"/>
    </row>
    <row r="303" spans="10:11" s="34" customFormat="1" x14ac:dyDescent="0.15">
      <c r="J303" s="35"/>
      <c r="K303" s="35"/>
    </row>
    <row r="304" spans="10:11" s="34" customFormat="1" x14ac:dyDescent="0.15">
      <c r="J304" s="35"/>
      <c r="K304" s="35"/>
    </row>
    <row r="305" spans="10:11" s="34" customFormat="1" x14ac:dyDescent="0.15">
      <c r="J305" s="35"/>
      <c r="K305" s="35"/>
    </row>
    <row r="306" spans="10:11" s="34" customFormat="1" x14ac:dyDescent="0.15">
      <c r="J306" s="35"/>
      <c r="K306" s="35"/>
    </row>
    <row r="307" spans="10:11" s="34" customFormat="1" x14ac:dyDescent="0.15">
      <c r="J307" s="35"/>
      <c r="K307" s="35"/>
    </row>
    <row r="308" spans="10:11" s="34" customFormat="1" x14ac:dyDescent="0.15">
      <c r="J308" s="35"/>
      <c r="K308" s="35"/>
    </row>
    <row r="309" spans="10:11" s="34" customFormat="1" x14ac:dyDescent="0.15">
      <c r="J309" s="35"/>
      <c r="K309" s="35"/>
    </row>
    <row r="310" spans="10:11" s="34" customFormat="1" x14ac:dyDescent="0.15">
      <c r="J310" s="35"/>
      <c r="K310" s="35"/>
    </row>
    <row r="311" spans="10:11" s="34" customFormat="1" x14ac:dyDescent="0.15">
      <c r="J311" s="35"/>
      <c r="K311" s="35"/>
    </row>
    <row r="312" spans="10:11" s="34" customFormat="1" x14ac:dyDescent="0.15">
      <c r="J312" s="35"/>
      <c r="K312" s="35"/>
    </row>
    <row r="313" spans="10:11" s="34" customFormat="1" x14ac:dyDescent="0.15">
      <c r="J313" s="35"/>
      <c r="K313" s="35"/>
    </row>
    <row r="314" spans="10:11" s="34" customFormat="1" x14ac:dyDescent="0.15">
      <c r="J314" s="35"/>
      <c r="K314" s="35"/>
    </row>
    <row r="315" spans="10:11" s="34" customFormat="1" x14ac:dyDescent="0.15">
      <c r="J315" s="35"/>
      <c r="K315" s="35"/>
    </row>
    <row r="316" spans="10:11" s="34" customFormat="1" x14ac:dyDescent="0.15">
      <c r="J316" s="35"/>
      <c r="K316" s="35"/>
    </row>
    <row r="317" spans="10:11" s="34" customFormat="1" x14ac:dyDescent="0.15">
      <c r="J317" s="35"/>
      <c r="K317" s="35"/>
    </row>
    <row r="318" spans="10:11" s="34" customFormat="1" x14ac:dyDescent="0.15">
      <c r="J318" s="35"/>
      <c r="K318" s="35"/>
    </row>
    <row r="319" spans="10:11" s="34" customFormat="1" x14ac:dyDescent="0.15">
      <c r="J319" s="35"/>
      <c r="K319" s="35"/>
    </row>
    <row r="320" spans="10:11" s="34" customFormat="1" x14ac:dyDescent="0.15">
      <c r="J320" s="35"/>
      <c r="K320" s="35"/>
    </row>
    <row r="321" spans="10:11" s="34" customFormat="1" x14ac:dyDescent="0.15">
      <c r="J321" s="35"/>
      <c r="K321" s="35"/>
    </row>
    <row r="322" spans="10:11" s="34" customFormat="1" x14ac:dyDescent="0.15">
      <c r="J322" s="35"/>
      <c r="K322" s="35"/>
    </row>
    <row r="323" spans="10:11" s="34" customFormat="1" x14ac:dyDescent="0.15">
      <c r="J323" s="35"/>
      <c r="K323" s="35"/>
    </row>
    <row r="324" spans="10:11" s="34" customFormat="1" x14ac:dyDescent="0.15">
      <c r="J324" s="35"/>
      <c r="K324" s="35"/>
    </row>
    <row r="325" spans="10:11" s="34" customFormat="1" x14ac:dyDescent="0.15">
      <c r="J325" s="35"/>
      <c r="K325" s="35"/>
    </row>
    <row r="326" spans="10:11" s="34" customFormat="1" x14ac:dyDescent="0.15">
      <c r="J326" s="35"/>
      <c r="K326" s="35"/>
    </row>
    <row r="327" spans="10:11" s="34" customFormat="1" x14ac:dyDescent="0.15">
      <c r="J327" s="35"/>
      <c r="K327" s="35"/>
    </row>
    <row r="328" spans="10:11" s="34" customFormat="1" x14ac:dyDescent="0.15">
      <c r="J328" s="35"/>
      <c r="K328" s="35"/>
    </row>
    <row r="329" spans="10:11" s="34" customFormat="1" x14ac:dyDescent="0.15">
      <c r="J329" s="35"/>
      <c r="K329" s="35"/>
    </row>
    <row r="330" spans="10:11" s="34" customFormat="1" x14ac:dyDescent="0.15">
      <c r="J330" s="35"/>
      <c r="K330" s="35"/>
    </row>
    <row r="331" spans="10:11" s="34" customFormat="1" x14ac:dyDescent="0.15">
      <c r="J331" s="35"/>
      <c r="K331" s="35"/>
    </row>
    <row r="332" spans="10:11" s="34" customFormat="1" x14ac:dyDescent="0.15">
      <c r="J332" s="35"/>
      <c r="K332" s="35"/>
    </row>
    <row r="333" spans="10:11" s="34" customFormat="1" x14ac:dyDescent="0.15">
      <c r="J333" s="35"/>
      <c r="K333" s="35"/>
    </row>
    <row r="334" spans="10:11" s="34" customFormat="1" x14ac:dyDescent="0.15">
      <c r="J334" s="35"/>
      <c r="K334" s="35"/>
    </row>
    <row r="335" spans="10:11" s="34" customFormat="1" x14ac:dyDescent="0.15">
      <c r="J335" s="35"/>
      <c r="K335" s="35"/>
    </row>
    <row r="336" spans="10:11" s="34" customFormat="1" x14ac:dyDescent="0.15">
      <c r="J336" s="35"/>
      <c r="K336" s="35"/>
    </row>
    <row r="337" spans="10:11" s="34" customFormat="1" x14ac:dyDescent="0.15">
      <c r="J337" s="35"/>
      <c r="K337" s="35"/>
    </row>
    <row r="338" spans="10:11" s="34" customFormat="1" x14ac:dyDescent="0.15">
      <c r="J338" s="35"/>
      <c r="K338" s="35"/>
    </row>
    <row r="339" spans="10:11" s="34" customFormat="1" x14ac:dyDescent="0.15">
      <c r="J339" s="35"/>
      <c r="K339" s="35"/>
    </row>
    <row r="340" spans="10:11" s="34" customFormat="1" x14ac:dyDescent="0.15">
      <c r="J340" s="35"/>
      <c r="K340" s="35"/>
    </row>
    <row r="341" spans="10:11" s="34" customFormat="1" x14ac:dyDescent="0.15">
      <c r="J341" s="35"/>
      <c r="K341" s="35"/>
    </row>
    <row r="342" spans="10:11" s="34" customFormat="1" x14ac:dyDescent="0.15">
      <c r="J342" s="35"/>
      <c r="K342" s="35"/>
    </row>
    <row r="343" spans="10:11" s="34" customFormat="1" x14ac:dyDescent="0.15">
      <c r="J343" s="35"/>
      <c r="K343" s="35"/>
    </row>
    <row r="344" spans="10:11" s="34" customFormat="1" x14ac:dyDescent="0.15">
      <c r="J344" s="35"/>
      <c r="K344" s="35"/>
    </row>
    <row r="345" spans="10:11" s="34" customFormat="1" x14ac:dyDescent="0.15">
      <c r="J345" s="35"/>
      <c r="K345" s="35"/>
    </row>
    <row r="346" spans="10:11" s="34" customFormat="1" x14ac:dyDescent="0.15">
      <c r="J346" s="35"/>
      <c r="K346" s="35"/>
    </row>
    <row r="347" spans="10:11" s="34" customFormat="1" x14ac:dyDescent="0.15">
      <c r="J347" s="35"/>
      <c r="K347" s="35"/>
    </row>
    <row r="348" spans="10:11" s="34" customFormat="1" x14ac:dyDescent="0.15">
      <c r="J348" s="35"/>
      <c r="K348" s="35"/>
    </row>
    <row r="349" spans="10:11" s="34" customFormat="1" x14ac:dyDescent="0.15">
      <c r="J349" s="35"/>
      <c r="K349" s="35"/>
    </row>
    <row r="350" spans="10:11" s="34" customFormat="1" x14ac:dyDescent="0.15">
      <c r="J350" s="35"/>
      <c r="K350" s="35"/>
    </row>
    <row r="351" spans="10:11" s="34" customFormat="1" x14ac:dyDescent="0.15">
      <c r="J351" s="35"/>
      <c r="K351" s="35"/>
    </row>
    <row r="352" spans="10:11" s="34" customFormat="1" x14ac:dyDescent="0.15">
      <c r="J352" s="35"/>
      <c r="K352" s="35"/>
    </row>
    <row r="353" spans="10:11" s="34" customFormat="1" x14ac:dyDescent="0.15">
      <c r="J353" s="35"/>
      <c r="K353" s="35"/>
    </row>
    <row r="354" spans="10:11" s="34" customFormat="1" x14ac:dyDescent="0.15">
      <c r="J354" s="35"/>
      <c r="K354" s="35"/>
    </row>
    <row r="355" spans="10:11" s="34" customFormat="1" x14ac:dyDescent="0.15">
      <c r="J355" s="35"/>
      <c r="K355" s="35"/>
    </row>
    <row r="356" spans="10:11" s="34" customFormat="1" x14ac:dyDescent="0.15">
      <c r="J356" s="35"/>
      <c r="K356" s="35"/>
    </row>
    <row r="357" spans="10:11" s="34" customFormat="1" x14ac:dyDescent="0.15">
      <c r="J357" s="35"/>
      <c r="K357" s="35"/>
    </row>
    <row r="358" spans="10:11" s="34" customFormat="1" x14ac:dyDescent="0.15">
      <c r="J358" s="35"/>
      <c r="K358" s="35"/>
    </row>
    <row r="359" spans="10:11" s="34" customFormat="1" x14ac:dyDescent="0.15">
      <c r="J359" s="35"/>
      <c r="K359" s="35"/>
    </row>
    <row r="360" spans="10:11" s="34" customFormat="1" x14ac:dyDescent="0.15">
      <c r="J360" s="35"/>
      <c r="K360" s="35"/>
    </row>
    <row r="361" spans="10:11" s="34" customFormat="1" x14ac:dyDescent="0.15">
      <c r="J361" s="35"/>
      <c r="K361" s="35"/>
    </row>
    <row r="362" spans="10:11" s="34" customFormat="1" x14ac:dyDescent="0.15">
      <c r="J362" s="35"/>
      <c r="K362" s="35"/>
    </row>
    <row r="363" spans="10:11" s="34" customFormat="1" x14ac:dyDescent="0.15">
      <c r="J363" s="35"/>
      <c r="K363" s="35"/>
    </row>
    <row r="364" spans="10:11" s="34" customFormat="1" x14ac:dyDescent="0.15">
      <c r="J364" s="35"/>
      <c r="K364" s="35"/>
    </row>
    <row r="365" spans="10:11" s="34" customFormat="1" x14ac:dyDescent="0.15">
      <c r="J365" s="35"/>
      <c r="K365" s="35"/>
    </row>
    <row r="366" spans="10:11" s="34" customFormat="1" x14ac:dyDescent="0.15">
      <c r="J366" s="35"/>
      <c r="K366" s="35"/>
    </row>
    <row r="367" spans="10:11" s="34" customFormat="1" x14ac:dyDescent="0.15">
      <c r="J367" s="35"/>
      <c r="K367" s="35"/>
    </row>
    <row r="368" spans="10:11" s="34" customFormat="1" x14ac:dyDescent="0.15">
      <c r="J368" s="35"/>
      <c r="K368" s="35"/>
    </row>
    <row r="369" spans="10:11" s="34" customFormat="1" x14ac:dyDescent="0.15">
      <c r="J369" s="35"/>
      <c r="K369" s="35"/>
    </row>
    <row r="370" spans="10:11" s="34" customFormat="1" x14ac:dyDescent="0.15">
      <c r="J370" s="35"/>
      <c r="K370" s="35"/>
    </row>
    <row r="371" spans="10:11" s="34" customFormat="1" x14ac:dyDescent="0.15">
      <c r="J371" s="35"/>
      <c r="K371" s="35"/>
    </row>
    <row r="372" spans="10:11" s="34" customFormat="1" x14ac:dyDescent="0.15">
      <c r="J372" s="35"/>
      <c r="K372" s="35"/>
    </row>
    <row r="373" spans="10:11" s="34" customFormat="1" x14ac:dyDescent="0.15">
      <c r="J373" s="35"/>
      <c r="K373" s="35"/>
    </row>
    <row r="374" spans="10:11" s="34" customFormat="1" x14ac:dyDescent="0.15">
      <c r="J374" s="35"/>
      <c r="K374" s="35"/>
    </row>
    <row r="375" spans="10:11" s="34" customFormat="1" x14ac:dyDescent="0.15">
      <c r="J375" s="35"/>
      <c r="K375" s="35"/>
    </row>
    <row r="376" spans="10:11" s="34" customFormat="1" x14ac:dyDescent="0.15">
      <c r="J376" s="35"/>
      <c r="K376" s="35"/>
    </row>
    <row r="377" spans="10:11" s="34" customFormat="1" x14ac:dyDescent="0.15">
      <c r="J377" s="35"/>
      <c r="K377" s="35"/>
    </row>
    <row r="378" spans="10:11" s="34" customFormat="1" x14ac:dyDescent="0.15">
      <c r="J378" s="35"/>
      <c r="K378" s="35"/>
    </row>
    <row r="379" spans="10:11" s="34" customFormat="1" x14ac:dyDescent="0.15">
      <c r="J379" s="35"/>
      <c r="K379" s="35"/>
    </row>
    <row r="380" spans="10:11" s="34" customFormat="1" x14ac:dyDescent="0.15">
      <c r="J380" s="35"/>
      <c r="K380" s="35"/>
    </row>
    <row r="381" spans="10:11" s="34" customFormat="1" x14ac:dyDescent="0.15">
      <c r="J381" s="35"/>
      <c r="K381" s="35"/>
    </row>
    <row r="382" spans="10:11" s="34" customFormat="1" x14ac:dyDescent="0.15">
      <c r="J382" s="35"/>
      <c r="K382" s="35"/>
    </row>
  </sheetData>
  <phoneticPr fontId="2"/>
  <pageMargins left="0.78740157480314965" right="0.62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財政指標</vt:lpstr>
      <vt:lpstr>歳入</vt:lpstr>
      <vt:lpstr>税</vt:lpstr>
      <vt:lpstr>歳出（性質別）</vt:lpstr>
      <vt:lpstr>歳出(性質別・充当一般財源）</vt:lpstr>
      <vt:lpstr>歳出(目的別）</vt:lpstr>
      <vt:lpstr>歳出(目的別） (2)</vt:lpstr>
      <vt:lpstr>歳出（目的別・充当一般財源）</vt:lpstr>
      <vt:lpstr>歳出（目的別・充当一般財源） (2)</vt:lpstr>
      <vt:lpstr>グラフ</vt:lpstr>
      <vt:lpstr>グラフ!Print_Area</vt:lpstr>
      <vt:lpstr>'歳出(目的別）'!Print_Area</vt:lpstr>
      <vt:lpstr>歳入!Print_Area</vt:lpstr>
      <vt:lpstr>財政指標!Print_Area</vt:lpstr>
      <vt:lpstr>税!Print_Area</vt:lpstr>
      <vt:lpstr>'歳出（性質別）'!Print_Titles</vt:lpstr>
      <vt:lpstr>'歳出(目的別）'!Print_Titles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とちぎ地域・自治研究所</dc:creator>
  <cp:lastModifiedBy>山口 誠英</cp:lastModifiedBy>
  <cp:lastPrinted>2021-07-27T19:53:28Z</cp:lastPrinted>
  <dcterms:created xsi:type="dcterms:W3CDTF">2002-01-04T12:12:41Z</dcterms:created>
  <dcterms:modified xsi:type="dcterms:W3CDTF">2021-07-27T20:26:03Z</dcterms:modified>
</cp:coreProperties>
</file>