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'グラフ'!$A:$N</definedName>
  </definedNames>
  <calcPr fullCalcOnLoad="1"/>
</workbook>
</file>

<file path=xl/sharedStrings.xml><?xml version="1.0" encoding="utf-8"?>
<sst xmlns="http://schemas.openxmlformats.org/spreadsheetml/2006/main" count="410" uniqueCount="204">
  <si>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</si>
  <si>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</si>
  <si>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</si>
  <si>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</si>
  <si>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</si>
  <si>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</si>
  <si>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</si>
  <si>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</si>
  <si>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</si>
  <si>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</si>
  <si>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</si>
  <si>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</si>
  <si>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</si>
  <si>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</si>
  <si>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</si>
  <si>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</si>
  <si>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</si>
  <si>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</si>
  <si>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</si>
  <si>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</si>
  <si>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</si>
  <si>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</si>
  <si>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</si>
  <si>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</si>
  <si>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</si>
  <si>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</si>
  <si>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</si>
  <si>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</si>
  <si>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</si>
  <si>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</si>
  <si>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</si>
  <si>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</si>
  <si>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</si>
  <si>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</si>
  <si>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</si>
  <si>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</si>
  <si>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</si>
  <si>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</si>
  <si>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</si>
  <si>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</si>
  <si>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</si>
  <si>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</si>
  <si>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</si>
  <si>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</si>
  <si>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</si>
  <si>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</si>
  <si>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</si>
  <si>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</si>
  <si>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</si>
  <si>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</si>
  <si>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</si>
  <si>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</si>
  <si>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</si>
  <si>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</si>
  <si>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</si>
  <si>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</si>
  <si>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</si>
  <si>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</si>
  <si>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</si>
  <si>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</si>
  <si>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</si>
  <si>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</si>
  <si>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</si>
  <si>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</si>
  <si>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</si>
  <si>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</si>
  <si>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</si>
  <si>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</si>
  <si>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</si>
  <si>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</si>
  <si>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</si>
  <si>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</si>
  <si>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</si>
  <si>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</si>
  <si>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</si>
  <si>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</si>
  <si>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</si>
  <si>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</si>
  <si>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</si>
  <si>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</si>
  <si>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</si>
  <si>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</si>
  <si>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</si>
  <si>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</si>
  <si>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</si>
  <si>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</si>
  <si>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</si>
  <si>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</si>
  <si>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</si>
  <si>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</si>
  <si>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</si>
  <si>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</si>
  <si>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</si>
  <si>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</si>
  <si>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</si>
  <si>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</si>
  <si>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</si>
  <si>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</si>
  <si>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</si>
  <si>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</si>
  <si>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</si>
  <si>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</si>
  <si>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</si>
  <si>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</si>
  <si>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</si>
  <si>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</si>
  <si>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</si>
  <si>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</si>
  <si>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</si>
  <si>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</si>
  <si>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</si>
  <si>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</si>
  <si>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</si>
  <si>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</si>
  <si>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</si>
  <si>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</si>
  <si>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</si>
  <si>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</si>
  <si>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</si>
  <si>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</si>
  <si>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</si>
  <si>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</si>
  <si>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</si>
  <si>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</si>
  <si>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</si>
  <si>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</si>
  <si>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</si>
  <si>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</si>
  <si>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</si>
  <si>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</si>
  <si>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</si>
  <si>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</si>
  <si>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</si>
  <si>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</si>
  <si>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</si>
  <si>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</si>
  <si>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</si>
  <si>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</si>
  <si>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</si>
  <si>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</si>
  <si>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</si>
  <si>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</si>
  <si>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</si>
  <si>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</si>
  <si>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</si>
  <si>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</si>
  <si>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</si>
  <si>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</si>
  <si>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</si>
  <si>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</si>
  <si>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</si>
  <si>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</si>
  <si>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</si>
  <si>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</si>
  <si>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</si>
  <si>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</si>
  <si>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</si>
  <si>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</si>
  <si>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</si>
  <si>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</si>
  <si>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</si>
  <si>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</si>
  <si>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</si>
  <si>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</si>
  <si>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</si>
  <si>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</si>
  <si>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</si>
  <si>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</si>
  <si>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</si>
  <si>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</si>
  <si>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</si>
  <si>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</si>
  <si>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</si>
  <si>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</si>
  <si>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</si>
  <si>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</si>
  <si>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</si>
  <si>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</si>
  <si>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</si>
  <si>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</si>
  <si>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</si>
  <si>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</si>
  <si>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</si>
  <si>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</si>
  <si>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</si>
  <si>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</si>
  <si>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</si>
  <si>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</si>
  <si>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</si>
  <si>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小川町</t>
  </si>
  <si>
    <t>０１(H13)</t>
  </si>
  <si>
    <t>０１(H13）</t>
  </si>
  <si>
    <t>０１(H13)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</si>
  <si>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</si>
  <si>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</si>
  <si>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</si>
  <si>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</si>
  <si>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</si>
  <si>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</si>
  <si>
    <t>０４(H16)</t>
  </si>
  <si>
    <t>０４(H16）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</si>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</sst>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0.99575"/>
          <c:h val="0.8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35070030"/>
        <c:axId val="47194815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22100152"/>
        <c:axId val="64683641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815"/>
        <c:crosses val="autoZero"/>
        <c:auto val="0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030"/>
        <c:crossesAt val="1"/>
        <c:crossBetween val="between"/>
        <c:dispUnits/>
      </c:valAx>
      <c:catAx>
        <c:axId val="22100152"/>
        <c:scaling>
          <c:orientation val="minMax"/>
        </c:scaling>
        <c:axPos val="b"/>
        <c:delete val="1"/>
        <c:majorTickMark val="out"/>
        <c:minorTickMark val="none"/>
        <c:tickLblPos val="nextTo"/>
        <c:crossAx val="64683641"/>
        <c:crosses val="autoZero"/>
        <c:auto val="0"/>
        <c:lblOffset val="100"/>
        <c:tickLblSkip val="1"/>
        <c:noMultiLvlLbl val="0"/>
      </c:catAx>
      <c:valAx>
        <c:axId val="64683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001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90925"/>
          <c:w val="0.753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725"/>
          <c:w val="0.9505"/>
          <c:h val="0.820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45281858"/>
        <c:axId val="4883539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43951852"/>
        <c:axId val="60022349"/>
      </c:line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539"/>
        <c:crosses val="autoZero"/>
        <c:auto val="0"/>
        <c:lblOffset val="100"/>
        <c:tickLblSkip val="1"/>
        <c:noMultiLvlLbl val="0"/>
      </c:catAx>
      <c:valAx>
        <c:axId val="48835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1858"/>
        <c:crossesAt val="1"/>
        <c:crossBetween val="between"/>
        <c:dispUnits/>
      </c:valAx>
      <c:catAx>
        <c:axId val="4395185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22349"/>
        <c:crosses val="autoZero"/>
        <c:auto val="0"/>
        <c:lblOffset val="100"/>
        <c:tickLblSkip val="1"/>
        <c:noMultiLvlLbl val="0"/>
      </c:catAx>
      <c:valAx>
        <c:axId val="60022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18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"/>
          <c:y val="0.9185"/>
          <c:w val="0.876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45"/>
          <c:w val="0.934"/>
          <c:h val="0.8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3330230"/>
        <c:axId val="2997207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2071"/>
        <c:crosses val="autoZero"/>
        <c:auto val="0"/>
        <c:lblOffset val="100"/>
        <c:tickLblSkip val="1"/>
        <c:noMultiLvlLbl val="0"/>
      </c:catAx>
      <c:valAx>
        <c:axId val="29972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37"/>
          <c:w val="0.502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6"/>
          <c:w val="0.96725"/>
          <c:h val="0.801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1313184"/>
        <c:axId val="1181865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39259050"/>
        <c:axId val="17787131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18657"/>
        <c:crosses val="autoZero"/>
        <c:auto val="0"/>
        <c:lblOffset val="100"/>
        <c:tickLblSkip val="1"/>
        <c:noMultiLvlLbl val="0"/>
      </c:catAx>
      <c:valAx>
        <c:axId val="11818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3184"/>
        <c:crossesAt val="1"/>
        <c:crossBetween val="between"/>
        <c:dispUnits/>
      </c:valAx>
      <c:catAx>
        <c:axId val="39259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7131"/>
        <c:crosses val="autoZero"/>
        <c:auto val="0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90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25"/>
          <c:y val="0.86175"/>
          <c:w val="0.787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5"/>
          <c:w val="0.9735"/>
          <c:h val="0.816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25866452"/>
        <c:axId val="3147147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14807838"/>
        <c:axId val="66161679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1477"/>
        <c:crosses val="autoZero"/>
        <c:auto val="0"/>
        <c:lblOffset val="100"/>
        <c:tickLblSkip val="1"/>
        <c:noMultiLvlLbl val="0"/>
      </c:catAx>
      <c:valAx>
        <c:axId val="31471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66452"/>
        <c:crossesAt val="1"/>
        <c:crossBetween val="between"/>
        <c:dispUnits/>
      </c:valAx>
      <c:catAx>
        <c:axId val="14807838"/>
        <c:scaling>
          <c:orientation val="minMax"/>
        </c:scaling>
        <c:axPos val="b"/>
        <c:delete val="1"/>
        <c:majorTickMark val="out"/>
        <c:minorTickMark val="none"/>
        <c:tickLblPos val="nextTo"/>
        <c:crossAx val="66161679"/>
        <c:crosses val="autoZero"/>
        <c:auto val="0"/>
        <c:lblOffset val="100"/>
        <c:tickLblSkip val="1"/>
        <c:noMultiLvlLbl val="0"/>
      </c:catAx>
      <c:valAx>
        <c:axId val="66161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78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025"/>
          <c:w val="0.967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45"/>
          <c:w val="0.97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40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19050</xdr:rowOff>
    </xdr:from>
    <xdr:to>
      <xdr:col>13</xdr:col>
      <xdr:colOff>676275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190500"/>
        <a:ext cx="4781550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3392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7</xdr:col>
      <xdr:colOff>9525</xdr:colOff>
      <xdr:row>77</xdr:row>
      <xdr:rowOff>9525</xdr:rowOff>
    </xdr:to>
    <xdr:graphicFrame>
      <xdr:nvGraphicFramePr>
        <xdr:cNvPr id="4" name="Chart 7"/>
        <xdr:cNvGraphicFramePr/>
      </xdr:nvGraphicFramePr>
      <xdr:xfrm>
        <a:off x="0" y="6924675"/>
        <a:ext cx="4876800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714375</xdr:colOff>
      <xdr:row>77</xdr:row>
      <xdr:rowOff>9525</xdr:rowOff>
    </xdr:to>
    <xdr:graphicFrame>
      <xdr:nvGraphicFramePr>
        <xdr:cNvPr id="5" name="Chart 8"/>
        <xdr:cNvGraphicFramePr/>
      </xdr:nvGraphicFramePr>
      <xdr:xfrm>
        <a:off x="4943475" y="6924675"/>
        <a:ext cx="4810125" cy="628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193</v>
      </c>
      <c r="Q3" s="48" t="s">
        <v>194</v>
      </c>
      <c r="R3" s="48" t="s">
        <v>199</v>
      </c>
    </row>
    <row r="4" spans="1:18" ht="13.5" customHeight="1">
      <c r="A4" s="76" t="s">
        <v>91</v>
      </c>
      <c r="B4" s="76"/>
      <c r="C4" s="50"/>
      <c r="D4" s="50"/>
      <c r="E4" s="50">
        <v>7642</v>
      </c>
      <c r="F4" s="50">
        <v>7649</v>
      </c>
      <c r="G4" s="50">
        <v>7641</v>
      </c>
      <c r="H4" s="50">
        <v>7576</v>
      </c>
      <c r="I4" s="50">
        <v>7580</v>
      </c>
      <c r="J4" s="50">
        <v>7532</v>
      </c>
      <c r="K4" s="50">
        <v>7487</v>
      </c>
      <c r="L4" s="50">
        <v>7412</v>
      </c>
      <c r="M4" s="50">
        <v>7409</v>
      </c>
      <c r="N4" s="50">
        <v>7373</v>
      </c>
      <c r="O4" s="50">
        <v>7293</v>
      </c>
      <c r="P4" s="50">
        <v>7246</v>
      </c>
      <c r="Q4" s="50">
        <v>7164</v>
      </c>
      <c r="R4" s="50">
        <v>7097</v>
      </c>
    </row>
    <row r="5" spans="1:18" ht="13.5" customHeight="1">
      <c r="A5" s="77" t="s">
        <v>13</v>
      </c>
      <c r="B5" s="52" t="s">
        <v>22</v>
      </c>
      <c r="C5" s="53"/>
      <c r="D5" s="53"/>
      <c r="E5" s="53">
        <v>3015251</v>
      </c>
      <c r="F5" s="53">
        <v>3257442</v>
      </c>
      <c r="G5" s="53">
        <v>3437341</v>
      </c>
      <c r="H5" s="53">
        <v>3172538</v>
      </c>
      <c r="I5" s="54">
        <v>3342165</v>
      </c>
      <c r="J5" s="53">
        <v>3332510</v>
      </c>
      <c r="K5" s="53">
        <v>3407400</v>
      </c>
      <c r="L5" s="53">
        <v>3407443</v>
      </c>
      <c r="M5" s="55">
        <v>3526451</v>
      </c>
      <c r="N5" s="55">
        <v>3767518</v>
      </c>
      <c r="O5" s="55">
        <v>4645986</v>
      </c>
      <c r="P5" s="55">
        <v>3045399</v>
      </c>
      <c r="Q5" s="55">
        <v>2944183</v>
      </c>
      <c r="R5" s="55">
        <v>3007380</v>
      </c>
    </row>
    <row r="6" spans="1:18" ht="13.5" customHeight="1">
      <c r="A6" s="77"/>
      <c r="B6" s="52" t="s">
        <v>23</v>
      </c>
      <c r="C6" s="53"/>
      <c r="D6" s="53"/>
      <c r="E6" s="53">
        <v>2798875</v>
      </c>
      <c r="F6" s="53">
        <v>3039106</v>
      </c>
      <c r="G6" s="53">
        <v>3239764</v>
      </c>
      <c r="H6" s="53">
        <v>2930492</v>
      </c>
      <c r="I6" s="54">
        <v>3058380</v>
      </c>
      <c r="J6" s="53">
        <v>3118157</v>
      </c>
      <c r="K6" s="53">
        <v>3103713</v>
      </c>
      <c r="L6" s="53">
        <v>3249052</v>
      </c>
      <c r="M6" s="55">
        <v>3330342</v>
      </c>
      <c r="N6" s="55">
        <v>3538823</v>
      </c>
      <c r="O6" s="55">
        <v>4511008</v>
      </c>
      <c r="P6" s="55">
        <v>2858882</v>
      </c>
      <c r="Q6" s="55">
        <v>2736719</v>
      </c>
      <c r="R6" s="55">
        <v>2775396</v>
      </c>
    </row>
    <row r="7" spans="1:18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216376</v>
      </c>
      <c r="F7" s="54">
        <f t="shared" si="0"/>
        <v>218336</v>
      </c>
      <c r="G7" s="54">
        <f t="shared" si="0"/>
        <v>197577</v>
      </c>
      <c r="H7" s="54">
        <f t="shared" si="0"/>
        <v>242046</v>
      </c>
      <c r="I7" s="54">
        <f t="shared" si="0"/>
        <v>283785</v>
      </c>
      <c r="J7" s="54">
        <f t="shared" si="0"/>
        <v>214353</v>
      </c>
      <c r="K7" s="54">
        <f t="shared" si="0"/>
        <v>303687</v>
      </c>
      <c r="L7" s="54">
        <f>+L5-L6</f>
        <v>158391</v>
      </c>
      <c r="M7" s="54">
        <f>+M5-M6</f>
        <v>196109</v>
      </c>
      <c r="N7" s="54">
        <f>+N5-N6</f>
        <v>228695</v>
      </c>
      <c r="O7" s="54">
        <v>134978</v>
      </c>
      <c r="P7" s="54">
        <v>186517</v>
      </c>
      <c r="Q7" s="54">
        <v>207464</v>
      </c>
      <c r="R7" s="54">
        <v>231984</v>
      </c>
    </row>
    <row r="8" spans="1:18" ht="13.5" customHeight="1">
      <c r="A8" s="77"/>
      <c r="B8" s="52" t="s">
        <v>25</v>
      </c>
      <c r="C8" s="53"/>
      <c r="D8" s="53"/>
      <c r="E8" s="53">
        <v>81891</v>
      </c>
      <c r="F8" s="53">
        <v>28000</v>
      </c>
      <c r="G8" s="53">
        <v>30300</v>
      </c>
      <c r="H8" s="53">
        <v>16900</v>
      </c>
      <c r="I8" s="54">
        <v>23612</v>
      </c>
      <c r="J8" s="53">
        <v>17700</v>
      </c>
      <c r="K8" s="53">
        <v>139500</v>
      </c>
      <c r="L8" s="54">
        <v>102525</v>
      </c>
      <c r="M8" s="55">
        <v>64300</v>
      </c>
      <c r="N8" s="55">
        <v>51088</v>
      </c>
      <c r="O8" s="55">
        <v>921</v>
      </c>
      <c r="P8" s="55">
        <v>2400</v>
      </c>
      <c r="Q8" s="55">
        <v>2325</v>
      </c>
      <c r="R8" s="55">
        <v>0</v>
      </c>
    </row>
    <row r="9" spans="1:18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134485</v>
      </c>
      <c r="F9" s="54">
        <f t="shared" si="1"/>
        <v>190336</v>
      </c>
      <c r="G9" s="54">
        <f t="shared" si="1"/>
        <v>167277</v>
      </c>
      <c r="H9" s="54">
        <f t="shared" si="1"/>
        <v>225146</v>
      </c>
      <c r="I9" s="54">
        <f t="shared" si="1"/>
        <v>260173</v>
      </c>
      <c r="J9" s="54">
        <f t="shared" si="1"/>
        <v>196653</v>
      </c>
      <c r="K9" s="54">
        <f t="shared" si="1"/>
        <v>164187</v>
      </c>
      <c r="L9" s="54">
        <f>+L7-L8</f>
        <v>55866</v>
      </c>
      <c r="M9" s="54">
        <f>+M7-M8</f>
        <v>131809</v>
      </c>
      <c r="N9" s="54">
        <f>+N7-N8</f>
        <v>177607</v>
      </c>
      <c r="O9" s="54">
        <v>134057</v>
      </c>
      <c r="P9" s="54">
        <v>184117</v>
      </c>
      <c r="Q9" s="54">
        <v>205139</v>
      </c>
      <c r="R9" s="54">
        <v>231984</v>
      </c>
    </row>
    <row r="10" spans="1:18" ht="13.5" customHeight="1">
      <c r="A10" s="77"/>
      <c r="B10" s="52" t="s">
        <v>27</v>
      </c>
      <c r="C10" s="55"/>
      <c r="D10" s="55"/>
      <c r="E10" s="55">
        <v>-39034</v>
      </c>
      <c r="F10" s="55">
        <v>55851</v>
      </c>
      <c r="G10" s="55">
        <v>-23059</v>
      </c>
      <c r="H10" s="55">
        <v>57869</v>
      </c>
      <c r="I10" s="55">
        <v>35027</v>
      </c>
      <c r="J10" s="55">
        <v>-63520</v>
      </c>
      <c r="K10" s="55">
        <v>-32466</v>
      </c>
      <c r="L10" s="55">
        <v>-108321</v>
      </c>
      <c r="M10" s="55">
        <v>75943</v>
      </c>
      <c r="N10" s="55">
        <v>45798</v>
      </c>
      <c r="O10" s="55">
        <v>-43550</v>
      </c>
      <c r="P10" s="55">
        <v>50060</v>
      </c>
      <c r="Q10" s="55">
        <v>21022</v>
      </c>
      <c r="R10" s="55">
        <v>26845</v>
      </c>
    </row>
    <row r="11" spans="1:18" ht="13.5" customHeight="1">
      <c r="A11" s="77"/>
      <c r="B11" s="52" t="s">
        <v>28</v>
      </c>
      <c r="C11" s="53"/>
      <c r="D11" s="53"/>
      <c r="E11" s="53">
        <v>38377</v>
      </c>
      <c r="F11" s="53">
        <v>20724</v>
      </c>
      <c r="G11" s="53">
        <v>21811</v>
      </c>
      <c r="H11" s="53">
        <v>10050</v>
      </c>
      <c r="I11" s="54">
        <v>7205</v>
      </c>
      <c r="J11" s="53">
        <v>4468</v>
      </c>
      <c r="K11" s="53">
        <v>4231</v>
      </c>
      <c r="L11" s="54">
        <v>2217</v>
      </c>
      <c r="M11" s="55">
        <v>1583</v>
      </c>
      <c r="N11" s="55">
        <v>715</v>
      </c>
      <c r="O11" s="55">
        <v>19379</v>
      </c>
      <c r="P11" s="55">
        <v>340</v>
      </c>
      <c r="Q11" s="55">
        <v>121</v>
      </c>
      <c r="R11" s="55">
        <v>83</v>
      </c>
    </row>
    <row r="12" spans="1:18" ht="13.5" customHeight="1">
      <c r="A12" s="77"/>
      <c r="B12" s="52" t="s">
        <v>29</v>
      </c>
      <c r="C12" s="53"/>
      <c r="D12" s="53"/>
      <c r="E12" s="53">
        <v>0</v>
      </c>
      <c r="F12" s="53">
        <v>6296</v>
      </c>
      <c r="G12" s="53">
        <v>0</v>
      </c>
      <c r="H12" s="53">
        <v>0</v>
      </c>
      <c r="I12" s="54">
        <v>0</v>
      </c>
      <c r="J12" s="53">
        <v>0</v>
      </c>
      <c r="K12" s="53">
        <v>25062</v>
      </c>
      <c r="L12" s="54">
        <v>0</v>
      </c>
      <c r="M12" s="55">
        <v>26886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7"/>
      <c r="B13" s="52" t="s">
        <v>30</v>
      </c>
      <c r="C13" s="53"/>
      <c r="D13" s="53"/>
      <c r="E13" s="53">
        <v>75000</v>
      </c>
      <c r="F13" s="53">
        <v>220000</v>
      </c>
      <c r="G13" s="53">
        <v>247685</v>
      </c>
      <c r="H13" s="53">
        <v>40000</v>
      </c>
      <c r="I13" s="54">
        <v>60000</v>
      </c>
      <c r="J13" s="53">
        <v>30000</v>
      </c>
      <c r="K13" s="53">
        <v>240000</v>
      </c>
      <c r="L13" s="54">
        <v>133600</v>
      </c>
      <c r="M13" s="55">
        <v>63000</v>
      </c>
      <c r="N13" s="55">
        <v>151000</v>
      </c>
      <c r="O13" s="55">
        <v>52179</v>
      </c>
      <c r="P13" s="55">
        <v>200000</v>
      </c>
      <c r="Q13" s="55">
        <v>140000</v>
      </c>
      <c r="R13" s="55">
        <v>102000</v>
      </c>
    </row>
    <row r="14" spans="1:18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-75657</v>
      </c>
      <c r="F14" s="54">
        <f t="shared" si="2"/>
        <v>-137129</v>
      </c>
      <c r="G14" s="54">
        <f t="shared" si="2"/>
        <v>-248933</v>
      </c>
      <c r="H14" s="54">
        <f t="shared" si="2"/>
        <v>27919</v>
      </c>
      <c r="I14" s="54">
        <f t="shared" si="2"/>
        <v>-17768</v>
      </c>
      <c r="J14" s="54">
        <f t="shared" si="2"/>
        <v>-89052</v>
      </c>
      <c r="K14" s="54">
        <f t="shared" si="2"/>
        <v>-243173</v>
      </c>
      <c r="L14" s="54">
        <f aca="true" t="shared" si="3" ref="L14:R14">+L10+L11+L12-L13</f>
        <v>-239704</v>
      </c>
      <c r="M14" s="54">
        <f t="shared" si="3"/>
        <v>41412</v>
      </c>
      <c r="N14" s="54">
        <f t="shared" si="3"/>
        <v>-104487</v>
      </c>
      <c r="O14" s="54">
        <f t="shared" si="3"/>
        <v>-76350</v>
      </c>
      <c r="P14" s="54">
        <f t="shared" si="3"/>
        <v>-149600</v>
      </c>
      <c r="Q14" s="54">
        <f t="shared" si="3"/>
        <v>-118857</v>
      </c>
      <c r="R14" s="54">
        <f t="shared" si="3"/>
        <v>-75072</v>
      </c>
    </row>
    <row r="15" spans="1:18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7.277279584764601</v>
      </c>
      <c r="F15" s="56">
        <f t="shared" si="4"/>
        <v>9.480905292562358</v>
      </c>
      <c r="G15" s="56">
        <f t="shared" si="4"/>
        <v>7.95496859186256</v>
      </c>
      <c r="H15" s="56">
        <f t="shared" si="4"/>
        <v>10.73975650395277</v>
      </c>
      <c r="I15" s="56">
        <f aca="true" t="shared" si="5" ref="I15:N15">+I9/I19*100</f>
        <v>11.753977544049237</v>
      </c>
      <c r="J15" s="56">
        <f t="shared" si="5"/>
        <v>8.860985358982711</v>
      </c>
      <c r="K15" s="56">
        <f t="shared" si="5"/>
        <v>7.179212043141649</v>
      </c>
      <c r="L15" s="56">
        <f t="shared" si="5"/>
        <v>2.4075751607678932</v>
      </c>
      <c r="M15" s="56">
        <f t="shared" si="5"/>
        <v>5.749216079433213</v>
      </c>
      <c r="N15" s="56">
        <f t="shared" si="5"/>
        <v>7.744924679651405</v>
      </c>
      <c r="O15" s="56">
        <f>+O9/O19*100</f>
        <v>6.065935836111995</v>
      </c>
      <c r="P15" s="56">
        <f>+P9/P19*100</f>
        <v>9.015894126645701</v>
      </c>
      <c r="Q15" s="56">
        <f>+Q9/Q19*100</f>
        <v>11.107224712585488</v>
      </c>
      <c r="R15" s="56">
        <f>+R9/R19*100</f>
        <v>12.614976859165278</v>
      </c>
    </row>
    <row r="16" spans="1:18" ht="13.5" customHeight="1">
      <c r="A16" s="75" t="s">
        <v>33</v>
      </c>
      <c r="B16" s="75"/>
      <c r="C16" s="57"/>
      <c r="D16" s="58"/>
      <c r="E16" s="58">
        <v>827904</v>
      </c>
      <c r="F16" s="58">
        <v>818873</v>
      </c>
      <c r="G16" s="58">
        <v>882401</v>
      </c>
      <c r="H16" s="58">
        <v>837330</v>
      </c>
      <c r="I16" s="57">
        <v>879644</v>
      </c>
      <c r="J16" s="58">
        <v>879686</v>
      </c>
      <c r="K16" s="58">
        <v>921084</v>
      </c>
      <c r="L16" s="57">
        <v>928292</v>
      </c>
      <c r="M16" s="58">
        <v>862189</v>
      </c>
      <c r="N16" s="58">
        <v>876757</v>
      </c>
      <c r="O16" s="58">
        <v>903060</v>
      </c>
      <c r="P16" s="58">
        <v>845987</v>
      </c>
      <c r="Q16" s="58">
        <v>830800</v>
      </c>
      <c r="R16" s="58">
        <v>823009</v>
      </c>
    </row>
    <row r="17" spans="1:18" ht="13.5" customHeight="1">
      <c r="A17" s="75" t="s">
        <v>34</v>
      </c>
      <c r="B17" s="75"/>
      <c r="C17" s="57"/>
      <c r="D17" s="58"/>
      <c r="E17" s="58">
        <v>1588005</v>
      </c>
      <c r="F17" s="58">
        <v>1749547</v>
      </c>
      <c r="G17" s="58">
        <v>1826508</v>
      </c>
      <c r="H17" s="58">
        <v>1835608</v>
      </c>
      <c r="I17" s="57">
        <v>1939953</v>
      </c>
      <c r="J17" s="58">
        <v>1942198</v>
      </c>
      <c r="K17" s="58">
        <v>1998370</v>
      </c>
      <c r="L17" s="57">
        <v>2029321</v>
      </c>
      <c r="M17" s="58">
        <v>2023243</v>
      </c>
      <c r="N17" s="58">
        <v>2017817</v>
      </c>
      <c r="O17" s="58">
        <v>1927797</v>
      </c>
      <c r="P17" s="58">
        <v>1778245</v>
      </c>
      <c r="Q17" s="58">
        <v>1590900</v>
      </c>
      <c r="R17" s="58">
        <v>1603239</v>
      </c>
    </row>
    <row r="18" spans="1:18" ht="13.5" customHeight="1">
      <c r="A18" s="75" t="s">
        <v>35</v>
      </c>
      <c r="B18" s="75"/>
      <c r="C18" s="57"/>
      <c r="D18" s="58"/>
      <c r="E18" s="58">
        <v>1091377</v>
      </c>
      <c r="F18" s="58">
        <v>1078556</v>
      </c>
      <c r="G18" s="58">
        <v>1162044</v>
      </c>
      <c r="H18" s="58">
        <v>1101073</v>
      </c>
      <c r="I18" s="57">
        <v>1157325</v>
      </c>
      <c r="J18" s="58">
        <v>1156801</v>
      </c>
      <c r="K18" s="58">
        <v>1211487</v>
      </c>
      <c r="L18" s="57">
        <v>1221026</v>
      </c>
      <c r="M18" s="58">
        <v>1132651</v>
      </c>
      <c r="N18" s="58">
        <v>1152145</v>
      </c>
      <c r="O18" s="58">
        <v>1186803</v>
      </c>
      <c r="P18" s="58">
        <v>1110974</v>
      </c>
      <c r="Q18" s="58">
        <v>1089821</v>
      </c>
      <c r="R18" s="58">
        <v>1078355</v>
      </c>
    </row>
    <row r="19" spans="1:18" ht="13.5" customHeight="1">
      <c r="A19" s="75" t="s">
        <v>36</v>
      </c>
      <c r="B19" s="75"/>
      <c r="C19" s="57"/>
      <c r="D19" s="58"/>
      <c r="E19" s="58">
        <v>1848012</v>
      </c>
      <c r="F19" s="58">
        <v>2007572</v>
      </c>
      <c r="G19" s="58">
        <v>2102799</v>
      </c>
      <c r="H19" s="58">
        <v>2096379</v>
      </c>
      <c r="I19" s="57">
        <v>2213489</v>
      </c>
      <c r="J19" s="58">
        <v>2219313</v>
      </c>
      <c r="K19" s="58">
        <v>2286978</v>
      </c>
      <c r="L19" s="57">
        <v>2320426</v>
      </c>
      <c r="M19" s="58">
        <v>2292643</v>
      </c>
      <c r="N19" s="58">
        <v>2293205</v>
      </c>
      <c r="O19" s="58">
        <v>2209997</v>
      </c>
      <c r="P19" s="58">
        <v>2042138</v>
      </c>
      <c r="Q19" s="58">
        <v>1846897</v>
      </c>
      <c r="R19" s="58">
        <v>1838957</v>
      </c>
    </row>
    <row r="20" spans="1:18" ht="13.5" customHeight="1">
      <c r="A20" s="75" t="s">
        <v>37</v>
      </c>
      <c r="B20" s="75"/>
      <c r="C20" s="59"/>
      <c r="D20" s="60"/>
      <c r="E20" s="60">
        <v>0.56</v>
      </c>
      <c r="F20" s="60">
        <v>0.51</v>
      </c>
      <c r="G20" s="60">
        <v>0.49</v>
      </c>
      <c r="H20" s="60">
        <v>0.47</v>
      </c>
      <c r="I20" s="61">
        <v>0.46</v>
      </c>
      <c r="J20" s="60">
        <v>0.45</v>
      </c>
      <c r="K20" s="60">
        <v>0.45</v>
      </c>
      <c r="L20" s="61">
        <v>0.46</v>
      </c>
      <c r="M20" s="60">
        <v>0.45</v>
      </c>
      <c r="N20" s="60">
        <v>0.44</v>
      </c>
      <c r="O20" s="60">
        <v>0.44</v>
      </c>
      <c r="P20" s="60">
        <v>0.46</v>
      </c>
      <c r="Q20" s="60">
        <v>0.49</v>
      </c>
      <c r="R20" s="60">
        <v>0.5</v>
      </c>
    </row>
    <row r="21" spans="1:18" ht="13.5" customHeight="1">
      <c r="A21" s="75" t="s">
        <v>38</v>
      </c>
      <c r="B21" s="75"/>
      <c r="C21" s="62"/>
      <c r="D21" s="63"/>
      <c r="E21" s="63">
        <v>70.3</v>
      </c>
      <c r="F21" s="63">
        <v>70</v>
      </c>
      <c r="G21" s="63">
        <v>76.1</v>
      </c>
      <c r="H21" s="63">
        <v>76.5</v>
      </c>
      <c r="I21" s="64">
        <v>76.8</v>
      </c>
      <c r="J21" s="63">
        <v>77.8</v>
      </c>
      <c r="K21" s="63">
        <v>80.4</v>
      </c>
      <c r="L21" s="64">
        <v>80.5</v>
      </c>
      <c r="M21" s="63">
        <v>85.4</v>
      </c>
      <c r="N21" s="63">
        <v>85.1</v>
      </c>
      <c r="O21" s="63">
        <v>86.1</v>
      </c>
      <c r="P21" s="63">
        <v>82.6</v>
      </c>
      <c r="Q21" s="63">
        <v>85.3</v>
      </c>
      <c r="R21" s="63">
        <v>89.9</v>
      </c>
    </row>
    <row r="22" spans="1:18" ht="13.5" customHeight="1">
      <c r="A22" s="75" t="s">
        <v>39</v>
      </c>
      <c r="B22" s="75"/>
      <c r="C22" s="62"/>
      <c r="D22" s="63"/>
      <c r="E22" s="63">
        <v>6.5</v>
      </c>
      <c r="F22" s="63">
        <v>6.9</v>
      </c>
      <c r="G22" s="63">
        <v>6.9</v>
      </c>
      <c r="H22" s="63">
        <v>7.6</v>
      </c>
      <c r="I22" s="64">
        <v>8</v>
      </c>
      <c r="J22" s="63">
        <v>7.7</v>
      </c>
      <c r="K22" s="63">
        <v>7.7</v>
      </c>
      <c r="L22" s="64">
        <v>7.3</v>
      </c>
      <c r="M22" s="63">
        <v>7.9</v>
      </c>
      <c r="N22" s="63">
        <v>6.2</v>
      </c>
      <c r="O22" s="63">
        <v>6</v>
      </c>
      <c r="P22" s="63">
        <v>7.8</v>
      </c>
      <c r="Q22" s="63">
        <v>9</v>
      </c>
      <c r="R22" s="63">
        <v>9.1</v>
      </c>
    </row>
    <row r="23" spans="1:18" ht="13.5" customHeight="1">
      <c r="A23" s="75" t="s">
        <v>40</v>
      </c>
      <c r="B23" s="75"/>
      <c r="C23" s="62"/>
      <c r="D23" s="63"/>
      <c r="E23" s="63">
        <v>7.7</v>
      </c>
      <c r="F23" s="63">
        <v>8.2</v>
      </c>
      <c r="G23" s="63">
        <v>8.3</v>
      </c>
      <c r="H23" s="63">
        <v>8.9</v>
      </c>
      <c r="I23" s="64">
        <v>8.9</v>
      </c>
      <c r="J23" s="63">
        <v>8.4</v>
      </c>
      <c r="K23" s="63">
        <v>7.9</v>
      </c>
      <c r="L23" s="64">
        <v>8</v>
      </c>
      <c r="M23" s="63">
        <v>7.4</v>
      </c>
      <c r="N23" s="63">
        <v>7.4</v>
      </c>
      <c r="O23" s="63">
        <v>6.4</v>
      </c>
      <c r="P23" s="63">
        <v>7.5</v>
      </c>
      <c r="Q23" s="63">
        <v>8.6</v>
      </c>
      <c r="R23" s="63">
        <v>8.8</v>
      </c>
    </row>
    <row r="24" spans="1:18" ht="13.5" customHeight="1">
      <c r="A24" s="75" t="s">
        <v>41</v>
      </c>
      <c r="B24" s="75"/>
      <c r="C24" s="62"/>
      <c r="D24" s="63"/>
      <c r="E24" s="63">
        <v>5.3</v>
      </c>
      <c r="F24" s="63">
        <v>5.9</v>
      </c>
      <c r="G24" s="63">
        <v>6.1</v>
      </c>
      <c r="H24" s="63">
        <v>6.1</v>
      </c>
      <c r="I24" s="64">
        <v>6</v>
      </c>
      <c r="J24" s="63">
        <v>5.8</v>
      </c>
      <c r="K24" s="63">
        <v>5.4</v>
      </c>
      <c r="L24" s="64">
        <v>5.2</v>
      </c>
      <c r="M24" s="63">
        <v>5</v>
      </c>
      <c r="N24" s="63">
        <v>5.3</v>
      </c>
      <c r="O24" s="63">
        <v>5.1</v>
      </c>
      <c r="P24" s="63">
        <v>5.2</v>
      </c>
      <c r="Q24" s="63">
        <v>5.5</v>
      </c>
      <c r="R24" s="63">
        <v>5.9</v>
      </c>
    </row>
    <row r="25" spans="1:18" ht="13.5" customHeight="1">
      <c r="A25" s="76" t="s">
        <v>42</v>
      </c>
      <c r="B25" s="76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1296879</v>
      </c>
      <c r="F25" s="54">
        <f t="shared" si="6"/>
        <v>1192299</v>
      </c>
      <c r="G25" s="54">
        <f t="shared" si="6"/>
        <v>1034978</v>
      </c>
      <c r="H25" s="54">
        <f t="shared" si="6"/>
        <v>1035928</v>
      </c>
      <c r="I25" s="54">
        <f t="shared" si="6"/>
        <v>1063099</v>
      </c>
      <c r="J25" s="54">
        <f t="shared" si="6"/>
        <v>1202868</v>
      </c>
      <c r="K25" s="54">
        <f t="shared" si="6"/>
        <v>1048818</v>
      </c>
      <c r="L25" s="54">
        <f aca="true" t="shared" si="7" ref="L25:Q25">SUM(L26:L28)</f>
        <v>1007565</v>
      </c>
      <c r="M25" s="54">
        <f t="shared" si="7"/>
        <v>1019875</v>
      </c>
      <c r="N25" s="54">
        <f t="shared" si="7"/>
        <v>879921</v>
      </c>
      <c r="O25" s="54">
        <f t="shared" si="7"/>
        <v>1006714</v>
      </c>
      <c r="P25" s="54">
        <f t="shared" si="7"/>
        <v>967509</v>
      </c>
      <c r="Q25" s="54">
        <f t="shared" si="7"/>
        <v>920895</v>
      </c>
      <c r="R25" s="54">
        <f>SUM(R26:R28)</f>
        <v>774631</v>
      </c>
    </row>
    <row r="26" spans="1:18" ht="13.5" customHeight="1">
      <c r="A26" s="65"/>
      <c r="B26" s="2" t="s">
        <v>19</v>
      </c>
      <c r="C26" s="54"/>
      <c r="D26" s="53"/>
      <c r="E26" s="53">
        <v>562307</v>
      </c>
      <c r="F26" s="53">
        <v>440031</v>
      </c>
      <c r="G26" s="53">
        <v>304479</v>
      </c>
      <c r="H26" s="53">
        <v>366529</v>
      </c>
      <c r="I26" s="54">
        <v>426734</v>
      </c>
      <c r="J26" s="53">
        <v>502202</v>
      </c>
      <c r="K26" s="53">
        <v>348434</v>
      </c>
      <c r="L26" s="54">
        <v>293051</v>
      </c>
      <c r="M26" s="53">
        <v>283634</v>
      </c>
      <c r="N26" s="53">
        <v>214349</v>
      </c>
      <c r="O26" s="53">
        <v>281549</v>
      </c>
      <c r="P26" s="53">
        <v>149890</v>
      </c>
      <c r="Q26" s="53">
        <v>103011</v>
      </c>
      <c r="R26" s="53">
        <v>104094</v>
      </c>
    </row>
    <row r="27" spans="1:18" ht="13.5" customHeight="1">
      <c r="A27" s="65"/>
      <c r="B27" s="2" t="s">
        <v>20</v>
      </c>
      <c r="C27" s="54"/>
      <c r="D27" s="53"/>
      <c r="E27" s="53">
        <v>122796</v>
      </c>
      <c r="F27" s="53">
        <v>120419</v>
      </c>
      <c r="G27" s="53">
        <v>73593</v>
      </c>
      <c r="H27" s="53">
        <v>16876</v>
      </c>
      <c r="I27" s="54">
        <v>17186</v>
      </c>
      <c r="J27" s="53">
        <v>82368</v>
      </c>
      <c r="K27" s="53">
        <v>78830</v>
      </c>
      <c r="L27" s="54">
        <v>89151</v>
      </c>
      <c r="M27" s="53">
        <v>62589</v>
      </c>
      <c r="N27" s="53">
        <v>62643</v>
      </c>
      <c r="O27" s="53">
        <v>211752</v>
      </c>
      <c r="P27" s="53">
        <v>211817</v>
      </c>
      <c r="Q27" s="53">
        <v>211987</v>
      </c>
      <c r="R27" s="53">
        <v>151783</v>
      </c>
    </row>
    <row r="28" spans="1:18" ht="13.5" customHeight="1">
      <c r="A28" s="65"/>
      <c r="B28" s="2" t="s">
        <v>21</v>
      </c>
      <c r="C28" s="54"/>
      <c r="D28" s="53"/>
      <c r="E28" s="53">
        <v>611776</v>
      </c>
      <c r="F28" s="53">
        <v>631849</v>
      </c>
      <c r="G28" s="53">
        <v>656906</v>
      </c>
      <c r="H28" s="53">
        <v>652523</v>
      </c>
      <c r="I28" s="54">
        <v>619179</v>
      </c>
      <c r="J28" s="53">
        <v>618298</v>
      </c>
      <c r="K28" s="53">
        <v>621554</v>
      </c>
      <c r="L28" s="54">
        <v>625363</v>
      </c>
      <c r="M28" s="53">
        <v>673652</v>
      </c>
      <c r="N28" s="53">
        <v>602929</v>
      </c>
      <c r="O28" s="53">
        <v>513413</v>
      </c>
      <c r="P28" s="53">
        <v>605802</v>
      </c>
      <c r="Q28" s="53">
        <v>605897</v>
      </c>
      <c r="R28" s="53">
        <v>518754</v>
      </c>
    </row>
    <row r="29" spans="1:18" ht="13.5" customHeight="1">
      <c r="A29" s="76" t="s">
        <v>43</v>
      </c>
      <c r="B29" s="76"/>
      <c r="C29" s="54"/>
      <c r="D29" s="53"/>
      <c r="E29" s="53">
        <v>1199685</v>
      </c>
      <c r="F29" s="53">
        <v>1176443</v>
      </c>
      <c r="G29" s="53">
        <v>1252303</v>
      </c>
      <c r="H29" s="53">
        <v>1243628</v>
      </c>
      <c r="I29" s="54">
        <v>1315367</v>
      </c>
      <c r="J29" s="53">
        <v>1309652</v>
      </c>
      <c r="K29" s="53">
        <v>1265642</v>
      </c>
      <c r="L29" s="54">
        <v>1332391</v>
      </c>
      <c r="M29" s="53">
        <v>1356412</v>
      </c>
      <c r="N29" s="53">
        <v>1607479</v>
      </c>
      <c r="O29" s="53">
        <v>3184781</v>
      </c>
      <c r="P29" s="53">
        <v>3303381</v>
      </c>
      <c r="Q29" s="53">
        <v>3564757</v>
      </c>
      <c r="R29" s="53">
        <v>3751950</v>
      </c>
    </row>
    <row r="30" spans="1:18" ht="13.5" customHeight="1">
      <c r="A30" s="51"/>
      <c r="B30" s="48" t="s">
        <v>14</v>
      </c>
      <c r="C30" s="54"/>
      <c r="D30" s="53"/>
      <c r="E30" s="53">
        <v>1199685</v>
      </c>
      <c r="F30" s="53">
        <v>1176443</v>
      </c>
      <c r="G30" s="53">
        <v>1252303</v>
      </c>
      <c r="H30" s="53"/>
      <c r="I30" s="54">
        <v>582462</v>
      </c>
      <c r="J30" s="53">
        <v>613823</v>
      </c>
      <c r="K30" s="53">
        <v>686642</v>
      </c>
      <c r="L30" s="54">
        <v>840179</v>
      </c>
      <c r="M30" s="53">
        <v>877060</v>
      </c>
      <c r="N30" s="53">
        <v>908673</v>
      </c>
      <c r="O30" s="53">
        <v>1049193</v>
      </c>
      <c r="P30" s="53">
        <v>1122866</v>
      </c>
      <c r="Q30" s="53">
        <v>1205890</v>
      </c>
      <c r="R30" s="53">
        <v>1226027</v>
      </c>
    </row>
    <row r="31" spans="1:18" ht="13.5" customHeight="1">
      <c r="A31" s="74" t="s">
        <v>44</v>
      </c>
      <c r="B31" s="74"/>
      <c r="C31" s="54">
        <f aca="true" t="shared" si="8" ref="C31:K31">SUM(C32:C35)</f>
        <v>0</v>
      </c>
      <c r="D31" s="54">
        <f t="shared" si="8"/>
        <v>0</v>
      </c>
      <c r="E31" s="54">
        <f t="shared" si="8"/>
        <v>0</v>
      </c>
      <c r="F31" s="54">
        <f t="shared" si="8"/>
        <v>0</v>
      </c>
      <c r="G31" s="54">
        <f t="shared" si="8"/>
        <v>149137</v>
      </c>
      <c r="H31" s="54">
        <f t="shared" si="8"/>
        <v>144028</v>
      </c>
      <c r="I31" s="54">
        <f t="shared" si="8"/>
        <v>138259</v>
      </c>
      <c r="J31" s="54">
        <f t="shared" si="8"/>
        <v>126966</v>
      </c>
      <c r="K31" s="54">
        <f t="shared" si="8"/>
        <v>115674</v>
      </c>
      <c r="L31" s="54">
        <f aca="true" t="shared" si="9" ref="L31:Q31">SUM(L32:L35)</f>
        <v>104381</v>
      </c>
      <c r="M31" s="54">
        <f t="shared" si="9"/>
        <v>93089</v>
      </c>
      <c r="N31" s="54">
        <f t="shared" si="9"/>
        <v>1162000</v>
      </c>
      <c r="O31" s="54">
        <f t="shared" si="9"/>
        <v>70505</v>
      </c>
      <c r="P31" s="54">
        <f t="shared" si="9"/>
        <v>59213</v>
      </c>
      <c r="Q31" s="54">
        <f t="shared" si="9"/>
        <v>47921</v>
      </c>
      <c r="R31" s="54">
        <f>SUM(R32:R35)</f>
        <v>36629</v>
      </c>
    </row>
    <row r="32" spans="1:18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0</v>
      </c>
      <c r="H32" s="53">
        <v>0</v>
      </c>
      <c r="I32" s="54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0</v>
      </c>
      <c r="F34" s="53">
        <v>0</v>
      </c>
      <c r="G34" s="53">
        <v>149137</v>
      </c>
      <c r="H34" s="53">
        <v>144028</v>
      </c>
      <c r="I34" s="54">
        <v>138259</v>
      </c>
      <c r="J34" s="53">
        <v>126966</v>
      </c>
      <c r="K34" s="53">
        <v>115674</v>
      </c>
      <c r="L34" s="54">
        <v>104381</v>
      </c>
      <c r="M34" s="53">
        <v>93089</v>
      </c>
      <c r="N34" s="53">
        <v>1162000</v>
      </c>
      <c r="O34" s="53">
        <v>70505</v>
      </c>
      <c r="P34" s="53">
        <v>59213</v>
      </c>
      <c r="Q34" s="53">
        <v>47921</v>
      </c>
      <c r="R34" s="53">
        <v>36629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6" t="s">
        <v>46</v>
      </c>
      <c r="B37" s="76"/>
      <c r="C37" s="54"/>
      <c r="D37" s="53"/>
      <c r="E37" s="53">
        <v>0</v>
      </c>
      <c r="F37" s="53">
        <v>0</v>
      </c>
      <c r="G37" s="53">
        <v>161014</v>
      </c>
      <c r="H37" s="53">
        <v>164579</v>
      </c>
      <c r="I37" s="54">
        <v>166939</v>
      </c>
      <c r="J37" s="53">
        <v>167887</v>
      </c>
      <c r="K37" s="53">
        <v>168633</v>
      </c>
      <c r="L37" s="54">
        <v>169359</v>
      </c>
      <c r="M37" s="53">
        <v>169838</v>
      </c>
      <c r="N37" s="53">
        <v>170000</v>
      </c>
      <c r="O37" s="53">
        <v>170215</v>
      </c>
      <c r="P37" s="53">
        <v>170369</v>
      </c>
      <c r="Q37" s="53">
        <v>170499</v>
      </c>
      <c r="R37" s="53">
        <v>170630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pane xSplit="1" ySplit="3" topLeftCell="N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小川町</v>
      </c>
      <c r="P1" s="29" t="str">
        <f>'財政指標'!$M$1</f>
        <v>小川町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2" t="s">
        <v>195</v>
      </c>
      <c r="P3" s="2" t="s">
        <v>196</v>
      </c>
      <c r="Q3" s="2" t="s">
        <v>200</v>
      </c>
    </row>
    <row r="4" spans="1:17" ht="15" customHeight="1">
      <c r="A4" s="3" t="s">
        <v>122</v>
      </c>
      <c r="B4" s="15"/>
      <c r="C4" s="15"/>
      <c r="D4" s="15">
        <v>865304</v>
      </c>
      <c r="E4" s="15">
        <v>847442</v>
      </c>
      <c r="F4" s="15">
        <v>831293</v>
      </c>
      <c r="G4" s="15">
        <v>848162</v>
      </c>
      <c r="H4" s="15">
        <v>854383</v>
      </c>
      <c r="I4" s="15">
        <v>880611</v>
      </c>
      <c r="J4" s="8">
        <v>910202</v>
      </c>
      <c r="K4" s="9">
        <v>846317</v>
      </c>
      <c r="L4" s="9">
        <v>865731</v>
      </c>
      <c r="M4" s="9">
        <v>877047</v>
      </c>
      <c r="N4" s="9">
        <v>799214</v>
      </c>
      <c r="O4" s="9">
        <v>837696</v>
      </c>
      <c r="P4" s="9">
        <v>771672</v>
      </c>
      <c r="Q4" s="9">
        <v>771370</v>
      </c>
    </row>
    <row r="5" spans="1:17" ht="15" customHeight="1">
      <c r="A5" s="3" t="s">
        <v>123</v>
      </c>
      <c r="B5" s="15"/>
      <c r="C5" s="15"/>
      <c r="D5" s="15">
        <v>70289</v>
      </c>
      <c r="E5" s="15">
        <v>74320</v>
      </c>
      <c r="F5" s="15">
        <v>80290</v>
      </c>
      <c r="G5" s="15">
        <v>81240</v>
      </c>
      <c r="H5" s="15">
        <v>83587</v>
      </c>
      <c r="I5" s="15">
        <v>85078</v>
      </c>
      <c r="J5" s="8">
        <v>60922</v>
      </c>
      <c r="K5" s="9">
        <v>47961</v>
      </c>
      <c r="L5" s="9">
        <v>49063</v>
      </c>
      <c r="M5" s="9">
        <v>50568</v>
      </c>
      <c r="N5" s="9">
        <v>50385</v>
      </c>
      <c r="O5" s="9">
        <v>50634</v>
      </c>
      <c r="P5" s="9">
        <v>53917</v>
      </c>
      <c r="Q5" s="9">
        <v>70293</v>
      </c>
    </row>
    <row r="6" spans="1:17" ht="15" customHeight="1">
      <c r="A6" s="3" t="s">
        <v>201</v>
      </c>
      <c r="B6" s="15"/>
      <c r="C6" s="15"/>
      <c r="D6" s="15">
        <v>26309</v>
      </c>
      <c r="E6" s="15">
        <v>19261</v>
      </c>
      <c r="F6" s="15">
        <v>20573</v>
      </c>
      <c r="G6" s="15">
        <v>26768</v>
      </c>
      <c r="H6" s="15">
        <v>18445</v>
      </c>
      <c r="I6" s="15">
        <v>10107</v>
      </c>
      <c r="J6" s="8">
        <v>7939</v>
      </c>
      <c r="K6" s="9">
        <v>6322</v>
      </c>
      <c r="L6" s="9">
        <v>5845</v>
      </c>
      <c r="M6" s="9">
        <v>24355</v>
      </c>
      <c r="N6" s="9">
        <v>24566</v>
      </c>
      <c r="O6" s="9">
        <v>7868</v>
      </c>
      <c r="P6" s="9">
        <v>5472</v>
      </c>
      <c r="Q6" s="9">
        <v>5347</v>
      </c>
    </row>
    <row r="7" spans="1:17" ht="15" customHeight="1">
      <c r="A7" s="3" t="s">
        <v>202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840</v>
      </c>
    </row>
    <row r="8" spans="1:17" ht="15" customHeight="1">
      <c r="A8" s="3" t="s">
        <v>203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967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17493</v>
      </c>
      <c r="K9" s="9">
        <v>74387</v>
      </c>
      <c r="L9" s="9">
        <v>70574</v>
      </c>
      <c r="M9" s="9">
        <v>72782</v>
      </c>
      <c r="N9" s="9">
        <v>70075</v>
      </c>
      <c r="O9" s="9">
        <v>60404</v>
      </c>
      <c r="P9" s="9">
        <v>66514</v>
      </c>
      <c r="Q9" s="9">
        <v>73404</v>
      </c>
    </row>
    <row r="10" spans="1:17" ht="15" customHeight="1">
      <c r="A10" s="3" t="s">
        <v>125</v>
      </c>
      <c r="B10" s="15"/>
      <c r="C10" s="15"/>
      <c r="D10" s="15">
        <v>126774</v>
      </c>
      <c r="E10" s="15">
        <v>139751</v>
      </c>
      <c r="F10" s="15">
        <v>137138</v>
      </c>
      <c r="G10" s="15">
        <v>132491</v>
      </c>
      <c r="H10" s="15">
        <v>125141</v>
      </c>
      <c r="I10" s="15">
        <v>135503</v>
      </c>
      <c r="J10" s="8">
        <v>108189</v>
      </c>
      <c r="K10" s="9">
        <v>90617</v>
      </c>
      <c r="L10" s="9">
        <v>90907</v>
      </c>
      <c r="M10" s="9">
        <v>72971</v>
      </c>
      <c r="N10" s="9">
        <v>77942</v>
      </c>
      <c r="O10" s="9">
        <v>70508</v>
      </c>
      <c r="P10" s="9">
        <v>66056</v>
      </c>
      <c r="Q10" s="9">
        <v>51386</v>
      </c>
    </row>
    <row r="11" spans="1:17" ht="15" customHeight="1">
      <c r="A11" s="3" t="s">
        <v>126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0</v>
      </c>
      <c r="P11" s="9">
        <v>0</v>
      </c>
      <c r="Q11" s="9">
        <v>135</v>
      </c>
    </row>
    <row r="12" spans="1:17" ht="15" customHeight="1">
      <c r="A12" s="3" t="s">
        <v>127</v>
      </c>
      <c r="B12" s="15"/>
      <c r="C12" s="15"/>
      <c r="D12" s="15">
        <v>50564</v>
      </c>
      <c r="E12" s="15">
        <v>48594</v>
      </c>
      <c r="F12" s="15">
        <v>42066</v>
      </c>
      <c r="G12" s="15">
        <v>46106</v>
      </c>
      <c r="H12" s="15">
        <v>48989</v>
      </c>
      <c r="I12" s="15">
        <v>48354</v>
      </c>
      <c r="J12" s="8">
        <v>40693</v>
      </c>
      <c r="K12" s="9">
        <v>35435</v>
      </c>
      <c r="L12" s="9">
        <v>35082</v>
      </c>
      <c r="M12" s="9">
        <v>33394</v>
      </c>
      <c r="N12" s="9">
        <v>34096</v>
      </c>
      <c r="O12" s="9">
        <v>30040</v>
      </c>
      <c r="P12" s="9">
        <v>34298</v>
      </c>
      <c r="Q12" s="9">
        <v>33000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15113</v>
      </c>
      <c r="M14" s="9">
        <v>26036</v>
      </c>
      <c r="N14" s="9">
        <v>27477</v>
      </c>
      <c r="O14" s="9">
        <v>23515</v>
      </c>
      <c r="P14" s="9">
        <v>26523</v>
      </c>
      <c r="Q14" s="9">
        <v>21560</v>
      </c>
    </row>
    <row r="15" spans="1:17" ht="15" customHeight="1">
      <c r="A15" s="3" t="s">
        <v>130</v>
      </c>
      <c r="B15" s="15"/>
      <c r="C15" s="15"/>
      <c r="D15" s="15">
        <v>888528</v>
      </c>
      <c r="E15" s="15">
        <v>1063054</v>
      </c>
      <c r="F15" s="15">
        <v>1070112</v>
      </c>
      <c r="G15" s="15">
        <v>1121009</v>
      </c>
      <c r="H15" s="15">
        <v>1178182</v>
      </c>
      <c r="I15" s="15">
        <v>1191735</v>
      </c>
      <c r="J15" s="8">
        <v>1211066</v>
      </c>
      <c r="K15" s="9">
        <v>1237371</v>
      </c>
      <c r="L15" s="9">
        <v>1324469</v>
      </c>
      <c r="M15" s="9">
        <v>1306405</v>
      </c>
      <c r="N15" s="9">
        <v>1172780</v>
      </c>
      <c r="O15" s="9">
        <v>1066666</v>
      </c>
      <c r="P15" s="9">
        <v>879869</v>
      </c>
      <c r="Q15" s="9">
        <v>880819</v>
      </c>
    </row>
    <row r="16" spans="1:17" ht="15" customHeight="1">
      <c r="A16" s="3" t="s">
        <v>131</v>
      </c>
      <c r="B16" s="15"/>
      <c r="C16" s="15"/>
      <c r="D16" s="15">
        <v>756635</v>
      </c>
      <c r="E16" s="15">
        <v>929016</v>
      </c>
      <c r="F16" s="15"/>
      <c r="G16" s="15"/>
      <c r="H16" s="15"/>
      <c r="I16" s="15"/>
      <c r="J16" s="8">
        <v>1075491</v>
      </c>
      <c r="K16" s="8">
        <v>1099400</v>
      </c>
      <c r="L16" s="8">
        <v>1159992</v>
      </c>
      <c r="M16" s="8">
        <v>1141060</v>
      </c>
      <c r="N16" s="8">
        <v>1023194</v>
      </c>
      <c r="O16" s="8">
        <v>931164</v>
      </c>
      <c r="P16" s="8">
        <v>757076</v>
      </c>
      <c r="Q16" s="8">
        <v>760602</v>
      </c>
    </row>
    <row r="17" spans="1:17" ht="15" customHeight="1">
      <c r="A17" s="3" t="s">
        <v>132</v>
      </c>
      <c r="B17" s="15"/>
      <c r="C17" s="15"/>
      <c r="D17" s="15">
        <v>131893</v>
      </c>
      <c r="E17" s="15">
        <v>134038</v>
      </c>
      <c r="F17" s="15"/>
      <c r="G17" s="15"/>
      <c r="H17" s="15"/>
      <c r="I17" s="15"/>
      <c r="J17" s="8">
        <v>135575</v>
      </c>
      <c r="K17" s="8">
        <v>137971</v>
      </c>
      <c r="L17" s="8">
        <v>164477</v>
      </c>
      <c r="M17" s="8">
        <v>165345</v>
      </c>
      <c r="N17" s="8">
        <v>149586</v>
      </c>
      <c r="O17" s="8">
        <v>135502</v>
      </c>
      <c r="P17" s="8">
        <v>122793</v>
      </c>
      <c r="Q17" s="8">
        <v>120217</v>
      </c>
    </row>
    <row r="18" spans="1:17" ht="15" customHeight="1">
      <c r="A18" s="3" t="s">
        <v>133</v>
      </c>
      <c r="B18" s="15"/>
      <c r="C18" s="15"/>
      <c r="D18" s="15">
        <v>1025</v>
      </c>
      <c r="E18" s="15">
        <v>1029</v>
      </c>
      <c r="F18" s="15">
        <v>1009</v>
      </c>
      <c r="G18" s="15">
        <v>1099</v>
      </c>
      <c r="H18" s="15">
        <v>1174</v>
      </c>
      <c r="I18" s="15">
        <v>1131</v>
      </c>
      <c r="J18" s="8">
        <v>1094</v>
      </c>
      <c r="K18" s="9">
        <v>1184</v>
      </c>
      <c r="L18" s="9">
        <v>1162</v>
      </c>
      <c r="M18" s="9">
        <v>987</v>
      </c>
      <c r="N18" s="9">
        <v>926</v>
      </c>
      <c r="O18" s="9">
        <v>868</v>
      </c>
      <c r="P18" s="9">
        <v>971</v>
      </c>
      <c r="Q18" s="9">
        <v>871</v>
      </c>
    </row>
    <row r="19" spans="1:17" ht="15" customHeight="1">
      <c r="A19" s="3" t="s">
        <v>134</v>
      </c>
      <c r="B19" s="15"/>
      <c r="C19" s="15"/>
      <c r="D19" s="15">
        <v>52159</v>
      </c>
      <c r="E19" s="15">
        <v>53148</v>
      </c>
      <c r="F19" s="15">
        <v>66433</v>
      </c>
      <c r="G19" s="15">
        <v>64198</v>
      </c>
      <c r="H19" s="15">
        <v>66149</v>
      </c>
      <c r="I19" s="15">
        <v>63664</v>
      </c>
      <c r="J19" s="8">
        <v>70317</v>
      </c>
      <c r="K19" s="9">
        <v>66446</v>
      </c>
      <c r="L19" s="9">
        <v>64326</v>
      </c>
      <c r="M19" s="9">
        <v>47904</v>
      </c>
      <c r="N19" s="9">
        <v>45717</v>
      </c>
      <c r="O19" s="9">
        <v>45403</v>
      </c>
      <c r="P19" s="9">
        <v>43956</v>
      </c>
      <c r="Q19" s="9">
        <v>102143</v>
      </c>
    </row>
    <row r="20" spans="1:17" ht="15" customHeight="1">
      <c r="A20" s="3" t="s">
        <v>135</v>
      </c>
      <c r="B20" s="15"/>
      <c r="C20" s="15"/>
      <c r="D20" s="15">
        <v>47801</v>
      </c>
      <c r="E20" s="15">
        <v>46312</v>
      </c>
      <c r="F20" s="15">
        <v>48450</v>
      </c>
      <c r="G20" s="15">
        <v>46696</v>
      </c>
      <c r="H20" s="15">
        <v>45110</v>
      </c>
      <c r="I20" s="15">
        <v>46695</v>
      </c>
      <c r="J20" s="8">
        <v>45470</v>
      </c>
      <c r="K20" s="9">
        <v>45019</v>
      </c>
      <c r="L20" s="9">
        <v>49530</v>
      </c>
      <c r="M20" s="9">
        <v>48127</v>
      </c>
      <c r="N20" s="9">
        <v>49470</v>
      </c>
      <c r="O20" s="9">
        <v>42594</v>
      </c>
      <c r="P20" s="9">
        <v>47057</v>
      </c>
      <c r="Q20" s="9">
        <v>41154</v>
      </c>
    </row>
    <row r="21" spans="1:17" ht="15" customHeight="1">
      <c r="A21" s="4" t="s">
        <v>136</v>
      </c>
      <c r="B21" s="15"/>
      <c r="C21" s="15"/>
      <c r="D21" s="15">
        <v>3235</v>
      </c>
      <c r="E21" s="15">
        <v>2833</v>
      </c>
      <c r="F21" s="15">
        <v>2922</v>
      </c>
      <c r="G21" s="15">
        <v>3189</v>
      </c>
      <c r="H21" s="15">
        <v>3365</v>
      </c>
      <c r="I21" s="15">
        <v>3667</v>
      </c>
      <c r="J21" s="8">
        <v>3381</v>
      </c>
      <c r="K21" s="11">
        <v>3188</v>
      </c>
      <c r="L21" s="11">
        <v>3697</v>
      </c>
      <c r="M21" s="11">
        <v>4116</v>
      </c>
      <c r="N21" s="11">
        <v>5090</v>
      </c>
      <c r="O21" s="11">
        <v>4605</v>
      </c>
      <c r="P21" s="11">
        <v>5031</v>
      </c>
      <c r="Q21" s="11">
        <v>4692</v>
      </c>
    </row>
    <row r="22" spans="1:17" ht="15" customHeight="1">
      <c r="A22" s="3" t="s">
        <v>137</v>
      </c>
      <c r="B22" s="15"/>
      <c r="C22" s="15"/>
      <c r="D22" s="15">
        <v>181008</v>
      </c>
      <c r="E22" s="15">
        <v>169011</v>
      </c>
      <c r="F22" s="15">
        <v>158725</v>
      </c>
      <c r="G22" s="15">
        <v>133814</v>
      </c>
      <c r="H22" s="15">
        <v>166699</v>
      </c>
      <c r="I22" s="15">
        <v>176608</v>
      </c>
      <c r="J22" s="8">
        <v>166408</v>
      </c>
      <c r="K22" s="9">
        <v>150329</v>
      </c>
      <c r="L22" s="9">
        <v>285937</v>
      </c>
      <c r="M22" s="9">
        <v>246876</v>
      </c>
      <c r="N22" s="9">
        <v>128481</v>
      </c>
      <c r="O22" s="9">
        <v>89239</v>
      </c>
      <c r="P22" s="9">
        <v>93364</v>
      </c>
      <c r="Q22" s="9">
        <v>70214</v>
      </c>
    </row>
    <row r="23" spans="1:17" ht="15" customHeight="1">
      <c r="A23" s="3" t="s">
        <v>138</v>
      </c>
      <c r="B23" s="15"/>
      <c r="C23" s="15"/>
      <c r="D23" s="15">
        <v>191686</v>
      </c>
      <c r="E23" s="15">
        <v>159095</v>
      </c>
      <c r="F23" s="15">
        <v>195739</v>
      </c>
      <c r="G23" s="15">
        <v>226558</v>
      </c>
      <c r="H23" s="15">
        <v>200431</v>
      </c>
      <c r="I23" s="15">
        <v>282660</v>
      </c>
      <c r="J23" s="8">
        <v>211979</v>
      </c>
      <c r="K23" s="9">
        <v>177186</v>
      </c>
      <c r="L23" s="9">
        <v>183227</v>
      </c>
      <c r="M23" s="9">
        <v>223131</v>
      </c>
      <c r="N23" s="9">
        <v>145808</v>
      </c>
      <c r="O23" s="9">
        <v>137213</v>
      </c>
      <c r="P23" s="9">
        <v>137256</v>
      </c>
      <c r="Q23" s="9">
        <v>125037</v>
      </c>
    </row>
    <row r="24" spans="1:17" ht="15" customHeight="1">
      <c r="A24" s="3" t="s">
        <v>139</v>
      </c>
      <c r="B24" s="15"/>
      <c r="C24" s="15"/>
      <c r="D24" s="15">
        <v>88996</v>
      </c>
      <c r="E24" s="15">
        <v>54962</v>
      </c>
      <c r="F24" s="15">
        <v>56510</v>
      </c>
      <c r="G24" s="15">
        <v>31659</v>
      </c>
      <c r="H24" s="15">
        <v>25981</v>
      </c>
      <c r="I24" s="15">
        <v>10199</v>
      </c>
      <c r="J24" s="8">
        <v>11189</v>
      </c>
      <c r="K24" s="9">
        <v>6272</v>
      </c>
      <c r="L24" s="9">
        <v>4560</v>
      </c>
      <c r="M24" s="9">
        <v>2188</v>
      </c>
      <c r="N24" s="9">
        <v>1852</v>
      </c>
      <c r="O24" s="9">
        <v>1120</v>
      </c>
      <c r="P24" s="9">
        <v>978</v>
      </c>
      <c r="Q24" s="9">
        <v>1163</v>
      </c>
    </row>
    <row r="25" spans="1:17" ht="15" customHeight="1">
      <c r="A25" s="3" t="s">
        <v>140</v>
      </c>
      <c r="B25" s="15"/>
      <c r="C25" s="15"/>
      <c r="D25" s="15">
        <v>1923</v>
      </c>
      <c r="E25" s="15">
        <v>2825</v>
      </c>
      <c r="F25" s="15">
        <v>10080</v>
      </c>
      <c r="G25" s="15">
        <v>11617</v>
      </c>
      <c r="H25" s="15">
        <v>11010</v>
      </c>
      <c r="I25" s="15">
        <v>15161</v>
      </c>
      <c r="J25" s="17">
        <v>3578</v>
      </c>
      <c r="K25" s="16">
        <v>4802</v>
      </c>
      <c r="L25" s="9">
        <v>21450</v>
      </c>
      <c r="M25" s="9">
        <v>4940</v>
      </c>
      <c r="N25" s="9">
        <v>5080</v>
      </c>
      <c r="O25" s="9">
        <v>4874</v>
      </c>
      <c r="P25" s="9">
        <v>3113</v>
      </c>
      <c r="Q25" s="9">
        <v>2226</v>
      </c>
    </row>
    <row r="26" spans="1:17" ht="15" customHeight="1">
      <c r="A26" s="3" t="s">
        <v>141</v>
      </c>
      <c r="B26" s="15"/>
      <c r="C26" s="15"/>
      <c r="D26" s="15">
        <v>140841</v>
      </c>
      <c r="E26" s="15">
        <v>322518</v>
      </c>
      <c r="F26" s="15">
        <v>376122</v>
      </c>
      <c r="G26" s="15">
        <v>155289</v>
      </c>
      <c r="H26" s="15">
        <v>135668</v>
      </c>
      <c r="I26" s="15">
        <v>67134</v>
      </c>
      <c r="J26" s="8">
        <v>292422</v>
      </c>
      <c r="K26" s="9">
        <v>174573</v>
      </c>
      <c r="L26" s="9">
        <v>140714</v>
      </c>
      <c r="M26" s="9">
        <v>214455</v>
      </c>
      <c r="N26" s="9">
        <v>171158</v>
      </c>
      <c r="O26" s="9">
        <v>218611</v>
      </c>
      <c r="P26" s="9">
        <v>151543</v>
      </c>
      <c r="Q26" s="9">
        <v>262192</v>
      </c>
    </row>
    <row r="27" spans="1:17" ht="15" customHeight="1">
      <c r="A27" s="3" t="s">
        <v>142</v>
      </c>
      <c r="B27" s="15"/>
      <c r="C27" s="15"/>
      <c r="D27" s="15">
        <v>143819</v>
      </c>
      <c r="E27" s="15">
        <v>139376</v>
      </c>
      <c r="F27" s="15">
        <v>118336</v>
      </c>
      <c r="G27" s="15">
        <v>105577</v>
      </c>
      <c r="H27" s="15">
        <v>129046</v>
      </c>
      <c r="I27" s="15">
        <v>152785</v>
      </c>
      <c r="J27" s="8">
        <v>112353</v>
      </c>
      <c r="K27" s="9">
        <v>217687</v>
      </c>
      <c r="L27" s="9">
        <v>106391</v>
      </c>
      <c r="M27" s="9">
        <v>115109</v>
      </c>
      <c r="N27" s="9">
        <v>128695</v>
      </c>
      <c r="O27" s="9">
        <v>66978</v>
      </c>
      <c r="P27" s="9">
        <v>93517</v>
      </c>
      <c r="Q27" s="9">
        <v>104464</v>
      </c>
    </row>
    <row r="28" spans="1:17" ht="15" customHeight="1">
      <c r="A28" s="3" t="s">
        <v>143</v>
      </c>
      <c r="B28" s="15"/>
      <c r="C28" s="15"/>
      <c r="D28" s="15">
        <v>49490</v>
      </c>
      <c r="E28" s="15">
        <v>23411</v>
      </c>
      <c r="F28" s="15">
        <v>28443</v>
      </c>
      <c r="G28" s="15">
        <v>14966</v>
      </c>
      <c r="H28" s="15">
        <v>32003</v>
      </c>
      <c r="I28" s="15">
        <v>27618</v>
      </c>
      <c r="J28" s="8">
        <v>19205</v>
      </c>
      <c r="K28" s="9">
        <v>11947</v>
      </c>
      <c r="L28" s="9">
        <v>19073</v>
      </c>
      <c r="M28" s="9">
        <v>13827</v>
      </c>
      <c r="N28" s="9">
        <v>20274</v>
      </c>
      <c r="O28" s="9">
        <v>25142</v>
      </c>
      <c r="P28" s="9">
        <v>36176</v>
      </c>
      <c r="Q28" s="9">
        <v>33303</v>
      </c>
    </row>
    <row r="29" spans="1:17" ht="15" customHeight="1">
      <c r="A29" s="3" t="s">
        <v>144</v>
      </c>
      <c r="B29" s="15"/>
      <c r="C29" s="15"/>
      <c r="D29" s="15">
        <v>85500</v>
      </c>
      <c r="E29" s="15">
        <v>90500</v>
      </c>
      <c r="F29" s="15">
        <v>193100</v>
      </c>
      <c r="G29" s="15">
        <v>122100</v>
      </c>
      <c r="H29" s="15">
        <v>216800</v>
      </c>
      <c r="I29" s="15">
        <v>133800</v>
      </c>
      <c r="J29" s="8">
        <v>113500</v>
      </c>
      <c r="K29" s="9">
        <v>210400</v>
      </c>
      <c r="L29" s="9">
        <v>189600</v>
      </c>
      <c r="M29" s="9">
        <v>382300</v>
      </c>
      <c r="N29" s="9">
        <v>1686900</v>
      </c>
      <c r="O29" s="9">
        <v>261421</v>
      </c>
      <c r="P29" s="9">
        <v>426900</v>
      </c>
      <c r="Q29" s="9">
        <v>350800</v>
      </c>
    </row>
    <row r="30" spans="1:17" ht="15" customHeight="1">
      <c r="A30" s="3" t="s">
        <v>197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11400</v>
      </c>
      <c r="O30" s="9">
        <v>9800</v>
      </c>
      <c r="P30" s="9">
        <v>23600</v>
      </c>
      <c r="Q30" s="9">
        <v>23400</v>
      </c>
    </row>
    <row r="31" spans="1:17" ht="15" customHeight="1">
      <c r="A31" s="3" t="s">
        <v>198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68500</v>
      </c>
      <c r="O31" s="9">
        <v>138400</v>
      </c>
      <c r="P31" s="9">
        <v>281700</v>
      </c>
      <c r="Q31" s="9">
        <v>198600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3015251</v>
      </c>
      <c r="E32" s="8">
        <f t="shared" si="0"/>
        <v>3257442</v>
      </c>
      <c r="F32" s="8">
        <f t="shared" si="0"/>
        <v>3437341</v>
      </c>
      <c r="G32" s="8">
        <f t="shared" si="0"/>
        <v>3172538</v>
      </c>
      <c r="H32" s="8">
        <f t="shared" si="0"/>
        <v>3342163</v>
      </c>
      <c r="I32" s="8">
        <f t="shared" si="0"/>
        <v>3332510</v>
      </c>
      <c r="J32" s="8">
        <f t="shared" si="0"/>
        <v>3407400</v>
      </c>
      <c r="K32" s="8">
        <f t="shared" si="0"/>
        <v>3407443</v>
      </c>
      <c r="L32" s="8">
        <f aca="true" t="shared" si="1" ref="L32:Q32">SUM(L4:L29)-L16-L17</f>
        <v>3526451</v>
      </c>
      <c r="M32" s="8">
        <f t="shared" si="1"/>
        <v>3767518</v>
      </c>
      <c r="N32" s="8">
        <f t="shared" si="1"/>
        <v>4645986</v>
      </c>
      <c r="O32" s="8">
        <f t="shared" si="1"/>
        <v>3045399</v>
      </c>
      <c r="P32" s="8">
        <f t="shared" si="1"/>
        <v>2944183</v>
      </c>
      <c r="Q32" s="8">
        <f t="shared" si="1"/>
        <v>3007380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2028793</v>
      </c>
      <c r="E33" s="15">
        <f t="shared" si="2"/>
        <v>2193451</v>
      </c>
      <c r="F33" s="15">
        <f t="shared" si="2"/>
        <v>2182481</v>
      </c>
      <c r="G33" s="15">
        <f t="shared" si="2"/>
        <v>2256875</v>
      </c>
      <c r="H33" s="15">
        <f t="shared" si="2"/>
        <v>2309901</v>
      </c>
      <c r="I33" s="15">
        <f t="shared" si="2"/>
        <v>2352519</v>
      </c>
      <c r="J33" s="12">
        <f t="shared" si="2"/>
        <v>2357598</v>
      </c>
      <c r="K33" s="12">
        <f t="shared" si="2"/>
        <v>2339594</v>
      </c>
      <c r="L33" s="12">
        <f t="shared" si="2"/>
        <v>2457946</v>
      </c>
      <c r="M33" s="12">
        <f>+M4+M5+M6+M9+M10+M11+M12+M13+M14+M15+M18</f>
        <v>2464545</v>
      </c>
      <c r="N33" s="12">
        <f>+N4+N5+N6+N9+N10+N11+N12+N13+N14+N15+N18</f>
        <v>2257461</v>
      </c>
      <c r="O33" s="12">
        <f>+O4+O5+O6+O9+O10+O11+O12+O13+O14+O15+O18</f>
        <v>2148199</v>
      </c>
      <c r="P33" s="12">
        <f>+P4+P5+P6+P9+P10+P11+P12+P13+P14+P15+P18</f>
        <v>1905292</v>
      </c>
      <c r="Q33" s="12">
        <f>SUM(Q4:Q15)+Q18</f>
        <v>1909992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986458</v>
      </c>
      <c r="E34" s="15">
        <f t="shared" si="3"/>
        <v>1063991</v>
      </c>
      <c r="F34" s="15">
        <f t="shared" si="3"/>
        <v>1254860</v>
      </c>
      <c r="G34" s="15">
        <f t="shared" si="3"/>
        <v>915663</v>
      </c>
      <c r="H34" s="15">
        <f t="shared" si="3"/>
        <v>1032262</v>
      </c>
      <c r="I34" s="15">
        <f t="shared" si="3"/>
        <v>979991</v>
      </c>
      <c r="J34" s="12">
        <f aca="true" t="shared" si="4" ref="J34:P34">SUM(J19:J29)</f>
        <v>1049802</v>
      </c>
      <c r="K34" s="12">
        <f t="shared" si="4"/>
        <v>1067849</v>
      </c>
      <c r="L34" s="12">
        <f t="shared" si="4"/>
        <v>1068505</v>
      </c>
      <c r="M34" s="12">
        <f t="shared" si="4"/>
        <v>1302973</v>
      </c>
      <c r="N34" s="12">
        <f t="shared" si="4"/>
        <v>2388525</v>
      </c>
      <c r="O34" s="12">
        <f t="shared" si="4"/>
        <v>897200</v>
      </c>
      <c r="P34" s="12">
        <f t="shared" si="4"/>
        <v>1038891</v>
      </c>
      <c r="Q34" s="12">
        <f>SUM(Q19:Q29)</f>
        <v>1097388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1393568</v>
      </c>
      <c r="E35" s="15">
        <f t="shared" si="5"/>
        <v>1492827</v>
      </c>
      <c r="F35" s="15">
        <f t="shared" si="5"/>
        <v>1538589</v>
      </c>
      <c r="G35" s="15">
        <f t="shared" si="5"/>
        <v>1281353</v>
      </c>
      <c r="H35" s="15">
        <f t="shared" si="5"/>
        <v>1302715</v>
      </c>
      <c r="I35" s="15">
        <f t="shared" si="5"/>
        <v>1267534</v>
      </c>
      <c r="J35" s="12">
        <f t="shared" si="5"/>
        <v>1468117</v>
      </c>
      <c r="K35" s="12">
        <f t="shared" si="5"/>
        <v>1376251</v>
      </c>
      <c r="L35" s="12">
        <f t="shared" si="5"/>
        <v>1275472</v>
      </c>
      <c r="M35" s="12">
        <f>+M4+M19+M20+M21+M24+M25+M26+M27+M28</f>
        <v>1327713</v>
      </c>
      <c r="N35" s="12">
        <f>+N4+N19+N20+N21+N24+N25+N26+N27+N28</f>
        <v>1226550</v>
      </c>
      <c r="O35" s="12">
        <f>+O4+O19+O20+O21+O24+O25+O26+O27+O28</f>
        <v>1247023</v>
      </c>
      <c r="P35" s="12">
        <f>+P4+P19+P20+P21+P24+P25+P26+P27+P28</f>
        <v>1153043</v>
      </c>
      <c r="Q35" s="12">
        <f>+Q4+Q19+Q20+Q21+Q24+Q25+Q26+Q27+Q28</f>
        <v>1322707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1621683</v>
      </c>
      <c r="E36" s="12">
        <f t="shared" si="6"/>
        <v>1764615</v>
      </c>
      <c r="F36" s="12">
        <f t="shared" si="6"/>
        <v>1898752</v>
      </c>
      <c r="G36" s="12">
        <f t="shared" si="6"/>
        <v>1891185</v>
      </c>
      <c r="H36" s="12">
        <f t="shared" si="6"/>
        <v>2039448</v>
      </c>
      <c r="I36" s="12">
        <f t="shared" si="6"/>
        <v>2064976</v>
      </c>
      <c r="J36" s="12">
        <f t="shared" si="6"/>
        <v>1939283</v>
      </c>
      <c r="K36" s="12">
        <f t="shared" si="6"/>
        <v>2031192</v>
      </c>
      <c r="L36" s="12">
        <f aca="true" t="shared" si="7" ref="L36:Q36">SUM(L5:L18)-L16-L17+L22+L23+L29</f>
        <v>2250979</v>
      </c>
      <c r="M36" s="12">
        <f t="shared" si="7"/>
        <v>2439805</v>
      </c>
      <c r="N36" s="12">
        <f t="shared" si="7"/>
        <v>3419436</v>
      </c>
      <c r="O36" s="12">
        <f t="shared" si="7"/>
        <v>1798376</v>
      </c>
      <c r="P36" s="12">
        <f t="shared" si="7"/>
        <v>1791140</v>
      </c>
      <c r="Q36" s="12">
        <f t="shared" si="7"/>
        <v>1684673</v>
      </c>
    </row>
    <row r="37" spans="1:17" ht="15" customHeight="1">
      <c r="A37" s="28" t="s">
        <v>103</v>
      </c>
      <c r="L37" s="29"/>
      <c r="M37" s="70" t="str">
        <f>'財政指標'!$M$1</f>
        <v>小川町</v>
      </c>
      <c r="P37" s="70"/>
      <c r="Q37" s="70" t="str">
        <f>'財政指標'!$M$1</f>
        <v>小川町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2" t="s">
        <v>195</v>
      </c>
      <c r="P39" s="2" t="s">
        <v>196</v>
      </c>
      <c r="Q39" s="2" t="s">
        <v>200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28.69757774725885</v>
      </c>
      <c r="E40" s="26">
        <f aca="true" t="shared" si="9" ref="E40:L40">+E4/E$32*100</f>
        <v>26.01556681592489</v>
      </c>
      <c r="F40" s="26">
        <f t="shared" si="9"/>
        <v>24.184187719519244</v>
      </c>
      <c r="G40" s="26">
        <f t="shared" si="9"/>
        <v>26.734494590766133</v>
      </c>
      <c r="H40" s="26">
        <f t="shared" si="9"/>
        <v>25.563774118736877</v>
      </c>
      <c r="I40" s="26">
        <f t="shared" si="9"/>
        <v>26.4248569396641</v>
      </c>
      <c r="J40" s="26">
        <f t="shared" si="9"/>
        <v>26.71250807066972</v>
      </c>
      <c r="K40" s="26">
        <f t="shared" si="9"/>
        <v>24.837304688589068</v>
      </c>
      <c r="L40" s="26">
        <f t="shared" si="9"/>
        <v>24.54963928323405</v>
      </c>
      <c r="M40" s="26">
        <f aca="true" t="shared" si="10" ref="M40:Q42">+M4/M$32*100</f>
        <v>23.279172123397952</v>
      </c>
      <c r="N40" s="26">
        <f t="shared" si="10"/>
        <v>17.202247273237585</v>
      </c>
      <c r="O40" s="26">
        <f t="shared" si="10"/>
        <v>27.506937514591684</v>
      </c>
      <c r="P40" s="26">
        <f t="shared" si="10"/>
        <v>26.210055557008516</v>
      </c>
      <c r="Q40" s="26">
        <f t="shared" si="10"/>
        <v>25.649236212251196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2.331116049708631</v>
      </c>
      <c r="E41" s="26">
        <f aca="true" t="shared" si="11" ref="E41:L41">+E5/E$32*100</f>
        <v>2.281544844083179</v>
      </c>
      <c r="F41" s="26">
        <f t="shared" si="11"/>
        <v>2.335817133068846</v>
      </c>
      <c r="G41" s="26">
        <f t="shared" si="11"/>
        <v>2.5607258289735224</v>
      </c>
      <c r="H41" s="26">
        <f t="shared" si="11"/>
        <v>2.500985140461432</v>
      </c>
      <c r="I41" s="26">
        <f t="shared" si="11"/>
        <v>2.5529705837341825</v>
      </c>
      <c r="J41" s="26">
        <f t="shared" si="11"/>
        <v>1.7879321476785819</v>
      </c>
      <c r="K41" s="26">
        <f t="shared" si="11"/>
        <v>1.4075363843210291</v>
      </c>
      <c r="L41" s="26">
        <f t="shared" si="11"/>
        <v>1.3912854595172313</v>
      </c>
      <c r="M41" s="26">
        <f t="shared" si="10"/>
        <v>1.3422099111404378</v>
      </c>
      <c r="N41" s="26">
        <f t="shared" si="10"/>
        <v>1.0844845421402476</v>
      </c>
      <c r="O41" s="26">
        <f t="shared" si="10"/>
        <v>1.6626392797791028</v>
      </c>
      <c r="P41" s="26">
        <f t="shared" si="10"/>
        <v>1.8313060023782488</v>
      </c>
      <c r="Q41" s="26">
        <f t="shared" si="10"/>
        <v>2.3373501187079784</v>
      </c>
    </row>
    <row r="42" spans="1:17" ht="15" customHeight="1">
      <c r="A42" s="3" t="s">
        <v>201</v>
      </c>
      <c r="B42" s="26" t="e">
        <f>+B6/$B$32*100</f>
        <v>#DIV/0!</v>
      </c>
      <c r="C42" s="26" t="e">
        <f t="shared" si="8"/>
        <v>#DIV/0!</v>
      </c>
      <c r="D42" s="26">
        <f t="shared" si="8"/>
        <v>0.8725310098562277</v>
      </c>
      <c r="E42" s="26">
        <f aca="true" t="shared" si="12" ref="E42:L42">+E6/E$32*100</f>
        <v>0.5912921857089091</v>
      </c>
      <c r="F42" s="26">
        <f t="shared" si="12"/>
        <v>0.5985149567645456</v>
      </c>
      <c r="G42" s="26">
        <f t="shared" si="12"/>
        <v>0.8437408787538557</v>
      </c>
      <c r="H42" s="26">
        <f t="shared" si="12"/>
        <v>0.5518881036023677</v>
      </c>
      <c r="I42" s="26">
        <f t="shared" si="12"/>
        <v>0.30328491137310915</v>
      </c>
      <c r="J42" s="26">
        <f t="shared" si="12"/>
        <v>0.23299289781064741</v>
      </c>
      <c r="K42" s="26">
        <f t="shared" si="12"/>
        <v>0.18553501848746992</v>
      </c>
      <c r="L42" s="26">
        <f t="shared" si="12"/>
        <v>0.16574737604464093</v>
      </c>
      <c r="M42" s="26">
        <f t="shared" si="10"/>
        <v>0.646446811932949</v>
      </c>
      <c r="N42" s="26">
        <f t="shared" si="10"/>
        <v>0.528757512398875</v>
      </c>
      <c r="O42" s="26">
        <f t="shared" si="10"/>
        <v>0.25835695092826916</v>
      </c>
      <c r="P42" s="26">
        <f t="shared" si="10"/>
        <v>0.18585801222274567</v>
      </c>
      <c r="Q42" s="26">
        <f t="shared" si="10"/>
        <v>0.17779595528333633</v>
      </c>
    </row>
    <row r="43" spans="1:17" ht="15" customHeight="1">
      <c r="A43" s="3" t="s">
        <v>202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5">+Q7/Q$32*100</f>
        <v>0.027931289028988688</v>
      </c>
    </row>
    <row r="44" spans="1:17" ht="15" customHeight="1">
      <c r="A44" s="3" t="s">
        <v>203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0.03215423391789531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0.513382637788343</v>
      </c>
      <c r="K45" s="26">
        <f t="shared" si="16"/>
        <v>2.1830739354994346</v>
      </c>
      <c r="L45" s="26">
        <f t="shared" si="16"/>
        <v>2.00127550333182</v>
      </c>
      <c r="M45" s="26">
        <f aca="true" t="shared" si="17" ref="M45:P65">+M9/M$32*100</f>
        <v>1.9318288592118205</v>
      </c>
      <c r="N45" s="26">
        <f t="shared" si="17"/>
        <v>1.5082912432366349</v>
      </c>
      <c r="O45" s="26">
        <f t="shared" si="17"/>
        <v>1.9834511011529197</v>
      </c>
      <c r="P45" s="26">
        <f t="shared" si="17"/>
        <v>2.2591666346826944</v>
      </c>
      <c r="Q45" s="26">
        <f t="shared" si="13"/>
        <v>2.4407956427189115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4.204426099187099</v>
      </c>
      <c r="E46" s="26">
        <f aca="true" t="shared" si="18" ref="E46:L46">+E10/E$32*100</f>
        <v>4.290206855563353</v>
      </c>
      <c r="F46" s="26">
        <f t="shared" si="18"/>
        <v>3.9896536305242916</v>
      </c>
      <c r="G46" s="26">
        <f t="shared" si="18"/>
        <v>4.176183232478224</v>
      </c>
      <c r="H46" s="26">
        <f t="shared" si="18"/>
        <v>3.744311692757056</v>
      </c>
      <c r="I46" s="26">
        <f t="shared" si="18"/>
        <v>4.066094325298349</v>
      </c>
      <c r="J46" s="26">
        <f t="shared" si="18"/>
        <v>3.175118858954041</v>
      </c>
      <c r="K46" s="26">
        <f t="shared" si="18"/>
        <v>2.659384177519624</v>
      </c>
      <c r="L46" s="26">
        <f t="shared" si="18"/>
        <v>2.5778608578426296</v>
      </c>
      <c r="M46" s="26">
        <f t="shared" si="17"/>
        <v>1.9368454244943223</v>
      </c>
      <c r="N46" s="26">
        <f t="shared" si="17"/>
        <v>1.6776202080677816</v>
      </c>
      <c r="O46" s="26">
        <f t="shared" si="17"/>
        <v>2.3152302867374686</v>
      </c>
      <c r="P46" s="26">
        <f t="shared" si="17"/>
        <v>2.243610536437443</v>
      </c>
      <c r="Q46" s="26">
        <f t="shared" si="13"/>
        <v>1.7086633548138246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</v>
      </c>
      <c r="E47" s="26">
        <f aca="true" t="shared" si="19" ref="E47:L47">+E11/E$32*100</f>
        <v>0</v>
      </c>
      <c r="F47" s="26">
        <f t="shared" si="19"/>
        <v>0</v>
      </c>
      <c r="G47" s="26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3"/>
        <v>0.004488957165373182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1.6769416542768745</v>
      </c>
      <c r="E48" s="26">
        <f aca="true" t="shared" si="20" ref="E48:L48">+E12/E$32*100</f>
        <v>1.491784044044376</v>
      </c>
      <c r="F48" s="26">
        <f t="shared" si="20"/>
        <v>1.2237947878898254</v>
      </c>
      <c r="G48" s="26">
        <f t="shared" si="20"/>
        <v>1.4532844051040523</v>
      </c>
      <c r="H48" s="26">
        <f t="shared" si="20"/>
        <v>1.46578727608438</v>
      </c>
      <c r="I48" s="26">
        <f t="shared" si="20"/>
        <v>1.4509783916627408</v>
      </c>
      <c r="J48" s="26">
        <f t="shared" si="20"/>
        <v>1.1942536831601809</v>
      </c>
      <c r="K48" s="26">
        <f t="shared" si="20"/>
        <v>1.0399293546509802</v>
      </c>
      <c r="L48" s="26">
        <f t="shared" si="20"/>
        <v>0.9948245417276463</v>
      </c>
      <c r="M48" s="26">
        <f t="shared" si="17"/>
        <v>0.8863660372690987</v>
      </c>
      <c r="N48" s="26">
        <f t="shared" si="17"/>
        <v>0.7338808166877817</v>
      </c>
      <c r="O48" s="26">
        <f t="shared" si="17"/>
        <v>0.9864060505700567</v>
      </c>
      <c r="P48" s="26">
        <f t="shared" si="17"/>
        <v>1.1649411738332842</v>
      </c>
      <c r="Q48" s="26">
        <f t="shared" si="13"/>
        <v>1.0973006404245556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0.42856117949746075</v>
      </c>
      <c r="M50" s="26">
        <f t="shared" si="17"/>
        <v>0.6910650460064158</v>
      </c>
      <c r="N50" s="26">
        <f t="shared" si="17"/>
        <v>0.5914137494172389</v>
      </c>
      <c r="O50" s="26">
        <f t="shared" si="17"/>
        <v>0.7721484114232651</v>
      </c>
      <c r="P50" s="26">
        <f t="shared" si="17"/>
        <v>0.9008611217441308</v>
      </c>
      <c r="Q50" s="26">
        <f t="shared" si="13"/>
        <v>0.7169030850773763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29.467795550022203</v>
      </c>
      <c r="E51" s="26">
        <f aca="true" t="shared" si="23" ref="E51:L51">+E15/E$32*100</f>
        <v>32.63462557430032</v>
      </c>
      <c r="F51" s="26">
        <f t="shared" si="23"/>
        <v>31.131970904254192</v>
      </c>
      <c r="G51" s="26">
        <f t="shared" si="23"/>
        <v>35.33476982781609</v>
      </c>
      <c r="H51" s="26">
        <f t="shared" si="23"/>
        <v>35.252080763266186</v>
      </c>
      <c r="I51" s="26">
        <f t="shared" si="23"/>
        <v>35.76088293808571</v>
      </c>
      <c r="J51" s="26">
        <f t="shared" si="23"/>
        <v>35.54223161354699</v>
      </c>
      <c r="K51" s="26">
        <f t="shared" si="23"/>
        <v>36.3137695920372</v>
      </c>
      <c r="L51" s="26">
        <f t="shared" si="23"/>
        <v>37.55812855474243</v>
      </c>
      <c r="M51" s="26">
        <f t="shared" si="17"/>
        <v>34.67548131156905</v>
      </c>
      <c r="N51" s="26">
        <f t="shared" si="17"/>
        <v>25.24286556179894</v>
      </c>
      <c r="O51" s="26">
        <f t="shared" si="17"/>
        <v>35.025492554505995</v>
      </c>
      <c r="P51" s="26">
        <f t="shared" si="17"/>
        <v>29.884996958409175</v>
      </c>
      <c r="Q51" s="26">
        <f t="shared" si="13"/>
        <v>29.288583418124748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25.093599173004172</v>
      </c>
      <c r="E52" s="26">
        <f aca="true" t="shared" si="24" ref="E52:L52">+E16/E$32*100</f>
        <v>28.51980173399864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31.563391442155307</v>
      </c>
      <c r="K52" s="26">
        <f t="shared" si="24"/>
        <v>32.26466297455306</v>
      </c>
      <c r="L52" s="26">
        <f t="shared" si="24"/>
        <v>32.89403425710438</v>
      </c>
      <c r="M52" s="26">
        <f t="shared" si="17"/>
        <v>30.286782969583687</v>
      </c>
      <c r="N52" s="26">
        <f t="shared" si="17"/>
        <v>22.023183022936358</v>
      </c>
      <c r="O52" s="26">
        <f t="shared" si="17"/>
        <v>30.57609199976752</v>
      </c>
      <c r="P52" s="26">
        <f t="shared" si="17"/>
        <v>25.71429832996115</v>
      </c>
      <c r="Q52" s="26">
        <f t="shared" si="13"/>
        <v>25.291183688127205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4.374196377018032</v>
      </c>
      <c r="E53" s="26">
        <f aca="true" t="shared" si="25" ref="E53:L53">+E17/E$32*100</f>
        <v>4.114823840301685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3.978840171391677</v>
      </c>
      <c r="K53" s="26">
        <f t="shared" si="25"/>
        <v>4.049106617484137</v>
      </c>
      <c r="L53" s="26">
        <f t="shared" si="25"/>
        <v>4.664094297638051</v>
      </c>
      <c r="M53" s="26">
        <f t="shared" si="17"/>
        <v>4.38869834198536</v>
      </c>
      <c r="N53" s="26">
        <f t="shared" si="17"/>
        <v>3.2196825388625796</v>
      </c>
      <c r="O53" s="26">
        <f t="shared" si="17"/>
        <v>4.449400554738476</v>
      </c>
      <c r="P53" s="26">
        <f t="shared" si="17"/>
        <v>4.1706986284480285</v>
      </c>
      <c r="Q53" s="26">
        <f t="shared" si="13"/>
        <v>3.9973997299975395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0.03399385324803805</v>
      </c>
      <c r="E54" s="26">
        <f aca="true" t="shared" si="26" ref="E54:L54">+E18/E$32*100</f>
        <v>0.0315892040441549</v>
      </c>
      <c r="F54" s="26">
        <f t="shared" si="26"/>
        <v>0.029354085032587688</v>
      </c>
      <c r="G54" s="26">
        <f t="shared" si="26"/>
        <v>0.0346410350325197</v>
      </c>
      <c r="H54" s="26">
        <f t="shared" si="26"/>
        <v>0.03512695221627431</v>
      </c>
      <c r="I54" s="26">
        <f t="shared" si="26"/>
        <v>0.0339383827805468</v>
      </c>
      <c r="J54" s="26">
        <f t="shared" si="26"/>
        <v>0.032106591536068554</v>
      </c>
      <c r="K54" s="26">
        <f t="shared" si="26"/>
        <v>0.03474746312704277</v>
      </c>
      <c r="L54" s="26">
        <f t="shared" si="26"/>
        <v>0.03295097535737771</v>
      </c>
      <c r="M54" s="26">
        <f t="shared" si="17"/>
        <v>0.026197618697508546</v>
      </c>
      <c r="N54" s="26">
        <f t="shared" si="17"/>
        <v>0.019931183606666056</v>
      </c>
      <c r="O54" s="26">
        <f t="shared" si="17"/>
        <v>0.02850201237998699</v>
      </c>
      <c r="P54" s="26">
        <f t="shared" si="17"/>
        <v>0.03298028689113414</v>
      </c>
      <c r="Q54" s="26">
        <f t="shared" si="13"/>
        <v>0.028962086600296606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1.7298394064043092</v>
      </c>
      <c r="E55" s="26">
        <f aca="true" t="shared" si="27" ref="E55:L55">+E19/E$32*100</f>
        <v>1.6315869937208398</v>
      </c>
      <c r="F55" s="26">
        <f t="shared" si="27"/>
        <v>1.932685759137659</v>
      </c>
      <c r="G55" s="26">
        <f t="shared" si="27"/>
        <v>2.023553382181711</v>
      </c>
      <c r="H55" s="26">
        <f t="shared" si="27"/>
        <v>1.9792272250036875</v>
      </c>
      <c r="I55" s="26">
        <f t="shared" si="27"/>
        <v>1.9103918667910973</v>
      </c>
      <c r="J55" s="26">
        <f t="shared" si="27"/>
        <v>2.0636555731642896</v>
      </c>
      <c r="K55" s="26">
        <f t="shared" si="27"/>
        <v>1.9500252828880775</v>
      </c>
      <c r="L55" s="26">
        <f t="shared" si="27"/>
        <v>1.8241002072622021</v>
      </c>
      <c r="M55" s="26">
        <f t="shared" si="17"/>
        <v>1.271500229063272</v>
      </c>
      <c r="N55" s="26">
        <f t="shared" si="17"/>
        <v>0.9840107137645271</v>
      </c>
      <c r="O55" s="26">
        <f t="shared" si="17"/>
        <v>1.4908719678439508</v>
      </c>
      <c r="P55" s="26">
        <f t="shared" si="17"/>
        <v>1.4929778481840292</v>
      </c>
      <c r="Q55" s="26">
        <f t="shared" si="13"/>
        <v>3.396411494390466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1.5853074918141146</v>
      </c>
      <c r="E56" s="26">
        <f aca="true" t="shared" si="28" ref="E56:L56">+E20/E$32*100</f>
        <v>1.4217290745314881</v>
      </c>
      <c r="F56" s="26">
        <f t="shared" si="28"/>
        <v>1.4095197421495278</v>
      </c>
      <c r="G56" s="26">
        <f t="shared" si="28"/>
        <v>1.471881503074195</v>
      </c>
      <c r="H56" s="26">
        <f t="shared" si="28"/>
        <v>1.3497247142045437</v>
      </c>
      <c r="I56" s="26">
        <f t="shared" si="28"/>
        <v>1.4011960954355724</v>
      </c>
      <c r="J56" s="26">
        <f t="shared" si="28"/>
        <v>1.3344485531490284</v>
      </c>
      <c r="K56" s="26">
        <f t="shared" si="28"/>
        <v>1.3211959818550156</v>
      </c>
      <c r="L56" s="26">
        <f t="shared" si="28"/>
        <v>1.4045282353278126</v>
      </c>
      <c r="M56" s="26">
        <f t="shared" si="17"/>
        <v>1.2774192452431548</v>
      </c>
      <c r="N56" s="26">
        <f t="shared" si="17"/>
        <v>1.064790122053747</v>
      </c>
      <c r="O56" s="26">
        <f t="shared" si="17"/>
        <v>1.3986344646465043</v>
      </c>
      <c r="P56" s="26">
        <f t="shared" si="17"/>
        <v>1.5983041814995875</v>
      </c>
      <c r="Q56" s="26">
        <f t="shared" si="13"/>
        <v>1.3684336532130958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0.10728791732429573</v>
      </c>
      <c r="E57" s="26">
        <f aca="true" t="shared" si="29" ref="E57:L57">+E21/E$32*100</f>
        <v>0.0869700826599522</v>
      </c>
      <c r="F57" s="26">
        <f t="shared" si="29"/>
        <v>0.08500756835007059</v>
      </c>
      <c r="G57" s="26">
        <f t="shared" si="29"/>
        <v>0.10051889055387202</v>
      </c>
      <c r="H57" s="26">
        <f t="shared" si="29"/>
        <v>0.10068330000661248</v>
      </c>
      <c r="I57" s="26">
        <f t="shared" si="29"/>
        <v>0.11003717918325827</v>
      </c>
      <c r="J57" s="26">
        <f t="shared" si="29"/>
        <v>0.09922521570699067</v>
      </c>
      <c r="K57" s="26">
        <f t="shared" si="29"/>
        <v>0.0935598922711253</v>
      </c>
      <c r="L57" s="26">
        <f t="shared" si="29"/>
        <v>0.10483627874029726</v>
      </c>
      <c r="M57" s="26">
        <f t="shared" si="17"/>
        <v>0.10924964393003564</v>
      </c>
      <c r="N57" s="26">
        <f t="shared" si="17"/>
        <v>0.10955693796752723</v>
      </c>
      <c r="O57" s="26">
        <f t="shared" si="17"/>
        <v>0.15121171314497706</v>
      </c>
      <c r="P57" s="26">
        <f t="shared" si="17"/>
        <v>0.17087932373768885</v>
      </c>
      <c r="Q57" s="26">
        <f t="shared" si="13"/>
        <v>0.1560162001476368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6.003082330459388</v>
      </c>
      <c r="E58" s="26">
        <f aca="true" t="shared" si="30" ref="E58:L58">+E22/E$32*100</f>
        <v>5.188457691648845</v>
      </c>
      <c r="F58" s="26">
        <f t="shared" si="30"/>
        <v>4.617668133595125</v>
      </c>
      <c r="G58" s="26">
        <f t="shared" si="30"/>
        <v>4.217884860638391</v>
      </c>
      <c r="H58" s="26">
        <f t="shared" si="30"/>
        <v>4.987757928024457</v>
      </c>
      <c r="I58" s="26">
        <f t="shared" si="30"/>
        <v>5.2995489886001845</v>
      </c>
      <c r="J58" s="26">
        <f t="shared" si="30"/>
        <v>4.883723660268827</v>
      </c>
      <c r="K58" s="26">
        <f t="shared" si="30"/>
        <v>4.411783263872645</v>
      </c>
      <c r="L58" s="26">
        <f t="shared" si="30"/>
        <v>8.108350293255173</v>
      </c>
      <c r="M58" s="26">
        <f t="shared" si="17"/>
        <v>6.552749051232137</v>
      </c>
      <c r="N58" s="26">
        <f t="shared" si="17"/>
        <v>2.7654194394903473</v>
      </c>
      <c r="O58" s="26">
        <f t="shared" si="17"/>
        <v>2.930289265872879</v>
      </c>
      <c r="P58" s="26">
        <f t="shared" si="17"/>
        <v>3.1711344029905746</v>
      </c>
      <c r="Q58" s="26">
        <f t="shared" si="13"/>
        <v>2.3347232474778714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6.357215369466754</v>
      </c>
      <c r="E59" s="26">
        <f aca="true" t="shared" si="31" ref="E59:L59">+E23/E$32*100</f>
        <v>4.884047052871548</v>
      </c>
      <c r="F59" s="26">
        <f t="shared" si="31"/>
        <v>5.694488850538832</v>
      </c>
      <c r="G59" s="26">
        <f t="shared" si="31"/>
        <v>7.141222579524658</v>
      </c>
      <c r="H59" s="26">
        <f t="shared" si="31"/>
        <v>5.99704442901199</v>
      </c>
      <c r="I59" s="26">
        <f t="shared" si="31"/>
        <v>8.481895028071934</v>
      </c>
      <c r="J59" s="26">
        <f t="shared" si="31"/>
        <v>6.221136350296414</v>
      </c>
      <c r="K59" s="26">
        <f t="shared" si="31"/>
        <v>5.199969595969764</v>
      </c>
      <c r="L59" s="26">
        <f t="shared" si="31"/>
        <v>5.195790328576804</v>
      </c>
      <c r="M59" s="26">
        <f t="shared" si="17"/>
        <v>5.9224932701051465</v>
      </c>
      <c r="N59" s="26">
        <f t="shared" si="17"/>
        <v>3.1383650316638922</v>
      </c>
      <c r="O59" s="26">
        <f t="shared" si="17"/>
        <v>4.505583669003635</v>
      </c>
      <c r="P59" s="26">
        <f t="shared" si="17"/>
        <v>4.66193847325387</v>
      </c>
      <c r="Q59" s="26">
        <f t="shared" si="13"/>
        <v>4.157672126568642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2.951528745036483</v>
      </c>
      <c r="E60" s="26">
        <f aca="true" t="shared" si="32" ref="E60:L60">+E24/E$32*100</f>
        <v>1.6872748616859488</v>
      </c>
      <c r="F60" s="26">
        <f t="shared" si="32"/>
        <v>1.6440033153533502</v>
      </c>
      <c r="G60" s="26">
        <f t="shared" si="32"/>
        <v>0.9979076688758338</v>
      </c>
      <c r="H60" s="26">
        <f t="shared" si="32"/>
        <v>0.7773708224284692</v>
      </c>
      <c r="I60" s="26">
        <f t="shared" si="32"/>
        <v>0.30604559326153563</v>
      </c>
      <c r="J60" s="26">
        <f t="shared" si="32"/>
        <v>0.32837353994247814</v>
      </c>
      <c r="K60" s="26">
        <f t="shared" si="32"/>
        <v>0.18406764251082117</v>
      </c>
      <c r="L60" s="26">
        <f t="shared" si="32"/>
        <v>0.12930847472430496</v>
      </c>
      <c r="M60" s="26">
        <f t="shared" si="17"/>
        <v>0.05807536951382847</v>
      </c>
      <c r="N60" s="26">
        <f t="shared" si="17"/>
        <v>0.03986236721333211</v>
      </c>
      <c r="O60" s="26">
        <f t="shared" si="17"/>
        <v>0.03677679016772515</v>
      </c>
      <c r="P60" s="26">
        <f t="shared" si="17"/>
        <v>0.033218043851214414</v>
      </c>
      <c r="Q60" s="26">
        <f t="shared" si="13"/>
        <v>0.038671534691326004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0.06377578516680701</v>
      </c>
      <c r="E61" s="26">
        <f aca="true" t="shared" si="33" ref="E61:L61">+E25/E$32*100</f>
        <v>0.08672449118050297</v>
      </c>
      <c r="F61" s="26">
        <f t="shared" si="33"/>
        <v>0.2932499277784776</v>
      </c>
      <c r="G61" s="26">
        <f t="shared" si="33"/>
        <v>0.36617370698160273</v>
      </c>
      <c r="H61" s="26">
        <f t="shared" si="33"/>
        <v>0.32942737981361175</v>
      </c>
      <c r="I61" s="26">
        <f t="shared" si="33"/>
        <v>0.4549423707655791</v>
      </c>
      <c r="J61" s="26">
        <f t="shared" si="33"/>
        <v>0.10500675001467394</v>
      </c>
      <c r="K61" s="26">
        <f t="shared" si="33"/>
        <v>0.14092678879734746</v>
      </c>
      <c r="L61" s="26">
        <f t="shared" si="33"/>
        <v>0.6082602593939346</v>
      </c>
      <c r="M61" s="26">
        <f t="shared" si="17"/>
        <v>0.13112080685480468</v>
      </c>
      <c r="N61" s="26">
        <f t="shared" si="17"/>
        <v>0.10934169840374035</v>
      </c>
      <c r="O61" s="26">
        <f t="shared" si="17"/>
        <v>0.16004471006918963</v>
      </c>
      <c r="P61" s="26">
        <f t="shared" si="17"/>
        <v>0.10573391667569576</v>
      </c>
      <c r="Q61" s="26">
        <f t="shared" si="13"/>
        <v>0.07401791592682001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4.670954424689685</v>
      </c>
      <c r="E62" s="26">
        <f aca="true" t="shared" si="34" ref="E62:L62">+E26/E$32*100</f>
        <v>9.900959096125119</v>
      </c>
      <c r="F62" s="26">
        <f t="shared" si="34"/>
        <v>10.942237037291324</v>
      </c>
      <c r="G62" s="26">
        <f t="shared" si="34"/>
        <v>4.894787706246544</v>
      </c>
      <c r="H62" s="26">
        <f t="shared" si="34"/>
        <v>4.059287353728708</v>
      </c>
      <c r="I62" s="26">
        <f t="shared" si="34"/>
        <v>2.0145175858437034</v>
      </c>
      <c r="J62" s="26">
        <f t="shared" si="34"/>
        <v>8.5819686564536</v>
      </c>
      <c r="K62" s="26">
        <f t="shared" si="34"/>
        <v>5.123284527430099</v>
      </c>
      <c r="L62" s="26">
        <f t="shared" si="34"/>
        <v>3.9902440158675114</v>
      </c>
      <c r="M62" s="26">
        <f t="shared" si="17"/>
        <v>5.692209035232214</v>
      </c>
      <c r="N62" s="26">
        <f t="shared" si="17"/>
        <v>3.68399732586366</v>
      </c>
      <c r="O62" s="26">
        <f t="shared" si="17"/>
        <v>7.178402567282645</v>
      </c>
      <c r="P62" s="26">
        <f t="shared" si="17"/>
        <v>5.147200428777695</v>
      </c>
      <c r="Q62" s="26">
        <f t="shared" si="13"/>
        <v>8.718286348915003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4.769719005150815</v>
      </c>
      <c r="E63" s="26">
        <f aca="true" t="shared" si="35" ref="E63:L63">+E27/E$32*100</f>
        <v>4.278694754964171</v>
      </c>
      <c r="F63" s="26">
        <f t="shared" si="35"/>
        <v>3.4426610569041594</v>
      </c>
      <c r="G63" s="26">
        <f t="shared" si="35"/>
        <v>3.327840359989384</v>
      </c>
      <c r="H63" s="26">
        <f t="shared" si="35"/>
        <v>3.861152193953437</v>
      </c>
      <c r="I63" s="26">
        <f t="shared" si="35"/>
        <v>4.584682416556889</v>
      </c>
      <c r="J63" s="26">
        <f t="shared" si="35"/>
        <v>3.297323472442332</v>
      </c>
      <c r="K63" s="26">
        <f t="shared" si="35"/>
        <v>6.388573484574797</v>
      </c>
      <c r="L63" s="26">
        <f t="shared" si="35"/>
        <v>3.0169425294722654</v>
      </c>
      <c r="M63" s="26">
        <f t="shared" si="17"/>
        <v>3.0553005984311157</v>
      </c>
      <c r="N63" s="26">
        <f t="shared" si="17"/>
        <v>2.7700255661553865</v>
      </c>
      <c r="O63" s="26">
        <f t="shared" si="17"/>
        <v>2.199317724869549</v>
      </c>
      <c r="P63" s="26">
        <f t="shared" si="17"/>
        <v>3.1763310908323295</v>
      </c>
      <c r="Q63" s="26">
        <f t="shared" si="13"/>
        <v>3.4735883061003268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1.6413227290199057</v>
      </c>
      <c r="E64" s="26">
        <f aca="true" t="shared" si="36" ref="E64:L64">+E28/E$32*100</f>
        <v>0.7186927656731877</v>
      </c>
      <c r="F64" s="26">
        <f t="shared" si="36"/>
        <v>0.8274710015677816</v>
      </c>
      <c r="G64" s="26">
        <f t="shared" si="36"/>
        <v>0.47173587834093716</v>
      </c>
      <c r="H64" s="26">
        <f t="shared" si="36"/>
        <v>0.9575535364373312</v>
      </c>
      <c r="I64" s="26">
        <f t="shared" si="36"/>
        <v>0.8287446999408855</v>
      </c>
      <c r="J64" s="26">
        <f t="shared" si="36"/>
        <v>0.5636262252744028</v>
      </c>
      <c r="K64" s="26">
        <f t="shared" si="36"/>
        <v>0.35061481586045606</v>
      </c>
      <c r="L64" s="26">
        <f t="shared" si="36"/>
        <v>0.5408553812317256</v>
      </c>
      <c r="M64" s="26">
        <f t="shared" si="17"/>
        <v>0.3670055458261911</v>
      </c>
      <c r="N64" s="26">
        <f t="shared" si="17"/>
        <v>0.4363766916215417</v>
      </c>
      <c r="O64" s="26">
        <f t="shared" si="17"/>
        <v>0.8255732664258444</v>
      </c>
      <c r="P64" s="26">
        <f t="shared" si="17"/>
        <v>1.2287279696948186</v>
      </c>
      <c r="Q64" s="26">
        <f t="shared" si="13"/>
        <v>1.1073758553957265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2.835584831909516</v>
      </c>
      <c r="E65" s="26">
        <f aca="true" t="shared" si="37" ref="E65:L65">+E29/E$32*100</f>
        <v>2.7782536112692107</v>
      </c>
      <c r="F65" s="26">
        <f t="shared" si="37"/>
        <v>5.617714390280161</v>
      </c>
      <c r="G65" s="26">
        <f t="shared" si="37"/>
        <v>3.848653664668477</v>
      </c>
      <c r="H65" s="26">
        <f t="shared" si="37"/>
        <v>6.486817070262582</v>
      </c>
      <c r="I65" s="26">
        <f t="shared" si="37"/>
        <v>4.014991702950629</v>
      </c>
      <c r="J65" s="26">
        <f t="shared" si="37"/>
        <v>3.3309855021423957</v>
      </c>
      <c r="K65" s="26">
        <f t="shared" si="37"/>
        <v>6.174718109738006</v>
      </c>
      <c r="L65" s="26">
        <f t="shared" si="37"/>
        <v>5.376510264852681</v>
      </c>
      <c r="M65" s="26">
        <f t="shared" si="17"/>
        <v>10.14726406084855</v>
      </c>
      <c r="N65" s="26">
        <f t="shared" si="17"/>
        <v>36.30876201521055</v>
      </c>
      <c r="O65" s="26">
        <f t="shared" si="17"/>
        <v>8.584129698604354</v>
      </c>
      <c r="P65" s="26">
        <f t="shared" si="17"/>
        <v>14.499778036895124</v>
      </c>
      <c r="Q65" s="26">
        <f t="shared" si="13"/>
        <v>11.66463832305861</v>
      </c>
    </row>
    <row r="66" spans="1:17" ht="15" customHeight="1">
      <c r="A66" s="3" t="s">
        <v>197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" customHeight="1">
      <c r="A67" s="3" t="s">
        <v>198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5" customHeight="1">
      <c r="A68" s="3" t="s">
        <v>0</v>
      </c>
      <c r="B68" s="27" t="e">
        <f aca="true" t="shared" si="38" ref="B68:N68">SUM(B40:B65)-B52-B53</f>
        <v>#DIV/0!</v>
      </c>
      <c r="C68" s="27" t="e">
        <f t="shared" si="38"/>
        <v>#DIV/0!</v>
      </c>
      <c r="D68" s="27">
        <f t="shared" si="38"/>
        <v>100.00000000000001</v>
      </c>
      <c r="E68" s="27">
        <f t="shared" si="38"/>
        <v>99.99999999999997</v>
      </c>
      <c r="F68" s="27">
        <f t="shared" si="38"/>
        <v>99.99999999999999</v>
      </c>
      <c r="G68" s="27">
        <f t="shared" si="38"/>
        <v>100</v>
      </c>
      <c r="H68" s="27">
        <f t="shared" si="38"/>
        <v>99.99999999999997</v>
      </c>
      <c r="I68" s="27">
        <f t="shared" si="38"/>
        <v>99.99999999999999</v>
      </c>
      <c r="J68" s="27">
        <f t="shared" si="38"/>
        <v>100.00000000000003</v>
      </c>
      <c r="K68" s="27">
        <f t="shared" si="38"/>
        <v>100.00000000000003</v>
      </c>
      <c r="L68" s="27">
        <f t="shared" si="38"/>
        <v>99.99999999999999</v>
      </c>
      <c r="M68" s="27">
        <f t="shared" si="38"/>
        <v>100.00000000000001</v>
      </c>
      <c r="N68" s="27">
        <f t="shared" si="38"/>
        <v>100.00000000000001</v>
      </c>
      <c r="O68" s="27">
        <f>SUM(O40:O65)-O52-O53</f>
        <v>99.99999999999997</v>
      </c>
      <c r="P68" s="27">
        <f>SUM(P40:P65)-P52-P53</f>
        <v>100</v>
      </c>
      <c r="Q68" s="27">
        <f>SUM(Q40:Q65)-Q52-Q53</f>
        <v>100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39" ref="C69:D72">+C33/C$32*100</f>
        <v>#DIV/0!</v>
      </c>
      <c r="D69" s="26">
        <f t="shared" si="39"/>
        <v>67.28438196355793</v>
      </c>
      <c r="E69" s="26">
        <f aca="true" t="shared" si="40" ref="E69:L69">+E33/E$32*100</f>
        <v>67.33660952366918</v>
      </c>
      <c r="F69" s="26">
        <f t="shared" si="40"/>
        <v>63.49329321705353</v>
      </c>
      <c r="G69" s="26">
        <f t="shared" si="40"/>
        <v>71.13783979892439</v>
      </c>
      <c r="H69" s="26">
        <f t="shared" si="40"/>
        <v>69.11395404712457</v>
      </c>
      <c r="I69" s="26">
        <f t="shared" si="40"/>
        <v>70.59300647259873</v>
      </c>
      <c r="J69" s="26">
        <f t="shared" si="40"/>
        <v>69.19052650114456</v>
      </c>
      <c r="K69" s="26">
        <f t="shared" si="40"/>
        <v>68.66128061423184</v>
      </c>
      <c r="L69" s="26">
        <f t="shared" si="40"/>
        <v>69.7002737312953</v>
      </c>
      <c r="M69" s="26">
        <f aca="true" t="shared" si="41" ref="M69:N72">+M33/M$32*100</f>
        <v>65.41561314371955</v>
      </c>
      <c r="N69" s="26">
        <f t="shared" si="41"/>
        <v>48.589492090591754</v>
      </c>
      <c r="O69" s="26">
        <f aca="true" t="shared" si="42" ref="O69:P72">+O33/O$32*100</f>
        <v>70.53916416206874</v>
      </c>
      <c r="P69" s="26">
        <f t="shared" si="42"/>
        <v>64.71377628360737</v>
      </c>
      <c r="Q69" s="26">
        <f>+Q33/Q$32*100</f>
        <v>63.51016499411448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39"/>
        <v>#DIV/0!</v>
      </c>
      <c r="D70" s="26">
        <f t="shared" si="39"/>
        <v>32.71561803644207</v>
      </c>
      <c r="E70" s="26">
        <f aca="true" t="shared" si="43" ref="E70:L70">+E34/E$32*100</f>
        <v>32.66339047633082</v>
      </c>
      <c r="F70" s="26">
        <f t="shared" si="43"/>
        <v>36.506706782946466</v>
      </c>
      <c r="G70" s="26">
        <f t="shared" si="43"/>
        <v>28.862160201075604</v>
      </c>
      <c r="H70" s="26">
        <f t="shared" si="43"/>
        <v>30.886045952875428</v>
      </c>
      <c r="I70" s="26">
        <f t="shared" si="43"/>
        <v>29.40699352740127</v>
      </c>
      <c r="J70" s="26">
        <f t="shared" si="43"/>
        <v>30.809473498855432</v>
      </c>
      <c r="K70" s="26">
        <f t="shared" si="43"/>
        <v>31.338719385768155</v>
      </c>
      <c r="L70" s="26">
        <f t="shared" si="43"/>
        <v>30.299726268704713</v>
      </c>
      <c r="M70" s="26">
        <f t="shared" si="41"/>
        <v>34.584386856280446</v>
      </c>
      <c r="N70" s="26">
        <f t="shared" si="41"/>
        <v>51.41050790940825</v>
      </c>
      <c r="O70" s="26">
        <f t="shared" si="42"/>
        <v>29.460835837931253</v>
      </c>
      <c r="P70" s="26">
        <f t="shared" si="42"/>
        <v>35.28622371639263</v>
      </c>
      <c r="Q70" s="26">
        <f>+Q34/Q$32*100</f>
        <v>36.489835005885524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39"/>
        <v>#DIV/0!</v>
      </c>
      <c r="D71" s="26">
        <f t="shared" si="39"/>
        <v>46.217313251865264</v>
      </c>
      <c r="E71" s="26">
        <f aca="true" t="shared" si="44" ref="E71:L71">+E35/E$32*100</f>
        <v>45.828198936466094</v>
      </c>
      <c r="F71" s="26">
        <f t="shared" si="44"/>
        <v>44.7610231280516</v>
      </c>
      <c r="G71" s="26">
        <f t="shared" si="44"/>
        <v>40.38889368701021</v>
      </c>
      <c r="H71" s="26">
        <f t="shared" si="44"/>
        <v>38.978200644313276</v>
      </c>
      <c r="I71" s="26">
        <f t="shared" si="44"/>
        <v>38.03541474744262</v>
      </c>
      <c r="J71" s="26">
        <f t="shared" si="44"/>
        <v>43.086136056817516</v>
      </c>
      <c r="K71" s="26">
        <f t="shared" si="44"/>
        <v>40.38955310477681</v>
      </c>
      <c r="L71" s="26">
        <f t="shared" si="44"/>
        <v>36.1687146652541</v>
      </c>
      <c r="M71" s="26">
        <f t="shared" si="41"/>
        <v>35.24105259749257</v>
      </c>
      <c r="N71" s="26">
        <f t="shared" si="41"/>
        <v>26.400208696281048</v>
      </c>
      <c r="O71" s="26">
        <f t="shared" si="42"/>
        <v>40.94777071904207</v>
      </c>
      <c r="P71" s="26">
        <f t="shared" si="42"/>
        <v>39.16342836026157</v>
      </c>
      <c r="Q71" s="26">
        <f>+Q35/Q$32*100</f>
        <v>43.9820375210316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39"/>
        <v>#DIV/0!</v>
      </c>
      <c r="D72" s="26">
        <f t="shared" si="39"/>
        <v>53.782686748134736</v>
      </c>
      <c r="E72" s="26">
        <f aca="true" t="shared" si="45" ref="E72:L72">+E36/E$32*100</f>
        <v>54.1718010635339</v>
      </c>
      <c r="F72" s="26">
        <f t="shared" si="45"/>
        <v>55.23897687194841</v>
      </c>
      <c r="G72" s="26">
        <f t="shared" si="45"/>
        <v>59.61110631298979</v>
      </c>
      <c r="H72" s="26">
        <f t="shared" si="45"/>
        <v>61.021799355686724</v>
      </c>
      <c r="I72" s="26">
        <f t="shared" si="45"/>
        <v>61.96458525255738</v>
      </c>
      <c r="J72" s="26">
        <f t="shared" si="45"/>
        <v>56.913863943182484</v>
      </c>
      <c r="K72" s="26">
        <f t="shared" si="45"/>
        <v>59.61044689522319</v>
      </c>
      <c r="L72" s="26">
        <f t="shared" si="45"/>
        <v>63.83128533474589</v>
      </c>
      <c r="M72" s="26">
        <f t="shared" si="41"/>
        <v>64.75894740250745</v>
      </c>
      <c r="N72" s="26">
        <f t="shared" si="41"/>
        <v>73.59979130371896</v>
      </c>
      <c r="O72" s="26">
        <f t="shared" si="42"/>
        <v>59.05222928095794</v>
      </c>
      <c r="P72" s="26">
        <f t="shared" si="42"/>
        <v>60.83657163973842</v>
      </c>
      <c r="Q72" s="26">
        <f>+Q36/Q$32*100</f>
        <v>56.01796247896841</v>
      </c>
    </row>
    <row r="73" ht="15" customHeight="1">
      <c r="N73" s="66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P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875" style="13" customWidth="1"/>
    <col min="2" max="9" width="8.50390625" style="13" customWidth="1"/>
    <col min="10" max="11" width="8.50390625" style="10" customWidth="1"/>
    <col min="12" max="13" width="8.50390625" style="13" customWidth="1"/>
    <col min="14" max="14" width="9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小川町</v>
      </c>
      <c r="P1" s="71" t="str">
        <f>'財政指標'!$M$1</f>
        <v>小川町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2" t="s">
        <v>195</v>
      </c>
      <c r="P3" s="2" t="s">
        <v>196</v>
      </c>
      <c r="Q3" s="2" t="s">
        <v>200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459980</v>
      </c>
      <c r="E4" s="16">
        <f t="shared" si="0"/>
        <v>430252</v>
      </c>
      <c r="F4" s="16">
        <f t="shared" si="0"/>
        <v>354250</v>
      </c>
      <c r="G4" s="16">
        <f t="shared" si="0"/>
        <v>342341</v>
      </c>
      <c r="H4" s="16">
        <f t="shared" si="0"/>
        <v>325811</v>
      </c>
      <c r="I4" s="16">
        <f t="shared" si="0"/>
        <v>342683</v>
      </c>
      <c r="J4" s="16">
        <f t="shared" si="0"/>
        <v>367362</v>
      </c>
      <c r="K4" s="16">
        <f aca="true" t="shared" si="1" ref="K4:P4">SUM(K5:K8)</f>
        <v>325036</v>
      </c>
      <c r="L4" s="16">
        <f t="shared" si="1"/>
        <v>343712</v>
      </c>
      <c r="M4" s="16">
        <f t="shared" si="1"/>
        <v>340682</v>
      </c>
      <c r="N4" s="16">
        <f t="shared" si="1"/>
        <v>290166</v>
      </c>
      <c r="O4" s="16">
        <f t="shared" si="1"/>
        <v>305317</v>
      </c>
      <c r="P4" s="16">
        <f t="shared" si="1"/>
        <v>267764</v>
      </c>
      <c r="Q4" s="16">
        <f>SUM(Q5:Q8)</f>
        <v>239568</v>
      </c>
    </row>
    <row r="5" spans="1:17" ht="18" customHeight="1">
      <c r="A5" s="14" t="s">
        <v>48</v>
      </c>
      <c r="B5" s="16"/>
      <c r="C5" s="16">
        <v>8640</v>
      </c>
      <c r="D5" s="16">
        <v>3587</v>
      </c>
      <c r="E5" s="16">
        <v>3635</v>
      </c>
      <c r="F5" s="16">
        <v>3648</v>
      </c>
      <c r="G5" s="16">
        <v>2925</v>
      </c>
      <c r="H5" s="16">
        <v>3682</v>
      </c>
      <c r="I5" s="16">
        <v>4788</v>
      </c>
      <c r="J5" s="16">
        <v>4700</v>
      </c>
      <c r="K5" s="16">
        <v>4769</v>
      </c>
      <c r="L5" s="16">
        <v>4690</v>
      </c>
      <c r="M5" s="16">
        <v>4667</v>
      </c>
      <c r="N5" s="16">
        <v>4668</v>
      </c>
      <c r="O5" s="16">
        <v>4576</v>
      </c>
      <c r="P5" s="16">
        <v>4462</v>
      </c>
      <c r="Q5" s="16">
        <v>6794</v>
      </c>
    </row>
    <row r="6" spans="1:17" ht="18" customHeight="1">
      <c r="A6" s="14" t="s">
        <v>49</v>
      </c>
      <c r="B6" s="17"/>
      <c r="C6" s="17">
        <v>543332</v>
      </c>
      <c r="D6" s="17">
        <v>243609</v>
      </c>
      <c r="E6" s="17">
        <v>256174</v>
      </c>
      <c r="F6" s="17">
        <v>253221</v>
      </c>
      <c r="G6" s="17">
        <v>205996</v>
      </c>
      <c r="H6" s="17">
        <v>218358</v>
      </c>
      <c r="I6" s="17">
        <v>203560</v>
      </c>
      <c r="J6" s="17">
        <v>229140</v>
      </c>
      <c r="K6" s="17">
        <v>190705</v>
      </c>
      <c r="L6" s="17">
        <v>195145</v>
      </c>
      <c r="M6" s="17">
        <v>196331</v>
      </c>
      <c r="N6" s="17">
        <v>195808</v>
      </c>
      <c r="O6" s="17">
        <v>186236</v>
      </c>
      <c r="P6" s="17">
        <v>164941</v>
      </c>
      <c r="Q6" s="17">
        <v>160121</v>
      </c>
    </row>
    <row r="7" spans="1:17" ht="18" customHeight="1">
      <c r="A7" s="14" t="s">
        <v>50</v>
      </c>
      <c r="B7" s="17"/>
      <c r="C7" s="17">
        <v>23145</v>
      </c>
      <c r="D7" s="17">
        <v>9780</v>
      </c>
      <c r="E7" s="17">
        <v>11420</v>
      </c>
      <c r="F7" s="17">
        <v>10512</v>
      </c>
      <c r="G7" s="17">
        <v>11575</v>
      </c>
      <c r="H7" s="17">
        <v>11825</v>
      </c>
      <c r="I7" s="17">
        <v>12463</v>
      </c>
      <c r="J7" s="17">
        <v>11959</v>
      </c>
      <c r="K7" s="17">
        <v>12389</v>
      </c>
      <c r="L7" s="17">
        <v>12634</v>
      </c>
      <c r="M7" s="17">
        <v>12533</v>
      </c>
      <c r="N7" s="17">
        <v>12147</v>
      </c>
      <c r="O7" s="17">
        <v>13155</v>
      </c>
      <c r="P7" s="17">
        <v>13246</v>
      </c>
      <c r="Q7" s="17">
        <v>12826</v>
      </c>
    </row>
    <row r="8" spans="1:17" ht="18" customHeight="1">
      <c r="A8" s="14" t="s">
        <v>51</v>
      </c>
      <c r="B8" s="17"/>
      <c r="C8" s="17">
        <v>104678</v>
      </c>
      <c r="D8" s="17">
        <v>203004</v>
      </c>
      <c r="E8" s="17">
        <v>159023</v>
      </c>
      <c r="F8" s="17">
        <v>86869</v>
      </c>
      <c r="G8" s="17">
        <v>121845</v>
      </c>
      <c r="H8" s="17">
        <v>91946</v>
      </c>
      <c r="I8" s="17">
        <v>121872</v>
      </c>
      <c r="J8" s="17">
        <v>121563</v>
      </c>
      <c r="K8" s="17">
        <v>117173</v>
      </c>
      <c r="L8" s="17">
        <v>131243</v>
      </c>
      <c r="M8" s="17">
        <v>127151</v>
      </c>
      <c r="N8" s="17">
        <v>77543</v>
      </c>
      <c r="O8" s="17">
        <v>101350</v>
      </c>
      <c r="P8" s="17">
        <v>85115</v>
      </c>
      <c r="Q8" s="17">
        <v>59827</v>
      </c>
    </row>
    <row r="9" spans="1:17" ht="18" customHeight="1">
      <c r="A9" s="14" t="s">
        <v>52</v>
      </c>
      <c r="B9" s="16"/>
      <c r="C9" s="16">
        <v>618459</v>
      </c>
      <c r="D9" s="16">
        <v>304970</v>
      </c>
      <c r="E9" s="16">
        <v>334309</v>
      </c>
      <c r="F9" s="16">
        <v>391481</v>
      </c>
      <c r="G9" s="16">
        <v>420557</v>
      </c>
      <c r="H9" s="16">
        <v>441325</v>
      </c>
      <c r="I9" s="16">
        <v>446861</v>
      </c>
      <c r="J9" s="16">
        <v>446340</v>
      </c>
      <c r="K9" s="16">
        <v>430423</v>
      </c>
      <c r="L9" s="16">
        <v>427802</v>
      </c>
      <c r="M9" s="16">
        <v>445796</v>
      </c>
      <c r="N9" s="16">
        <v>425626</v>
      </c>
      <c r="O9" s="16">
        <v>445376</v>
      </c>
      <c r="P9" s="16">
        <v>405868</v>
      </c>
      <c r="Q9" s="16">
        <v>433939</v>
      </c>
    </row>
    <row r="10" spans="1:17" ht="18" customHeight="1">
      <c r="A10" s="14" t="s">
        <v>53</v>
      </c>
      <c r="B10" s="16"/>
      <c r="C10" s="16">
        <v>618336</v>
      </c>
      <c r="D10" s="16">
        <v>304962</v>
      </c>
      <c r="E10" s="16">
        <v>334300</v>
      </c>
      <c r="F10" s="16">
        <v>391472</v>
      </c>
      <c r="G10" s="16">
        <v>420548</v>
      </c>
      <c r="H10" s="16">
        <v>441317</v>
      </c>
      <c r="I10" s="16">
        <v>446861</v>
      </c>
      <c r="J10" s="16">
        <v>446340</v>
      </c>
      <c r="K10" s="16">
        <v>430423</v>
      </c>
      <c r="L10" s="16">
        <v>427802</v>
      </c>
      <c r="M10" s="16">
        <v>445796</v>
      </c>
      <c r="N10" s="16">
        <v>425626</v>
      </c>
      <c r="O10" s="16">
        <v>445376</v>
      </c>
      <c r="P10" s="16">
        <v>405868</v>
      </c>
      <c r="Q10" s="16">
        <v>433313</v>
      </c>
    </row>
    <row r="11" spans="1:17" ht="18" customHeight="1">
      <c r="A11" s="14" t="s">
        <v>54</v>
      </c>
      <c r="B11" s="16"/>
      <c r="C11" s="16">
        <v>22788</v>
      </c>
      <c r="D11" s="16">
        <v>9839</v>
      </c>
      <c r="E11" s="16">
        <v>10233</v>
      </c>
      <c r="F11" s="16">
        <v>10285</v>
      </c>
      <c r="G11" s="16">
        <v>10265</v>
      </c>
      <c r="H11" s="16">
        <v>10566</v>
      </c>
      <c r="I11" s="16">
        <v>10847</v>
      </c>
      <c r="J11" s="16">
        <v>11051</v>
      </c>
      <c r="K11" s="16">
        <v>11223</v>
      </c>
      <c r="L11" s="16">
        <v>11262</v>
      </c>
      <c r="M11" s="16">
        <v>11545</v>
      </c>
      <c r="N11" s="16">
        <v>11835</v>
      </c>
      <c r="O11" s="16">
        <v>11995</v>
      </c>
      <c r="P11" s="16">
        <v>12172</v>
      </c>
      <c r="Q11" s="16">
        <v>12317</v>
      </c>
    </row>
    <row r="12" spans="1:17" ht="18" customHeight="1">
      <c r="A12" s="14" t="s">
        <v>55</v>
      </c>
      <c r="B12" s="16"/>
      <c r="C12" s="16">
        <v>71771</v>
      </c>
      <c r="D12" s="16">
        <v>54048</v>
      </c>
      <c r="E12" s="16">
        <v>53041</v>
      </c>
      <c r="F12" s="16">
        <v>57846</v>
      </c>
      <c r="G12" s="16">
        <v>58658</v>
      </c>
      <c r="H12" s="16">
        <v>60620</v>
      </c>
      <c r="I12" s="16">
        <v>63417</v>
      </c>
      <c r="J12" s="16">
        <v>69230</v>
      </c>
      <c r="K12" s="16">
        <v>68414</v>
      </c>
      <c r="L12" s="16">
        <v>75637</v>
      </c>
      <c r="M12" s="16">
        <v>71489</v>
      </c>
      <c r="N12" s="16">
        <v>69028</v>
      </c>
      <c r="O12" s="16">
        <v>65998</v>
      </c>
      <c r="P12" s="16">
        <v>76384</v>
      </c>
      <c r="Q12" s="16">
        <v>77187</v>
      </c>
    </row>
    <row r="13" spans="1:17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>
        <v>25494</v>
      </c>
      <c r="D14" s="16">
        <v>36467</v>
      </c>
      <c r="E14" s="16">
        <v>19607</v>
      </c>
      <c r="F14" s="16">
        <v>17325</v>
      </c>
      <c r="G14" s="16">
        <v>16225</v>
      </c>
      <c r="H14" s="16">
        <v>15953</v>
      </c>
      <c r="I14" s="16">
        <v>15852</v>
      </c>
      <c r="J14" s="16">
        <v>15429</v>
      </c>
      <c r="K14" s="16">
        <v>10922</v>
      </c>
      <c r="L14" s="16">
        <v>7093</v>
      </c>
      <c r="M14" s="16">
        <v>6690</v>
      </c>
      <c r="N14" s="16">
        <v>2287</v>
      </c>
      <c r="O14" s="16">
        <v>407</v>
      </c>
      <c r="P14" s="16">
        <v>577</v>
      </c>
      <c r="Q14" s="16">
        <v>0</v>
      </c>
    </row>
    <row r="15" spans="1:17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951</v>
      </c>
      <c r="J17" s="17">
        <f t="shared" si="2"/>
        <v>790</v>
      </c>
      <c r="K17" s="17">
        <f aca="true" t="shared" si="3" ref="K17:P17">SUM(K18:K21)</f>
        <v>299</v>
      </c>
      <c r="L17" s="17">
        <f t="shared" si="3"/>
        <v>225</v>
      </c>
      <c r="M17" s="17">
        <f t="shared" si="3"/>
        <v>843</v>
      </c>
      <c r="N17" s="17">
        <f t="shared" si="3"/>
        <v>272</v>
      </c>
      <c r="O17" s="17">
        <f t="shared" si="3"/>
        <v>8603</v>
      </c>
      <c r="P17" s="17">
        <f t="shared" si="3"/>
        <v>8907</v>
      </c>
      <c r="Q17" s="17">
        <f>SUM(Q18:Q21)</f>
        <v>8359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951</v>
      </c>
      <c r="J18" s="17">
        <v>790</v>
      </c>
      <c r="K18" s="17">
        <v>299</v>
      </c>
      <c r="L18" s="17">
        <v>225</v>
      </c>
      <c r="M18" s="17">
        <v>843</v>
      </c>
      <c r="N18" s="17">
        <v>272</v>
      </c>
      <c r="O18" s="17">
        <v>8603</v>
      </c>
      <c r="P18" s="17">
        <v>8907</v>
      </c>
      <c r="Q18" s="17">
        <v>8359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865304</v>
      </c>
      <c r="E22" s="17">
        <f t="shared" si="4"/>
        <v>847442</v>
      </c>
      <c r="F22" s="17">
        <f t="shared" si="4"/>
        <v>831187</v>
      </c>
      <c r="G22" s="17">
        <f t="shared" si="4"/>
        <v>848046</v>
      </c>
      <c r="H22" s="17">
        <f t="shared" si="4"/>
        <v>854275</v>
      </c>
      <c r="I22" s="17">
        <f t="shared" si="4"/>
        <v>880611</v>
      </c>
      <c r="J22" s="17">
        <f t="shared" si="4"/>
        <v>910202</v>
      </c>
      <c r="K22" s="17">
        <f aca="true" t="shared" si="5" ref="K22:P22">+K4+K9+K11+K12+K13+K14+K15+K16+K17</f>
        <v>846317</v>
      </c>
      <c r="L22" s="17">
        <f t="shared" si="5"/>
        <v>865731</v>
      </c>
      <c r="M22" s="17">
        <f t="shared" si="5"/>
        <v>877045</v>
      </c>
      <c r="N22" s="17">
        <f t="shared" si="5"/>
        <v>799214</v>
      </c>
      <c r="O22" s="17">
        <f t="shared" si="5"/>
        <v>837696</v>
      </c>
      <c r="P22" s="17">
        <f t="shared" si="5"/>
        <v>771672</v>
      </c>
      <c r="Q22" s="17">
        <f>+Q4+Q9+Q11+Q12+Q13+Q14+Q15+Q16+Q17</f>
        <v>771370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小川町</v>
      </c>
      <c r="P30" s="71"/>
      <c r="Q30" s="71" t="str">
        <f>'財政指標'!$M$1</f>
        <v>小川町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2" t="s">
        <v>195</v>
      </c>
      <c r="P32" s="2" t="s">
        <v>196</v>
      </c>
      <c r="Q32" s="2" t="s">
        <v>200</v>
      </c>
    </row>
    <row r="33" spans="1:17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53.158196425764814</v>
      </c>
      <c r="E33" s="31">
        <f t="shared" si="6"/>
        <v>50.770672211195574</v>
      </c>
      <c r="F33" s="31">
        <f t="shared" si="6"/>
        <v>42.61977148343273</v>
      </c>
      <c r="G33" s="31">
        <f t="shared" si="6"/>
        <v>40.36821115835698</v>
      </c>
      <c r="H33" s="31">
        <f t="shared" si="6"/>
        <v>38.13888970179392</v>
      </c>
      <c r="I33" s="31">
        <f t="shared" si="6"/>
        <v>38.91423114178678</v>
      </c>
      <c r="J33" s="31">
        <f t="shared" si="6"/>
        <v>40.360491407401874</v>
      </c>
      <c r="K33" s="31">
        <f t="shared" si="6"/>
        <v>38.405940091006094</v>
      </c>
      <c r="L33" s="31">
        <f t="shared" si="6"/>
        <v>39.70193974802797</v>
      </c>
      <c r="M33" s="31">
        <f aca="true" t="shared" si="7" ref="M33:N50">M4/M$22*100</f>
        <v>38.844301033584365</v>
      </c>
      <c r="N33" s="31">
        <f t="shared" si="7"/>
        <v>36.30642105869016</v>
      </c>
      <c r="O33" s="31">
        <f aca="true" t="shared" si="8" ref="O33:P50">O4/O$22*100</f>
        <v>36.447231453892584</v>
      </c>
      <c r="P33" s="31">
        <f t="shared" si="8"/>
        <v>34.69919862324925</v>
      </c>
      <c r="Q33" s="31">
        <f aca="true" t="shared" si="9" ref="Q33:Q50">Q4/Q$22*100</f>
        <v>31.057469178215385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>
        <f t="shared" si="10"/>
        <v>0.6091769976457847</v>
      </c>
      <c r="D34" s="31">
        <f aca="true" t="shared" si="11" ref="D34:L34">D5/D$22*100</f>
        <v>0.41453639414587246</v>
      </c>
      <c r="E34" s="31">
        <f t="shared" si="11"/>
        <v>0.4289379096150533</v>
      </c>
      <c r="F34" s="31">
        <f t="shared" si="11"/>
        <v>0.4388904061300285</v>
      </c>
      <c r="G34" s="31">
        <f t="shared" si="11"/>
        <v>0.3449105355134038</v>
      </c>
      <c r="H34" s="31">
        <f t="shared" si="11"/>
        <v>0.4310087501097422</v>
      </c>
      <c r="I34" s="31">
        <f t="shared" si="11"/>
        <v>0.5437133989922907</v>
      </c>
      <c r="J34" s="31">
        <f t="shared" si="11"/>
        <v>0.5163688939378291</v>
      </c>
      <c r="K34" s="31">
        <f t="shared" si="11"/>
        <v>0.5635004377792245</v>
      </c>
      <c r="L34" s="31">
        <f t="shared" si="11"/>
        <v>0.5417387156056558</v>
      </c>
      <c r="M34" s="31">
        <f t="shared" si="7"/>
        <v>0.5321277699547914</v>
      </c>
      <c r="N34" s="31">
        <f t="shared" si="7"/>
        <v>0.5840738525601403</v>
      </c>
      <c r="O34" s="31">
        <f t="shared" si="8"/>
        <v>0.5462602185040873</v>
      </c>
      <c r="P34" s="31">
        <f t="shared" si="8"/>
        <v>0.5782249453135528</v>
      </c>
      <c r="Q34" s="31">
        <f t="shared" si="9"/>
        <v>0.8807705770252926</v>
      </c>
    </row>
    <row r="35" spans="1:17" ht="18" customHeight="1">
      <c r="A35" s="14" t="s">
        <v>49</v>
      </c>
      <c r="B35" s="31" t="e">
        <f t="shared" si="10"/>
        <v>#DIV/0!</v>
      </c>
      <c r="C35" s="31">
        <f t="shared" si="10"/>
        <v>38.30849033389809</v>
      </c>
      <c r="D35" s="31">
        <f aca="true" t="shared" si="12" ref="D35:L35">D6/D$22*100</f>
        <v>28.1529959413108</v>
      </c>
      <c r="E35" s="31">
        <f t="shared" si="12"/>
        <v>30.229089424408983</v>
      </c>
      <c r="F35" s="31">
        <f t="shared" si="12"/>
        <v>30.464985616955033</v>
      </c>
      <c r="G35" s="31">
        <f t="shared" si="12"/>
        <v>24.290663478160383</v>
      </c>
      <c r="H35" s="31">
        <f t="shared" si="12"/>
        <v>25.560621579702087</v>
      </c>
      <c r="I35" s="31">
        <f t="shared" si="12"/>
        <v>23.115768483473406</v>
      </c>
      <c r="J35" s="31">
        <f t="shared" si="12"/>
        <v>25.174631565300885</v>
      </c>
      <c r="K35" s="31">
        <f t="shared" si="12"/>
        <v>22.53351876424555</v>
      </c>
      <c r="L35" s="31">
        <f t="shared" si="12"/>
        <v>22.541066451357292</v>
      </c>
      <c r="M35" s="31">
        <f t="shared" si="7"/>
        <v>22.385510435610488</v>
      </c>
      <c r="N35" s="31">
        <f t="shared" si="7"/>
        <v>24.50007132007197</v>
      </c>
      <c r="O35" s="31">
        <f t="shared" si="8"/>
        <v>22.23193139277256</v>
      </c>
      <c r="P35" s="31">
        <f t="shared" si="8"/>
        <v>21.374495899812356</v>
      </c>
      <c r="Q35" s="31">
        <f t="shared" si="9"/>
        <v>20.758001996447877</v>
      </c>
    </row>
    <row r="36" spans="1:17" ht="18" customHeight="1">
      <c r="A36" s="14" t="s">
        <v>50</v>
      </c>
      <c r="B36" s="31" t="e">
        <f t="shared" si="10"/>
        <v>#DIV/0!</v>
      </c>
      <c r="C36" s="31">
        <f t="shared" si="10"/>
        <v>1.631875186401816</v>
      </c>
      <c r="D36" s="31">
        <f aca="true" t="shared" si="13" ref="D36:L36">D7/D$22*100</f>
        <v>1.1302386213400146</v>
      </c>
      <c r="E36" s="31">
        <f t="shared" si="13"/>
        <v>1.347584849464624</v>
      </c>
      <c r="F36" s="31">
        <f t="shared" si="13"/>
        <v>1.2646973545062663</v>
      </c>
      <c r="G36" s="31">
        <f t="shared" si="13"/>
        <v>1.364902375578683</v>
      </c>
      <c r="H36" s="31">
        <f t="shared" si="13"/>
        <v>1.3842146849667847</v>
      </c>
      <c r="I36" s="31">
        <f t="shared" si="13"/>
        <v>1.4152673541438843</v>
      </c>
      <c r="J36" s="31">
        <f t="shared" si="13"/>
        <v>1.3138841707664892</v>
      </c>
      <c r="K36" s="31">
        <f t="shared" si="13"/>
        <v>1.46387228426228</v>
      </c>
      <c r="L36" s="31">
        <f t="shared" si="13"/>
        <v>1.4593447618255555</v>
      </c>
      <c r="M36" s="31">
        <f t="shared" si="7"/>
        <v>1.4290030728183845</v>
      </c>
      <c r="N36" s="31">
        <f t="shared" si="7"/>
        <v>1.5198682705758408</v>
      </c>
      <c r="O36" s="31">
        <f t="shared" si="8"/>
        <v>1.5703787531515012</v>
      </c>
      <c r="P36" s="31">
        <f t="shared" si="8"/>
        <v>1.7165324127349442</v>
      </c>
      <c r="Q36" s="31">
        <f t="shared" si="9"/>
        <v>1.6627558759090968</v>
      </c>
    </row>
    <row r="37" spans="1:17" ht="18" customHeight="1">
      <c r="A37" s="14" t="s">
        <v>51</v>
      </c>
      <c r="B37" s="31" t="e">
        <f t="shared" si="10"/>
        <v>#DIV/0!</v>
      </c>
      <c r="C37" s="31">
        <f t="shared" si="10"/>
        <v>7.380489555505261</v>
      </c>
      <c r="D37" s="31">
        <f aca="true" t="shared" si="14" ref="D37:L37">D8/D$22*100</f>
        <v>23.460425468968133</v>
      </c>
      <c r="E37" s="31">
        <f t="shared" si="14"/>
        <v>18.765060027706912</v>
      </c>
      <c r="F37" s="31">
        <f t="shared" si="14"/>
        <v>10.451198105841405</v>
      </c>
      <c r="G37" s="31">
        <f t="shared" si="14"/>
        <v>14.367734769104507</v>
      </c>
      <c r="H37" s="31">
        <f t="shared" si="14"/>
        <v>10.763044687015306</v>
      </c>
      <c r="I37" s="31">
        <f t="shared" si="14"/>
        <v>13.8394819051772</v>
      </c>
      <c r="J37" s="31">
        <f t="shared" si="14"/>
        <v>13.355606777396666</v>
      </c>
      <c r="K37" s="31">
        <f t="shared" si="14"/>
        <v>13.845048604719034</v>
      </c>
      <c r="L37" s="31">
        <f t="shared" si="14"/>
        <v>15.159789819239464</v>
      </c>
      <c r="M37" s="31">
        <f t="shared" si="7"/>
        <v>14.497659755200704</v>
      </c>
      <c r="N37" s="31">
        <f t="shared" si="7"/>
        <v>9.702407615482212</v>
      </c>
      <c r="O37" s="31">
        <f t="shared" si="8"/>
        <v>12.098661089464436</v>
      </c>
      <c r="P37" s="31">
        <f t="shared" si="8"/>
        <v>11.029945365388404</v>
      </c>
      <c r="Q37" s="31">
        <f t="shared" si="9"/>
        <v>7.755940728833115</v>
      </c>
    </row>
    <row r="38" spans="1:17" ht="18" customHeight="1">
      <c r="A38" s="14" t="s">
        <v>52</v>
      </c>
      <c r="B38" s="31" t="e">
        <f t="shared" si="10"/>
        <v>#DIV/0!</v>
      </c>
      <c r="C38" s="31">
        <f t="shared" si="10"/>
        <v>43.60543944294148</v>
      </c>
      <c r="D38" s="31">
        <f aca="true" t="shared" si="15" ref="D38:L38">D9/D$22*100</f>
        <v>35.24426097648919</v>
      </c>
      <c r="E38" s="31">
        <f t="shared" si="15"/>
        <v>39.44918944305333</v>
      </c>
      <c r="F38" s="31">
        <f t="shared" si="15"/>
        <v>47.09902825717919</v>
      </c>
      <c r="G38" s="31">
        <f t="shared" si="15"/>
        <v>49.59129575518309</v>
      </c>
      <c r="H38" s="31">
        <f t="shared" si="15"/>
        <v>51.660764976149366</v>
      </c>
      <c r="I38" s="31">
        <f t="shared" si="15"/>
        <v>50.74442631309398</v>
      </c>
      <c r="J38" s="31">
        <f t="shared" si="15"/>
        <v>49.03746640855546</v>
      </c>
      <c r="K38" s="31">
        <f t="shared" si="15"/>
        <v>50.858366309550675</v>
      </c>
      <c r="L38" s="31">
        <f t="shared" si="15"/>
        <v>49.41511855299163</v>
      </c>
      <c r="M38" s="31">
        <f t="shared" si="7"/>
        <v>50.829318906099466</v>
      </c>
      <c r="N38" s="31">
        <f t="shared" si="7"/>
        <v>53.25557360106304</v>
      </c>
      <c r="O38" s="31">
        <f t="shared" si="8"/>
        <v>53.166781266712505</v>
      </c>
      <c r="P38" s="31">
        <f t="shared" si="8"/>
        <v>52.59592158326336</v>
      </c>
      <c r="Q38" s="31">
        <f t="shared" si="9"/>
        <v>56.25562311212518</v>
      </c>
    </row>
    <row r="39" spans="1:17" ht="18" customHeight="1">
      <c r="A39" s="14" t="s">
        <v>53</v>
      </c>
      <c r="B39" s="31" t="e">
        <f t="shared" si="10"/>
        <v>#DIV/0!</v>
      </c>
      <c r="C39" s="31">
        <f t="shared" si="10"/>
        <v>43.596767131516664</v>
      </c>
      <c r="D39" s="31">
        <f aca="true" t="shared" si="16" ref="D39:L39">D10/D$22*100</f>
        <v>35.24333644591958</v>
      </c>
      <c r="E39" s="31">
        <f t="shared" si="16"/>
        <v>39.448127423469685</v>
      </c>
      <c r="F39" s="31">
        <f t="shared" si="16"/>
        <v>47.09794546834828</v>
      </c>
      <c r="G39" s="31">
        <f t="shared" si="16"/>
        <v>49.590234491996895</v>
      </c>
      <c r="H39" s="31">
        <f t="shared" si="16"/>
        <v>51.659828509554885</v>
      </c>
      <c r="I39" s="31">
        <f t="shared" si="16"/>
        <v>50.74442631309398</v>
      </c>
      <c r="J39" s="31">
        <f t="shared" si="16"/>
        <v>49.03746640855546</v>
      </c>
      <c r="K39" s="31">
        <f t="shared" si="16"/>
        <v>50.858366309550675</v>
      </c>
      <c r="L39" s="31">
        <f t="shared" si="16"/>
        <v>49.41511855299163</v>
      </c>
      <c r="M39" s="31">
        <f t="shared" si="7"/>
        <v>50.829318906099466</v>
      </c>
      <c r="N39" s="31">
        <f t="shared" si="7"/>
        <v>53.25557360106304</v>
      </c>
      <c r="O39" s="31">
        <f t="shared" si="8"/>
        <v>53.166781266712505</v>
      </c>
      <c r="P39" s="31">
        <f t="shared" si="8"/>
        <v>52.59592158326336</v>
      </c>
      <c r="Q39" s="31">
        <f t="shared" si="9"/>
        <v>56.17446880226091</v>
      </c>
    </row>
    <row r="40" spans="1:17" ht="18" customHeight="1">
      <c r="A40" s="14" t="s">
        <v>54</v>
      </c>
      <c r="B40" s="31" t="e">
        <f t="shared" si="10"/>
        <v>#DIV/0!</v>
      </c>
      <c r="C40" s="31">
        <f t="shared" si="10"/>
        <v>1.6067043312907572</v>
      </c>
      <c r="D40" s="31">
        <f aca="true" t="shared" si="17" ref="D40:L40">D11/D$22*100</f>
        <v>1.1370570342908388</v>
      </c>
      <c r="E40" s="31">
        <f t="shared" si="17"/>
        <v>1.2075162665999561</v>
      </c>
      <c r="F40" s="31">
        <f t="shared" si="17"/>
        <v>1.237387013993241</v>
      </c>
      <c r="G40" s="31">
        <f t="shared" si="17"/>
        <v>1.2104296229213982</v>
      </c>
      <c r="H40" s="31">
        <f t="shared" si="17"/>
        <v>1.2368382546603847</v>
      </c>
      <c r="I40" s="31">
        <f t="shared" si="17"/>
        <v>1.2317584041080567</v>
      </c>
      <c r="J40" s="31">
        <f t="shared" si="17"/>
        <v>1.2141260950865853</v>
      </c>
      <c r="K40" s="31">
        <f t="shared" si="17"/>
        <v>1.3260988494854764</v>
      </c>
      <c r="L40" s="31">
        <f t="shared" si="17"/>
        <v>1.3008659733797219</v>
      </c>
      <c r="M40" s="31">
        <f t="shared" si="7"/>
        <v>1.3163520685939718</v>
      </c>
      <c r="N40" s="31">
        <f t="shared" si="7"/>
        <v>1.4808299153918725</v>
      </c>
      <c r="O40" s="31">
        <f t="shared" si="8"/>
        <v>1.4319036977614792</v>
      </c>
      <c r="P40" s="31">
        <f t="shared" si="8"/>
        <v>1.5773541089996785</v>
      </c>
      <c r="Q40" s="31">
        <f t="shared" si="9"/>
        <v>1.5967693843421444</v>
      </c>
    </row>
    <row r="41" spans="1:17" ht="18" customHeight="1">
      <c r="A41" s="14" t="s">
        <v>55</v>
      </c>
      <c r="B41" s="31" t="e">
        <f t="shared" si="10"/>
        <v>#DIV/0!</v>
      </c>
      <c r="C41" s="31">
        <f t="shared" si="10"/>
        <v>5.060328969680048</v>
      </c>
      <c r="D41" s="31">
        <f aca="true" t="shared" si="18" ref="D41:L41">D12/D$22*100</f>
        <v>6.246128528239786</v>
      </c>
      <c r="E41" s="31">
        <f t="shared" si="18"/>
        <v>6.258953415100975</v>
      </c>
      <c r="F41" s="31">
        <f t="shared" si="18"/>
        <v>6.959444745887508</v>
      </c>
      <c r="G41" s="31">
        <f t="shared" si="18"/>
        <v>6.916841775092389</v>
      </c>
      <c r="H41" s="31">
        <f t="shared" si="18"/>
        <v>7.096075619677504</v>
      </c>
      <c r="I41" s="31">
        <f t="shared" si="18"/>
        <v>7.201477156201773</v>
      </c>
      <c r="J41" s="31">
        <f t="shared" si="18"/>
        <v>7.6060039419821095</v>
      </c>
      <c r="K41" s="31">
        <f t="shared" si="18"/>
        <v>8.083732218542226</v>
      </c>
      <c r="L41" s="31">
        <f t="shared" si="18"/>
        <v>8.736778514342216</v>
      </c>
      <c r="M41" s="31">
        <f t="shared" si="7"/>
        <v>8.15112109412858</v>
      </c>
      <c r="N41" s="31">
        <f t="shared" si="7"/>
        <v>8.636985838586412</v>
      </c>
      <c r="O41" s="31">
        <f t="shared" si="8"/>
        <v>7.87851440140576</v>
      </c>
      <c r="P41" s="31">
        <f t="shared" si="8"/>
        <v>9.898506101037746</v>
      </c>
      <c r="Q41" s="31">
        <f t="shared" si="9"/>
        <v>10.006481973631331</v>
      </c>
    </row>
    <row r="42" spans="1:17" ht="18" customHeight="1">
      <c r="A42" s="14" t="s">
        <v>56</v>
      </c>
      <c r="B42" s="31" t="e">
        <f t="shared" si="10"/>
        <v>#DIV/0!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>
        <f t="shared" si="10"/>
        <v>1.7974951826367633</v>
      </c>
      <c r="D43" s="31">
        <f aca="true" t="shared" si="20" ref="D43:L43">D14/D$22*100</f>
        <v>4.214357035215369</v>
      </c>
      <c r="E43" s="31">
        <f t="shared" si="20"/>
        <v>2.3136686640501654</v>
      </c>
      <c r="F43" s="31">
        <f t="shared" si="20"/>
        <v>2.084368499507331</v>
      </c>
      <c r="G43" s="31">
        <f t="shared" si="20"/>
        <v>1.9132216884461455</v>
      </c>
      <c r="H43" s="31">
        <f t="shared" si="20"/>
        <v>1.8674314477188259</v>
      </c>
      <c r="I43" s="31">
        <f t="shared" si="20"/>
        <v>1.8001137846336237</v>
      </c>
      <c r="J43" s="31">
        <f t="shared" si="20"/>
        <v>1.6951182265035674</v>
      </c>
      <c r="K43" s="31">
        <f t="shared" si="20"/>
        <v>1.290532979959046</v>
      </c>
      <c r="L43" s="31">
        <f t="shared" si="20"/>
        <v>0.819307614027914</v>
      </c>
      <c r="M43" s="31">
        <f t="shared" si="7"/>
        <v>0.7627886824507294</v>
      </c>
      <c r="N43" s="31">
        <f t="shared" si="7"/>
        <v>0.28615614841581855</v>
      </c>
      <c r="O43" s="31">
        <f t="shared" si="8"/>
        <v>0.04858564443425777</v>
      </c>
      <c r="P43" s="31">
        <f t="shared" si="8"/>
        <v>0.07477270135497983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>
        <f t="shared" si="10"/>
        <v>0</v>
      </c>
      <c r="D46" s="31">
        <f aca="true" t="shared" si="23" ref="D46:L46">D17/D$22*100</f>
        <v>0</v>
      </c>
      <c r="E46" s="31">
        <f t="shared" si="23"/>
        <v>0</v>
      </c>
      <c r="F46" s="31">
        <f t="shared" si="23"/>
        <v>0</v>
      </c>
      <c r="G46" s="31">
        <f t="shared" si="23"/>
        <v>0</v>
      </c>
      <c r="H46" s="31">
        <f t="shared" si="23"/>
        <v>0</v>
      </c>
      <c r="I46" s="31">
        <f t="shared" si="23"/>
        <v>0.10799320017578704</v>
      </c>
      <c r="J46" s="31">
        <f t="shared" si="23"/>
        <v>0.08679392047040108</v>
      </c>
      <c r="K46" s="31">
        <f t="shared" si="23"/>
        <v>0.03532955145648735</v>
      </c>
      <c r="L46" s="31">
        <f t="shared" si="23"/>
        <v>0.02598959723054852</v>
      </c>
      <c r="M46" s="31">
        <f t="shared" si="7"/>
        <v>0.0961182151428946</v>
      </c>
      <c r="N46" s="31">
        <f t="shared" si="7"/>
        <v>0.034033437852690265</v>
      </c>
      <c r="O46" s="31">
        <f t="shared" si="8"/>
        <v>1.0269835357934143</v>
      </c>
      <c r="P46" s="31">
        <f t="shared" si="8"/>
        <v>1.1542468820949834</v>
      </c>
      <c r="Q46" s="31">
        <f t="shared" si="9"/>
        <v>1.0836563516859612</v>
      </c>
    </row>
    <row r="47" spans="1:17" ht="18" customHeight="1">
      <c r="A47" s="14" t="s">
        <v>61</v>
      </c>
      <c r="B47" s="31" t="e">
        <f t="shared" si="10"/>
        <v>#DIV/0!</v>
      </c>
      <c r="C47" s="31">
        <f t="shared" si="10"/>
        <v>0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0.10799320017578704</v>
      </c>
      <c r="J47" s="31">
        <f t="shared" si="24"/>
        <v>0.08679392047040108</v>
      </c>
      <c r="K47" s="31">
        <f t="shared" si="24"/>
        <v>0.03532955145648735</v>
      </c>
      <c r="L47" s="31">
        <f t="shared" si="24"/>
        <v>0.02598959723054852</v>
      </c>
      <c r="M47" s="31">
        <f t="shared" si="7"/>
        <v>0.0961182151428946</v>
      </c>
      <c r="N47" s="31">
        <f t="shared" si="7"/>
        <v>0.034033437852690265</v>
      </c>
      <c r="O47" s="31">
        <f t="shared" si="8"/>
        <v>1.0269835357934143</v>
      </c>
      <c r="P47" s="31">
        <f t="shared" si="8"/>
        <v>1.1542468820949834</v>
      </c>
      <c r="Q47" s="31">
        <f t="shared" si="9"/>
        <v>1.0836563516859612</v>
      </c>
    </row>
    <row r="48" spans="1:17" ht="18" customHeight="1">
      <c r="A48" s="14" t="s">
        <v>62</v>
      </c>
      <c r="B48" s="31" t="e">
        <f t="shared" si="10"/>
        <v>#DIV/0!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</row>
    <row r="49" spans="1:17" ht="18" customHeight="1">
      <c r="A49" s="14" t="s">
        <v>63</v>
      </c>
      <c r="B49" s="31" t="e">
        <f t="shared" si="10"/>
        <v>#DIV/0!</v>
      </c>
      <c r="C49" s="31">
        <f t="shared" si="10"/>
        <v>0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</row>
    <row r="50" spans="1:17" ht="18" customHeight="1">
      <c r="A50" s="14" t="s">
        <v>64</v>
      </c>
      <c r="B50" s="31" t="e">
        <f t="shared" si="10"/>
        <v>#DIV/0!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8" ref="D51:L51">+D33+D38+D40+D41+D42+D43+D44+D45+D46</f>
        <v>99.99999999999999</v>
      </c>
      <c r="E51" s="32">
        <f t="shared" si="28"/>
        <v>100</v>
      </c>
      <c r="F51" s="32">
        <f t="shared" si="28"/>
        <v>100.00000000000001</v>
      </c>
      <c r="G51" s="32">
        <f t="shared" si="28"/>
        <v>100</v>
      </c>
      <c r="H51" s="32">
        <f t="shared" si="28"/>
        <v>100.00000000000001</v>
      </c>
      <c r="I51" s="32">
        <f t="shared" si="28"/>
        <v>100.00000000000001</v>
      </c>
      <c r="J51" s="32">
        <f t="shared" si="28"/>
        <v>100</v>
      </c>
      <c r="K51" s="32">
        <f t="shared" si="28"/>
        <v>99.99999999999999</v>
      </c>
      <c r="L51" s="32">
        <f t="shared" si="28"/>
        <v>100.00000000000001</v>
      </c>
      <c r="M51" s="32">
        <f>+M33+M38+M40+M41+M42+M43+M44+M45+M46</f>
        <v>100.00000000000001</v>
      </c>
      <c r="N51" s="32">
        <f>+N33+N38+N40+N41+N42+N43+N44+N45+N46</f>
        <v>99.99999999999997</v>
      </c>
      <c r="O51" s="32">
        <f>+O33+O38+O40+O41+O42+O43+O44+O45+O46</f>
        <v>100.00000000000001</v>
      </c>
      <c r="P51" s="32">
        <f>+P33+P38+P40+P41+P42+P43+P44+P45+P46</f>
        <v>100.00000000000001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O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小川町</v>
      </c>
      <c r="P1" s="34" t="str">
        <f>'財政指標'!$M$1</f>
        <v>小川町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192</v>
      </c>
      <c r="O3" s="2" t="s">
        <v>195</v>
      </c>
      <c r="P3" s="2" t="s">
        <v>196</v>
      </c>
      <c r="Q3" s="2" t="s">
        <v>200</v>
      </c>
    </row>
    <row r="4" spans="1:17" ht="18" customHeight="1">
      <c r="A4" s="19" t="s">
        <v>67</v>
      </c>
      <c r="B4" s="19"/>
      <c r="C4" s="15"/>
      <c r="D4" s="15">
        <v>772913</v>
      </c>
      <c r="E4" s="15">
        <v>829375</v>
      </c>
      <c r="F4" s="15">
        <v>899769</v>
      </c>
      <c r="G4" s="15">
        <v>947375</v>
      </c>
      <c r="H4" s="15">
        <v>962682</v>
      </c>
      <c r="I4" s="15">
        <v>977366</v>
      </c>
      <c r="J4" s="17">
        <v>992939</v>
      </c>
      <c r="K4" s="16">
        <v>1010004</v>
      </c>
      <c r="L4" s="19">
        <v>1035320</v>
      </c>
      <c r="M4" s="19">
        <v>1014406</v>
      </c>
      <c r="N4" s="19">
        <v>1006776</v>
      </c>
      <c r="O4" s="19">
        <v>1019065</v>
      </c>
      <c r="P4" s="19">
        <v>955316</v>
      </c>
      <c r="Q4" s="19">
        <v>934445</v>
      </c>
    </row>
    <row r="5" spans="1:17" ht="18" customHeight="1">
      <c r="A5" s="19" t="s">
        <v>68</v>
      </c>
      <c r="B5" s="19"/>
      <c r="C5" s="15"/>
      <c r="D5" s="15">
        <v>531417</v>
      </c>
      <c r="E5" s="15">
        <v>565113</v>
      </c>
      <c r="F5" s="15">
        <v>612649</v>
      </c>
      <c r="G5" s="15">
        <v>646133</v>
      </c>
      <c r="H5" s="15">
        <v>655585</v>
      </c>
      <c r="I5" s="15">
        <v>653146</v>
      </c>
      <c r="J5" s="17">
        <v>672505</v>
      </c>
      <c r="K5" s="16">
        <v>683613</v>
      </c>
      <c r="L5" s="19">
        <v>687459</v>
      </c>
      <c r="M5" s="19">
        <v>674578</v>
      </c>
      <c r="N5" s="19">
        <v>677105</v>
      </c>
      <c r="O5" s="19">
        <v>672597</v>
      </c>
      <c r="P5" s="19">
        <v>620964</v>
      </c>
      <c r="Q5" s="19">
        <v>596778</v>
      </c>
    </row>
    <row r="6" spans="1:17" ht="18" customHeight="1">
      <c r="A6" s="19" t="s">
        <v>69</v>
      </c>
      <c r="B6" s="19"/>
      <c r="C6" s="15"/>
      <c r="D6" s="15">
        <v>17883</v>
      </c>
      <c r="E6" s="15">
        <v>24000</v>
      </c>
      <c r="F6" s="15">
        <v>24222</v>
      </c>
      <c r="G6" s="15">
        <v>102360</v>
      </c>
      <c r="H6" s="15">
        <v>115390</v>
      </c>
      <c r="I6" s="15">
        <v>107242</v>
      </c>
      <c r="J6" s="17">
        <v>129810</v>
      </c>
      <c r="K6" s="20">
        <v>164857</v>
      </c>
      <c r="L6" s="19">
        <v>212700</v>
      </c>
      <c r="M6" s="19">
        <v>70845</v>
      </c>
      <c r="N6" s="19">
        <v>86111</v>
      </c>
      <c r="O6" s="19">
        <v>98531</v>
      </c>
      <c r="P6" s="19">
        <v>115395</v>
      </c>
      <c r="Q6" s="19">
        <v>133791</v>
      </c>
    </row>
    <row r="7" spans="1:17" ht="18" customHeight="1">
      <c r="A7" s="19" t="s">
        <v>70</v>
      </c>
      <c r="B7" s="19"/>
      <c r="C7" s="15"/>
      <c r="D7" s="15">
        <v>151108</v>
      </c>
      <c r="E7" s="15">
        <v>178325</v>
      </c>
      <c r="F7" s="15">
        <v>181254</v>
      </c>
      <c r="G7" s="15">
        <v>195171</v>
      </c>
      <c r="H7" s="15">
        <v>207336</v>
      </c>
      <c r="I7" s="15">
        <v>200677</v>
      </c>
      <c r="J7" s="17">
        <v>216532</v>
      </c>
      <c r="K7" s="16">
        <v>195798</v>
      </c>
      <c r="L7" s="19">
        <v>215428</v>
      </c>
      <c r="M7" s="19">
        <v>174895</v>
      </c>
      <c r="N7" s="19">
        <v>152836</v>
      </c>
      <c r="O7" s="19">
        <v>201850</v>
      </c>
      <c r="P7" s="19">
        <v>221798</v>
      </c>
      <c r="Q7" s="19">
        <v>219765</v>
      </c>
    </row>
    <row r="8" spans="1:17" ht="18" customHeight="1">
      <c r="A8" s="19" t="s">
        <v>71</v>
      </c>
      <c r="B8" s="19"/>
      <c r="C8" s="15"/>
      <c r="D8" s="15">
        <v>151108</v>
      </c>
      <c r="E8" s="15">
        <v>178325</v>
      </c>
      <c r="F8" s="15">
        <v>181254</v>
      </c>
      <c r="G8" s="15">
        <v>195171</v>
      </c>
      <c r="H8" s="15">
        <v>207336</v>
      </c>
      <c r="I8" s="15">
        <v>200677</v>
      </c>
      <c r="J8" s="17">
        <v>216532</v>
      </c>
      <c r="K8" s="16">
        <v>195798</v>
      </c>
      <c r="L8" s="19">
        <v>215428</v>
      </c>
      <c r="M8" s="19">
        <v>174895</v>
      </c>
      <c r="N8" s="19">
        <v>152836</v>
      </c>
      <c r="O8" s="19">
        <v>201850</v>
      </c>
      <c r="P8" s="19">
        <v>221798</v>
      </c>
      <c r="Q8" s="19">
        <v>219765</v>
      </c>
    </row>
    <row r="9" spans="1:17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414696</v>
      </c>
      <c r="E10" s="15">
        <v>514217</v>
      </c>
      <c r="F10" s="15">
        <v>490132</v>
      </c>
      <c r="G10" s="15">
        <v>457342</v>
      </c>
      <c r="H10" s="15">
        <v>493425</v>
      </c>
      <c r="I10" s="15">
        <v>445046</v>
      </c>
      <c r="J10" s="17">
        <v>448372</v>
      </c>
      <c r="K10" s="16">
        <v>451333</v>
      </c>
      <c r="L10" s="19">
        <v>429061</v>
      </c>
      <c r="M10" s="19">
        <v>449842</v>
      </c>
      <c r="N10" s="19">
        <v>453810</v>
      </c>
      <c r="O10" s="19">
        <v>438578</v>
      </c>
      <c r="P10" s="19">
        <v>417726</v>
      </c>
      <c r="Q10" s="19">
        <v>439976</v>
      </c>
    </row>
    <row r="11" spans="1:17" ht="18" customHeight="1">
      <c r="A11" s="19" t="s">
        <v>74</v>
      </c>
      <c r="B11" s="19"/>
      <c r="C11" s="15"/>
      <c r="D11" s="15">
        <v>29896</v>
      </c>
      <c r="E11" s="15">
        <v>38234</v>
      </c>
      <c r="F11" s="15">
        <v>27170</v>
      </c>
      <c r="G11" s="15">
        <v>22940</v>
      </c>
      <c r="H11" s="15">
        <v>26453</v>
      </c>
      <c r="I11" s="15">
        <v>20067</v>
      </c>
      <c r="J11" s="17">
        <v>28087</v>
      </c>
      <c r="K11" s="17">
        <v>22054</v>
      </c>
      <c r="L11" s="19">
        <v>35759</v>
      </c>
      <c r="M11" s="19">
        <v>29204</v>
      </c>
      <c r="N11" s="19">
        <v>27020</v>
      </c>
      <c r="O11" s="19">
        <v>22874</v>
      </c>
      <c r="P11" s="19">
        <v>37547</v>
      </c>
      <c r="Q11" s="19">
        <v>33798</v>
      </c>
    </row>
    <row r="12" spans="1:17" ht="18" customHeight="1">
      <c r="A12" s="19" t="s">
        <v>75</v>
      </c>
      <c r="B12" s="19"/>
      <c r="C12" s="15"/>
      <c r="D12" s="15">
        <v>359307</v>
      </c>
      <c r="E12" s="15">
        <v>364227</v>
      </c>
      <c r="F12" s="15">
        <v>420309</v>
      </c>
      <c r="G12" s="15">
        <v>405127</v>
      </c>
      <c r="H12" s="15">
        <v>413905</v>
      </c>
      <c r="I12" s="15">
        <v>464590</v>
      </c>
      <c r="J12" s="17">
        <v>446834</v>
      </c>
      <c r="K12" s="17">
        <v>410765</v>
      </c>
      <c r="L12" s="19">
        <v>465981</v>
      </c>
      <c r="M12" s="19">
        <v>389403</v>
      </c>
      <c r="N12" s="19">
        <v>392122</v>
      </c>
      <c r="O12" s="19">
        <v>356588</v>
      </c>
      <c r="P12" s="19">
        <v>381451</v>
      </c>
      <c r="Q12" s="19">
        <v>393186</v>
      </c>
    </row>
    <row r="13" spans="1:17" ht="18" customHeight="1">
      <c r="A13" s="19" t="s">
        <v>76</v>
      </c>
      <c r="B13" s="19"/>
      <c r="C13" s="15"/>
      <c r="D13" s="15">
        <v>181592</v>
      </c>
      <c r="E13" s="15">
        <v>202171</v>
      </c>
      <c r="F13" s="15">
        <v>214108</v>
      </c>
      <c r="G13" s="15">
        <v>217360</v>
      </c>
      <c r="H13" s="15">
        <v>224278</v>
      </c>
      <c r="I13" s="15">
        <v>230082</v>
      </c>
      <c r="J13" s="17">
        <v>226423</v>
      </c>
      <c r="K13" s="17">
        <v>225541</v>
      </c>
      <c r="L13" s="19">
        <v>252741</v>
      </c>
      <c r="M13" s="19">
        <v>236406</v>
      </c>
      <c r="N13" s="19">
        <v>232252</v>
      </c>
      <c r="O13" s="19">
        <v>235900</v>
      </c>
      <c r="P13" s="19">
        <v>244636</v>
      </c>
      <c r="Q13" s="19">
        <v>258424</v>
      </c>
    </row>
    <row r="14" spans="1:17" ht="18" customHeight="1">
      <c r="A14" s="19" t="s">
        <v>77</v>
      </c>
      <c r="B14" s="19"/>
      <c r="C14" s="15"/>
      <c r="D14" s="15">
        <v>173883</v>
      </c>
      <c r="E14" s="15">
        <v>332576</v>
      </c>
      <c r="F14" s="15">
        <v>257826</v>
      </c>
      <c r="G14" s="15">
        <v>226203</v>
      </c>
      <c r="H14" s="15">
        <v>257715</v>
      </c>
      <c r="I14" s="15">
        <v>236950</v>
      </c>
      <c r="J14" s="17">
        <v>269184</v>
      </c>
      <c r="K14" s="17">
        <v>289744</v>
      </c>
      <c r="L14" s="19">
        <v>270644</v>
      </c>
      <c r="M14" s="19">
        <v>338398</v>
      </c>
      <c r="N14" s="19">
        <v>329648</v>
      </c>
      <c r="O14" s="19">
        <v>308427</v>
      </c>
      <c r="P14" s="19">
        <v>336304</v>
      </c>
      <c r="Q14" s="19">
        <v>343096</v>
      </c>
    </row>
    <row r="15" spans="1:17" ht="18" customHeight="1">
      <c r="A15" s="19" t="s">
        <v>78</v>
      </c>
      <c r="B15" s="19"/>
      <c r="C15" s="15"/>
      <c r="D15" s="15">
        <v>115104</v>
      </c>
      <c r="E15" s="15">
        <v>121278</v>
      </c>
      <c r="F15" s="15">
        <v>121934</v>
      </c>
      <c r="G15" s="15">
        <v>32402</v>
      </c>
      <c r="H15" s="15">
        <v>22893</v>
      </c>
      <c r="I15" s="15">
        <v>47959</v>
      </c>
      <c r="J15" s="17">
        <v>11251</v>
      </c>
      <c r="K15" s="16">
        <v>8696</v>
      </c>
      <c r="L15" s="19">
        <v>69446</v>
      </c>
      <c r="M15" s="19">
        <v>5620</v>
      </c>
      <c r="N15" s="19">
        <v>171038</v>
      </c>
      <c r="O15" s="19">
        <v>94292</v>
      </c>
      <c r="P15" s="19">
        <v>1854</v>
      </c>
      <c r="Q15" s="19">
        <v>1324</v>
      </c>
    </row>
    <row r="16" spans="1:17" ht="18" customHeight="1">
      <c r="A16" s="19" t="s">
        <v>79</v>
      </c>
      <c r="B16" s="19"/>
      <c r="C16" s="15"/>
      <c r="D16" s="15">
        <v>1099</v>
      </c>
      <c r="E16" s="15">
        <v>336</v>
      </c>
      <c r="F16" s="15">
        <v>492</v>
      </c>
      <c r="G16" s="15">
        <v>636</v>
      </c>
      <c r="H16" s="15">
        <v>816</v>
      </c>
      <c r="I16" s="15">
        <v>540</v>
      </c>
      <c r="J16" s="17">
        <v>480</v>
      </c>
      <c r="K16" s="16">
        <v>820</v>
      </c>
      <c r="L16" s="19">
        <v>940</v>
      </c>
      <c r="M16" s="19">
        <v>1973</v>
      </c>
      <c r="N16" s="19">
        <v>21756</v>
      </c>
      <c r="O16" s="19">
        <v>768</v>
      </c>
      <c r="P16" s="19">
        <v>1188</v>
      </c>
      <c r="Q16" s="19">
        <v>11068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721526</v>
      </c>
      <c r="E18" s="15">
        <v>623897</v>
      </c>
      <c r="F18" s="15">
        <v>781793</v>
      </c>
      <c r="G18" s="15">
        <v>537335</v>
      </c>
      <c r="H18" s="15">
        <v>517002</v>
      </c>
      <c r="I18" s="15">
        <v>574449</v>
      </c>
      <c r="J18" s="17">
        <v>556934</v>
      </c>
      <c r="K18" s="16">
        <v>675393</v>
      </c>
      <c r="L18" s="19">
        <v>583120</v>
      </c>
      <c r="M18" s="19">
        <v>1064227</v>
      </c>
      <c r="N18" s="19">
        <v>1812273</v>
      </c>
      <c r="O18" s="19">
        <v>301961</v>
      </c>
      <c r="P18" s="19">
        <v>268126</v>
      </c>
      <c r="Q18" s="19">
        <v>262621</v>
      </c>
    </row>
    <row r="19" spans="1:17" ht="18" customHeight="1">
      <c r="A19" s="19" t="s">
        <v>81</v>
      </c>
      <c r="B19" s="19"/>
      <c r="C19" s="15"/>
      <c r="D19" s="15">
        <v>38040</v>
      </c>
      <c r="E19" s="15">
        <v>142089</v>
      </c>
      <c r="F19" s="15">
        <v>269200</v>
      </c>
      <c r="G19" s="15">
        <v>178194</v>
      </c>
      <c r="H19" s="15">
        <v>294101</v>
      </c>
      <c r="I19" s="15">
        <v>241976</v>
      </c>
      <c r="J19" s="17">
        <v>133972</v>
      </c>
      <c r="K19" s="16">
        <v>46759</v>
      </c>
      <c r="L19" s="19">
        <v>81860</v>
      </c>
      <c r="M19" s="19">
        <v>357423</v>
      </c>
      <c r="N19" s="19">
        <v>10263</v>
      </c>
      <c r="O19" s="19">
        <v>22271</v>
      </c>
      <c r="P19" s="19">
        <v>51492</v>
      </c>
      <c r="Q19" s="19">
        <v>26048</v>
      </c>
    </row>
    <row r="20" spans="1:17" ht="18" customHeight="1">
      <c r="A20" s="19" t="s">
        <v>82</v>
      </c>
      <c r="B20" s="19"/>
      <c r="C20" s="15"/>
      <c r="D20" s="15">
        <v>683486</v>
      </c>
      <c r="E20" s="15">
        <v>481808</v>
      </c>
      <c r="F20" s="15">
        <v>512593</v>
      </c>
      <c r="G20" s="15">
        <v>359141</v>
      </c>
      <c r="H20" s="15">
        <v>222901</v>
      </c>
      <c r="I20" s="15">
        <v>332473</v>
      </c>
      <c r="J20" s="17">
        <v>422962</v>
      </c>
      <c r="K20" s="16">
        <v>628634</v>
      </c>
      <c r="L20" s="19">
        <v>480413</v>
      </c>
      <c r="M20" s="19">
        <v>706804</v>
      </c>
      <c r="N20" s="19">
        <v>1802010</v>
      </c>
      <c r="O20" s="19">
        <v>279690</v>
      </c>
      <c r="P20" s="19">
        <v>216634</v>
      </c>
      <c r="Q20" s="19">
        <v>236573</v>
      </c>
    </row>
    <row r="21" spans="1:17" ht="18" customHeight="1">
      <c r="A21" s="19" t="s">
        <v>185</v>
      </c>
      <c r="B21" s="19"/>
      <c r="C21" s="15"/>
      <c r="D21" s="15">
        <v>41460</v>
      </c>
      <c r="E21" s="15">
        <v>12641</v>
      </c>
      <c r="F21" s="15">
        <v>34863</v>
      </c>
      <c r="G21" s="15">
        <v>3601</v>
      </c>
      <c r="H21" s="15">
        <v>40763</v>
      </c>
      <c r="I21" s="15">
        <v>43271</v>
      </c>
      <c r="J21" s="17">
        <v>3290</v>
      </c>
      <c r="K21" s="16">
        <v>19588</v>
      </c>
      <c r="L21" s="19">
        <v>11943</v>
      </c>
      <c r="M21" s="19">
        <v>10</v>
      </c>
      <c r="N21" s="19">
        <v>57618</v>
      </c>
      <c r="O21" s="19">
        <v>15948</v>
      </c>
      <c r="P21" s="19">
        <v>14</v>
      </c>
      <c r="Q21" s="19">
        <v>2326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2798875</v>
      </c>
      <c r="E23" s="15">
        <f t="shared" si="0"/>
        <v>3039106</v>
      </c>
      <c r="F23" s="15">
        <f t="shared" si="0"/>
        <v>3239764</v>
      </c>
      <c r="G23" s="15">
        <f t="shared" si="0"/>
        <v>2930492</v>
      </c>
      <c r="H23" s="15">
        <f aca="true" t="shared" si="1" ref="H23:N23">SUM(H4:H22)-H5-H8-H9-H13-H19-H20</f>
        <v>3058380</v>
      </c>
      <c r="I23" s="15">
        <f t="shared" si="1"/>
        <v>3118157</v>
      </c>
      <c r="J23" s="17">
        <f t="shared" si="1"/>
        <v>3103713</v>
      </c>
      <c r="K23" s="16">
        <f t="shared" si="1"/>
        <v>3249052</v>
      </c>
      <c r="L23" s="21">
        <f t="shared" si="1"/>
        <v>3330342</v>
      </c>
      <c r="M23" s="21">
        <f t="shared" si="1"/>
        <v>3538823</v>
      </c>
      <c r="N23" s="21">
        <f t="shared" si="1"/>
        <v>4511008</v>
      </c>
      <c r="O23" s="21">
        <f>SUM(O4:O22)-O5-O8-O9-O13-O19-O20</f>
        <v>2858882</v>
      </c>
      <c r="P23" s="21">
        <f>SUM(P4:P22)-P5-P8-P9-P13-P19-P20</f>
        <v>2736719</v>
      </c>
      <c r="Q23" s="21">
        <f>SUM(Q4:Q22)-Q5-Q8-Q9-Q13-Q19-Q20</f>
        <v>2775396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941904</v>
      </c>
      <c r="E24" s="15">
        <f t="shared" si="2"/>
        <v>1031700</v>
      </c>
      <c r="F24" s="15">
        <f t="shared" si="2"/>
        <v>1105245</v>
      </c>
      <c r="G24" s="15">
        <f t="shared" si="2"/>
        <v>1244906</v>
      </c>
      <c r="H24" s="15">
        <f aca="true" t="shared" si="3" ref="H24:M24">SUM(H4:H7)-H5</f>
        <v>1285408</v>
      </c>
      <c r="I24" s="15">
        <f t="shared" si="3"/>
        <v>1285285</v>
      </c>
      <c r="J24" s="17">
        <f t="shared" si="3"/>
        <v>1339281</v>
      </c>
      <c r="K24" s="16">
        <f t="shared" si="3"/>
        <v>1370659</v>
      </c>
      <c r="L24" s="21">
        <f t="shared" si="3"/>
        <v>1463448</v>
      </c>
      <c r="M24" s="21">
        <f t="shared" si="3"/>
        <v>1260146</v>
      </c>
      <c r="N24" s="21">
        <f>SUM(N4:N7)-N5</f>
        <v>1245723</v>
      </c>
      <c r="O24" s="21">
        <f>SUM(O4:O7)-O5</f>
        <v>1319446</v>
      </c>
      <c r="P24" s="21">
        <f>SUM(P4:P7)-P5</f>
        <v>1292509</v>
      </c>
      <c r="Q24" s="21">
        <f>SUM(Q4:Q7)-Q5</f>
        <v>1288001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762986</v>
      </c>
      <c r="E25" s="15">
        <f t="shared" si="4"/>
        <v>636538</v>
      </c>
      <c r="F25" s="15">
        <f t="shared" si="4"/>
        <v>816656</v>
      </c>
      <c r="G25" s="15">
        <f t="shared" si="4"/>
        <v>540936</v>
      </c>
      <c r="H25" s="15">
        <f aca="true" t="shared" si="5" ref="H25:M25">+H18+H21+H22</f>
        <v>557765</v>
      </c>
      <c r="I25" s="15">
        <f t="shared" si="5"/>
        <v>617720</v>
      </c>
      <c r="J25" s="17">
        <f t="shared" si="5"/>
        <v>560224</v>
      </c>
      <c r="K25" s="16">
        <f t="shared" si="5"/>
        <v>694981</v>
      </c>
      <c r="L25" s="21">
        <f t="shared" si="5"/>
        <v>595063</v>
      </c>
      <c r="M25" s="21">
        <f t="shared" si="5"/>
        <v>1064237</v>
      </c>
      <c r="N25" s="21">
        <f>+N18+N21+N22</f>
        <v>1869891</v>
      </c>
      <c r="O25" s="21">
        <f>+O18+O21+O22</f>
        <v>317909</v>
      </c>
      <c r="P25" s="21">
        <f>+P18+P21+P22</f>
        <v>268140</v>
      </c>
      <c r="Q25" s="21">
        <f>+Q18+Q21+Q22</f>
        <v>264947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小川町</v>
      </c>
      <c r="P30" s="34"/>
      <c r="Q30" s="34" t="str">
        <f>'財政指標'!$M$1</f>
        <v>小川町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192</v>
      </c>
      <c r="O32" s="2" t="s">
        <v>195</v>
      </c>
      <c r="P32" s="2" t="s">
        <v>196</v>
      </c>
      <c r="Q32" s="2" t="s">
        <v>200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27.615131079451565</v>
      </c>
      <c r="E33" s="35">
        <f t="shared" si="6"/>
        <v>27.290097811659088</v>
      </c>
      <c r="F33" s="35">
        <f t="shared" si="6"/>
        <v>27.772671095795864</v>
      </c>
      <c r="G33" s="35">
        <f t="shared" si="6"/>
        <v>32.32818925968745</v>
      </c>
      <c r="H33" s="35">
        <f t="shared" si="6"/>
        <v>31.47686029858945</v>
      </c>
      <c r="I33" s="35">
        <f t="shared" si="6"/>
        <v>31.34434860079207</v>
      </c>
      <c r="J33" s="35">
        <f t="shared" si="6"/>
        <v>31.991972195882802</v>
      </c>
      <c r="K33" s="35">
        <f t="shared" si="6"/>
        <v>31.086113734098436</v>
      </c>
      <c r="L33" s="35">
        <f t="shared" si="6"/>
        <v>31.08749792063398</v>
      </c>
      <c r="M33" s="35">
        <f aca="true" t="shared" si="7" ref="M33:N51">M4/M$23*100</f>
        <v>28.665067453218203</v>
      </c>
      <c r="N33" s="35">
        <f t="shared" si="7"/>
        <v>22.3182047116742</v>
      </c>
      <c r="O33" s="35">
        <f aca="true" t="shared" si="8" ref="O33:P51">O4/O$23*100</f>
        <v>35.645577536953255</v>
      </c>
      <c r="P33" s="35">
        <f t="shared" si="8"/>
        <v>34.9073470824005</v>
      </c>
      <c r="Q33" s="35">
        <f aca="true" t="shared" si="9" ref="Q33:Q51">Q4/Q$23*100</f>
        <v>33.66888905222895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18.986807199321156</v>
      </c>
      <c r="E34" s="35">
        <f t="shared" si="10"/>
        <v>18.594711734306074</v>
      </c>
      <c r="F34" s="35">
        <f t="shared" si="10"/>
        <v>18.91029716979385</v>
      </c>
      <c r="G34" s="35">
        <f t="shared" si="10"/>
        <v>22.048618457241993</v>
      </c>
      <c r="H34" s="35">
        <f t="shared" si="10"/>
        <v>21.435694714195098</v>
      </c>
      <c r="I34" s="35">
        <f t="shared" si="10"/>
        <v>20.946539895200917</v>
      </c>
      <c r="J34" s="35">
        <f t="shared" si="10"/>
        <v>21.66775729585822</v>
      </c>
      <c r="K34" s="35">
        <f t="shared" si="10"/>
        <v>21.04038347185579</v>
      </c>
      <c r="L34" s="35">
        <f t="shared" si="10"/>
        <v>20.642294394990063</v>
      </c>
      <c r="M34" s="35">
        <f t="shared" si="7"/>
        <v>19.06221362300403</v>
      </c>
      <c r="N34" s="35">
        <f t="shared" si="7"/>
        <v>15.010059835850434</v>
      </c>
      <c r="O34" s="35">
        <f t="shared" si="8"/>
        <v>23.526574374178438</v>
      </c>
      <c r="P34" s="35">
        <f t="shared" si="8"/>
        <v>22.690089848464527</v>
      </c>
      <c r="Q34" s="35">
        <f t="shared" si="9"/>
        <v>21.502445056489236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0.6389352864990397</v>
      </c>
      <c r="E35" s="35">
        <f t="shared" si="10"/>
        <v>0.7897059200962389</v>
      </c>
      <c r="F35" s="35">
        <f t="shared" si="10"/>
        <v>0.747647050834567</v>
      </c>
      <c r="G35" s="35">
        <f t="shared" si="10"/>
        <v>3.492928832428138</v>
      </c>
      <c r="H35" s="35">
        <f t="shared" si="10"/>
        <v>3.7729124569216386</v>
      </c>
      <c r="I35" s="35">
        <f t="shared" si="10"/>
        <v>3.4392751872339975</v>
      </c>
      <c r="J35" s="35">
        <f t="shared" si="10"/>
        <v>4.182409907101591</v>
      </c>
      <c r="K35" s="35">
        <f t="shared" si="10"/>
        <v>5.07400312460373</v>
      </c>
      <c r="L35" s="35">
        <f t="shared" si="10"/>
        <v>6.386731452805748</v>
      </c>
      <c r="M35" s="35">
        <f t="shared" si="7"/>
        <v>2.00193680215145</v>
      </c>
      <c r="N35" s="35">
        <f t="shared" si="7"/>
        <v>1.908908164206315</v>
      </c>
      <c r="O35" s="35">
        <f t="shared" si="8"/>
        <v>3.4464871232880543</v>
      </c>
      <c r="P35" s="35">
        <f t="shared" si="8"/>
        <v>4.216545432687828</v>
      </c>
      <c r="Q35" s="35">
        <f t="shared" si="9"/>
        <v>4.820609383309625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5.398883479969631</v>
      </c>
      <c r="E36" s="35">
        <f t="shared" si="10"/>
        <v>5.867679508381742</v>
      </c>
      <c r="F36" s="35">
        <f t="shared" si="10"/>
        <v>5.594666772024135</v>
      </c>
      <c r="G36" s="35">
        <f t="shared" si="10"/>
        <v>6.660007944058541</v>
      </c>
      <c r="H36" s="35">
        <f t="shared" si="10"/>
        <v>6.779275302611186</v>
      </c>
      <c r="I36" s="35">
        <f t="shared" si="10"/>
        <v>6.4357567627287535</v>
      </c>
      <c r="J36" s="35">
        <f t="shared" si="10"/>
        <v>6.9765471227526525</v>
      </c>
      <c r="K36" s="35">
        <f t="shared" si="10"/>
        <v>6.026311674913175</v>
      </c>
      <c r="L36" s="35">
        <f t="shared" si="10"/>
        <v>6.468644961988888</v>
      </c>
      <c r="M36" s="35">
        <f t="shared" si="7"/>
        <v>4.942179928185162</v>
      </c>
      <c r="N36" s="35">
        <f t="shared" si="7"/>
        <v>3.38806758932815</v>
      </c>
      <c r="O36" s="35">
        <f t="shared" si="8"/>
        <v>7.060452302683356</v>
      </c>
      <c r="P36" s="35">
        <f t="shared" si="8"/>
        <v>8.104522239952292</v>
      </c>
      <c r="Q36" s="35">
        <f t="shared" si="9"/>
        <v>7.918329492439997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5.398883479969631</v>
      </c>
      <c r="E37" s="35">
        <f t="shared" si="10"/>
        <v>5.867679508381742</v>
      </c>
      <c r="F37" s="35">
        <f t="shared" si="10"/>
        <v>5.594666772024135</v>
      </c>
      <c r="G37" s="35">
        <f t="shared" si="10"/>
        <v>6.660007944058541</v>
      </c>
      <c r="H37" s="35">
        <f t="shared" si="10"/>
        <v>6.779275302611186</v>
      </c>
      <c r="I37" s="35">
        <f t="shared" si="10"/>
        <v>6.4357567627287535</v>
      </c>
      <c r="J37" s="35">
        <f t="shared" si="10"/>
        <v>6.9765471227526525</v>
      </c>
      <c r="K37" s="35">
        <f t="shared" si="10"/>
        <v>6.026311674913175</v>
      </c>
      <c r="L37" s="35">
        <f t="shared" si="10"/>
        <v>6.468644961988888</v>
      </c>
      <c r="M37" s="35">
        <f t="shared" si="7"/>
        <v>4.942179928185162</v>
      </c>
      <c r="N37" s="35">
        <f t="shared" si="7"/>
        <v>3.38806758932815</v>
      </c>
      <c r="O37" s="35">
        <f t="shared" si="8"/>
        <v>7.060452302683356</v>
      </c>
      <c r="P37" s="35">
        <f t="shared" si="8"/>
        <v>8.104522239952292</v>
      </c>
      <c r="Q37" s="35">
        <f t="shared" si="9"/>
        <v>7.918329492439997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14.816524496449466</v>
      </c>
      <c r="E39" s="35">
        <f t="shared" si="10"/>
        <v>16.920008713088652</v>
      </c>
      <c r="F39" s="35">
        <f t="shared" si="10"/>
        <v>15.128632826341674</v>
      </c>
      <c r="G39" s="35">
        <f t="shared" si="10"/>
        <v>15.606321395861173</v>
      </c>
      <c r="H39" s="35">
        <f t="shared" si="10"/>
        <v>16.133541286563474</v>
      </c>
      <c r="I39" s="35">
        <f t="shared" si="10"/>
        <v>14.272725844144475</v>
      </c>
      <c r="J39" s="35">
        <f t="shared" si="10"/>
        <v>14.446309951983318</v>
      </c>
      <c r="K39" s="35">
        <f t="shared" si="10"/>
        <v>13.891221193135722</v>
      </c>
      <c r="L39" s="35">
        <f t="shared" si="10"/>
        <v>12.88339155558198</v>
      </c>
      <c r="M39" s="35">
        <f t="shared" si="7"/>
        <v>12.711627566566625</v>
      </c>
      <c r="N39" s="35">
        <f t="shared" si="7"/>
        <v>10.06005753037902</v>
      </c>
      <c r="O39" s="35">
        <f t="shared" si="8"/>
        <v>15.340891999040185</v>
      </c>
      <c r="P39" s="35">
        <f t="shared" si="8"/>
        <v>15.263751959919889</v>
      </c>
      <c r="Q39" s="35">
        <f t="shared" si="9"/>
        <v>15.852728763751193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1.068143450493502</v>
      </c>
      <c r="E40" s="35">
        <f t="shared" si="10"/>
        <v>1.258067339539983</v>
      </c>
      <c r="F40" s="35">
        <f t="shared" si="10"/>
        <v>0.8386413331341418</v>
      </c>
      <c r="G40" s="35">
        <f t="shared" si="10"/>
        <v>0.7828037066813355</v>
      </c>
      <c r="H40" s="35">
        <f t="shared" si="10"/>
        <v>0.8649350309641053</v>
      </c>
      <c r="I40" s="35">
        <f t="shared" si="10"/>
        <v>0.6435532271146065</v>
      </c>
      <c r="J40" s="35">
        <f t="shared" si="10"/>
        <v>0.9049483634601525</v>
      </c>
      <c r="K40" s="35">
        <f t="shared" si="10"/>
        <v>0.6787826110508541</v>
      </c>
      <c r="L40" s="35">
        <f t="shared" si="10"/>
        <v>1.0737335685043758</v>
      </c>
      <c r="M40" s="35">
        <f t="shared" si="7"/>
        <v>0.8252461340959975</v>
      </c>
      <c r="N40" s="35">
        <f t="shared" si="7"/>
        <v>0.5989792081947095</v>
      </c>
      <c r="O40" s="35">
        <f t="shared" si="8"/>
        <v>0.8001029773177067</v>
      </c>
      <c r="P40" s="35">
        <f t="shared" si="8"/>
        <v>1.3719713277102985</v>
      </c>
      <c r="Q40" s="35">
        <f t="shared" si="9"/>
        <v>1.217772166566501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12.837550801661383</v>
      </c>
      <c r="E41" s="35">
        <f t="shared" si="10"/>
        <v>11.984675756620533</v>
      </c>
      <c r="F41" s="35">
        <f t="shared" si="10"/>
        <v>12.973444979325654</v>
      </c>
      <c r="G41" s="35">
        <f t="shared" si="10"/>
        <v>13.824538678146878</v>
      </c>
      <c r="H41" s="35">
        <f t="shared" si="10"/>
        <v>13.533471968820093</v>
      </c>
      <c r="I41" s="35">
        <f t="shared" si="10"/>
        <v>14.89950634300967</v>
      </c>
      <c r="J41" s="35">
        <f t="shared" si="10"/>
        <v>14.396756401123428</v>
      </c>
      <c r="K41" s="35">
        <f t="shared" si="10"/>
        <v>12.642610829251117</v>
      </c>
      <c r="L41" s="35">
        <f t="shared" si="10"/>
        <v>13.99198640860308</v>
      </c>
      <c r="M41" s="35">
        <f t="shared" si="7"/>
        <v>11.003743335001497</v>
      </c>
      <c r="N41" s="35">
        <f t="shared" si="7"/>
        <v>8.692558292958026</v>
      </c>
      <c r="O41" s="35">
        <f t="shared" si="8"/>
        <v>12.472987692391643</v>
      </c>
      <c r="P41" s="35">
        <f t="shared" si="8"/>
        <v>13.938259645948307</v>
      </c>
      <c r="Q41" s="35">
        <f t="shared" si="9"/>
        <v>14.166843218048882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6.488035371354563</v>
      </c>
      <c r="E42" s="35">
        <f t="shared" si="10"/>
        <v>6.65231814882403</v>
      </c>
      <c r="F42" s="35">
        <f t="shared" si="10"/>
        <v>6.608752983241989</v>
      </c>
      <c r="G42" s="35">
        <f t="shared" si="10"/>
        <v>7.41718455467546</v>
      </c>
      <c r="H42" s="35">
        <f t="shared" si="10"/>
        <v>7.333228702777288</v>
      </c>
      <c r="I42" s="35">
        <f t="shared" si="10"/>
        <v>7.378781761149295</v>
      </c>
      <c r="J42" s="35">
        <f t="shared" si="10"/>
        <v>7.295229939108417</v>
      </c>
      <c r="K42" s="35">
        <f t="shared" si="10"/>
        <v>6.941747931396604</v>
      </c>
      <c r="L42" s="35">
        <f t="shared" si="10"/>
        <v>7.589040404859321</v>
      </c>
      <c r="M42" s="35">
        <f t="shared" si="7"/>
        <v>6.680356717473577</v>
      </c>
      <c r="N42" s="35">
        <f t="shared" si="7"/>
        <v>5.1485610311486925</v>
      </c>
      <c r="O42" s="35">
        <f t="shared" si="8"/>
        <v>8.251477325751814</v>
      </c>
      <c r="P42" s="35">
        <f t="shared" si="8"/>
        <v>8.939025161151</v>
      </c>
      <c r="Q42" s="35">
        <f t="shared" si="9"/>
        <v>9.311247836344796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6.21260327810281</v>
      </c>
      <c r="E43" s="35">
        <f t="shared" si="10"/>
        <v>10.94321817008028</v>
      </c>
      <c r="F43" s="35">
        <f t="shared" si="10"/>
        <v>7.95817226193019</v>
      </c>
      <c r="G43" s="35">
        <f t="shared" si="10"/>
        <v>7.718942757734879</v>
      </c>
      <c r="H43" s="35">
        <f t="shared" si="10"/>
        <v>8.426519922311812</v>
      </c>
      <c r="I43" s="35">
        <f t="shared" si="10"/>
        <v>7.599040073992426</v>
      </c>
      <c r="J43" s="35">
        <f t="shared" si="10"/>
        <v>8.672966862593286</v>
      </c>
      <c r="K43" s="35">
        <f t="shared" si="10"/>
        <v>8.917801254027328</v>
      </c>
      <c r="L43" s="35">
        <f t="shared" si="10"/>
        <v>8.126612822346774</v>
      </c>
      <c r="M43" s="35">
        <f t="shared" si="7"/>
        <v>9.562444914594485</v>
      </c>
      <c r="N43" s="35">
        <f t="shared" si="7"/>
        <v>7.307635011952983</v>
      </c>
      <c r="O43" s="35">
        <f t="shared" si="8"/>
        <v>10.788378114241862</v>
      </c>
      <c r="P43" s="35">
        <f t="shared" si="8"/>
        <v>12.288583519170219</v>
      </c>
      <c r="Q43" s="35">
        <f t="shared" si="9"/>
        <v>12.362055721057462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4.112509490420258</v>
      </c>
      <c r="E44" s="35">
        <f t="shared" si="10"/>
        <v>3.9905814407263187</v>
      </c>
      <c r="F44" s="35">
        <f t="shared" si="10"/>
        <v>3.763669205534724</v>
      </c>
      <c r="G44" s="35">
        <f t="shared" si="10"/>
        <v>1.1056846427152847</v>
      </c>
      <c r="H44" s="35">
        <f t="shared" si="10"/>
        <v>0.7485335373629176</v>
      </c>
      <c r="I44" s="35">
        <f t="shared" si="10"/>
        <v>1.5380559734484183</v>
      </c>
      <c r="J44" s="35">
        <f t="shared" si="10"/>
        <v>0.36250130086125876</v>
      </c>
      <c r="K44" s="35">
        <f t="shared" si="10"/>
        <v>0.267647301428232</v>
      </c>
      <c r="L44" s="35">
        <f t="shared" si="10"/>
        <v>2.0852513045206766</v>
      </c>
      <c r="M44" s="35">
        <f t="shared" si="7"/>
        <v>0.15880986418365656</v>
      </c>
      <c r="N44" s="35">
        <f t="shared" si="7"/>
        <v>3.7915694230646455</v>
      </c>
      <c r="O44" s="35">
        <f t="shared" si="8"/>
        <v>3.298212378125435</v>
      </c>
      <c r="P44" s="35">
        <f t="shared" si="8"/>
        <v>0.06774535493048428</v>
      </c>
      <c r="Q44" s="35">
        <f t="shared" si="9"/>
        <v>0.047704904092965475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0.03926577642802912</v>
      </c>
      <c r="E45" s="35">
        <f t="shared" si="10"/>
        <v>0.011055882881347344</v>
      </c>
      <c r="F45" s="35">
        <f t="shared" si="10"/>
        <v>0.015186291347147508</v>
      </c>
      <c r="G45" s="35">
        <f t="shared" si="10"/>
        <v>0.021702840342167802</v>
      </c>
      <c r="H45" s="35">
        <f t="shared" si="10"/>
        <v>0.026680791791732876</v>
      </c>
      <c r="I45" s="35">
        <f t="shared" si="10"/>
        <v>0.017317922093082548</v>
      </c>
      <c r="J45" s="35">
        <f t="shared" si="10"/>
        <v>0.015465347472527261</v>
      </c>
      <c r="K45" s="35">
        <f t="shared" si="10"/>
        <v>0.025238130999442297</v>
      </c>
      <c r="L45" s="35">
        <f t="shared" si="10"/>
        <v>0.028225329410613082</v>
      </c>
      <c r="M45" s="35">
        <f t="shared" si="7"/>
        <v>0.05575300036198476</v>
      </c>
      <c r="N45" s="35">
        <f t="shared" si="7"/>
        <v>0.4822868857692117</v>
      </c>
      <c r="O45" s="35">
        <f t="shared" si="8"/>
        <v>0.02686364809740311</v>
      </c>
      <c r="P45" s="35">
        <f t="shared" si="8"/>
        <v>0.04340964490691226</v>
      </c>
      <c r="Q45" s="35">
        <f t="shared" si="9"/>
        <v>0.39878993844482014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25.7791434058327</v>
      </c>
      <c r="E47" s="35">
        <f t="shared" si="10"/>
        <v>20.52896476792846</v>
      </c>
      <c r="F47" s="35">
        <f t="shared" si="10"/>
        <v>24.131171282846527</v>
      </c>
      <c r="G47" s="35">
        <f t="shared" si="10"/>
        <v>18.335999552293607</v>
      </c>
      <c r="H47" s="35">
        <f t="shared" si="10"/>
        <v>16.904439605281226</v>
      </c>
      <c r="I47" s="35">
        <f t="shared" si="10"/>
        <v>18.42270931194292</v>
      </c>
      <c r="J47" s="35">
        <f t="shared" si="10"/>
        <v>17.944120477634367</v>
      </c>
      <c r="K47" s="35">
        <f t="shared" si="10"/>
        <v>20.78738659769065</v>
      </c>
      <c r="L47" s="35">
        <f t="shared" si="10"/>
        <v>17.509312857358193</v>
      </c>
      <c r="M47" s="35">
        <f t="shared" si="7"/>
        <v>30.072908421811434</v>
      </c>
      <c r="N47" s="35">
        <f t="shared" si="7"/>
        <v>40.17445768218544</v>
      </c>
      <c r="O47" s="35">
        <f t="shared" si="8"/>
        <v>10.562205785338465</v>
      </c>
      <c r="P47" s="35">
        <f t="shared" si="8"/>
        <v>9.797352230901309</v>
      </c>
      <c r="Q47" s="35">
        <f t="shared" si="9"/>
        <v>9.46246949984795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1.359117502567996</v>
      </c>
      <c r="E48" s="35">
        <f t="shared" si="10"/>
        <v>4.67535518668977</v>
      </c>
      <c r="F48" s="35">
        <f t="shared" si="10"/>
        <v>8.30924721677258</v>
      </c>
      <c r="G48" s="35">
        <f t="shared" si="10"/>
        <v>6.080685427566429</v>
      </c>
      <c r="H48" s="35">
        <f t="shared" si="10"/>
        <v>9.616234738652489</v>
      </c>
      <c r="I48" s="35">
        <f t="shared" si="10"/>
        <v>7.760225030362486</v>
      </c>
      <c r="J48" s="35">
        <f t="shared" si="10"/>
        <v>4.316507357477962</v>
      </c>
      <c r="K48" s="35">
        <f t="shared" si="10"/>
        <v>1.4391582529303932</v>
      </c>
      <c r="L48" s="35">
        <f t="shared" si="10"/>
        <v>2.458005814417859</v>
      </c>
      <c r="M48" s="35">
        <f t="shared" si="7"/>
        <v>10.100053040233998</v>
      </c>
      <c r="N48" s="35">
        <f t="shared" si="7"/>
        <v>0.22751012633983358</v>
      </c>
      <c r="O48" s="35">
        <f t="shared" si="8"/>
        <v>0.77901081611623</v>
      </c>
      <c r="P48" s="35">
        <f t="shared" si="8"/>
        <v>1.8815230938945504</v>
      </c>
      <c r="Q48" s="35">
        <f t="shared" si="9"/>
        <v>0.9385327355087345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24.420025903264705</v>
      </c>
      <c r="E49" s="35">
        <f t="shared" si="10"/>
        <v>15.853609581238693</v>
      </c>
      <c r="F49" s="35">
        <f t="shared" si="10"/>
        <v>15.821924066073947</v>
      </c>
      <c r="G49" s="35">
        <f t="shared" si="10"/>
        <v>12.255314124727178</v>
      </c>
      <c r="H49" s="35">
        <f t="shared" si="10"/>
        <v>7.288204866628738</v>
      </c>
      <c r="I49" s="35">
        <f t="shared" si="10"/>
        <v>10.662484281580435</v>
      </c>
      <c r="J49" s="35">
        <f t="shared" si="10"/>
        <v>13.627613120156406</v>
      </c>
      <c r="K49" s="35">
        <f t="shared" si="10"/>
        <v>19.34822834476026</v>
      </c>
      <c r="L49" s="35">
        <f t="shared" si="10"/>
        <v>14.425335295894538</v>
      </c>
      <c r="M49" s="35">
        <f t="shared" si="7"/>
        <v>19.972855381577435</v>
      </c>
      <c r="N49" s="35">
        <f t="shared" si="7"/>
        <v>39.94694755584561</v>
      </c>
      <c r="O49" s="35">
        <f t="shared" si="8"/>
        <v>9.783194969222235</v>
      </c>
      <c r="P49" s="35">
        <f t="shared" si="8"/>
        <v>7.915829137006759</v>
      </c>
      <c r="Q49" s="35">
        <f t="shared" si="9"/>
        <v>8.523936764339215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1.481309454691617</v>
      </c>
      <c r="E50" s="35">
        <f t="shared" si="10"/>
        <v>0.4159446889973564</v>
      </c>
      <c r="F50" s="35">
        <f t="shared" si="10"/>
        <v>1.0760969008853731</v>
      </c>
      <c r="G50" s="35">
        <f t="shared" si="10"/>
        <v>0.12288039005054442</v>
      </c>
      <c r="H50" s="35">
        <f t="shared" si="10"/>
        <v>1.3328297987823619</v>
      </c>
      <c r="I50" s="35">
        <f t="shared" si="10"/>
        <v>1.3877107534995832</v>
      </c>
      <c r="J50" s="35">
        <f t="shared" si="10"/>
        <v>0.10600206913461392</v>
      </c>
      <c r="K50" s="35">
        <f t="shared" si="10"/>
        <v>0.6028835488013119</v>
      </c>
      <c r="L50" s="35">
        <f t="shared" si="10"/>
        <v>0.35861181824569366</v>
      </c>
      <c r="M50" s="35">
        <f t="shared" si="7"/>
        <v>0.00028257982950828566</v>
      </c>
      <c r="N50" s="35">
        <f t="shared" si="7"/>
        <v>1.2772755002872973</v>
      </c>
      <c r="O50" s="35">
        <f t="shared" si="8"/>
        <v>0.5578404425226365</v>
      </c>
      <c r="P50" s="35">
        <f t="shared" si="8"/>
        <v>0.0005115614719669794</v>
      </c>
      <c r="Q50" s="35">
        <f t="shared" si="9"/>
        <v>0.0838078602116599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99.99999999999999</v>
      </c>
      <c r="E52" s="26">
        <f t="shared" si="11"/>
        <v>99.99999999999997</v>
      </c>
      <c r="F52" s="26">
        <f t="shared" si="11"/>
        <v>100</v>
      </c>
      <c r="G52" s="26">
        <f t="shared" si="11"/>
        <v>100.00000000000004</v>
      </c>
      <c r="H52" s="26">
        <f t="shared" si="11"/>
        <v>100</v>
      </c>
      <c r="I52" s="26">
        <f t="shared" si="11"/>
        <v>100.00000000000001</v>
      </c>
      <c r="J52" s="27">
        <f t="shared" si="11"/>
        <v>100.00000000000001</v>
      </c>
      <c r="K52" s="36">
        <f t="shared" si="11"/>
        <v>99.99999999999997</v>
      </c>
      <c r="L52" s="37">
        <f t="shared" si="11"/>
        <v>99.99999999999999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100.00000000000001</v>
      </c>
      <c r="P52" s="37">
        <f>SUM(P33:P51)-P34-P37-P38-P42-P48-P49</f>
        <v>100.00000000000004</v>
      </c>
      <c r="Q52" s="37">
        <f>SUM(Q33:Q51)-Q34-Q37-Q38-Q42-Q48-Q49</f>
        <v>100.00000000000004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33.65294984592024</v>
      </c>
      <c r="E53" s="26">
        <f t="shared" si="12"/>
        <v>33.94748324013707</v>
      </c>
      <c r="F53" s="26">
        <f t="shared" si="12"/>
        <v>34.114984918654564</v>
      </c>
      <c r="G53" s="26">
        <f t="shared" si="12"/>
        <v>42.481126036174125</v>
      </c>
      <c r="H53" s="26">
        <f aca="true" t="shared" si="13" ref="H53:M53">SUM(H33:H36)-H34</f>
        <v>42.029048058122285</v>
      </c>
      <c r="I53" s="26">
        <f t="shared" si="13"/>
        <v>41.21938055075482</v>
      </c>
      <c r="J53" s="27">
        <f t="shared" si="13"/>
        <v>43.150929225737045</v>
      </c>
      <c r="K53" s="36">
        <f t="shared" si="13"/>
        <v>42.186428533615334</v>
      </c>
      <c r="L53" s="37">
        <f t="shared" si="13"/>
        <v>43.94287433542861</v>
      </c>
      <c r="M53" s="37">
        <f t="shared" si="13"/>
        <v>35.60918418355482</v>
      </c>
      <c r="N53" s="37">
        <f>SUM(N33:N36)-N34</f>
        <v>27.615180465208667</v>
      </c>
      <c r="O53" s="37">
        <f>SUM(O33:O36)-O34</f>
        <v>46.152516962924665</v>
      </c>
      <c r="P53" s="37">
        <f>SUM(P33:P36)-P34</f>
        <v>47.22841475504063</v>
      </c>
      <c r="Q53" s="37">
        <f>SUM(Q33:Q36)-Q34</f>
        <v>46.40782792797857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27.260452860524314</v>
      </c>
      <c r="E54" s="26">
        <f t="shared" si="14"/>
        <v>20.944909456925817</v>
      </c>
      <c r="F54" s="26">
        <f t="shared" si="14"/>
        <v>25.207268183731898</v>
      </c>
      <c r="G54" s="26">
        <f t="shared" si="14"/>
        <v>18.45887994234415</v>
      </c>
      <c r="H54" s="26">
        <f t="shared" si="14"/>
        <v>18.23726940406359</v>
      </c>
      <c r="I54" s="26">
        <f t="shared" si="14"/>
        <v>19.810420065442504</v>
      </c>
      <c r="J54" s="27">
        <f t="shared" si="14"/>
        <v>18.050122546768982</v>
      </c>
      <c r="K54" s="36">
        <f t="shared" si="14"/>
        <v>21.39027014649196</v>
      </c>
      <c r="L54" s="37">
        <f t="shared" si="14"/>
        <v>17.867924675603888</v>
      </c>
      <c r="M54" s="37">
        <f>+M47+M50+M51</f>
        <v>30.073191001640943</v>
      </c>
      <c r="N54" s="37">
        <f>+N47+N50+N51</f>
        <v>41.451733182472736</v>
      </c>
      <c r="O54" s="37">
        <f>+O47+O50+O51</f>
        <v>11.120046227861101</v>
      </c>
      <c r="P54" s="37">
        <f>+P47+P50+P51</f>
        <v>9.797863792373276</v>
      </c>
      <c r="Q54" s="37">
        <f>+Q47+Q50+Q51</f>
        <v>9.54627736005961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小川町</v>
      </c>
      <c r="P1" s="39" t="str">
        <f>'財政指標'!$M$1</f>
        <v>小川町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195</v>
      </c>
      <c r="P3" s="2" t="s">
        <v>196</v>
      </c>
      <c r="Q3" s="2" t="s">
        <v>200</v>
      </c>
    </row>
    <row r="4" spans="1:17" ht="18" customHeight="1">
      <c r="A4" s="24" t="s">
        <v>100</v>
      </c>
      <c r="B4" s="19"/>
      <c r="C4" s="21"/>
      <c r="D4" s="21">
        <v>71487</v>
      </c>
      <c r="E4" s="21">
        <v>70785</v>
      </c>
      <c r="F4" s="21">
        <v>76338</v>
      </c>
      <c r="G4" s="21">
        <v>80862</v>
      </c>
      <c r="H4" s="21">
        <v>79409</v>
      </c>
      <c r="I4" s="21">
        <v>78726</v>
      </c>
      <c r="J4" s="23">
        <v>78489</v>
      </c>
      <c r="K4" s="16">
        <v>77354</v>
      </c>
      <c r="L4" s="68">
        <v>77704</v>
      </c>
      <c r="M4" s="68">
        <v>79234</v>
      </c>
      <c r="N4" s="68">
        <v>76036</v>
      </c>
      <c r="O4" s="68">
        <v>75408</v>
      </c>
      <c r="P4" s="68">
        <v>71066</v>
      </c>
      <c r="Q4" s="68">
        <v>71116</v>
      </c>
    </row>
    <row r="5" spans="1:17" ht="18" customHeight="1">
      <c r="A5" s="24" t="s">
        <v>99</v>
      </c>
      <c r="B5" s="19"/>
      <c r="C5" s="21"/>
      <c r="D5" s="21">
        <v>521341</v>
      </c>
      <c r="E5" s="21">
        <v>659709</v>
      </c>
      <c r="F5" s="21">
        <v>648358</v>
      </c>
      <c r="G5" s="21">
        <v>561602</v>
      </c>
      <c r="H5" s="21">
        <v>524220</v>
      </c>
      <c r="I5" s="21">
        <v>538356</v>
      </c>
      <c r="J5" s="23">
        <v>519474</v>
      </c>
      <c r="K5" s="16">
        <v>521455</v>
      </c>
      <c r="L5" s="68">
        <v>550095</v>
      </c>
      <c r="M5" s="68">
        <v>482496</v>
      </c>
      <c r="N5" s="68">
        <v>645043</v>
      </c>
      <c r="O5" s="68">
        <v>539879</v>
      </c>
      <c r="P5" s="68">
        <v>457069</v>
      </c>
      <c r="Q5" s="68">
        <v>479316</v>
      </c>
    </row>
    <row r="6" spans="1:17" ht="18" customHeight="1">
      <c r="A6" s="24" t="s">
        <v>101</v>
      </c>
      <c r="B6" s="19"/>
      <c r="C6" s="21"/>
      <c r="D6" s="21">
        <v>252344</v>
      </c>
      <c r="E6" s="21">
        <v>272268</v>
      </c>
      <c r="F6" s="21">
        <v>375231</v>
      </c>
      <c r="G6" s="21">
        <v>403581</v>
      </c>
      <c r="H6" s="21">
        <v>423789</v>
      </c>
      <c r="I6" s="21">
        <v>459476</v>
      </c>
      <c r="J6" s="23">
        <v>512773</v>
      </c>
      <c r="K6" s="25">
        <v>668279</v>
      </c>
      <c r="L6" s="68">
        <v>706348</v>
      </c>
      <c r="M6" s="68">
        <v>750693</v>
      </c>
      <c r="N6" s="68">
        <v>1975457</v>
      </c>
      <c r="O6" s="68">
        <v>552935</v>
      </c>
      <c r="P6" s="68">
        <v>528876</v>
      </c>
      <c r="Q6" s="68">
        <v>542782</v>
      </c>
    </row>
    <row r="7" spans="1:17" ht="18" customHeight="1">
      <c r="A7" s="24" t="s">
        <v>110</v>
      </c>
      <c r="B7" s="19"/>
      <c r="C7" s="21"/>
      <c r="D7" s="21">
        <v>199159</v>
      </c>
      <c r="E7" s="21">
        <v>298569</v>
      </c>
      <c r="F7" s="21">
        <v>290702</v>
      </c>
      <c r="G7" s="21">
        <v>253058</v>
      </c>
      <c r="H7" s="21">
        <v>245890</v>
      </c>
      <c r="I7" s="21">
        <v>228365</v>
      </c>
      <c r="J7" s="23">
        <v>250573</v>
      </c>
      <c r="K7" s="16">
        <v>233119</v>
      </c>
      <c r="L7" s="68">
        <v>263599</v>
      </c>
      <c r="M7" s="68">
        <v>262766</v>
      </c>
      <c r="N7" s="68">
        <v>259291</v>
      </c>
      <c r="O7" s="68">
        <v>252934</v>
      </c>
      <c r="P7" s="68">
        <v>248103</v>
      </c>
      <c r="Q7" s="68">
        <v>246447</v>
      </c>
    </row>
    <row r="8" spans="1:17" ht="18" customHeight="1">
      <c r="A8" s="24" t="s">
        <v>111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18" customHeight="1">
      <c r="A9" s="24" t="s">
        <v>112</v>
      </c>
      <c r="B9" s="19"/>
      <c r="C9" s="21"/>
      <c r="D9" s="21">
        <v>420401</v>
      </c>
      <c r="E9" s="21">
        <v>295682</v>
      </c>
      <c r="F9" s="21">
        <v>311291</v>
      </c>
      <c r="G9" s="21">
        <v>364801</v>
      </c>
      <c r="H9" s="21">
        <v>350437</v>
      </c>
      <c r="I9" s="21">
        <v>489057</v>
      </c>
      <c r="J9" s="23">
        <v>395114</v>
      </c>
      <c r="K9" s="16">
        <v>265012</v>
      </c>
      <c r="L9" s="68">
        <v>270063</v>
      </c>
      <c r="M9" s="68">
        <v>361059</v>
      </c>
      <c r="N9" s="68">
        <v>239647</v>
      </c>
      <c r="O9" s="68">
        <v>245613</v>
      </c>
      <c r="P9" s="68">
        <v>220543</v>
      </c>
      <c r="Q9" s="68">
        <v>175009</v>
      </c>
    </row>
    <row r="10" spans="1:17" ht="18" customHeight="1">
      <c r="A10" s="24" t="s">
        <v>113</v>
      </c>
      <c r="B10" s="19"/>
      <c r="C10" s="21"/>
      <c r="D10" s="21">
        <v>22253</v>
      </c>
      <c r="E10" s="21">
        <v>46435</v>
      </c>
      <c r="F10" s="21">
        <v>40991</v>
      </c>
      <c r="G10" s="21">
        <v>38145</v>
      </c>
      <c r="H10" s="21">
        <v>37321</v>
      </c>
      <c r="I10" s="21">
        <v>38071</v>
      </c>
      <c r="J10" s="23">
        <v>40180</v>
      </c>
      <c r="K10" s="16">
        <v>55189</v>
      </c>
      <c r="L10" s="68">
        <v>50499</v>
      </c>
      <c r="M10" s="68">
        <v>46595</v>
      </c>
      <c r="N10" s="68">
        <v>49067</v>
      </c>
      <c r="O10" s="68">
        <v>39029</v>
      </c>
      <c r="P10" s="68">
        <v>40184</v>
      </c>
      <c r="Q10" s="68">
        <v>56208</v>
      </c>
    </row>
    <row r="11" spans="1:17" ht="18" customHeight="1">
      <c r="A11" s="24" t="s">
        <v>114</v>
      </c>
      <c r="B11" s="19"/>
      <c r="C11" s="21"/>
      <c r="D11" s="21">
        <v>456990</v>
      </c>
      <c r="E11" s="21">
        <v>429487</v>
      </c>
      <c r="F11" s="21">
        <v>414845</v>
      </c>
      <c r="G11" s="21">
        <v>386896</v>
      </c>
      <c r="H11" s="21">
        <v>409576</v>
      </c>
      <c r="I11" s="21">
        <v>403996</v>
      </c>
      <c r="J11" s="23">
        <v>433587</v>
      </c>
      <c r="K11" s="23">
        <v>569655</v>
      </c>
      <c r="L11" s="68">
        <v>472428</v>
      </c>
      <c r="M11" s="68">
        <v>608869</v>
      </c>
      <c r="N11" s="68">
        <v>448831</v>
      </c>
      <c r="O11" s="68">
        <v>326967</v>
      </c>
      <c r="P11" s="68">
        <v>387243</v>
      </c>
      <c r="Q11" s="68">
        <v>396967</v>
      </c>
    </row>
    <row r="12" spans="1:17" ht="18" customHeight="1">
      <c r="A12" s="24" t="s">
        <v>115</v>
      </c>
      <c r="B12" s="19"/>
      <c r="C12" s="21"/>
      <c r="D12" s="21">
        <v>129497</v>
      </c>
      <c r="E12" s="21">
        <v>151710</v>
      </c>
      <c r="F12" s="21">
        <v>155398</v>
      </c>
      <c r="G12" s="21">
        <v>143988</v>
      </c>
      <c r="H12" s="21">
        <v>154397</v>
      </c>
      <c r="I12" s="21">
        <v>158081</v>
      </c>
      <c r="J12" s="23">
        <v>155089</v>
      </c>
      <c r="K12" s="23">
        <v>173222</v>
      </c>
      <c r="L12" s="68">
        <v>210004</v>
      </c>
      <c r="M12" s="68">
        <v>166322</v>
      </c>
      <c r="N12" s="68">
        <v>168749</v>
      </c>
      <c r="O12" s="68">
        <v>168029</v>
      </c>
      <c r="P12" s="68">
        <v>166035</v>
      </c>
      <c r="Q12" s="68">
        <v>164756</v>
      </c>
    </row>
    <row r="13" spans="1:17" ht="18" customHeight="1">
      <c r="A13" s="24" t="s">
        <v>116</v>
      </c>
      <c r="B13" s="19"/>
      <c r="C13" s="21"/>
      <c r="D13" s="21">
        <v>532834</v>
      </c>
      <c r="E13" s="21">
        <v>623494</v>
      </c>
      <c r="F13" s="21">
        <v>710492</v>
      </c>
      <c r="G13" s="21">
        <v>498751</v>
      </c>
      <c r="H13" s="21">
        <v>585228</v>
      </c>
      <c r="I13" s="21">
        <v>480041</v>
      </c>
      <c r="J13" s="23">
        <v>498599</v>
      </c>
      <c r="K13" s="23">
        <v>470381</v>
      </c>
      <c r="L13" s="68">
        <v>502231</v>
      </c>
      <c r="M13" s="68">
        <v>605884</v>
      </c>
      <c r="N13" s="68">
        <v>438433</v>
      </c>
      <c r="O13" s="68">
        <v>440290</v>
      </c>
      <c r="P13" s="68">
        <v>395788</v>
      </c>
      <c r="Q13" s="68">
        <v>420704</v>
      </c>
    </row>
    <row r="14" spans="1:17" ht="18" customHeight="1">
      <c r="A14" s="24" t="s">
        <v>117</v>
      </c>
      <c r="B14" s="19"/>
      <c r="C14" s="21"/>
      <c r="D14" s="21">
        <v>41460</v>
      </c>
      <c r="E14" s="21">
        <v>12641</v>
      </c>
      <c r="F14" s="21">
        <v>34863</v>
      </c>
      <c r="G14" s="21">
        <v>3601</v>
      </c>
      <c r="H14" s="21">
        <v>40763</v>
      </c>
      <c r="I14" s="21">
        <v>43271</v>
      </c>
      <c r="J14" s="23">
        <v>3290</v>
      </c>
      <c r="K14" s="23">
        <v>19588</v>
      </c>
      <c r="L14" s="68">
        <v>11943</v>
      </c>
      <c r="M14" s="68">
        <v>10</v>
      </c>
      <c r="N14" s="68">
        <v>57618</v>
      </c>
      <c r="O14" s="68">
        <v>15948</v>
      </c>
      <c r="P14" s="68">
        <v>14</v>
      </c>
      <c r="Q14" s="68">
        <v>2326</v>
      </c>
    </row>
    <row r="15" spans="1:17" ht="18" customHeight="1">
      <c r="A15" s="24" t="s">
        <v>118</v>
      </c>
      <c r="B15" s="19"/>
      <c r="C15" s="21"/>
      <c r="D15" s="21">
        <v>151109</v>
      </c>
      <c r="E15" s="21">
        <v>178326</v>
      </c>
      <c r="F15" s="21">
        <v>181255</v>
      </c>
      <c r="G15" s="21">
        <v>195207</v>
      </c>
      <c r="H15" s="21">
        <v>207350</v>
      </c>
      <c r="I15" s="21">
        <v>200717</v>
      </c>
      <c r="J15" s="23">
        <v>216545</v>
      </c>
      <c r="K15" s="16">
        <v>195798</v>
      </c>
      <c r="L15" s="68">
        <v>215428</v>
      </c>
      <c r="M15" s="68">
        <v>174895</v>
      </c>
      <c r="N15" s="68">
        <v>152836</v>
      </c>
      <c r="O15" s="68">
        <v>201850</v>
      </c>
      <c r="P15" s="68">
        <v>221798</v>
      </c>
      <c r="Q15" s="68">
        <v>219765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2798875</v>
      </c>
      <c r="E19" s="21">
        <f t="shared" si="0"/>
        <v>3039106</v>
      </c>
      <c r="F19" s="21">
        <f t="shared" si="0"/>
        <v>3239764</v>
      </c>
      <c r="G19" s="21">
        <f t="shared" si="0"/>
        <v>2930492</v>
      </c>
      <c r="H19" s="21">
        <f aca="true" t="shared" si="1" ref="H19:N19">SUM(H4:H18)</f>
        <v>3058380</v>
      </c>
      <c r="I19" s="21">
        <f t="shared" si="1"/>
        <v>3118157</v>
      </c>
      <c r="J19" s="21">
        <f t="shared" si="1"/>
        <v>3103713</v>
      </c>
      <c r="K19" s="21">
        <f t="shared" si="1"/>
        <v>3249052</v>
      </c>
      <c r="L19" s="69">
        <f t="shared" si="1"/>
        <v>3330342</v>
      </c>
      <c r="M19" s="69">
        <f t="shared" si="1"/>
        <v>3538823</v>
      </c>
      <c r="N19" s="69">
        <f t="shared" si="1"/>
        <v>4511008</v>
      </c>
      <c r="O19" s="69">
        <f>SUM(O4:O18)</f>
        <v>2858882</v>
      </c>
      <c r="P19" s="69">
        <f>SUM(P4:P18)</f>
        <v>2736719</v>
      </c>
      <c r="Q19" s="69">
        <f>SUM(Q4:Q18)</f>
        <v>2775396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小川町</v>
      </c>
      <c r="P30" s="39"/>
      <c r="Q30" s="39" t="str">
        <f>'財政指標'!$M$1</f>
        <v>小川町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67" t="s">
        <v>182</v>
      </c>
      <c r="N32" s="67" t="s">
        <v>190</v>
      </c>
      <c r="O32" s="2" t="s">
        <v>195</v>
      </c>
      <c r="P32" s="2" t="s">
        <v>196</v>
      </c>
      <c r="Q32" s="2" t="s">
        <v>200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2.554133357152427</v>
      </c>
      <c r="E33" s="40">
        <f t="shared" si="2"/>
        <v>2.3291388980838446</v>
      </c>
      <c r="F33" s="40">
        <f t="shared" si="2"/>
        <v>2.3562827415824117</v>
      </c>
      <c r="G33" s="40">
        <f t="shared" si="2"/>
        <v>2.759331880107504</v>
      </c>
      <c r="H33" s="40">
        <f t="shared" si="2"/>
        <v>2.5964399453305345</v>
      </c>
      <c r="I33" s="40">
        <f t="shared" si="2"/>
        <v>2.524760619814846</v>
      </c>
      <c r="J33" s="40">
        <f t="shared" si="2"/>
        <v>2.528874287023317</v>
      </c>
      <c r="K33" s="40">
        <f t="shared" si="2"/>
        <v>2.380817543086414</v>
      </c>
      <c r="L33" s="40">
        <f t="shared" si="2"/>
        <v>2.333213826087531</v>
      </c>
      <c r="M33" s="40">
        <f aca="true" t="shared" si="3" ref="M33:N47">M4/M$19*100</f>
        <v>2.2389930211259506</v>
      </c>
      <c r="N33" s="40">
        <f t="shared" si="3"/>
        <v>1.685565620810249</v>
      </c>
      <c r="O33" s="40">
        <f aca="true" t="shared" si="4" ref="O33:P47">O4/O$19*100</f>
        <v>2.637674447563768</v>
      </c>
      <c r="P33" s="40">
        <f t="shared" si="4"/>
        <v>2.5967591119146687</v>
      </c>
      <c r="Q33" s="40">
        <f aca="true" t="shared" si="5" ref="Q33:Q47">Q4/Q$19*100</f>
        <v>2.5623730811747225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18.62680541288911</v>
      </c>
      <c r="E34" s="40">
        <f t="shared" si="6"/>
        <v>21.7073376183654</v>
      </c>
      <c r="F34" s="40">
        <f t="shared" si="6"/>
        <v>20.012507083849318</v>
      </c>
      <c r="G34" s="40">
        <f t="shared" si="6"/>
        <v>19.164085757613396</v>
      </c>
      <c r="H34" s="40">
        <f t="shared" si="6"/>
        <v>17.140446903262514</v>
      </c>
      <c r="I34" s="40">
        <f t="shared" si="6"/>
        <v>17.26519864137694</v>
      </c>
      <c r="J34" s="40">
        <f t="shared" si="6"/>
        <v>16.73717898529922</v>
      </c>
      <c r="K34" s="40">
        <f t="shared" si="6"/>
        <v>16.049450732090467</v>
      </c>
      <c r="L34" s="40">
        <f t="shared" si="6"/>
        <v>16.517672959714048</v>
      </c>
      <c r="M34" s="40">
        <f t="shared" si="3"/>
        <v>13.63436374184298</v>
      </c>
      <c r="N34" s="40">
        <f t="shared" si="3"/>
        <v>14.299309599982976</v>
      </c>
      <c r="O34" s="40">
        <f t="shared" si="4"/>
        <v>18.884270144762883</v>
      </c>
      <c r="P34" s="40">
        <f t="shared" si="4"/>
        <v>16.701349316462526</v>
      </c>
      <c r="Q34" s="40">
        <f t="shared" si="5"/>
        <v>17.270184146694742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9.015908177392703</v>
      </c>
      <c r="E35" s="40">
        <f t="shared" si="6"/>
        <v>8.958818810531781</v>
      </c>
      <c r="F35" s="40">
        <f t="shared" si="6"/>
        <v>11.582047334312005</v>
      </c>
      <c r="G35" s="40">
        <f t="shared" si="6"/>
        <v>13.771783031654753</v>
      </c>
      <c r="H35" s="40">
        <f t="shared" si="6"/>
        <v>13.856649598807211</v>
      </c>
      <c r="I35" s="40">
        <f t="shared" si="6"/>
        <v>14.735499206742958</v>
      </c>
      <c r="J35" s="40">
        <f t="shared" si="6"/>
        <v>16.52127629068796</v>
      </c>
      <c r="K35" s="40">
        <f t="shared" si="6"/>
        <v>20.56843042216622</v>
      </c>
      <c r="L35" s="40">
        <f t="shared" si="6"/>
        <v>21.20947338141248</v>
      </c>
      <c r="M35" s="40">
        <f t="shared" si="3"/>
        <v>21.21306999530635</v>
      </c>
      <c r="N35" s="40">
        <f t="shared" si="3"/>
        <v>43.79191967737588</v>
      </c>
      <c r="O35" s="40">
        <f t="shared" si="4"/>
        <v>19.340952162418738</v>
      </c>
      <c r="P35" s="40">
        <f t="shared" si="4"/>
        <v>19.3251846462863</v>
      </c>
      <c r="Q35" s="40">
        <f t="shared" si="5"/>
        <v>19.556920886244704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7.115680407306507</v>
      </c>
      <c r="E36" s="40">
        <f t="shared" si="6"/>
        <v>9.824237785717248</v>
      </c>
      <c r="F36" s="40">
        <f t="shared" si="6"/>
        <v>8.97293753495625</v>
      </c>
      <c r="G36" s="40">
        <f t="shared" si="6"/>
        <v>8.635341778786634</v>
      </c>
      <c r="H36" s="40">
        <f t="shared" si="6"/>
        <v>8.039877320673035</v>
      </c>
      <c r="I36" s="40">
        <f t="shared" si="6"/>
        <v>7.323717182938512</v>
      </c>
      <c r="J36" s="40">
        <f t="shared" si="6"/>
        <v>8.073330233819943</v>
      </c>
      <c r="K36" s="40">
        <f t="shared" si="6"/>
        <v>7.174985195681695</v>
      </c>
      <c r="L36" s="40">
        <f t="shared" si="6"/>
        <v>7.9150729864980836</v>
      </c>
      <c r="M36" s="40">
        <f t="shared" si="3"/>
        <v>7.425237148057419</v>
      </c>
      <c r="N36" s="40">
        <f t="shared" si="3"/>
        <v>5.7479614312366545</v>
      </c>
      <c r="O36" s="40">
        <f t="shared" si="4"/>
        <v>8.847304645662184</v>
      </c>
      <c r="P36" s="40">
        <f t="shared" si="4"/>
        <v>9.065709705673108</v>
      </c>
      <c r="Q36" s="40">
        <f t="shared" si="5"/>
        <v>8.879705814953974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0</v>
      </c>
      <c r="J37" s="40">
        <f t="shared" si="6"/>
        <v>0</v>
      </c>
      <c r="K37" s="40">
        <f t="shared" si="6"/>
        <v>0</v>
      </c>
      <c r="L37" s="40">
        <f t="shared" si="6"/>
        <v>0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  <c r="Q37" s="40">
        <f t="shared" si="5"/>
        <v>0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15.020356393193692</v>
      </c>
      <c r="E38" s="40">
        <f t="shared" si="6"/>
        <v>9.729242744412335</v>
      </c>
      <c r="F38" s="40">
        <f t="shared" si="6"/>
        <v>9.60844678809938</v>
      </c>
      <c r="G38" s="40">
        <f t="shared" si="6"/>
        <v>12.448455754187352</v>
      </c>
      <c r="H38" s="40">
        <f t="shared" si="6"/>
        <v>11.458255677842518</v>
      </c>
      <c r="I38" s="40">
        <f t="shared" si="6"/>
        <v>15.6841685649568</v>
      </c>
      <c r="J38" s="40">
        <f t="shared" si="6"/>
        <v>12.730365210958617</v>
      </c>
      <c r="K38" s="40">
        <f t="shared" si="6"/>
        <v>8.15659460051732</v>
      </c>
      <c r="L38" s="40">
        <f t="shared" si="6"/>
        <v>8.10916716661532</v>
      </c>
      <c r="M38" s="40">
        <f t="shared" si="3"/>
        <v>10.20279906624321</v>
      </c>
      <c r="N38" s="40">
        <f t="shared" si="3"/>
        <v>5.312493349601685</v>
      </c>
      <c r="O38" s="40">
        <f t="shared" si="4"/>
        <v>8.591225521025352</v>
      </c>
      <c r="P38" s="40">
        <f t="shared" si="4"/>
        <v>8.058664408000968</v>
      </c>
      <c r="Q38" s="40">
        <f t="shared" si="5"/>
        <v>6.305730785804981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0.795069447545889</v>
      </c>
      <c r="E39" s="40">
        <f t="shared" si="6"/>
        <v>1.5279164333195354</v>
      </c>
      <c r="F39" s="40">
        <f t="shared" si="6"/>
        <v>1.2652464809165112</v>
      </c>
      <c r="G39" s="40">
        <f t="shared" si="6"/>
        <v>1.3016585610880358</v>
      </c>
      <c r="H39" s="40">
        <f t="shared" si="6"/>
        <v>1.220286556935371</v>
      </c>
      <c r="I39" s="40">
        <f t="shared" si="6"/>
        <v>1.220945577788418</v>
      </c>
      <c r="J39" s="40">
        <f t="shared" si="6"/>
        <v>1.294578461346136</v>
      </c>
      <c r="K39" s="40">
        <f t="shared" si="6"/>
        <v>1.6986185508880745</v>
      </c>
      <c r="L39" s="40">
        <f t="shared" si="6"/>
        <v>1.5163307552197343</v>
      </c>
      <c r="M39" s="40">
        <f t="shared" si="3"/>
        <v>1.316680715593857</v>
      </c>
      <c r="N39" s="40">
        <f t="shared" si="3"/>
        <v>1.0877169803290085</v>
      </c>
      <c r="O39" s="40">
        <f t="shared" si="4"/>
        <v>1.3651840124915964</v>
      </c>
      <c r="P39" s="40">
        <f t="shared" si="4"/>
        <v>1.468327584965793</v>
      </c>
      <c r="Q39" s="40">
        <f t="shared" si="5"/>
        <v>2.0252245085025704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16.327631637711583</v>
      </c>
      <c r="E40" s="40">
        <f t="shared" si="6"/>
        <v>14.132017771015557</v>
      </c>
      <c r="F40" s="40">
        <f t="shared" si="6"/>
        <v>12.804790719324</v>
      </c>
      <c r="G40" s="40">
        <f t="shared" si="6"/>
        <v>13.20242471230087</v>
      </c>
      <c r="H40" s="40">
        <f t="shared" si="6"/>
        <v>13.391926444719099</v>
      </c>
      <c r="I40" s="40">
        <f t="shared" si="6"/>
        <v>12.956243062809216</v>
      </c>
      <c r="J40" s="40">
        <f t="shared" si="6"/>
        <v>13.969945030355577</v>
      </c>
      <c r="K40" s="40">
        <f t="shared" si="6"/>
        <v>17.5329603835211</v>
      </c>
      <c r="L40" s="40">
        <f t="shared" si="6"/>
        <v>14.185570130635233</v>
      </c>
      <c r="M40" s="40">
        <f t="shared" si="3"/>
        <v>17.20540982128804</v>
      </c>
      <c r="N40" s="40">
        <f t="shared" si="3"/>
        <v>9.94968308635232</v>
      </c>
      <c r="O40" s="40">
        <f t="shared" si="4"/>
        <v>11.436883369093232</v>
      </c>
      <c r="P40" s="40">
        <f t="shared" si="4"/>
        <v>14.149899934922072</v>
      </c>
      <c r="Q40" s="40">
        <f t="shared" si="5"/>
        <v>14.303076029510745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4.626751819927649</v>
      </c>
      <c r="E41" s="40">
        <f t="shared" si="6"/>
        <v>4.9919285474083495</v>
      </c>
      <c r="F41" s="40">
        <f t="shared" si="6"/>
        <v>4.796583948707375</v>
      </c>
      <c r="G41" s="40">
        <f t="shared" si="6"/>
        <v>4.913441155956065</v>
      </c>
      <c r="H41" s="40">
        <f t="shared" si="6"/>
        <v>5.048326238073751</v>
      </c>
      <c r="I41" s="40">
        <f t="shared" si="6"/>
        <v>5.069693411845523</v>
      </c>
      <c r="J41" s="40">
        <f t="shared" si="6"/>
        <v>4.996885987847459</v>
      </c>
      <c r="K41" s="40">
        <f t="shared" si="6"/>
        <v>5.331462839006578</v>
      </c>
      <c r="L41" s="40">
        <f t="shared" si="6"/>
        <v>6.305778805900415</v>
      </c>
      <c r="M41" s="40">
        <f t="shared" si="3"/>
        <v>4.699924240347709</v>
      </c>
      <c r="N41" s="40">
        <f t="shared" si="3"/>
        <v>3.7408268839248344</v>
      </c>
      <c r="O41" s="40">
        <f t="shared" si="4"/>
        <v>5.877437403852275</v>
      </c>
      <c r="P41" s="40">
        <f t="shared" si="4"/>
        <v>6.066936357002674</v>
      </c>
      <c r="Q41" s="40">
        <f t="shared" si="5"/>
        <v>5.936306026239138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19.037434683578223</v>
      </c>
      <c r="E42" s="40">
        <f t="shared" si="6"/>
        <v>20.515704289353515</v>
      </c>
      <c r="F42" s="40">
        <f t="shared" si="6"/>
        <v>21.93036282889741</v>
      </c>
      <c r="G42" s="40">
        <f t="shared" si="6"/>
        <v>17.019360571535426</v>
      </c>
      <c r="H42" s="40">
        <f t="shared" si="6"/>
        <v>19.13522845427972</v>
      </c>
      <c r="I42" s="40">
        <f t="shared" si="6"/>
        <v>15.395023406454516</v>
      </c>
      <c r="J42" s="40">
        <f t="shared" si="6"/>
        <v>16.06459746761379</v>
      </c>
      <c r="K42" s="40">
        <f t="shared" si="6"/>
        <v>14.477484509327642</v>
      </c>
      <c r="L42" s="40">
        <f t="shared" si="6"/>
        <v>15.080463207682573</v>
      </c>
      <c r="M42" s="40">
        <f t="shared" si="3"/>
        <v>17.121059742179813</v>
      </c>
      <c r="N42" s="40">
        <f t="shared" si="3"/>
        <v>9.71918028077095</v>
      </c>
      <c r="O42" s="40">
        <f t="shared" si="4"/>
        <v>15.400775547923978</v>
      </c>
      <c r="P42" s="40">
        <f t="shared" si="4"/>
        <v>14.462135133347633</v>
      </c>
      <c r="Q42" s="40">
        <f t="shared" si="5"/>
        <v>15.15834136822277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1.481309454691617</v>
      </c>
      <c r="E43" s="40">
        <f t="shared" si="6"/>
        <v>0.4159446889973564</v>
      </c>
      <c r="F43" s="40">
        <f t="shared" si="6"/>
        <v>1.0760969008853731</v>
      </c>
      <c r="G43" s="40">
        <f t="shared" si="6"/>
        <v>0.12288039005054442</v>
      </c>
      <c r="H43" s="40">
        <f t="shared" si="6"/>
        <v>1.3328297987823619</v>
      </c>
      <c r="I43" s="40">
        <f t="shared" si="6"/>
        <v>1.3877107534995832</v>
      </c>
      <c r="J43" s="40">
        <f t="shared" si="6"/>
        <v>0.10600206913461392</v>
      </c>
      <c r="K43" s="40">
        <f t="shared" si="6"/>
        <v>0.6028835488013119</v>
      </c>
      <c r="L43" s="40">
        <f t="shared" si="6"/>
        <v>0.35861181824569366</v>
      </c>
      <c r="M43" s="40">
        <f t="shared" si="3"/>
        <v>0.00028257982950828566</v>
      </c>
      <c r="N43" s="40">
        <f t="shared" si="3"/>
        <v>1.2772755002872973</v>
      </c>
      <c r="O43" s="40">
        <f t="shared" si="4"/>
        <v>0.5578404425226365</v>
      </c>
      <c r="P43" s="40">
        <f t="shared" si="4"/>
        <v>0.0005115614719669794</v>
      </c>
      <c r="Q43" s="40">
        <f t="shared" si="5"/>
        <v>0.0838078602116599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5.398919208610602</v>
      </c>
      <c r="E44" s="40">
        <f t="shared" si="6"/>
        <v>5.867712412795079</v>
      </c>
      <c r="F44" s="40">
        <f t="shared" si="6"/>
        <v>5.594697638469963</v>
      </c>
      <c r="G44" s="40">
        <f t="shared" si="6"/>
        <v>6.661236406719418</v>
      </c>
      <c r="H44" s="40">
        <f t="shared" si="6"/>
        <v>6.779733061293888</v>
      </c>
      <c r="I44" s="40">
        <f t="shared" si="6"/>
        <v>6.437039571772685</v>
      </c>
      <c r="J44" s="40">
        <f t="shared" si="6"/>
        <v>6.976965975913366</v>
      </c>
      <c r="K44" s="40">
        <f t="shared" si="6"/>
        <v>6.026311674913175</v>
      </c>
      <c r="L44" s="40">
        <f t="shared" si="6"/>
        <v>6.468644961988888</v>
      </c>
      <c r="M44" s="40">
        <f t="shared" si="3"/>
        <v>4.942179928185162</v>
      </c>
      <c r="N44" s="40">
        <f t="shared" si="3"/>
        <v>3.38806758932815</v>
      </c>
      <c r="O44" s="40">
        <f t="shared" si="4"/>
        <v>7.060452302683356</v>
      </c>
      <c r="P44" s="40">
        <f t="shared" si="4"/>
        <v>8.104522239952292</v>
      </c>
      <c r="Q44" s="40">
        <f t="shared" si="5"/>
        <v>7.918329492439997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100.00000000000001</v>
      </c>
      <c r="E48" s="37">
        <f t="shared" si="7"/>
        <v>100</v>
      </c>
      <c r="F48" s="37">
        <f t="shared" si="7"/>
        <v>100.00000000000001</v>
      </c>
      <c r="G48" s="37">
        <f t="shared" si="7"/>
        <v>100</v>
      </c>
      <c r="H48" s="37">
        <f t="shared" si="7"/>
        <v>99.99999999999999</v>
      </c>
      <c r="I48" s="37">
        <f t="shared" si="7"/>
        <v>100</v>
      </c>
      <c r="J48" s="37">
        <f t="shared" si="7"/>
        <v>100.00000000000003</v>
      </c>
      <c r="K48" s="37">
        <f t="shared" si="7"/>
        <v>99.99999999999999</v>
      </c>
      <c r="L48" s="37">
        <f t="shared" si="7"/>
        <v>99.99999999999999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1">
      <selection activeCell="M39" sqref="M3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小川町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</row>
    <row r="2" spans="16:31" ht="13.5">
      <c r="P2" t="s">
        <v>146</v>
      </c>
      <c r="Q2" s="47">
        <f>'歳入'!B4</f>
        <v>0</v>
      </c>
      <c r="R2" s="47">
        <f>'歳入'!D4</f>
        <v>865304</v>
      </c>
      <c r="S2" s="47">
        <f>'歳入'!E4</f>
        <v>847442</v>
      </c>
      <c r="T2" s="47">
        <f>'歳入'!F4</f>
        <v>831293</v>
      </c>
      <c r="U2" s="47">
        <f>'歳入'!G4</f>
        <v>848162</v>
      </c>
      <c r="V2" s="47">
        <f>'歳入'!H4</f>
        <v>854383</v>
      </c>
      <c r="W2" s="47">
        <f>'歳入'!I4</f>
        <v>880611</v>
      </c>
      <c r="X2" s="47">
        <f>'歳入'!J4</f>
        <v>910202</v>
      </c>
      <c r="Y2" s="47">
        <f>'歳入'!K4</f>
        <v>846317</v>
      </c>
      <c r="Z2" s="47">
        <f>'歳入'!L4</f>
        <v>865731</v>
      </c>
      <c r="AA2" s="47">
        <f>'歳入'!M4</f>
        <v>877047</v>
      </c>
      <c r="AB2" s="47">
        <f>'歳入'!N4</f>
        <v>799214</v>
      </c>
      <c r="AC2" s="47">
        <f>'歳入'!O4</f>
        <v>837696</v>
      </c>
      <c r="AD2" s="47">
        <f>'歳入'!P4</f>
        <v>771672</v>
      </c>
      <c r="AE2" s="47">
        <f>'歳入'!Q4</f>
        <v>771370</v>
      </c>
    </row>
    <row r="3" spans="16:31" ht="13.5">
      <c r="P3" s="47" t="s">
        <v>181</v>
      </c>
      <c r="Q3" s="47">
        <f>'歳入'!B15</f>
        <v>0</v>
      </c>
      <c r="R3" s="47">
        <f>'歳入'!D15</f>
        <v>888528</v>
      </c>
      <c r="S3" s="47">
        <f>'歳入'!E15</f>
        <v>1063054</v>
      </c>
      <c r="T3" s="47">
        <f>'歳入'!F15</f>
        <v>1070112</v>
      </c>
      <c r="U3" s="47">
        <f>'歳入'!G15</f>
        <v>1121009</v>
      </c>
      <c r="V3" s="47">
        <f>'歳入'!H15</f>
        <v>1178182</v>
      </c>
      <c r="W3" s="47">
        <f>'歳入'!I15</f>
        <v>1191735</v>
      </c>
      <c r="X3" s="47">
        <f>'歳入'!J15</f>
        <v>1211066</v>
      </c>
      <c r="Y3" s="47">
        <f>'歳入'!K15</f>
        <v>1237371</v>
      </c>
      <c r="Z3" s="47">
        <f>'歳入'!L15</f>
        <v>1324469</v>
      </c>
      <c r="AA3" s="47">
        <f>'歳入'!M15</f>
        <v>1306405</v>
      </c>
      <c r="AB3" s="47">
        <f>'歳入'!N15</f>
        <v>1172780</v>
      </c>
      <c r="AC3" s="47">
        <f>'歳入'!O15</f>
        <v>1066666</v>
      </c>
      <c r="AD3" s="47">
        <f>'歳入'!P15</f>
        <v>879869</v>
      </c>
      <c r="AE3" s="47">
        <f>'歳入'!Q15</f>
        <v>880819</v>
      </c>
    </row>
    <row r="4" spans="16:31" ht="13.5">
      <c r="P4" t="s">
        <v>147</v>
      </c>
      <c r="Q4" s="47">
        <f>'歳入'!B22</f>
        <v>0</v>
      </c>
      <c r="R4" s="47">
        <f>'歳入'!D22</f>
        <v>181008</v>
      </c>
      <c r="S4" s="47">
        <f>'歳入'!E22</f>
        <v>169011</v>
      </c>
      <c r="T4" s="47">
        <f>'歳入'!F22</f>
        <v>158725</v>
      </c>
      <c r="U4" s="47">
        <f>'歳入'!G22</f>
        <v>133814</v>
      </c>
      <c r="V4" s="47">
        <f>'歳入'!H22</f>
        <v>166699</v>
      </c>
      <c r="W4" s="47">
        <f>'歳入'!I22</f>
        <v>176608</v>
      </c>
      <c r="X4" s="47">
        <f>'歳入'!J22</f>
        <v>166408</v>
      </c>
      <c r="Y4" s="47">
        <f>'歳入'!K22</f>
        <v>150329</v>
      </c>
      <c r="Z4" s="47">
        <f>'歳入'!L22</f>
        <v>285937</v>
      </c>
      <c r="AA4" s="47">
        <f>'歳入'!M22</f>
        <v>246876</v>
      </c>
      <c r="AB4" s="47">
        <f>'歳入'!N22</f>
        <v>128481</v>
      </c>
      <c r="AC4" s="47">
        <f>'歳入'!O22</f>
        <v>89239</v>
      </c>
      <c r="AD4" s="47">
        <f>'歳入'!P22</f>
        <v>93364</v>
      </c>
      <c r="AE4" s="47">
        <f>'歳入'!Q22</f>
        <v>70214</v>
      </c>
    </row>
    <row r="5" spans="16:31" ht="13.5">
      <c r="P5" t="s">
        <v>188</v>
      </c>
      <c r="Q5" s="47">
        <f>'歳入'!B28</f>
        <v>0</v>
      </c>
      <c r="R5" s="47">
        <f>'歳入'!D23</f>
        <v>191686</v>
      </c>
      <c r="S5" s="47">
        <f>'歳入'!E23</f>
        <v>159095</v>
      </c>
      <c r="T5" s="47">
        <f>'歳入'!F23</f>
        <v>195739</v>
      </c>
      <c r="U5" s="47">
        <f>'歳入'!G23</f>
        <v>226558</v>
      </c>
      <c r="V5" s="47">
        <f>'歳入'!H23</f>
        <v>200431</v>
      </c>
      <c r="W5" s="47">
        <f>'歳入'!I23</f>
        <v>282660</v>
      </c>
      <c r="X5" s="47">
        <f>'歳入'!J23</f>
        <v>211979</v>
      </c>
      <c r="Y5" s="47">
        <f>'歳入'!K23</f>
        <v>177186</v>
      </c>
      <c r="Z5" s="47">
        <f>'歳入'!L23</f>
        <v>183227</v>
      </c>
      <c r="AA5" s="47">
        <f>'歳入'!M23</f>
        <v>223131</v>
      </c>
      <c r="AB5" s="47">
        <f>'歳入'!N23</f>
        <v>145808</v>
      </c>
      <c r="AC5" s="47">
        <f>'歳入'!O23</f>
        <v>137213</v>
      </c>
      <c r="AD5" s="47">
        <f>'歳入'!P23</f>
        <v>137256</v>
      </c>
      <c r="AE5" s="47">
        <f>'歳入'!Q23</f>
        <v>125037</v>
      </c>
    </row>
    <row r="6" spans="16:31" ht="13.5">
      <c r="P6" t="s">
        <v>148</v>
      </c>
      <c r="Q6" s="47">
        <f>'歳入'!B29</f>
        <v>0</v>
      </c>
      <c r="R6" s="47">
        <f>'歳入'!D29</f>
        <v>85500</v>
      </c>
      <c r="S6" s="47">
        <f>'歳入'!E29</f>
        <v>90500</v>
      </c>
      <c r="T6" s="47">
        <f>'歳入'!F29</f>
        <v>193100</v>
      </c>
      <c r="U6" s="47">
        <f>'歳入'!G29</f>
        <v>122100</v>
      </c>
      <c r="V6" s="47">
        <f>'歳入'!H29</f>
        <v>216800</v>
      </c>
      <c r="W6" s="47">
        <f>'歳入'!I29</f>
        <v>133800</v>
      </c>
      <c r="X6" s="47">
        <f>'歳入'!J29</f>
        <v>113500</v>
      </c>
      <c r="Y6" s="47">
        <f>'歳入'!K29</f>
        <v>210400</v>
      </c>
      <c r="Z6" s="47">
        <f>'歳入'!L29</f>
        <v>189600</v>
      </c>
      <c r="AA6" s="47">
        <f>'歳入'!M29</f>
        <v>382300</v>
      </c>
      <c r="AB6" s="47">
        <f>'歳入'!N29</f>
        <v>1686900</v>
      </c>
      <c r="AC6" s="47">
        <f>'歳入'!O29</f>
        <v>261421</v>
      </c>
      <c r="AD6" s="47">
        <f>'歳入'!P29</f>
        <v>426900</v>
      </c>
      <c r="AE6" s="47">
        <f>'歳入'!Q29</f>
        <v>350800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3015251</v>
      </c>
      <c r="S7" s="47">
        <f>'歳入'!E32</f>
        <v>3257442</v>
      </c>
      <c r="T7" s="47">
        <f>'歳入'!F32</f>
        <v>3437341</v>
      </c>
      <c r="U7" s="47">
        <f>'歳入'!G32</f>
        <v>3172538</v>
      </c>
      <c r="V7" s="47">
        <f>'歳入'!H32</f>
        <v>3342163</v>
      </c>
      <c r="W7" s="47">
        <f>'歳入'!I32</f>
        <v>3332510</v>
      </c>
      <c r="X7" s="47">
        <f>'歳入'!J32</f>
        <v>3407400</v>
      </c>
      <c r="Y7" s="47">
        <f>'歳入'!K32</f>
        <v>3407443</v>
      </c>
      <c r="Z7" s="47">
        <f>'歳入'!L32</f>
        <v>3526451</v>
      </c>
      <c r="AA7" s="47">
        <f>'歳入'!M32</f>
        <v>3767518</v>
      </c>
      <c r="AB7" s="47">
        <f>'歳入'!N32</f>
        <v>4645986</v>
      </c>
      <c r="AC7" s="47">
        <f>'歳入'!O32</f>
        <v>3045399</v>
      </c>
      <c r="AD7" s="47">
        <f>'歳入'!P32</f>
        <v>2944183</v>
      </c>
      <c r="AE7" s="47">
        <f>'歳入'!Q32</f>
        <v>3007380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</row>
    <row r="31" spans="16:31" ht="13.5">
      <c r="P31" t="s">
        <v>150</v>
      </c>
      <c r="Q31">
        <f>'税'!B4</f>
        <v>0</v>
      </c>
      <c r="R31" s="47">
        <f>'税'!D4</f>
        <v>459980</v>
      </c>
      <c r="S31" s="47">
        <f>'税'!E4</f>
        <v>430252</v>
      </c>
      <c r="T31" s="47">
        <f>'税'!F4</f>
        <v>354250</v>
      </c>
      <c r="U31" s="47">
        <f>'税'!G4</f>
        <v>342341</v>
      </c>
      <c r="V31" s="47">
        <f>'税'!H4</f>
        <v>325811</v>
      </c>
      <c r="W31" s="47">
        <f>'税'!I4</f>
        <v>342683</v>
      </c>
      <c r="X31" s="47">
        <f>'税'!J4</f>
        <v>367362</v>
      </c>
      <c r="Y31" s="47">
        <f>'税'!K4</f>
        <v>325036</v>
      </c>
      <c r="Z31" s="47">
        <f>'税'!L4</f>
        <v>343712</v>
      </c>
      <c r="AA31" s="47">
        <f>'税'!M4</f>
        <v>340682</v>
      </c>
      <c r="AB31" s="47">
        <f>'税'!N4</f>
        <v>290166</v>
      </c>
      <c r="AC31" s="47">
        <f>'税'!O4</f>
        <v>305317</v>
      </c>
      <c r="AD31" s="47">
        <f>'税'!P4</f>
        <v>267764</v>
      </c>
      <c r="AE31" s="47">
        <f>'税'!Q4</f>
        <v>239568</v>
      </c>
    </row>
    <row r="32" spans="16:31" ht="13.5">
      <c r="P32" t="s">
        <v>151</v>
      </c>
      <c r="Q32">
        <f>'税'!B9</f>
        <v>0</v>
      </c>
      <c r="R32" s="47">
        <f>'税'!D9</f>
        <v>304970</v>
      </c>
      <c r="S32" s="47">
        <f>'税'!E9</f>
        <v>334309</v>
      </c>
      <c r="T32" s="47">
        <f>'税'!F9</f>
        <v>391481</v>
      </c>
      <c r="U32" s="47">
        <f>'税'!G9</f>
        <v>420557</v>
      </c>
      <c r="V32" s="47">
        <f>'税'!H9</f>
        <v>441325</v>
      </c>
      <c r="W32" s="47">
        <f>'税'!I9</f>
        <v>446861</v>
      </c>
      <c r="X32" s="47">
        <f>'税'!J9</f>
        <v>446340</v>
      </c>
      <c r="Y32" s="47">
        <f>'税'!K9</f>
        <v>430423</v>
      </c>
      <c r="Z32" s="47">
        <f>'税'!L9</f>
        <v>427802</v>
      </c>
      <c r="AA32" s="47">
        <f>'税'!M9</f>
        <v>445796</v>
      </c>
      <c r="AB32" s="47">
        <f>'税'!N9</f>
        <v>425626</v>
      </c>
      <c r="AC32" s="47">
        <f>'税'!O9</f>
        <v>445376</v>
      </c>
      <c r="AD32" s="47">
        <f>'税'!P9</f>
        <v>405868</v>
      </c>
      <c r="AE32" s="47">
        <f>'税'!Q9</f>
        <v>433939</v>
      </c>
    </row>
    <row r="33" spans="16:31" ht="13.5">
      <c r="P33" t="s">
        <v>152</v>
      </c>
      <c r="Q33">
        <f>'税'!B12</f>
        <v>0</v>
      </c>
      <c r="R33" s="47">
        <f>'税'!D12</f>
        <v>54048</v>
      </c>
      <c r="S33" s="47">
        <f>'税'!E12</f>
        <v>53041</v>
      </c>
      <c r="T33" s="47">
        <f>'税'!F12</f>
        <v>57846</v>
      </c>
      <c r="U33" s="47">
        <f>'税'!G12</f>
        <v>58658</v>
      </c>
      <c r="V33" s="47">
        <f>'税'!H12</f>
        <v>60620</v>
      </c>
      <c r="W33" s="47">
        <f>'税'!I12</f>
        <v>63417</v>
      </c>
      <c r="X33" s="47">
        <f>'税'!J12</f>
        <v>69230</v>
      </c>
      <c r="Y33" s="47">
        <f>'税'!K12</f>
        <v>68414</v>
      </c>
      <c r="Z33" s="47">
        <f>'税'!L12</f>
        <v>75637</v>
      </c>
      <c r="AA33" s="47">
        <f>'税'!M12</f>
        <v>71489</v>
      </c>
      <c r="AB33" s="47">
        <f>'税'!N12</f>
        <v>69028</v>
      </c>
      <c r="AC33" s="47">
        <f>'税'!O12</f>
        <v>65998</v>
      </c>
      <c r="AD33" s="47">
        <f>'税'!P12</f>
        <v>76384</v>
      </c>
      <c r="AE33" s="47">
        <f>'税'!Q12</f>
        <v>77187</v>
      </c>
    </row>
    <row r="34" spans="16:31" ht="13.5">
      <c r="P34" t="s">
        <v>149</v>
      </c>
      <c r="Q34">
        <f>'税'!B22</f>
        <v>0</v>
      </c>
      <c r="R34" s="47">
        <f>'税'!D22</f>
        <v>865304</v>
      </c>
      <c r="S34" s="47">
        <f>'税'!E22</f>
        <v>847442</v>
      </c>
      <c r="T34" s="47">
        <f>'税'!F22</f>
        <v>831187</v>
      </c>
      <c r="U34" s="47">
        <f>'税'!G22</f>
        <v>848046</v>
      </c>
      <c r="V34" s="47">
        <f>'税'!H22</f>
        <v>854275</v>
      </c>
      <c r="W34" s="47">
        <f>'税'!I22</f>
        <v>880611</v>
      </c>
      <c r="X34" s="47">
        <f>'税'!J22</f>
        <v>910202</v>
      </c>
      <c r="Y34" s="47">
        <f>'税'!K22</f>
        <v>846317</v>
      </c>
      <c r="Z34" s="47">
        <f>'税'!L22</f>
        <v>865731</v>
      </c>
      <c r="AA34" s="47">
        <f>'税'!M22</f>
        <v>877045</v>
      </c>
      <c r="AB34" s="47">
        <f>'税'!N22</f>
        <v>799214</v>
      </c>
      <c r="AC34" s="47">
        <f>'税'!O22</f>
        <v>837696</v>
      </c>
      <c r="AD34" s="47">
        <f>'税'!P22</f>
        <v>771672</v>
      </c>
      <c r="AE34" s="47">
        <f>'税'!Q22</f>
        <v>771370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</row>
    <row r="40" spans="13:31" ht="13.5">
      <c r="M40" s="39" t="str">
        <f>'財政指標'!$M$1</f>
        <v>小川町</v>
      </c>
      <c r="P40" t="s">
        <v>155</v>
      </c>
      <c r="Q40">
        <f>'歳出（性質別）'!B4</f>
        <v>0</v>
      </c>
      <c r="R40" s="47">
        <f>'歳出（性質別）'!D4</f>
        <v>772913</v>
      </c>
      <c r="S40" s="47">
        <f>'歳出（性質別）'!E4</f>
        <v>829375</v>
      </c>
      <c r="T40" s="47">
        <f>'歳出（性質別）'!F4</f>
        <v>899769</v>
      </c>
      <c r="U40" s="47">
        <f>'歳出（性質別）'!G4</f>
        <v>947375</v>
      </c>
      <c r="V40" s="47">
        <f>'歳出（性質別）'!H4</f>
        <v>962682</v>
      </c>
      <c r="W40" s="47">
        <f>'歳出（性質別）'!I4</f>
        <v>977366</v>
      </c>
      <c r="X40" s="47">
        <f>'歳出（性質別）'!J4</f>
        <v>992939</v>
      </c>
      <c r="Y40" s="47">
        <f>'歳出（性質別）'!K4</f>
        <v>1010004</v>
      </c>
      <c r="Z40" s="47">
        <f>'歳出（性質別）'!L4</f>
        <v>1035320</v>
      </c>
      <c r="AA40" s="47">
        <f>'歳出（性質別）'!M4</f>
        <v>1014406</v>
      </c>
      <c r="AB40" s="47">
        <f>'歳出（性質別）'!N4</f>
        <v>1006776</v>
      </c>
      <c r="AC40" s="47">
        <f>'歳出（性質別）'!O4</f>
        <v>1019065</v>
      </c>
      <c r="AD40" s="47">
        <f>'歳出（性質別）'!P4</f>
        <v>955316</v>
      </c>
      <c r="AE40" s="47">
        <f>'歳出（性質別）'!Q4</f>
        <v>934445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17883</v>
      </c>
      <c r="S41" s="47">
        <f>'歳出（性質別）'!E6</f>
        <v>24000</v>
      </c>
      <c r="T41" s="47">
        <f>'歳出（性質別）'!F6</f>
        <v>24222</v>
      </c>
      <c r="U41" s="47">
        <f>'歳出（性質別）'!G6</f>
        <v>102360</v>
      </c>
      <c r="V41" s="47">
        <f>'歳出（性質別）'!H6</f>
        <v>115390</v>
      </c>
      <c r="W41" s="47">
        <f>'歳出（性質別）'!I6</f>
        <v>107242</v>
      </c>
      <c r="X41" s="47">
        <f>'歳出（性質別）'!J6</f>
        <v>129810</v>
      </c>
      <c r="Y41" s="47">
        <f>'歳出（性質別）'!K6</f>
        <v>164857</v>
      </c>
      <c r="Z41" s="47">
        <f>'歳出（性質別）'!L6</f>
        <v>212700</v>
      </c>
      <c r="AA41" s="47">
        <f>'歳出（性質別）'!M6</f>
        <v>70845</v>
      </c>
      <c r="AB41" s="47">
        <f>'歳出（性質別）'!N6</f>
        <v>86111</v>
      </c>
      <c r="AC41" s="47">
        <f>'歳出（性質別）'!O6</f>
        <v>98531</v>
      </c>
      <c r="AD41" s="47">
        <f>'歳出（性質別）'!P6</f>
        <v>115395</v>
      </c>
      <c r="AE41" s="47">
        <f>'歳出（性質別）'!Q6</f>
        <v>133791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151108</v>
      </c>
      <c r="S42" s="47">
        <f>'歳出（性質別）'!E7</f>
        <v>178325</v>
      </c>
      <c r="T42" s="47">
        <f>'歳出（性質別）'!F7</f>
        <v>181254</v>
      </c>
      <c r="U42" s="47">
        <f>'歳出（性質別）'!G7</f>
        <v>195171</v>
      </c>
      <c r="V42" s="47">
        <f>'歳出（性質別）'!H7</f>
        <v>207336</v>
      </c>
      <c r="W42" s="47">
        <f>'歳出（性質別）'!I7</f>
        <v>200677</v>
      </c>
      <c r="X42" s="47">
        <f>'歳出（性質別）'!J7</f>
        <v>216532</v>
      </c>
      <c r="Y42" s="47">
        <f>'歳出（性質別）'!K7</f>
        <v>195798</v>
      </c>
      <c r="Z42" s="47">
        <f>'歳出（性質別）'!L7</f>
        <v>215428</v>
      </c>
      <c r="AA42" s="47">
        <f>'歳出（性質別）'!M7</f>
        <v>174895</v>
      </c>
      <c r="AB42" s="47">
        <f>'歳出（性質別）'!N7</f>
        <v>152836</v>
      </c>
      <c r="AC42" s="47">
        <f>'歳出（性質別）'!O7</f>
        <v>201850</v>
      </c>
      <c r="AD42" s="47">
        <f>'歳出（性質別）'!P7</f>
        <v>221798</v>
      </c>
      <c r="AE42" s="47">
        <f>'歳出（性質別）'!Q7</f>
        <v>219765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414696</v>
      </c>
      <c r="S43" s="47">
        <f>'歳出（性質別）'!E10</f>
        <v>514217</v>
      </c>
      <c r="T43" s="47">
        <f>'歳出（性質別）'!F10</f>
        <v>490132</v>
      </c>
      <c r="U43" s="47">
        <f>'歳出（性質別）'!G10</f>
        <v>457342</v>
      </c>
      <c r="V43" s="47">
        <f>'歳出（性質別）'!H10</f>
        <v>493425</v>
      </c>
      <c r="W43" s="47">
        <f>'歳出（性質別）'!I10</f>
        <v>445046</v>
      </c>
      <c r="X43" s="47">
        <f>'歳出（性質別）'!J10</f>
        <v>448372</v>
      </c>
      <c r="Y43" s="47">
        <f>'歳出（性質別）'!K10</f>
        <v>451333</v>
      </c>
      <c r="Z43" s="47">
        <f>'歳出（性質別）'!L10</f>
        <v>429061</v>
      </c>
      <c r="AA43" s="47">
        <f>'歳出（性質別）'!M10</f>
        <v>449842</v>
      </c>
      <c r="AB43" s="47">
        <f>'歳出（性質別）'!N10</f>
        <v>453810</v>
      </c>
      <c r="AC43" s="47">
        <f>'歳出（性質別）'!O10</f>
        <v>438578</v>
      </c>
      <c r="AD43" s="47">
        <f>'歳出（性質別）'!P10</f>
        <v>417726</v>
      </c>
      <c r="AE43" s="47">
        <f>'歳出（性質別）'!Q10</f>
        <v>439976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29896</v>
      </c>
      <c r="S44" s="47">
        <f>'歳出（性質別）'!E11</f>
        <v>38234</v>
      </c>
      <c r="T44" s="47">
        <f>'歳出（性質別）'!F11</f>
        <v>27170</v>
      </c>
      <c r="U44" s="47">
        <f>'歳出（性質別）'!G11</f>
        <v>22940</v>
      </c>
      <c r="V44" s="47">
        <f>'歳出（性質別）'!H11</f>
        <v>26453</v>
      </c>
      <c r="W44" s="47">
        <f>'歳出（性質別）'!I11</f>
        <v>20067</v>
      </c>
      <c r="X44" s="47">
        <f>'歳出（性質別）'!J11</f>
        <v>28087</v>
      </c>
      <c r="Y44" s="47">
        <f>'歳出（性質別）'!K11</f>
        <v>22054</v>
      </c>
      <c r="Z44" s="47">
        <f>'歳出（性質別）'!L11</f>
        <v>35759</v>
      </c>
      <c r="AA44" s="47">
        <f>'歳出（性質別）'!M11</f>
        <v>29204</v>
      </c>
      <c r="AB44" s="47">
        <f>'歳出（性質別）'!N11</f>
        <v>27020</v>
      </c>
      <c r="AC44" s="47">
        <f>'歳出（性質別）'!O11</f>
        <v>22874</v>
      </c>
      <c r="AD44" s="47">
        <f>'歳出（性質別）'!P11</f>
        <v>37547</v>
      </c>
      <c r="AE44" s="47">
        <f>'歳出（性質別）'!Q11</f>
        <v>33798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1099</v>
      </c>
      <c r="S45" s="47">
        <f>'歳出（性質別）'!E16</f>
        <v>336</v>
      </c>
      <c r="T45" s="47">
        <f>'歳出（性質別）'!F16</f>
        <v>492</v>
      </c>
      <c r="U45" s="47">
        <f>'歳出（性質別）'!G16</f>
        <v>636</v>
      </c>
      <c r="V45" s="47">
        <f>'歳出（性質別）'!H16</f>
        <v>816</v>
      </c>
      <c r="W45" s="47">
        <f>'歳出（性質別）'!I16</f>
        <v>540</v>
      </c>
      <c r="X45" s="47">
        <f>'歳出（性質別）'!J16</f>
        <v>480</v>
      </c>
      <c r="Y45" s="47">
        <f>'歳出（性質別）'!K16</f>
        <v>820</v>
      </c>
      <c r="Z45" s="47">
        <f>'歳出（性質別）'!L16</f>
        <v>940</v>
      </c>
      <c r="AA45" s="47">
        <f>'歳出（性質別）'!M16</f>
        <v>1973</v>
      </c>
      <c r="AB45" s="47">
        <f>'歳出（性質別）'!N16</f>
        <v>21756</v>
      </c>
      <c r="AC45" s="47">
        <f>'歳出（性質別）'!O16</f>
        <v>768</v>
      </c>
      <c r="AD45" s="47">
        <f>'歳出（性質別）'!P16</f>
        <v>1188</v>
      </c>
      <c r="AE45" s="47">
        <f>'歳出（性質別）'!Q16</f>
        <v>11068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721526</v>
      </c>
      <c r="S46" s="47">
        <f>'歳出（性質別）'!E18</f>
        <v>623897</v>
      </c>
      <c r="T46" s="47">
        <f>'歳出（性質別）'!F18</f>
        <v>781793</v>
      </c>
      <c r="U46" s="47">
        <f>'歳出（性質別）'!G18</f>
        <v>537335</v>
      </c>
      <c r="V46" s="47">
        <f>'歳出（性質別）'!H18</f>
        <v>517002</v>
      </c>
      <c r="W46" s="47">
        <f>'歳出（性質別）'!I18</f>
        <v>574449</v>
      </c>
      <c r="X46" s="47">
        <f>'歳出（性質別）'!J18</f>
        <v>556934</v>
      </c>
      <c r="Y46" s="47">
        <f>'歳出（性質別）'!K18</f>
        <v>675393</v>
      </c>
      <c r="Z46" s="47">
        <f>'歳出（性質別）'!L18</f>
        <v>583120</v>
      </c>
      <c r="AA46" s="47">
        <f>'歳出（性質別）'!M18</f>
        <v>1064227</v>
      </c>
      <c r="AB46" s="47">
        <f>'歳出（性質別）'!N18</f>
        <v>1812273</v>
      </c>
      <c r="AC46" s="47">
        <f>'歳出（性質別）'!O18</f>
        <v>301961</v>
      </c>
      <c r="AD46" s="47">
        <f>'歳出（性質別）'!P18</f>
        <v>268126</v>
      </c>
      <c r="AE46" s="47">
        <f>'歳出（性質別）'!Q18</f>
        <v>262621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2798875</v>
      </c>
      <c r="S47" s="47">
        <f>'歳出（性質別）'!E23</f>
        <v>3039106</v>
      </c>
      <c r="T47" s="47">
        <f>'歳出（性質別）'!F23</f>
        <v>3239764</v>
      </c>
      <c r="U47" s="47">
        <f>'歳出（性質別）'!G23</f>
        <v>2930492</v>
      </c>
      <c r="V47" s="47">
        <f>'歳出（性質別）'!H23</f>
        <v>3058380</v>
      </c>
      <c r="W47" s="47">
        <f>'歳出（性質別）'!I23</f>
        <v>3118157</v>
      </c>
      <c r="X47" s="47">
        <f>'歳出（性質別）'!J23</f>
        <v>3103713</v>
      </c>
      <c r="Y47" s="47">
        <f>'歳出（性質別）'!K23</f>
        <v>3249052</v>
      </c>
      <c r="Z47" s="47">
        <f>'歳出（性質別）'!L23</f>
        <v>3330342</v>
      </c>
      <c r="AA47" s="47">
        <f>'歳出（性質別）'!M23</f>
        <v>3538823</v>
      </c>
      <c r="AB47" s="47">
        <f>'歳出（性質別）'!N23</f>
        <v>4511008</v>
      </c>
      <c r="AC47" s="47">
        <f>'歳出（性質別）'!O23</f>
        <v>2858882</v>
      </c>
      <c r="AD47" s="47">
        <f>'歳出（性質別）'!P23</f>
        <v>2736719</v>
      </c>
      <c r="AE47" s="47">
        <f>'歳出（性質別）'!Q23</f>
        <v>2775396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521341</v>
      </c>
      <c r="S55" s="47">
        <f>'歳出（目的別）'!E5</f>
        <v>659709</v>
      </c>
      <c r="T55" s="47">
        <f>'歳出（目的別）'!F5</f>
        <v>648358</v>
      </c>
      <c r="U55" s="47">
        <f>'歳出（目的別）'!G5</f>
        <v>561602</v>
      </c>
      <c r="V55" s="47">
        <f>'歳出（目的別）'!H5</f>
        <v>524220</v>
      </c>
      <c r="W55" s="47">
        <f>'歳出（目的別）'!I5</f>
        <v>538356</v>
      </c>
      <c r="X55" s="47">
        <f>'歳出（目的別）'!J5</f>
        <v>519474</v>
      </c>
      <c r="Y55" s="47">
        <f>'歳出（目的別）'!K5</f>
        <v>521455</v>
      </c>
      <c r="Z55" s="47">
        <f>'歳出（目的別）'!L5</f>
        <v>550095</v>
      </c>
      <c r="AA55" s="47">
        <f>'歳出（目的別）'!M5</f>
        <v>482496</v>
      </c>
      <c r="AB55" s="47">
        <f>'歳出（目的別）'!N5</f>
        <v>645043</v>
      </c>
      <c r="AC55" s="47">
        <f>'歳出（目的別）'!O5</f>
        <v>539879</v>
      </c>
      <c r="AD55" s="47">
        <f>'歳出（目的別）'!P5</f>
        <v>457069</v>
      </c>
      <c r="AE55" s="47">
        <f>'歳出（目的別）'!Q5</f>
        <v>479316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252344</v>
      </c>
      <c r="S56" s="47">
        <f>'歳出（目的別）'!E6</f>
        <v>272268</v>
      </c>
      <c r="T56" s="47">
        <f>'歳出（目的別）'!F6</f>
        <v>375231</v>
      </c>
      <c r="U56" s="47">
        <f>'歳出（目的別）'!G6</f>
        <v>403581</v>
      </c>
      <c r="V56" s="47">
        <f>'歳出（目的別）'!H6</f>
        <v>423789</v>
      </c>
      <c r="W56" s="47">
        <f>'歳出（目的別）'!I6</f>
        <v>459476</v>
      </c>
      <c r="X56" s="47">
        <f>'歳出（目的別）'!J6</f>
        <v>512773</v>
      </c>
      <c r="Y56" s="47">
        <f>'歳出（目的別）'!K6</f>
        <v>668279</v>
      </c>
      <c r="Z56" s="47">
        <f>'歳出（目的別）'!L6</f>
        <v>706348</v>
      </c>
      <c r="AA56" s="47">
        <f>'歳出（目的別）'!M6</f>
        <v>750693</v>
      </c>
      <c r="AB56" s="47">
        <f>'歳出（目的別）'!N6</f>
        <v>1975457</v>
      </c>
      <c r="AC56" s="47">
        <f>'歳出（目的別）'!O6</f>
        <v>552935</v>
      </c>
      <c r="AD56" s="47">
        <f>'歳出（目的別）'!P6</f>
        <v>528876</v>
      </c>
      <c r="AE56" s="47">
        <f>'歳出（目的別）'!Q6</f>
        <v>542782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199159</v>
      </c>
      <c r="S57" s="47">
        <f>'歳出（目的別）'!E7</f>
        <v>298569</v>
      </c>
      <c r="T57" s="47">
        <f>'歳出（目的別）'!F7</f>
        <v>290702</v>
      </c>
      <c r="U57" s="47">
        <f>'歳出（目的別）'!G7</f>
        <v>253058</v>
      </c>
      <c r="V57" s="47">
        <f>'歳出（目的別）'!H7</f>
        <v>245890</v>
      </c>
      <c r="W57" s="47">
        <f>'歳出（目的別）'!I7</f>
        <v>228365</v>
      </c>
      <c r="X57" s="47">
        <f>'歳出（目的別）'!J7</f>
        <v>250573</v>
      </c>
      <c r="Y57" s="47">
        <f>'歳出（目的別）'!K7</f>
        <v>233119</v>
      </c>
      <c r="Z57" s="47">
        <f>'歳出（目的別）'!L7</f>
        <v>263599</v>
      </c>
      <c r="AA57" s="47">
        <f>'歳出（目的別）'!M7</f>
        <v>262766</v>
      </c>
      <c r="AB57" s="47">
        <f>'歳出（目的別）'!N7</f>
        <v>259291</v>
      </c>
      <c r="AC57" s="47">
        <f>'歳出（目的別）'!O7</f>
        <v>252934</v>
      </c>
      <c r="AD57" s="47">
        <f>'歳出（目的別）'!P7</f>
        <v>248103</v>
      </c>
      <c r="AE57" s="47">
        <f>'歳出（目的別）'!Q7</f>
        <v>246447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420401</v>
      </c>
      <c r="S58" s="47">
        <f>'歳出（目的別）'!E9</f>
        <v>295682</v>
      </c>
      <c r="T58" s="47">
        <f>'歳出（目的別）'!F9</f>
        <v>311291</v>
      </c>
      <c r="U58" s="47">
        <f>'歳出（目的別）'!G9</f>
        <v>364801</v>
      </c>
      <c r="V58" s="47">
        <f>'歳出（目的別）'!H9</f>
        <v>350437</v>
      </c>
      <c r="W58" s="47">
        <f>'歳出（目的別）'!I9</f>
        <v>489057</v>
      </c>
      <c r="X58" s="47">
        <f>'歳出（目的別）'!J9</f>
        <v>395114</v>
      </c>
      <c r="Y58" s="47">
        <f>'歳出（目的別）'!K9</f>
        <v>265012</v>
      </c>
      <c r="Z58" s="47">
        <f>'歳出（目的別）'!L9</f>
        <v>270063</v>
      </c>
      <c r="AA58" s="47">
        <f>'歳出（目的別）'!M9</f>
        <v>361059</v>
      </c>
      <c r="AB58" s="47">
        <f>'歳出（目的別）'!N9</f>
        <v>239647</v>
      </c>
      <c r="AC58" s="47">
        <f>'歳出（目的別）'!O9</f>
        <v>245613</v>
      </c>
      <c r="AD58" s="47">
        <f>'歳出（目的別）'!P9</f>
        <v>220543</v>
      </c>
      <c r="AE58" s="47">
        <f>'歳出（目的別）'!Q9</f>
        <v>175009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22253</v>
      </c>
      <c r="S59" s="47">
        <f>'歳出（目的別）'!E10</f>
        <v>46435</v>
      </c>
      <c r="T59" s="47">
        <f>'歳出（目的別）'!F10</f>
        <v>40991</v>
      </c>
      <c r="U59" s="47">
        <f>'歳出（目的別）'!G10</f>
        <v>38145</v>
      </c>
      <c r="V59" s="47">
        <f>'歳出（目的別）'!H10</f>
        <v>37321</v>
      </c>
      <c r="W59" s="47">
        <f>'歳出（目的別）'!I10</f>
        <v>38071</v>
      </c>
      <c r="X59" s="47">
        <f>'歳出（目的別）'!J10</f>
        <v>40180</v>
      </c>
      <c r="Y59" s="47">
        <f>'歳出（目的別）'!K10</f>
        <v>55189</v>
      </c>
      <c r="Z59" s="47">
        <f>'歳出（目的別）'!L10</f>
        <v>50499</v>
      </c>
      <c r="AA59" s="47">
        <f>'歳出（目的別）'!M10</f>
        <v>46595</v>
      </c>
      <c r="AB59" s="47">
        <f>'歳出（目的別）'!N10</f>
        <v>49067</v>
      </c>
      <c r="AC59" s="47">
        <f>'歳出（目的別）'!O10</f>
        <v>39029</v>
      </c>
      <c r="AD59" s="47">
        <f>'歳出（目的別）'!P10</f>
        <v>40184</v>
      </c>
      <c r="AE59" s="47">
        <f>'歳出（目的別）'!Q10</f>
        <v>56208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456990</v>
      </c>
      <c r="S60" s="47">
        <f>'歳出（目的別）'!E11</f>
        <v>429487</v>
      </c>
      <c r="T60" s="47">
        <f>'歳出（目的別）'!F11</f>
        <v>414845</v>
      </c>
      <c r="U60" s="47">
        <f>'歳出（目的別）'!G11</f>
        <v>386896</v>
      </c>
      <c r="V60" s="47">
        <f>'歳出（目的別）'!H11</f>
        <v>409576</v>
      </c>
      <c r="W60" s="47">
        <f>'歳出（目的別）'!I11</f>
        <v>403996</v>
      </c>
      <c r="X60" s="47">
        <f>'歳出（目的別）'!J11</f>
        <v>433587</v>
      </c>
      <c r="Y60" s="47">
        <f>'歳出（目的別）'!K11</f>
        <v>569655</v>
      </c>
      <c r="Z60" s="47">
        <f>'歳出（目的別）'!L11</f>
        <v>472428</v>
      </c>
      <c r="AA60" s="47">
        <f>'歳出（目的別）'!M11</f>
        <v>608869</v>
      </c>
      <c r="AB60" s="47">
        <f>'歳出（目的別）'!N11</f>
        <v>448831</v>
      </c>
      <c r="AC60" s="47">
        <f>'歳出（目的別）'!O11</f>
        <v>326967</v>
      </c>
      <c r="AD60" s="47">
        <f>'歳出（目的別）'!P11</f>
        <v>387243</v>
      </c>
      <c r="AE60" s="47">
        <f>'歳出（目的別）'!Q11</f>
        <v>396967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532834</v>
      </c>
      <c r="S61" s="47">
        <f>'歳出（目的別）'!E13</f>
        <v>623494</v>
      </c>
      <c r="T61" s="47">
        <f>'歳出（目的別）'!F13</f>
        <v>710492</v>
      </c>
      <c r="U61" s="47">
        <f>'歳出（目的別）'!G13</f>
        <v>498751</v>
      </c>
      <c r="V61" s="47">
        <f>'歳出（目的別）'!H13</f>
        <v>585228</v>
      </c>
      <c r="W61" s="47">
        <f>'歳出（目的別）'!I13</f>
        <v>480041</v>
      </c>
      <c r="X61" s="47">
        <f>'歳出（目的別）'!J13</f>
        <v>498599</v>
      </c>
      <c r="Y61" s="47">
        <f>'歳出（目的別）'!K13</f>
        <v>470381</v>
      </c>
      <c r="Z61" s="47">
        <f>'歳出（目的別）'!L13</f>
        <v>502231</v>
      </c>
      <c r="AA61" s="47">
        <f>'歳出（目的別）'!M13</f>
        <v>605884</v>
      </c>
      <c r="AB61" s="47">
        <f>'歳出（目的別）'!N13</f>
        <v>438433</v>
      </c>
      <c r="AC61" s="47">
        <f>'歳出（目的別）'!O13</f>
        <v>440290</v>
      </c>
      <c r="AD61" s="47">
        <f>'歳出（目的別）'!P13</f>
        <v>395788</v>
      </c>
      <c r="AE61" s="47">
        <f>'歳出（目的別）'!Q13</f>
        <v>420704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151109</v>
      </c>
      <c r="S62" s="47">
        <f>'歳出（目的別）'!E15</f>
        <v>178326</v>
      </c>
      <c r="T62" s="47">
        <f>'歳出（目的別）'!F15</f>
        <v>181255</v>
      </c>
      <c r="U62" s="47">
        <f>'歳出（目的別）'!G15</f>
        <v>195207</v>
      </c>
      <c r="V62" s="47">
        <f>'歳出（目的別）'!H15</f>
        <v>207350</v>
      </c>
      <c r="W62" s="47">
        <f>'歳出（目的別）'!I15</f>
        <v>200717</v>
      </c>
      <c r="X62" s="47">
        <f>'歳出（目的別）'!J15</f>
        <v>216545</v>
      </c>
      <c r="Y62" s="47">
        <f>'歳出（目的別）'!K15</f>
        <v>195798</v>
      </c>
      <c r="Z62" s="47">
        <f>'歳出（目的別）'!L15</f>
        <v>215428</v>
      </c>
      <c r="AA62" s="47">
        <f>'歳出（目的別）'!M15</f>
        <v>174895</v>
      </c>
      <c r="AB62" s="47">
        <f>'歳出（目的別）'!N15</f>
        <v>152836</v>
      </c>
      <c r="AC62" s="47">
        <f>'歳出（目的別）'!O15</f>
        <v>201850</v>
      </c>
      <c r="AD62" s="47">
        <f>'歳出（目的別）'!P15</f>
        <v>221798</v>
      </c>
      <c r="AE62" s="47">
        <f>'歳出（目的別）'!Q15</f>
        <v>219765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2798875</v>
      </c>
      <c r="S63" s="47">
        <f>'歳出（目的別）'!E19</f>
        <v>3039106</v>
      </c>
      <c r="T63" s="47">
        <f>'歳出（目的別）'!F19</f>
        <v>3239764</v>
      </c>
      <c r="U63" s="47">
        <f>'歳出（目的別）'!G19</f>
        <v>2930492</v>
      </c>
      <c r="V63" s="47">
        <f>'歳出（目的別）'!H19</f>
        <v>3058380</v>
      </c>
      <c r="W63" s="47">
        <f>'歳出（目的別）'!I19</f>
        <v>3118157</v>
      </c>
      <c r="X63" s="47">
        <f>'歳出（目的別）'!J19</f>
        <v>3103713</v>
      </c>
      <c r="Y63" s="47">
        <f>'歳出（目的別）'!K19</f>
        <v>3249052</v>
      </c>
      <c r="Z63" s="47">
        <f>'歳出（目的別）'!L19</f>
        <v>3330342</v>
      </c>
      <c r="AA63" s="47">
        <f>'歳出（目的別）'!M19</f>
        <v>3538823</v>
      </c>
      <c r="AB63" s="47">
        <f>'歳出（目的別）'!N19</f>
        <v>4511008</v>
      </c>
      <c r="AC63" s="47">
        <f>'歳出（目的別）'!O19</f>
        <v>2858882</v>
      </c>
      <c r="AD63" s="47">
        <f>'歳出（目的別）'!P19</f>
        <v>2736719</v>
      </c>
      <c r="AE63" s="47">
        <f>'歳出（目的別）'!Q19</f>
        <v>2775396</v>
      </c>
    </row>
    <row r="77" spans="13:31" ht="13.5">
      <c r="M77" t="str">
        <f>'財政指標'!$M$1</f>
        <v>小川町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38040</v>
      </c>
      <c r="S78" s="47">
        <f>'歳出（性質別）'!E19</f>
        <v>142089</v>
      </c>
      <c r="T78" s="47">
        <f>'歳出（性質別）'!F19</f>
        <v>269200</v>
      </c>
      <c r="U78" s="47">
        <f>'歳出（性質別）'!G19</f>
        <v>178194</v>
      </c>
      <c r="V78" s="47">
        <f>'歳出（性質別）'!H19</f>
        <v>294101</v>
      </c>
      <c r="W78" s="47">
        <f>'歳出（性質別）'!I19</f>
        <v>241976</v>
      </c>
      <c r="X78" s="47">
        <f>'歳出（性質別）'!J19</f>
        <v>133972</v>
      </c>
      <c r="Y78" s="47">
        <f>'歳出（性質別）'!K19</f>
        <v>46759</v>
      </c>
      <c r="Z78" s="47">
        <f>'歳出（性質別）'!L19</f>
        <v>81860</v>
      </c>
      <c r="AA78" s="47">
        <f>'歳出（性質別）'!M19</f>
        <v>357423</v>
      </c>
      <c r="AB78" s="47">
        <f>'歳出（性質別）'!N19</f>
        <v>10263</v>
      </c>
      <c r="AC78" s="47">
        <f>'歳出（性質別）'!O19</f>
        <v>22271</v>
      </c>
      <c r="AD78" s="47">
        <f>'歳出（性質別）'!P19</f>
        <v>51492</v>
      </c>
      <c r="AE78" s="47">
        <f>'歳出（性質別）'!Q19</f>
        <v>26048</v>
      </c>
    </row>
    <row r="79" spans="13:31" ht="13.5">
      <c r="M79" s="39" t="str">
        <f>'財政指標'!$M$1</f>
        <v>小川町</v>
      </c>
      <c r="P79" t="s">
        <v>172</v>
      </c>
      <c r="Q79">
        <f>'歳出（性質別）'!B20</f>
        <v>0</v>
      </c>
      <c r="R79" s="47">
        <f>'歳出（性質別）'!D20</f>
        <v>683486</v>
      </c>
      <c r="S79" s="47">
        <f>'歳出（性質別）'!E20</f>
        <v>481808</v>
      </c>
      <c r="T79" s="47">
        <f>'歳出（性質別）'!F20</f>
        <v>512593</v>
      </c>
      <c r="U79" s="47">
        <f>'歳出（性質別）'!G20</f>
        <v>359141</v>
      </c>
      <c r="V79" s="47">
        <f>'歳出（性質別）'!H20</f>
        <v>222901</v>
      </c>
      <c r="W79" s="47">
        <f>'歳出（性質別）'!I20</f>
        <v>332473</v>
      </c>
      <c r="X79" s="47">
        <f>'歳出（性質別）'!J20</f>
        <v>422962</v>
      </c>
      <c r="Y79" s="47">
        <f>'歳出（性質別）'!K20</f>
        <v>628634</v>
      </c>
      <c r="Z79" s="47">
        <f>'歳出（性質別）'!L20</f>
        <v>480413</v>
      </c>
      <c r="AA79" s="47">
        <f>'歳出（性質別）'!M20</f>
        <v>706804</v>
      </c>
      <c r="AB79" s="47">
        <f>'歳出（性質別）'!N20</f>
        <v>1802010</v>
      </c>
      <c r="AC79" s="47">
        <f>'歳出（性質別）'!O20</f>
        <v>279690</v>
      </c>
      <c r="AD79" s="47">
        <f>'歳出（性質別）'!P20</f>
        <v>216634</v>
      </c>
      <c r="AE79" s="47">
        <f>'歳出（性質別）'!Q20</f>
        <v>236573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2798875</v>
      </c>
      <c r="S94" s="47">
        <f>'財政指標'!F6</f>
        <v>3039106</v>
      </c>
      <c r="T94" s="47">
        <f>'財政指標'!G6</f>
        <v>3239764</v>
      </c>
      <c r="U94" s="47">
        <f>'財政指標'!H6</f>
        <v>2930492</v>
      </c>
      <c r="V94" s="47">
        <f>'財政指標'!I6</f>
        <v>3058380</v>
      </c>
      <c r="W94" s="47">
        <f>'財政指標'!J6</f>
        <v>3118157</v>
      </c>
      <c r="X94" s="47">
        <f>'財政指標'!K6</f>
        <v>3103713</v>
      </c>
      <c r="Y94" s="47">
        <f>'財政指標'!L6</f>
        <v>3249052</v>
      </c>
      <c r="Z94" s="47">
        <f>'財政指標'!M6</f>
        <v>3330342</v>
      </c>
      <c r="AA94" s="47">
        <f>'財政指標'!N6</f>
        <v>3538823</v>
      </c>
      <c r="AB94" s="47">
        <f>'財政指標'!O6</f>
        <v>4511008</v>
      </c>
      <c r="AC94" s="47">
        <f>'財政指標'!P6</f>
        <v>2858882</v>
      </c>
      <c r="AD94" s="47">
        <f>'財政指標'!Q6</f>
        <v>2736719</v>
      </c>
      <c r="AE94" s="47">
        <f>'財政指標'!R6</f>
        <v>2775396</v>
      </c>
    </row>
    <row r="95" spans="16:31" ht="13.5">
      <c r="P95" t="s">
        <v>154</v>
      </c>
      <c r="Q95">
        <f>'財政指標'!B29</f>
        <v>0</v>
      </c>
      <c r="R95" s="47">
        <f>'財政指標'!E29</f>
        <v>1199685</v>
      </c>
      <c r="S95" s="47">
        <f>'財政指標'!F29</f>
        <v>1176443</v>
      </c>
      <c r="T95" s="47">
        <f>'財政指標'!G29</f>
        <v>1252303</v>
      </c>
      <c r="U95" s="47">
        <f>'財政指標'!H29</f>
        <v>1243628</v>
      </c>
      <c r="V95" s="47">
        <f>'財政指標'!I29</f>
        <v>1315367</v>
      </c>
      <c r="W95" s="47">
        <f>'財政指標'!J29</f>
        <v>1309652</v>
      </c>
      <c r="X95" s="47">
        <f>'財政指標'!K29</f>
        <v>1265642</v>
      </c>
      <c r="Y95" s="47">
        <f>'財政指標'!L29</f>
        <v>1332391</v>
      </c>
      <c r="Z95" s="47">
        <f>'財政指標'!M29</f>
        <v>1356412</v>
      </c>
      <c r="AA95" s="47">
        <f>'財政指標'!N29</f>
        <v>1607479</v>
      </c>
      <c r="AB95" s="47">
        <f>'財政指標'!O29</f>
        <v>3184781</v>
      </c>
      <c r="AC95" s="47">
        <f>'財政指標'!P29</f>
        <v>3303381</v>
      </c>
      <c r="AD95" s="47">
        <f>'財政指標'!Q29</f>
        <v>3564757</v>
      </c>
      <c r="AE95" s="47">
        <f>'財政指標'!R29</f>
        <v>3751950</v>
      </c>
    </row>
  </sheetData>
  <sheetProtection/>
  <printOptions/>
  <pageMargins left="0.7874015748031497" right="0.7874015748031497" top="0.7874015748031497" bottom="0.71" header="0" footer="0.5118110236220472"/>
  <pageSetup firstPageNumber="10" useFirstPageNumber="1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2007-02-19T20:27:46Z</cp:lastPrinted>
  <dcterms:created xsi:type="dcterms:W3CDTF">2002-01-04T12:12:41Z</dcterms:created>
  <dcterms:modified xsi:type="dcterms:W3CDTF">2007-11-12T07:29:25Z</dcterms:modified>
  <cp:category/>
  <cp:version/>
  <cp:contentType/>
  <cp:contentStatus/>
</cp:coreProperties>
</file>