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5470ba1593ee380f/ドキュメント/市町財政/市町村（91～19）/"/>
    </mc:Choice>
  </mc:AlternateContent>
  <xr:revisionPtr revIDLastSave="33" documentId="10_ncr:8100000_{C0BE34F6-AE24-4023-8B57-A087E133A324}" xr6:coauthVersionLast="47" xr6:coauthVersionMax="47" xr10:uidLastSave="{8277FB1F-AAB3-4307-A2BE-E16504AB26A7}"/>
  <bookViews>
    <workbookView xWindow="6996" yWindow="468" windowWidth="15864" windowHeight="11340" tabRatio="541" xr2:uid="{00000000-000D-0000-FFFF-FFFF00000000}"/>
  </bookViews>
  <sheets>
    <sheet name="財政指標" sheetId="4" r:id="rId1"/>
    <sheet name="歳入" sheetId="1" r:id="rId2"/>
    <sheet name="税" sheetId="2" r:id="rId3"/>
    <sheet name="歳出（性質別）" sheetId="5" r:id="rId4"/>
    <sheet name="歳出（目的別）" sheetId="3" r:id="rId5"/>
    <sheet name="グラフ" sheetId="9" r:id="rId6"/>
  </sheets>
  <definedNames>
    <definedName name="_xlnm.Print_Area" localSheetId="5">グラフ!$A$1:$N$231</definedName>
    <definedName name="_xlnm.Print_Area" localSheetId="3">'歳出（性質別）'!$A$1:$AF$53</definedName>
    <definedName name="_xlnm.Print_Area" localSheetId="4">'歳出（目的別）'!$A$1:$AF$47</definedName>
    <definedName name="_xlnm.Print_Area" localSheetId="1">歳入!$A$1:$AF$74</definedName>
    <definedName name="_xlnm.Print_Area" localSheetId="0">財政指標!$A$1:$AG$39</definedName>
    <definedName name="_xlnm.Print_Area" localSheetId="2">税!$A$1:$AF$50</definedName>
    <definedName name="_xlnm.Print_Titles" localSheetId="3">'歳出（性質別）'!$A:$A</definedName>
    <definedName name="_xlnm.Print_Titles" localSheetId="4">'歳出（目的別）'!$A:$A</definedName>
    <definedName name="_xlnm.Print_Titles" localSheetId="1">歳入!$A:$A</definedName>
    <definedName name="_xlnm.Print_Titles" localSheetId="0">財政指標!$A:$B</definedName>
    <definedName name="_xlnm.Print_Titles" localSheetId="2">税!$A:$A</definedName>
  </definedNames>
  <calcPr calcId="181029"/>
</workbook>
</file>

<file path=xl/calcChain.xml><?xml version="1.0" encoding="utf-8"?>
<calcChain xmlns="http://schemas.openxmlformats.org/spreadsheetml/2006/main">
  <c r="AE29" i="3" l="1"/>
  <c r="U29" i="3"/>
  <c r="K29" i="3"/>
  <c r="U1" i="3"/>
  <c r="AE29" i="5"/>
  <c r="U29" i="5"/>
  <c r="K29" i="5"/>
  <c r="U1" i="5"/>
  <c r="AE29" i="2"/>
  <c r="U29" i="2"/>
  <c r="K29" i="2"/>
  <c r="U1" i="2"/>
  <c r="AE38" i="1"/>
  <c r="U38" i="1"/>
  <c r="K38" i="1"/>
  <c r="U1" i="1"/>
  <c r="AT201" i="9"/>
  <c r="AT200" i="9"/>
  <c r="AT199" i="9"/>
  <c r="AT198" i="9"/>
  <c r="AT161" i="9"/>
  <c r="AT160" i="9"/>
  <c r="AT129" i="9"/>
  <c r="AT128" i="9"/>
  <c r="AT127" i="9"/>
  <c r="AT126" i="9"/>
  <c r="AT125" i="9"/>
  <c r="AT124" i="9"/>
  <c r="AT123" i="9"/>
  <c r="AT122" i="9"/>
  <c r="AT121" i="9"/>
  <c r="AT89" i="9"/>
  <c r="AT88" i="9"/>
  <c r="AT87" i="9"/>
  <c r="AT86" i="9"/>
  <c r="AT85" i="9"/>
  <c r="AT84" i="9"/>
  <c r="AT83" i="9"/>
  <c r="AT82" i="9"/>
  <c r="AT44" i="9"/>
  <c r="AT43" i="9"/>
  <c r="AT42" i="9"/>
  <c r="AT6" i="9"/>
  <c r="AT5" i="9"/>
  <c r="AT4" i="9"/>
  <c r="AT3" i="9"/>
  <c r="AT2" i="9"/>
  <c r="AF46" i="3"/>
  <c r="AF41" i="3"/>
  <c r="AF38" i="3"/>
  <c r="AF35" i="3"/>
  <c r="AF34" i="3"/>
  <c r="AF19" i="3"/>
  <c r="AF43" i="3" s="1"/>
  <c r="AF3" i="3"/>
  <c r="AF31" i="3" s="1"/>
  <c r="AF25" i="5"/>
  <c r="AF24" i="5"/>
  <c r="AF23" i="5"/>
  <c r="AF49" i="5" s="1"/>
  <c r="AF3" i="5"/>
  <c r="AF31" i="5" s="1"/>
  <c r="AF17" i="2"/>
  <c r="AF3" i="2"/>
  <c r="AF31" i="2" s="1"/>
  <c r="AF37" i="1"/>
  <c r="AF36" i="1"/>
  <c r="AF35" i="1"/>
  <c r="AF34" i="1"/>
  <c r="AF33" i="1"/>
  <c r="AF64" i="1" s="1"/>
  <c r="AF3" i="1"/>
  <c r="AF40" i="1" s="1"/>
  <c r="AG33" i="4"/>
  <c r="AG27" i="4"/>
  <c r="AG15" i="4"/>
  <c r="AF44" i="3" l="1"/>
  <c r="AF33" i="3"/>
  <c r="AF45" i="3"/>
  <c r="AT159" i="9"/>
  <c r="AT7" i="9"/>
  <c r="AT41" i="9"/>
  <c r="AT120" i="9"/>
  <c r="AT1" i="9"/>
  <c r="AT81" i="9"/>
  <c r="AF39" i="3"/>
  <c r="AF32" i="3"/>
  <c r="AF40" i="3"/>
  <c r="AF36" i="3"/>
  <c r="AF42" i="3"/>
  <c r="AF37" i="3"/>
  <c r="AF39" i="5"/>
  <c r="AF44" i="5"/>
  <c r="AF45" i="5"/>
  <c r="AF32" i="5"/>
  <c r="AF50" i="5"/>
  <c r="AF33" i="5"/>
  <c r="AF38" i="5"/>
  <c r="AF34" i="5"/>
  <c r="AF40" i="5"/>
  <c r="AF46" i="5"/>
  <c r="AF35" i="5"/>
  <c r="AF41" i="5"/>
  <c r="AF47" i="5"/>
  <c r="AF36" i="5"/>
  <c r="AF42" i="5"/>
  <c r="AF48" i="5"/>
  <c r="AF37" i="5"/>
  <c r="AF43" i="5"/>
  <c r="AF22" i="2"/>
  <c r="AT45" i="9" s="1"/>
  <c r="AF41" i="1"/>
  <c r="AF47" i="1"/>
  <c r="AF53" i="1"/>
  <c r="AF59" i="1"/>
  <c r="AF65" i="1"/>
  <c r="AF71" i="1"/>
  <c r="AF42" i="1"/>
  <c r="AF48" i="1"/>
  <c r="AF54" i="1"/>
  <c r="AF60" i="1"/>
  <c r="AF66" i="1"/>
  <c r="AF72" i="1"/>
  <c r="AF43" i="1"/>
  <c r="AF49" i="1"/>
  <c r="AF55" i="1"/>
  <c r="AF61" i="1"/>
  <c r="AF67" i="1"/>
  <c r="AF73" i="1"/>
  <c r="AF44" i="1"/>
  <c r="AF50" i="1"/>
  <c r="AF56" i="1"/>
  <c r="AF62" i="1"/>
  <c r="AF68" i="1"/>
  <c r="AF74" i="1"/>
  <c r="AF45" i="1"/>
  <c r="AF51" i="1"/>
  <c r="AF57" i="1"/>
  <c r="AF63" i="1"/>
  <c r="AF69" i="1"/>
  <c r="AF46" i="1"/>
  <c r="AF52" i="1"/>
  <c r="AF58" i="1"/>
  <c r="AF47" i="3" l="1"/>
  <c r="AF53" i="5"/>
  <c r="AF51" i="5"/>
  <c r="AF52" i="5"/>
  <c r="AF46" i="2"/>
  <c r="AF40" i="2"/>
  <c r="AF34" i="2"/>
  <c r="AF39" i="2"/>
  <c r="AF33" i="2"/>
  <c r="AF44" i="2"/>
  <c r="AF38" i="2"/>
  <c r="AF32" i="2"/>
  <c r="AF49" i="2"/>
  <c r="AF43" i="2"/>
  <c r="AF37" i="2"/>
  <c r="AF48" i="2"/>
  <c r="AF42" i="2"/>
  <c r="AF36" i="2"/>
  <c r="AF47" i="2"/>
  <c r="AF41" i="2"/>
  <c r="AF35" i="2"/>
  <c r="AF45" i="2"/>
  <c r="AF70" i="1"/>
  <c r="AF50" i="2" l="1"/>
  <c r="AS201" i="9"/>
  <c r="AS200" i="9"/>
  <c r="AS199" i="9"/>
  <c r="AS198" i="9"/>
  <c r="AS161" i="9"/>
  <c r="AS160" i="9"/>
  <c r="AS128" i="9"/>
  <c r="AS127" i="9"/>
  <c r="AS126" i="9"/>
  <c r="AS125" i="9"/>
  <c r="AS124" i="9"/>
  <c r="AS123" i="9"/>
  <c r="AS122" i="9"/>
  <c r="AS121" i="9"/>
  <c r="AS89" i="9"/>
  <c r="AS88" i="9"/>
  <c r="AS87" i="9"/>
  <c r="AS86" i="9"/>
  <c r="AS85" i="9"/>
  <c r="AS84" i="9"/>
  <c r="AS83" i="9"/>
  <c r="AS82" i="9"/>
  <c r="AS44" i="9"/>
  <c r="AS43" i="9"/>
  <c r="AS42" i="9"/>
  <c r="AS7" i="9"/>
  <c r="AS6" i="9"/>
  <c r="AS5" i="9"/>
  <c r="AS4" i="9"/>
  <c r="AS3" i="9"/>
  <c r="AS2" i="9"/>
  <c r="AE3" i="3"/>
  <c r="AE31" i="3" s="1"/>
  <c r="AE43" i="3"/>
  <c r="AE1" i="3"/>
  <c r="AE19" i="3"/>
  <c r="AE42" i="3" s="1"/>
  <c r="AE3" i="5"/>
  <c r="AS159" i="9" s="1"/>
  <c r="AE25" i="5"/>
  <c r="AE24" i="5"/>
  <c r="AE23" i="5"/>
  <c r="AE48" i="5" s="1"/>
  <c r="AE3" i="2"/>
  <c r="AS41" i="9" s="1"/>
  <c r="AE1" i="2"/>
  <c r="AE17" i="2"/>
  <c r="AE3" i="1"/>
  <c r="AS1" i="9" s="1"/>
  <c r="AE1" i="1"/>
  <c r="AE37" i="1"/>
  <c r="AE36" i="1"/>
  <c r="AE35" i="1"/>
  <c r="AE34" i="1"/>
  <c r="AE33" i="1"/>
  <c r="AE69" i="1" s="1"/>
  <c r="AF33" i="4"/>
  <c r="AF27" i="4"/>
  <c r="AF15" i="4"/>
  <c r="AS129" i="9" l="1"/>
  <c r="AE35" i="3"/>
  <c r="AE40" i="3"/>
  <c r="AE31" i="2"/>
  <c r="AE31" i="5"/>
  <c r="AS120" i="9"/>
  <c r="AE40" i="1"/>
  <c r="AS81" i="9"/>
  <c r="AE33" i="3"/>
  <c r="AE34" i="3"/>
  <c r="AE41" i="3"/>
  <c r="AE37" i="3"/>
  <c r="AE44" i="3"/>
  <c r="AE38" i="3"/>
  <c r="AE45" i="3"/>
  <c r="AE32" i="3"/>
  <c r="AE39" i="3"/>
  <c r="AE46" i="3"/>
  <c r="AE36" i="3"/>
  <c r="AE43" i="5"/>
  <c r="AE32" i="5"/>
  <c r="AE44" i="5"/>
  <c r="AE33" i="5"/>
  <c r="AE45" i="5"/>
  <c r="AE37" i="5"/>
  <c r="AE49" i="5"/>
  <c r="AE38" i="5"/>
  <c r="AE50" i="5"/>
  <c r="AE39" i="5"/>
  <c r="AE34" i="5"/>
  <c r="AE52" i="5" s="1"/>
  <c r="AE40" i="5"/>
  <c r="AE46" i="5"/>
  <c r="AE35" i="5"/>
  <c r="AE41" i="5"/>
  <c r="AE47" i="5"/>
  <c r="AE36" i="5"/>
  <c r="AE42" i="5"/>
  <c r="AE22" i="2"/>
  <c r="AS45" i="9" s="1"/>
  <c r="AE58" i="1"/>
  <c r="AE52" i="1"/>
  <c r="AE64" i="1"/>
  <c r="AE46" i="1"/>
  <c r="AE41" i="1"/>
  <c r="AE47" i="1"/>
  <c r="AE53" i="1"/>
  <c r="AE59" i="1"/>
  <c r="AE65" i="1"/>
  <c r="AE71" i="1"/>
  <c r="AE42" i="1"/>
  <c r="AE48" i="1"/>
  <c r="AE54" i="1"/>
  <c r="AE60" i="1"/>
  <c r="AE66" i="1"/>
  <c r="AE72" i="1"/>
  <c r="AE43" i="1"/>
  <c r="AE49" i="1"/>
  <c r="AE55" i="1"/>
  <c r="AE61" i="1"/>
  <c r="AE67" i="1"/>
  <c r="AE73" i="1"/>
  <c r="AE44" i="1"/>
  <c r="AE50" i="1"/>
  <c r="AE56" i="1"/>
  <c r="AE62" i="1"/>
  <c r="AE68" i="1"/>
  <c r="AE74" i="1"/>
  <c r="AE45" i="1"/>
  <c r="AE51" i="1"/>
  <c r="AE57" i="1"/>
  <c r="AE63" i="1"/>
  <c r="AE47" i="3" l="1"/>
  <c r="AE51" i="5"/>
  <c r="AE53" i="5"/>
  <c r="AE44" i="2"/>
  <c r="AE38" i="2"/>
  <c r="AE49" i="2"/>
  <c r="AE43" i="2"/>
  <c r="AE37" i="2"/>
  <c r="AE41" i="2"/>
  <c r="AE46" i="2"/>
  <c r="AE40" i="2"/>
  <c r="AE34" i="2"/>
  <c r="AE39" i="2"/>
  <c r="AE33" i="2"/>
  <c r="AE48" i="2"/>
  <c r="AE42" i="2"/>
  <c r="AE36" i="2"/>
  <c r="AE47" i="2"/>
  <c r="AE35" i="2"/>
  <c r="AE45" i="2"/>
  <c r="AE32" i="2"/>
  <c r="AE70" i="1"/>
  <c r="AE50" i="2" l="1"/>
  <c r="AR201" i="9" l="1"/>
  <c r="AR200" i="9"/>
  <c r="AR199" i="9"/>
  <c r="AR198" i="9"/>
  <c r="AR161" i="9"/>
  <c r="AR160" i="9"/>
  <c r="AR159" i="9"/>
  <c r="AR128" i="9"/>
  <c r="AR127" i="9"/>
  <c r="AR126" i="9"/>
  <c r="AR125" i="9"/>
  <c r="AR124" i="9"/>
  <c r="AR123" i="9"/>
  <c r="AR122" i="9"/>
  <c r="AR121" i="9"/>
  <c r="AR120" i="9"/>
  <c r="AR88" i="9"/>
  <c r="AR87" i="9"/>
  <c r="AR86" i="9"/>
  <c r="AR85" i="9"/>
  <c r="AR84" i="9"/>
  <c r="AR83" i="9"/>
  <c r="AR82" i="9"/>
  <c r="AR81" i="9"/>
  <c r="AR44" i="9"/>
  <c r="AR43" i="9"/>
  <c r="AR41" i="9"/>
  <c r="AR7" i="9"/>
  <c r="AR6" i="9"/>
  <c r="AR5" i="9"/>
  <c r="AR4" i="9"/>
  <c r="AR3" i="9"/>
  <c r="AR2" i="9"/>
  <c r="AR1" i="9"/>
  <c r="AD19" i="3"/>
  <c r="AD46" i="3" s="1"/>
  <c r="AE1" i="5"/>
  <c r="AD25" i="5"/>
  <c r="AD24" i="5"/>
  <c r="AD23" i="5"/>
  <c r="AD49" i="5" s="1"/>
  <c r="AD17" i="2"/>
  <c r="AD4" i="2"/>
  <c r="AR42" i="9" s="1"/>
  <c r="AD37" i="1"/>
  <c r="AD36" i="1"/>
  <c r="AD35" i="1"/>
  <c r="AD34" i="1"/>
  <c r="AD33" i="1"/>
  <c r="AD64" i="1" s="1"/>
  <c r="AE33" i="4"/>
  <c r="AE27" i="4"/>
  <c r="AE15" i="4"/>
  <c r="AR89" i="9" l="1"/>
  <c r="AR129" i="9"/>
  <c r="AD41" i="3"/>
  <c r="AD35" i="3"/>
  <c r="AD43" i="3"/>
  <c r="AD36" i="3"/>
  <c r="AD37" i="3"/>
  <c r="AD32" i="3"/>
  <c r="AD44" i="3"/>
  <c r="AD33" i="3"/>
  <c r="AD39" i="3"/>
  <c r="AD45" i="3"/>
  <c r="AD42" i="3"/>
  <c r="AD38" i="3"/>
  <c r="AD34" i="3"/>
  <c r="AD40" i="3"/>
  <c r="AD33" i="5"/>
  <c r="AD44" i="5"/>
  <c r="AD45" i="5"/>
  <c r="AD50" i="5"/>
  <c r="AD32" i="5"/>
  <c r="AD38" i="5"/>
  <c r="AD39" i="5"/>
  <c r="AD34" i="5"/>
  <c r="AD40" i="5"/>
  <c r="AD46" i="5"/>
  <c r="AD53" i="5" s="1"/>
  <c r="AD35" i="5"/>
  <c r="AD41" i="5"/>
  <c r="AD47" i="5"/>
  <c r="AD36" i="5"/>
  <c r="AD42" i="5"/>
  <c r="AD48" i="5"/>
  <c r="AD37" i="5"/>
  <c r="AD43" i="5"/>
  <c r="AD22" i="2"/>
  <c r="AD41" i="1"/>
  <c r="AD47" i="1"/>
  <c r="AD53" i="1"/>
  <c r="AD59" i="1"/>
  <c r="AD65" i="1"/>
  <c r="AD71" i="1"/>
  <c r="AD42" i="1"/>
  <c r="AD48" i="1"/>
  <c r="AD54" i="1"/>
  <c r="AD60" i="1"/>
  <c r="AD66" i="1"/>
  <c r="AD72" i="1"/>
  <c r="AD43" i="1"/>
  <c r="AD49" i="1"/>
  <c r="AD55" i="1"/>
  <c r="AD61" i="1"/>
  <c r="AD67" i="1"/>
  <c r="AD73" i="1"/>
  <c r="AD44" i="1"/>
  <c r="AD50" i="1"/>
  <c r="AD56" i="1"/>
  <c r="AD62" i="1"/>
  <c r="AD68" i="1"/>
  <c r="AD74" i="1"/>
  <c r="AD45" i="1"/>
  <c r="AD51" i="1"/>
  <c r="AD57" i="1"/>
  <c r="AD63" i="1"/>
  <c r="AD69" i="1"/>
  <c r="AD46" i="1"/>
  <c r="AD52" i="1"/>
  <c r="AD58" i="1"/>
  <c r="AQ201" i="9"/>
  <c r="AP201" i="9"/>
  <c r="AO201" i="9"/>
  <c r="AN201" i="9"/>
  <c r="AM201" i="9"/>
  <c r="AL201" i="9"/>
  <c r="AK201" i="9"/>
  <c r="AJ201" i="9"/>
  <c r="AI201" i="9"/>
  <c r="AH201" i="9"/>
  <c r="AG201" i="9"/>
  <c r="AF201" i="9"/>
  <c r="AE201" i="9"/>
  <c r="AD201" i="9"/>
  <c r="AC201" i="9"/>
  <c r="AB201" i="9"/>
  <c r="AA201" i="9"/>
  <c r="Z201" i="9"/>
  <c r="Y201" i="9"/>
  <c r="X201" i="9"/>
  <c r="W201" i="9"/>
  <c r="V201" i="9"/>
  <c r="U201" i="9"/>
  <c r="T201" i="9"/>
  <c r="S201" i="9"/>
  <c r="P201" i="9"/>
  <c r="R201" i="9"/>
  <c r="Q201" i="9"/>
  <c r="AQ200" i="9"/>
  <c r="AQ199" i="9"/>
  <c r="AQ198" i="9"/>
  <c r="AQ161" i="9"/>
  <c r="AQ160" i="9"/>
  <c r="AQ159" i="9"/>
  <c r="AQ128" i="9"/>
  <c r="AQ127" i="9"/>
  <c r="AQ126" i="9"/>
  <c r="AQ125" i="9"/>
  <c r="AQ124" i="9"/>
  <c r="AQ123" i="9"/>
  <c r="AQ122" i="9"/>
  <c r="AQ121" i="9"/>
  <c r="AQ120" i="9"/>
  <c r="AQ88" i="9"/>
  <c r="AQ87" i="9"/>
  <c r="AQ86" i="9"/>
  <c r="AQ85" i="9"/>
  <c r="AQ84" i="9"/>
  <c r="AQ83" i="9"/>
  <c r="AQ82" i="9"/>
  <c r="AQ81" i="9"/>
  <c r="AQ44" i="9"/>
  <c r="AQ43" i="9"/>
  <c r="AQ41" i="9"/>
  <c r="AQ6" i="9"/>
  <c r="AQ5" i="9"/>
  <c r="AQ4" i="9"/>
  <c r="AQ3" i="9"/>
  <c r="AQ2" i="9"/>
  <c r="AQ1" i="9"/>
  <c r="AD45" i="2" l="1"/>
  <c r="AR45" i="9"/>
  <c r="AD47" i="3"/>
  <c r="AD52" i="5"/>
  <c r="AD51" i="5"/>
  <c r="AD46" i="2"/>
  <c r="AD40" i="2"/>
  <c r="AD34" i="2"/>
  <c r="AD39" i="2"/>
  <c r="AD33" i="2"/>
  <c r="AD44" i="2"/>
  <c r="AD38" i="2"/>
  <c r="AD32" i="2"/>
  <c r="AD49" i="2"/>
  <c r="AD43" i="2"/>
  <c r="AD37" i="2"/>
  <c r="AD48" i="2"/>
  <c r="AD42" i="2"/>
  <c r="AD36" i="2"/>
  <c r="AD47" i="2"/>
  <c r="AD41" i="2"/>
  <c r="AD35" i="2"/>
  <c r="AD70" i="1"/>
  <c r="AC19" i="3"/>
  <c r="AC25" i="5"/>
  <c r="AC24" i="5"/>
  <c r="AC17" i="2"/>
  <c r="AC4" i="2"/>
  <c r="AQ42" i="9" s="1"/>
  <c r="AC37" i="1"/>
  <c r="AC36" i="1"/>
  <c r="AC35" i="1"/>
  <c r="AC34" i="1"/>
  <c r="AC33" i="1"/>
  <c r="AD33" i="4"/>
  <c r="AD27" i="4"/>
  <c r="AD15" i="4"/>
  <c r="AD50" i="2" l="1"/>
  <c r="AC69" i="1"/>
  <c r="AQ7" i="9"/>
  <c r="AC46" i="3"/>
  <c r="AQ129" i="9"/>
  <c r="AC39" i="3"/>
  <c r="AC35" i="3"/>
  <c r="AC43" i="3"/>
  <c r="AC33" i="3"/>
  <c r="AC37" i="3"/>
  <c r="AC41" i="3"/>
  <c r="AC45" i="3"/>
  <c r="AC32" i="3"/>
  <c r="AC34" i="3"/>
  <c r="AC36" i="3"/>
  <c r="AC38" i="3"/>
  <c r="AC40" i="3"/>
  <c r="AC42" i="3"/>
  <c r="AC44" i="3"/>
  <c r="AC23" i="5"/>
  <c r="AQ89" i="9" s="1"/>
  <c r="AC22" i="2"/>
  <c r="AQ45" i="9" s="1"/>
  <c r="AC74" i="1"/>
  <c r="AC48" i="1"/>
  <c r="AC64" i="1"/>
  <c r="AC71" i="1"/>
  <c r="AC73" i="1"/>
  <c r="AC56" i="1"/>
  <c r="AC44" i="1"/>
  <c r="AC52" i="1"/>
  <c r="AC60" i="1"/>
  <c r="AC68" i="1"/>
  <c r="AC42" i="1"/>
  <c r="AC46" i="1"/>
  <c r="AC50" i="1"/>
  <c r="AC54" i="1"/>
  <c r="AC58" i="1"/>
  <c r="AC62" i="1"/>
  <c r="AC66" i="1"/>
  <c r="AC72" i="1"/>
  <c r="AC41" i="1"/>
  <c r="AC43" i="1"/>
  <c r="AC45" i="1"/>
  <c r="AC47" i="1"/>
  <c r="AC49" i="1"/>
  <c r="AC51" i="1"/>
  <c r="AC53" i="1"/>
  <c r="AC55" i="1"/>
  <c r="AC57" i="1"/>
  <c r="AC59" i="1"/>
  <c r="AC61" i="1"/>
  <c r="AC63" i="1"/>
  <c r="AC65" i="1"/>
  <c r="AC67" i="1"/>
  <c r="AC47" i="3" l="1"/>
  <c r="AC49" i="5"/>
  <c r="AC47" i="5"/>
  <c r="AC45" i="5"/>
  <c r="AC43" i="5"/>
  <c r="AC41" i="5"/>
  <c r="AC39" i="5"/>
  <c r="AC37" i="5"/>
  <c r="AC35" i="5"/>
  <c r="AC33" i="5"/>
  <c r="AC50" i="5"/>
  <c r="AC48" i="5"/>
  <c r="AC46" i="5"/>
  <c r="AC44" i="5"/>
  <c r="AC42" i="5"/>
  <c r="AC40" i="5"/>
  <c r="AC38" i="5"/>
  <c r="AC34" i="5"/>
  <c r="AC32" i="5"/>
  <c r="AC36" i="5"/>
  <c r="AC49" i="2"/>
  <c r="AC47" i="2"/>
  <c r="AC43" i="2"/>
  <c r="AC41" i="2"/>
  <c r="AC39" i="2"/>
  <c r="AC37" i="2"/>
  <c r="AC35" i="2"/>
  <c r="AC33" i="2"/>
  <c r="AC48" i="2"/>
  <c r="AC46" i="2"/>
  <c r="AC44" i="2"/>
  <c r="AC42" i="2"/>
  <c r="AC40" i="2"/>
  <c r="AC38" i="2"/>
  <c r="AC36" i="2"/>
  <c r="AC34" i="2"/>
  <c r="AC32" i="2"/>
  <c r="AC45" i="2"/>
  <c r="AC70" i="1"/>
  <c r="AC50" i="2" l="1"/>
  <c r="AC53" i="5"/>
  <c r="AC51" i="5"/>
  <c r="AC52" i="5"/>
  <c r="AP200" i="9" l="1"/>
  <c r="AO200" i="9"/>
  <c r="AN200" i="9"/>
  <c r="AM200" i="9"/>
  <c r="AP199" i="9"/>
  <c r="AO199" i="9"/>
  <c r="AN199" i="9"/>
  <c r="AM199" i="9"/>
  <c r="AP198" i="9"/>
  <c r="AO198" i="9"/>
  <c r="AN198" i="9"/>
  <c r="AM198" i="9"/>
  <c r="AP161" i="9"/>
  <c r="AO161" i="9"/>
  <c r="AN161" i="9"/>
  <c r="AM161" i="9"/>
  <c r="AP160" i="9"/>
  <c r="AO160" i="9"/>
  <c r="AN160" i="9"/>
  <c r="AM160" i="9"/>
  <c r="AP159" i="9"/>
  <c r="AO159" i="9"/>
  <c r="AN159" i="9"/>
  <c r="AM159" i="9"/>
  <c r="AP128" i="9"/>
  <c r="AO128" i="9"/>
  <c r="AN128" i="9"/>
  <c r="AM128" i="9"/>
  <c r="AP127" i="9"/>
  <c r="AO127" i="9"/>
  <c r="AN127" i="9"/>
  <c r="AM127" i="9"/>
  <c r="AP126" i="9"/>
  <c r="AO126" i="9"/>
  <c r="AN126" i="9"/>
  <c r="AM126" i="9"/>
  <c r="AP125" i="9"/>
  <c r="AO125" i="9"/>
  <c r="AN125" i="9"/>
  <c r="AM125" i="9"/>
  <c r="AP124" i="9"/>
  <c r="AO124" i="9"/>
  <c r="AN124" i="9"/>
  <c r="AM124" i="9"/>
  <c r="AP123" i="9"/>
  <c r="AO123" i="9"/>
  <c r="AN123" i="9"/>
  <c r="AM123" i="9"/>
  <c r="AP122" i="9"/>
  <c r="AO122" i="9"/>
  <c r="AN122" i="9"/>
  <c r="AM122" i="9"/>
  <c r="AP121" i="9"/>
  <c r="AO121" i="9"/>
  <c r="AN121" i="9"/>
  <c r="AM121" i="9"/>
  <c r="AP120" i="9"/>
  <c r="AO120" i="9"/>
  <c r="AN120" i="9"/>
  <c r="AM120" i="9"/>
  <c r="AP88" i="9"/>
  <c r="AO88" i="9"/>
  <c r="AN88" i="9"/>
  <c r="AM88" i="9"/>
  <c r="AP87" i="9"/>
  <c r="AO87" i="9"/>
  <c r="AN87" i="9"/>
  <c r="AM87" i="9"/>
  <c r="AP86" i="9"/>
  <c r="AO86" i="9"/>
  <c r="AN86" i="9"/>
  <c r="AM86" i="9"/>
  <c r="AP85" i="9"/>
  <c r="AO85" i="9"/>
  <c r="AN85" i="9"/>
  <c r="AM85" i="9"/>
  <c r="AP84" i="9"/>
  <c r="AO84" i="9"/>
  <c r="AN84" i="9"/>
  <c r="AM84" i="9"/>
  <c r="AP83" i="9"/>
  <c r="AO83" i="9"/>
  <c r="AN83" i="9"/>
  <c r="AM83" i="9"/>
  <c r="AP82" i="9"/>
  <c r="AO82" i="9"/>
  <c r="AN82" i="9"/>
  <c r="AM82" i="9"/>
  <c r="AP81" i="9"/>
  <c r="AO81" i="9"/>
  <c r="AN81" i="9"/>
  <c r="AM81" i="9"/>
  <c r="AP44" i="9"/>
  <c r="AO44" i="9"/>
  <c r="AN44" i="9"/>
  <c r="AM44" i="9"/>
  <c r="AP43" i="9"/>
  <c r="AO43" i="9"/>
  <c r="AN43" i="9"/>
  <c r="AM43" i="9"/>
  <c r="AP41" i="9"/>
  <c r="AO41" i="9"/>
  <c r="AN41" i="9"/>
  <c r="AM41" i="9"/>
  <c r="AP6" i="9"/>
  <c r="AO6" i="9"/>
  <c r="AN6" i="9"/>
  <c r="AM6" i="9"/>
  <c r="AP5" i="9"/>
  <c r="AO5" i="9"/>
  <c r="AN5" i="9"/>
  <c r="AM5" i="9"/>
  <c r="AP4" i="9"/>
  <c r="AO4" i="9"/>
  <c r="AN4" i="9"/>
  <c r="AM4" i="9"/>
  <c r="AP3" i="9"/>
  <c r="AO3" i="9"/>
  <c r="AN3" i="9"/>
  <c r="AM3" i="9"/>
  <c r="AP2" i="9"/>
  <c r="AO2" i="9"/>
  <c r="AN2" i="9"/>
  <c r="AM2" i="9"/>
  <c r="AP1" i="9"/>
  <c r="AO1" i="9"/>
  <c r="AN1" i="9"/>
  <c r="AM1" i="9"/>
  <c r="AB8" i="5"/>
  <c r="AA8" i="5"/>
  <c r="Z8" i="5"/>
  <c r="Y8" i="5"/>
  <c r="AB4" i="2"/>
  <c r="AP42" i="9" s="1"/>
  <c r="AA4" i="2"/>
  <c r="AO42" i="9" s="1"/>
  <c r="Z4" i="2"/>
  <c r="AN42" i="9" s="1"/>
  <c r="Y4" i="2"/>
  <c r="AM42" i="9" s="1"/>
  <c r="AB33" i="1"/>
  <c r="AP7" i="9" s="1"/>
  <c r="AB19" i="3" l="1"/>
  <c r="AA19" i="3"/>
  <c r="Z19" i="3"/>
  <c r="Y19" i="3"/>
  <c r="AB25" i="5"/>
  <c r="AA25" i="5"/>
  <c r="Z25" i="5"/>
  <c r="Y25" i="5"/>
  <c r="AB24" i="5"/>
  <c r="AA24" i="5"/>
  <c r="Z24" i="5"/>
  <c r="Y24" i="5"/>
  <c r="AB23" i="5"/>
  <c r="AA23" i="5"/>
  <c r="Z23" i="5"/>
  <c r="Y23" i="5"/>
  <c r="AB17" i="2"/>
  <c r="AA17" i="2"/>
  <c r="Z17" i="2"/>
  <c r="Y17" i="2"/>
  <c r="AB37" i="1"/>
  <c r="AA37" i="1"/>
  <c r="Z37" i="1"/>
  <c r="Y37" i="1"/>
  <c r="AB36" i="1"/>
  <c r="AA36" i="1"/>
  <c r="Z36" i="1"/>
  <c r="Y36" i="1"/>
  <c r="AB35" i="1"/>
  <c r="AA35" i="1"/>
  <c r="Z35" i="1"/>
  <c r="Y35" i="1"/>
  <c r="AB34" i="1"/>
  <c r="AA34" i="1"/>
  <c r="Z34" i="1"/>
  <c r="Y34" i="1"/>
  <c r="AB69" i="1"/>
  <c r="AA33" i="1"/>
  <c r="Z33" i="1"/>
  <c r="Y33" i="1"/>
  <c r="AC33" i="4"/>
  <c r="AB33" i="4"/>
  <c r="AA33" i="4"/>
  <c r="Z33" i="4"/>
  <c r="AC27" i="4"/>
  <c r="AB27" i="4"/>
  <c r="AA27" i="4"/>
  <c r="Z27" i="4"/>
  <c r="AC15" i="4"/>
  <c r="AB15" i="4"/>
  <c r="AA15" i="4"/>
  <c r="Z15" i="4"/>
  <c r="AL200" i="9"/>
  <c r="AK200" i="9"/>
  <c r="AL199" i="9"/>
  <c r="AK199" i="9"/>
  <c r="AL198" i="9"/>
  <c r="AK198" i="9"/>
  <c r="AL161" i="9"/>
  <c r="AK161" i="9"/>
  <c r="AL160" i="9"/>
  <c r="AK160" i="9"/>
  <c r="AL159" i="9"/>
  <c r="AK159" i="9"/>
  <c r="AL128" i="9"/>
  <c r="AK128" i="9"/>
  <c r="AL127" i="9"/>
  <c r="AK127" i="9"/>
  <c r="AL126" i="9"/>
  <c r="AK126" i="9"/>
  <c r="AL125" i="9"/>
  <c r="AK125" i="9"/>
  <c r="AL124" i="9"/>
  <c r="AK124" i="9"/>
  <c r="AL123" i="9"/>
  <c r="AK123" i="9"/>
  <c r="AL122" i="9"/>
  <c r="AK122" i="9"/>
  <c r="AL121" i="9"/>
  <c r="AK121" i="9"/>
  <c r="AL120" i="9"/>
  <c r="AK120" i="9"/>
  <c r="AL88" i="9"/>
  <c r="AK88" i="9"/>
  <c r="AL87" i="9"/>
  <c r="AK87" i="9"/>
  <c r="AL86" i="9"/>
  <c r="AK86" i="9"/>
  <c r="AL85" i="9"/>
  <c r="AK85" i="9"/>
  <c r="AL84" i="9"/>
  <c r="AK84" i="9"/>
  <c r="AL83" i="9"/>
  <c r="AK83" i="9"/>
  <c r="AL82" i="9"/>
  <c r="AK82" i="9"/>
  <c r="AL81" i="9"/>
  <c r="AK81" i="9"/>
  <c r="AL44" i="9"/>
  <c r="AK44" i="9"/>
  <c r="AL43" i="9"/>
  <c r="AK43" i="9"/>
  <c r="AL42" i="9"/>
  <c r="AK42" i="9"/>
  <c r="AL41" i="9"/>
  <c r="AK41" i="9"/>
  <c r="AL6" i="9"/>
  <c r="AK6" i="9"/>
  <c r="AL5" i="9"/>
  <c r="AK5" i="9"/>
  <c r="AL4" i="9"/>
  <c r="AK4" i="9"/>
  <c r="AL3" i="9"/>
  <c r="AK3" i="9"/>
  <c r="AL2" i="9"/>
  <c r="AK2" i="9"/>
  <c r="AL1" i="9"/>
  <c r="AK1" i="9"/>
  <c r="X33" i="1"/>
  <c r="X65" i="1" s="1"/>
  <c r="X19" i="3"/>
  <c r="X37" i="3" s="1"/>
  <c r="W19" i="3"/>
  <c r="AK129" i="9" s="1"/>
  <c r="W45" i="3"/>
  <c r="X25" i="5"/>
  <c r="W25" i="5"/>
  <c r="X24" i="5"/>
  <c r="W24" i="5"/>
  <c r="X23" i="5"/>
  <c r="X50" i="5" s="1"/>
  <c r="W23" i="5"/>
  <c r="AK89" i="9" s="1"/>
  <c r="X17" i="2"/>
  <c r="X22" i="2" s="1"/>
  <c r="W17" i="2"/>
  <c r="W22" i="2" s="1"/>
  <c r="W35" i="2" s="1"/>
  <c r="X37" i="1"/>
  <c r="X74" i="1" s="1"/>
  <c r="W37" i="1"/>
  <c r="X36" i="1"/>
  <c r="W36" i="1"/>
  <c r="X35" i="1"/>
  <c r="W35" i="1"/>
  <c r="X34" i="1"/>
  <c r="X71" i="1" s="1"/>
  <c r="W34" i="1"/>
  <c r="W33" i="1"/>
  <c r="Y33" i="4"/>
  <c r="X33" i="4"/>
  <c r="Y27" i="4"/>
  <c r="X27" i="4"/>
  <c r="Y15" i="4"/>
  <c r="X15" i="4"/>
  <c r="AJ200" i="9"/>
  <c r="AJ199" i="9"/>
  <c r="AJ198" i="9"/>
  <c r="AJ161" i="9"/>
  <c r="AJ160" i="9"/>
  <c r="AJ159" i="9"/>
  <c r="AJ128" i="9"/>
  <c r="AJ127" i="9"/>
  <c r="AJ126" i="9"/>
  <c r="AJ125" i="9"/>
  <c r="AJ124" i="9"/>
  <c r="AJ123" i="9"/>
  <c r="AJ122" i="9"/>
  <c r="AJ121" i="9"/>
  <c r="AJ120" i="9"/>
  <c r="AJ88" i="9"/>
  <c r="AJ87" i="9"/>
  <c r="AJ86" i="9"/>
  <c r="AJ85" i="9"/>
  <c r="AJ84" i="9"/>
  <c r="AJ83" i="9"/>
  <c r="AJ82" i="9"/>
  <c r="AJ81" i="9"/>
  <c r="AJ44" i="9"/>
  <c r="AJ43" i="9"/>
  <c r="AJ42" i="9"/>
  <c r="AJ41" i="9"/>
  <c r="AJ6" i="9"/>
  <c r="AJ5" i="9"/>
  <c r="AJ4" i="9"/>
  <c r="AJ3" i="9"/>
  <c r="AJ2" i="9"/>
  <c r="AJ1" i="9"/>
  <c r="V19" i="3"/>
  <c r="AJ129" i="9" s="1"/>
  <c r="V25" i="5"/>
  <c r="V24" i="5"/>
  <c r="V23" i="5"/>
  <c r="V32" i="5" s="1"/>
  <c r="V17" i="2"/>
  <c r="V22" i="2" s="1"/>
  <c r="V37" i="1"/>
  <c r="V36" i="1"/>
  <c r="V35" i="1"/>
  <c r="V34" i="1"/>
  <c r="V33" i="1"/>
  <c r="W33" i="4"/>
  <c r="W27" i="4"/>
  <c r="W15" i="4"/>
  <c r="AI200" i="9"/>
  <c r="AI199" i="9"/>
  <c r="AI198" i="9"/>
  <c r="AI161" i="9"/>
  <c r="AI160" i="9"/>
  <c r="AI159" i="9"/>
  <c r="AI128" i="9"/>
  <c r="AI127" i="9"/>
  <c r="AI126" i="9"/>
  <c r="AI125" i="9"/>
  <c r="AI124" i="9"/>
  <c r="AI123" i="9"/>
  <c r="AI122" i="9"/>
  <c r="AI121" i="9"/>
  <c r="AI120" i="9"/>
  <c r="AI88" i="9"/>
  <c r="AI87" i="9"/>
  <c r="AI86" i="9"/>
  <c r="AI85" i="9"/>
  <c r="AI84" i="9"/>
  <c r="AI83" i="9"/>
  <c r="AI82" i="9"/>
  <c r="AI81" i="9"/>
  <c r="AI44" i="9"/>
  <c r="AI43" i="9"/>
  <c r="AI41" i="9"/>
  <c r="AI6" i="9"/>
  <c r="AI5" i="9"/>
  <c r="AI4" i="9"/>
  <c r="AI3" i="9"/>
  <c r="AI2" i="9"/>
  <c r="AI1" i="9"/>
  <c r="U19" i="3"/>
  <c r="U39" i="3" s="1"/>
  <c r="U23" i="5"/>
  <c r="U49" i="5" s="1"/>
  <c r="U25" i="5"/>
  <c r="U24" i="5"/>
  <c r="U4" i="2"/>
  <c r="U17" i="2"/>
  <c r="U37" i="1"/>
  <c r="U33" i="1"/>
  <c r="U41" i="1" s="1"/>
  <c r="U36" i="1"/>
  <c r="U35" i="1"/>
  <c r="U34" i="1"/>
  <c r="V33" i="4"/>
  <c r="V27" i="4"/>
  <c r="V15" i="4"/>
  <c r="AH200" i="9"/>
  <c r="AH199" i="9"/>
  <c r="AH198" i="9"/>
  <c r="AH161" i="9"/>
  <c r="AH160" i="9"/>
  <c r="AH159" i="9"/>
  <c r="AH128" i="9"/>
  <c r="AH127" i="9"/>
  <c r="AH126" i="9"/>
  <c r="AH125" i="9"/>
  <c r="AH124" i="9"/>
  <c r="AH123" i="9"/>
  <c r="AH122" i="9"/>
  <c r="AH121" i="9"/>
  <c r="AH120" i="9"/>
  <c r="AH88" i="9"/>
  <c r="AH87" i="9"/>
  <c r="AH86" i="9"/>
  <c r="AH85" i="9"/>
  <c r="AH84" i="9"/>
  <c r="AH83" i="9"/>
  <c r="AH82" i="9"/>
  <c r="AH81" i="9"/>
  <c r="AH44" i="9"/>
  <c r="AH43" i="9"/>
  <c r="AH41" i="9"/>
  <c r="AH6" i="9"/>
  <c r="AH5" i="9"/>
  <c r="AH4" i="9"/>
  <c r="AH3" i="9"/>
  <c r="AH2" i="9"/>
  <c r="AH1" i="9"/>
  <c r="T19" i="3"/>
  <c r="T37" i="3" s="1"/>
  <c r="T41" i="3"/>
  <c r="T23" i="5"/>
  <c r="T37" i="5" s="1"/>
  <c r="T25" i="5"/>
  <c r="T24" i="5"/>
  <c r="T4" i="2"/>
  <c r="AH42" i="9" s="1"/>
  <c r="T17" i="2"/>
  <c r="T37" i="1"/>
  <c r="T33" i="1"/>
  <c r="T51" i="1" s="1"/>
  <c r="T36" i="1"/>
  <c r="T73" i="1" s="1"/>
  <c r="T35" i="1"/>
  <c r="T34" i="1"/>
  <c r="T47" i="1"/>
  <c r="T58" i="1"/>
  <c r="T60" i="1"/>
  <c r="U33" i="4"/>
  <c r="U27" i="4"/>
  <c r="U15" i="4"/>
  <c r="AG200" i="9"/>
  <c r="AG199" i="9"/>
  <c r="AG198" i="9"/>
  <c r="AG161" i="9"/>
  <c r="AG160" i="9"/>
  <c r="AG159" i="9"/>
  <c r="AG128" i="9"/>
  <c r="AG127" i="9"/>
  <c r="AG126" i="9"/>
  <c r="AG125" i="9"/>
  <c r="AG124" i="9"/>
  <c r="AG123" i="9"/>
  <c r="AG122" i="9"/>
  <c r="AG121" i="9"/>
  <c r="AG120" i="9"/>
  <c r="AG88" i="9"/>
  <c r="AG87" i="9"/>
  <c r="AG86" i="9"/>
  <c r="AG85" i="9"/>
  <c r="AG84" i="9"/>
  <c r="AG83" i="9"/>
  <c r="AG82" i="9"/>
  <c r="AG81" i="9"/>
  <c r="AG44" i="9"/>
  <c r="AG43" i="9"/>
  <c r="AG41" i="9"/>
  <c r="AG6" i="9"/>
  <c r="AG5" i="9"/>
  <c r="AG4" i="9"/>
  <c r="AG3" i="9"/>
  <c r="AG2" i="9"/>
  <c r="AG1" i="9"/>
  <c r="S19" i="3"/>
  <c r="S44" i="3" s="1"/>
  <c r="S23" i="5"/>
  <c r="S46" i="5" s="1"/>
  <c r="S25" i="5"/>
  <c r="S24" i="5"/>
  <c r="S4" i="2"/>
  <c r="AG42" i="9" s="1"/>
  <c r="S17" i="2"/>
  <c r="S37" i="1"/>
  <c r="S74" i="1" s="1"/>
  <c r="S33" i="1"/>
  <c r="S44" i="1" s="1"/>
  <c r="S36" i="1"/>
  <c r="S35" i="1"/>
  <c r="S72" i="1" s="1"/>
  <c r="S34" i="1"/>
  <c r="S48" i="1"/>
  <c r="S61" i="1"/>
  <c r="T33" i="4"/>
  <c r="T27" i="4"/>
  <c r="T15" i="4"/>
  <c r="AF1" i="9"/>
  <c r="AF2" i="9"/>
  <c r="AF3" i="9"/>
  <c r="AF4" i="9"/>
  <c r="AF5" i="9"/>
  <c r="AF6" i="9"/>
  <c r="R33" i="1"/>
  <c r="R42" i="1" s="1"/>
  <c r="AF41" i="9"/>
  <c r="R4" i="2"/>
  <c r="AF42" i="9" s="1"/>
  <c r="AF43" i="9"/>
  <c r="AF44" i="9"/>
  <c r="R17" i="2"/>
  <c r="AF81" i="9"/>
  <c r="AF82" i="9"/>
  <c r="AF83" i="9"/>
  <c r="AF84" i="9"/>
  <c r="AF85" i="9"/>
  <c r="AF86" i="9"/>
  <c r="AF87" i="9"/>
  <c r="AF88" i="9"/>
  <c r="R23" i="5"/>
  <c r="R48" i="5" s="1"/>
  <c r="AF120" i="9"/>
  <c r="AF121" i="9"/>
  <c r="AF122" i="9"/>
  <c r="AF123" i="9"/>
  <c r="AF124" i="9"/>
  <c r="AF125" i="9"/>
  <c r="AF126" i="9"/>
  <c r="AF127" i="9"/>
  <c r="AF128" i="9"/>
  <c r="R19" i="3"/>
  <c r="R40" i="3" s="1"/>
  <c r="AF159" i="9"/>
  <c r="AF160" i="9"/>
  <c r="AF161" i="9"/>
  <c r="AF198" i="9"/>
  <c r="AF199" i="9"/>
  <c r="AF200" i="9"/>
  <c r="R25" i="5"/>
  <c r="R24" i="5"/>
  <c r="R37" i="1"/>
  <c r="R36" i="1"/>
  <c r="R35" i="1"/>
  <c r="R34" i="1"/>
  <c r="S33" i="4"/>
  <c r="S27" i="4"/>
  <c r="S15" i="4"/>
  <c r="S14" i="4"/>
  <c r="M79" i="9"/>
  <c r="M40" i="9"/>
  <c r="AE1" i="9"/>
  <c r="AE2" i="9"/>
  <c r="AE3" i="9"/>
  <c r="AE4" i="9"/>
  <c r="AE5" i="9"/>
  <c r="AE6" i="9"/>
  <c r="AE41" i="9"/>
  <c r="AE43" i="9"/>
  <c r="AE44" i="9"/>
  <c r="AE81" i="9"/>
  <c r="AE82" i="9"/>
  <c r="AE83" i="9"/>
  <c r="AE84" i="9"/>
  <c r="AE85" i="9"/>
  <c r="AE86" i="9"/>
  <c r="AE87" i="9"/>
  <c r="AE88" i="9"/>
  <c r="AE120" i="9"/>
  <c r="AE121" i="9"/>
  <c r="AE122" i="9"/>
  <c r="AE123" i="9"/>
  <c r="AE124" i="9"/>
  <c r="AE125" i="9"/>
  <c r="AE126" i="9"/>
  <c r="AE127" i="9"/>
  <c r="AE128" i="9"/>
  <c r="AE159" i="9"/>
  <c r="AE160" i="9"/>
  <c r="AE161" i="9"/>
  <c r="AE198" i="9"/>
  <c r="AE199" i="9"/>
  <c r="AE200" i="9"/>
  <c r="AC1" i="9"/>
  <c r="AD1" i="9"/>
  <c r="AC2" i="9"/>
  <c r="AD2" i="9"/>
  <c r="AC3" i="9"/>
  <c r="AD3" i="9"/>
  <c r="AC4" i="9"/>
  <c r="AD4" i="9"/>
  <c r="AC5" i="9"/>
  <c r="AD5" i="9"/>
  <c r="AC6" i="9"/>
  <c r="AD6" i="9"/>
  <c r="AC41" i="9"/>
  <c r="AD41" i="9"/>
  <c r="AC43" i="9"/>
  <c r="AD43" i="9"/>
  <c r="AC44" i="9"/>
  <c r="AD44" i="9"/>
  <c r="AC81" i="9"/>
  <c r="AD81" i="9"/>
  <c r="AC82" i="9"/>
  <c r="AD82" i="9"/>
  <c r="AC83" i="9"/>
  <c r="AD83" i="9"/>
  <c r="AC84" i="9"/>
  <c r="AD84" i="9"/>
  <c r="AC85" i="9"/>
  <c r="AD85" i="9"/>
  <c r="AC86" i="9"/>
  <c r="AD86" i="9"/>
  <c r="AC87" i="9"/>
  <c r="AD87" i="9"/>
  <c r="AC88" i="9"/>
  <c r="AD88" i="9"/>
  <c r="AC120" i="9"/>
  <c r="AD120" i="9"/>
  <c r="AC121" i="9"/>
  <c r="AD121" i="9"/>
  <c r="AC122" i="9"/>
  <c r="AD122" i="9"/>
  <c r="AC123" i="9"/>
  <c r="AD123" i="9"/>
  <c r="AC124" i="9"/>
  <c r="AD124" i="9"/>
  <c r="AC125" i="9"/>
  <c r="AD125" i="9"/>
  <c r="AC126" i="9"/>
  <c r="AD126" i="9"/>
  <c r="AC127" i="9"/>
  <c r="AD127" i="9"/>
  <c r="AC128" i="9"/>
  <c r="AD128" i="9"/>
  <c r="AC159" i="9"/>
  <c r="AD159" i="9"/>
  <c r="AC160" i="9"/>
  <c r="AD160" i="9"/>
  <c r="AC161" i="9"/>
  <c r="AD161" i="9"/>
  <c r="AC198" i="9"/>
  <c r="AD198" i="9"/>
  <c r="AC199" i="9"/>
  <c r="AD199" i="9"/>
  <c r="AC200" i="9"/>
  <c r="AD200" i="9"/>
  <c r="AB200" i="9"/>
  <c r="AB199" i="9"/>
  <c r="AB198" i="9"/>
  <c r="AB161" i="9"/>
  <c r="AB160" i="9"/>
  <c r="AB159" i="9"/>
  <c r="AB128" i="9"/>
  <c r="AB127" i="9"/>
  <c r="AB126" i="9"/>
  <c r="AB125" i="9"/>
  <c r="AB124" i="9"/>
  <c r="AB123" i="9"/>
  <c r="AB122" i="9"/>
  <c r="AB121" i="9"/>
  <c r="AB120" i="9"/>
  <c r="AB88" i="9"/>
  <c r="AB87" i="9"/>
  <c r="AB86" i="9"/>
  <c r="AB85" i="9"/>
  <c r="AB84" i="9"/>
  <c r="AB83" i="9"/>
  <c r="AB82" i="9"/>
  <c r="AB81" i="9"/>
  <c r="AB44" i="9"/>
  <c r="AB43" i="9"/>
  <c r="AB41" i="9"/>
  <c r="AB6" i="9"/>
  <c r="AB5" i="9"/>
  <c r="AB4" i="9"/>
  <c r="AB3" i="9"/>
  <c r="AB2" i="9"/>
  <c r="AB1" i="9"/>
  <c r="M1" i="9"/>
  <c r="R5" i="9"/>
  <c r="S5" i="9"/>
  <c r="T5" i="9"/>
  <c r="U5" i="9"/>
  <c r="V5" i="9"/>
  <c r="W5" i="9"/>
  <c r="X5" i="9"/>
  <c r="Y5" i="9"/>
  <c r="Z5" i="9"/>
  <c r="AA5" i="9"/>
  <c r="R200" i="9"/>
  <c r="S200" i="9"/>
  <c r="T200" i="9"/>
  <c r="U200" i="9"/>
  <c r="V200" i="9"/>
  <c r="W200" i="9"/>
  <c r="X200" i="9"/>
  <c r="Y200" i="9"/>
  <c r="Z200" i="9"/>
  <c r="AA200" i="9"/>
  <c r="R199" i="9"/>
  <c r="S199" i="9"/>
  <c r="T199" i="9"/>
  <c r="U199" i="9"/>
  <c r="V199" i="9"/>
  <c r="W199" i="9"/>
  <c r="X199" i="9"/>
  <c r="Y199" i="9"/>
  <c r="Z199" i="9"/>
  <c r="AA199" i="9"/>
  <c r="R198" i="9"/>
  <c r="S198" i="9"/>
  <c r="T198" i="9"/>
  <c r="U198" i="9"/>
  <c r="V198" i="9"/>
  <c r="W198" i="9"/>
  <c r="X198" i="9"/>
  <c r="Y198" i="9"/>
  <c r="Z198" i="9"/>
  <c r="AA198" i="9"/>
  <c r="R160" i="9"/>
  <c r="S160" i="9"/>
  <c r="T160" i="9"/>
  <c r="U160" i="9"/>
  <c r="V160" i="9"/>
  <c r="W160" i="9"/>
  <c r="X160" i="9"/>
  <c r="Y160" i="9"/>
  <c r="Z160" i="9"/>
  <c r="AA160" i="9"/>
  <c r="R161" i="9"/>
  <c r="S161" i="9"/>
  <c r="T161" i="9"/>
  <c r="U161" i="9"/>
  <c r="V161" i="9"/>
  <c r="W161" i="9"/>
  <c r="X161" i="9"/>
  <c r="Y161" i="9"/>
  <c r="Z161" i="9"/>
  <c r="AA161" i="9"/>
  <c r="R159" i="9"/>
  <c r="S159" i="9"/>
  <c r="T159" i="9"/>
  <c r="U159" i="9"/>
  <c r="V159" i="9"/>
  <c r="W159" i="9"/>
  <c r="X159" i="9"/>
  <c r="Y159" i="9"/>
  <c r="Z159" i="9"/>
  <c r="AA159" i="9"/>
  <c r="R128" i="9"/>
  <c r="S128" i="9"/>
  <c r="T128" i="9"/>
  <c r="U128" i="9"/>
  <c r="V128" i="9"/>
  <c r="W128" i="9"/>
  <c r="X128" i="9"/>
  <c r="Y128" i="9"/>
  <c r="Z128" i="9"/>
  <c r="AA128" i="9"/>
  <c r="R127" i="9"/>
  <c r="S127" i="9"/>
  <c r="T127" i="9"/>
  <c r="U127" i="9"/>
  <c r="V127" i="9"/>
  <c r="W127" i="9"/>
  <c r="X127" i="9"/>
  <c r="Y127" i="9"/>
  <c r="Z127" i="9"/>
  <c r="AA127" i="9"/>
  <c r="R124" i="9"/>
  <c r="S124" i="9"/>
  <c r="T124" i="9"/>
  <c r="U124" i="9"/>
  <c r="V124" i="9"/>
  <c r="W124" i="9"/>
  <c r="X124" i="9"/>
  <c r="Y124" i="9"/>
  <c r="Z124" i="9"/>
  <c r="AA124" i="9"/>
  <c r="R125" i="9"/>
  <c r="S125" i="9"/>
  <c r="T125" i="9"/>
  <c r="U125" i="9"/>
  <c r="V125" i="9"/>
  <c r="W125" i="9"/>
  <c r="X125" i="9"/>
  <c r="Y125" i="9"/>
  <c r="Z125" i="9"/>
  <c r="AA125" i="9"/>
  <c r="R126" i="9"/>
  <c r="S126" i="9"/>
  <c r="T126" i="9"/>
  <c r="U126" i="9"/>
  <c r="V126" i="9"/>
  <c r="W126" i="9"/>
  <c r="X126" i="9"/>
  <c r="Y126" i="9"/>
  <c r="Z126" i="9"/>
  <c r="AA126" i="9"/>
  <c r="R123" i="9"/>
  <c r="S123" i="9"/>
  <c r="T123" i="9"/>
  <c r="U123" i="9"/>
  <c r="V123" i="9"/>
  <c r="W123" i="9"/>
  <c r="X123" i="9"/>
  <c r="Y123" i="9"/>
  <c r="Z123" i="9"/>
  <c r="AA123" i="9"/>
  <c r="R122" i="9"/>
  <c r="S122" i="9"/>
  <c r="T122" i="9"/>
  <c r="U122" i="9"/>
  <c r="V122" i="9"/>
  <c r="W122" i="9"/>
  <c r="X122" i="9"/>
  <c r="Y122" i="9"/>
  <c r="Z122" i="9"/>
  <c r="AA122" i="9"/>
  <c r="R121" i="9"/>
  <c r="S121" i="9"/>
  <c r="T121" i="9"/>
  <c r="U121" i="9"/>
  <c r="V121" i="9"/>
  <c r="W121" i="9"/>
  <c r="X121" i="9"/>
  <c r="Y121" i="9"/>
  <c r="Z121" i="9"/>
  <c r="AA121" i="9"/>
  <c r="R120" i="9"/>
  <c r="S120" i="9"/>
  <c r="T120" i="9"/>
  <c r="U120" i="9"/>
  <c r="V120" i="9"/>
  <c r="W120" i="9"/>
  <c r="X120" i="9"/>
  <c r="Y120" i="9"/>
  <c r="Z120" i="9"/>
  <c r="AA120" i="9"/>
  <c r="R88" i="9"/>
  <c r="S88" i="9"/>
  <c r="T88" i="9"/>
  <c r="U88" i="9"/>
  <c r="V88" i="9"/>
  <c r="W88" i="9"/>
  <c r="X88" i="9"/>
  <c r="Y88" i="9"/>
  <c r="Z88" i="9"/>
  <c r="AA88" i="9"/>
  <c r="R87" i="9"/>
  <c r="S87" i="9"/>
  <c r="T87" i="9"/>
  <c r="U87" i="9"/>
  <c r="V87" i="9"/>
  <c r="W87" i="9"/>
  <c r="X87" i="9"/>
  <c r="Y87" i="9"/>
  <c r="Z87" i="9"/>
  <c r="AA87" i="9"/>
  <c r="R86" i="9"/>
  <c r="S86" i="9"/>
  <c r="T86" i="9"/>
  <c r="U86" i="9"/>
  <c r="V86" i="9"/>
  <c r="W86" i="9"/>
  <c r="X86" i="9"/>
  <c r="Y86" i="9"/>
  <c r="Z86" i="9"/>
  <c r="AA86" i="9"/>
  <c r="R85" i="9"/>
  <c r="S85" i="9"/>
  <c r="T85" i="9"/>
  <c r="U85" i="9"/>
  <c r="V85" i="9"/>
  <c r="W85" i="9"/>
  <c r="X85" i="9"/>
  <c r="Y85" i="9"/>
  <c r="Z85" i="9"/>
  <c r="AA85" i="9"/>
  <c r="R84" i="9"/>
  <c r="S84" i="9"/>
  <c r="T84" i="9"/>
  <c r="U84" i="9"/>
  <c r="V84" i="9"/>
  <c r="W84" i="9"/>
  <c r="X84" i="9"/>
  <c r="Y84" i="9"/>
  <c r="Z84" i="9"/>
  <c r="AA84" i="9"/>
  <c r="R83" i="9"/>
  <c r="S83" i="9"/>
  <c r="T83" i="9"/>
  <c r="U83" i="9"/>
  <c r="V83" i="9"/>
  <c r="W83" i="9"/>
  <c r="X83" i="9"/>
  <c r="Y83" i="9"/>
  <c r="Z83" i="9"/>
  <c r="AA83" i="9"/>
  <c r="R81" i="9"/>
  <c r="S81" i="9"/>
  <c r="T81" i="9"/>
  <c r="U81" i="9"/>
  <c r="V81" i="9"/>
  <c r="W81" i="9"/>
  <c r="X81" i="9"/>
  <c r="Y81" i="9"/>
  <c r="Z81" i="9"/>
  <c r="AA81" i="9"/>
  <c r="R82" i="9"/>
  <c r="S82" i="9"/>
  <c r="T82" i="9"/>
  <c r="U82" i="9"/>
  <c r="V82" i="9"/>
  <c r="W82" i="9"/>
  <c r="X82" i="9"/>
  <c r="Y82" i="9"/>
  <c r="Z82" i="9"/>
  <c r="AA82" i="9"/>
  <c r="R44" i="9"/>
  <c r="S44" i="9"/>
  <c r="T44" i="9"/>
  <c r="U44" i="9"/>
  <c r="V44" i="9"/>
  <c r="W44" i="9"/>
  <c r="X44" i="9"/>
  <c r="Y44" i="9"/>
  <c r="Z44" i="9"/>
  <c r="AA44" i="9"/>
  <c r="R43" i="9"/>
  <c r="S43" i="9"/>
  <c r="T43" i="9"/>
  <c r="U43" i="9"/>
  <c r="V43" i="9"/>
  <c r="W43" i="9"/>
  <c r="X43" i="9"/>
  <c r="Y43" i="9"/>
  <c r="Z43" i="9"/>
  <c r="AA43" i="9"/>
  <c r="R41" i="9"/>
  <c r="S41" i="9"/>
  <c r="T41" i="9"/>
  <c r="U41" i="9"/>
  <c r="V41" i="9"/>
  <c r="W41" i="9"/>
  <c r="X41" i="9"/>
  <c r="Y41" i="9"/>
  <c r="Z41" i="9"/>
  <c r="AA41" i="9"/>
  <c r="R6" i="9"/>
  <c r="S6" i="9"/>
  <c r="T6" i="9"/>
  <c r="U6" i="9"/>
  <c r="V6" i="9"/>
  <c r="W6" i="9"/>
  <c r="X6" i="9"/>
  <c r="Y6" i="9"/>
  <c r="Z6" i="9"/>
  <c r="AA6" i="9"/>
  <c r="R4" i="9"/>
  <c r="S4" i="9"/>
  <c r="T4" i="9"/>
  <c r="U4" i="9"/>
  <c r="V4" i="9"/>
  <c r="W4" i="9"/>
  <c r="X4" i="9"/>
  <c r="Y4" i="9"/>
  <c r="Z4" i="9"/>
  <c r="AA4" i="9"/>
  <c r="R3" i="9"/>
  <c r="S3" i="9"/>
  <c r="T3" i="9"/>
  <c r="U3" i="9"/>
  <c r="V3" i="9"/>
  <c r="W3" i="9"/>
  <c r="X3" i="9"/>
  <c r="Y3" i="9"/>
  <c r="Z3" i="9"/>
  <c r="AA3" i="9"/>
  <c r="R1" i="9"/>
  <c r="S1" i="9"/>
  <c r="T1" i="9"/>
  <c r="U1" i="9"/>
  <c r="V1" i="9"/>
  <c r="W1" i="9"/>
  <c r="X1" i="9"/>
  <c r="Y1" i="9"/>
  <c r="Z1" i="9"/>
  <c r="AA1" i="9"/>
  <c r="R2" i="9"/>
  <c r="S2" i="9"/>
  <c r="T2" i="9"/>
  <c r="U2" i="9"/>
  <c r="V2" i="9"/>
  <c r="W2" i="9"/>
  <c r="X2" i="9"/>
  <c r="Y2" i="9"/>
  <c r="Z2" i="9"/>
  <c r="AA2" i="9"/>
  <c r="Q3" i="9"/>
  <c r="P159" i="9"/>
  <c r="Q159" i="9"/>
  <c r="Q160" i="9"/>
  <c r="Q161" i="9"/>
  <c r="P120" i="9"/>
  <c r="Q120" i="9"/>
  <c r="Q121" i="9"/>
  <c r="Q122" i="9"/>
  <c r="Q123" i="9"/>
  <c r="Q124" i="9"/>
  <c r="Q125" i="9"/>
  <c r="Q126" i="9"/>
  <c r="Q127" i="9"/>
  <c r="Q128" i="9"/>
  <c r="P81" i="9"/>
  <c r="Q81" i="9"/>
  <c r="Q82" i="9"/>
  <c r="Q83" i="9"/>
  <c r="Q84" i="9"/>
  <c r="Q85" i="9"/>
  <c r="Q86" i="9"/>
  <c r="Q87" i="9"/>
  <c r="Q88" i="9"/>
  <c r="Q200" i="9"/>
  <c r="Q198" i="9"/>
  <c r="Q199" i="9"/>
  <c r="Q41" i="9"/>
  <c r="Q43" i="9"/>
  <c r="Q44" i="9"/>
  <c r="Q1" i="9"/>
  <c r="Q2" i="9"/>
  <c r="Q4" i="9"/>
  <c r="Q5" i="9"/>
  <c r="Q6" i="9"/>
  <c r="P7" i="9"/>
  <c r="Q23" i="5"/>
  <c r="Q34" i="5" s="1"/>
  <c r="Q25" i="5"/>
  <c r="Q24" i="5"/>
  <c r="O23" i="5"/>
  <c r="O40" i="5" s="1"/>
  <c r="P23" i="5"/>
  <c r="P48" i="5" s="1"/>
  <c r="B23" i="5"/>
  <c r="B32" i="5" s="1"/>
  <c r="D23" i="5"/>
  <c r="D42" i="5" s="1"/>
  <c r="E23" i="5"/>
  <c r="S89" i="9" s="1"/>
  <c r="F23" i="5"/>
  <c r="F48" i="5" s="1"/>
  <c r="G23" i="5"/>
  <c r="U89" i="9" s="1"/>
  <c r="H23" i="5"/>
  <c r="H50" i="5" s="1"/>
  <c r="I23" i="5"/>
  <c r="W89" i="9" s="1"/>
  <c r="J23" i="5"/>
  <c r="J48" i="5" s="1"/>
  <c r="K23" i="5"/>
  <c r="Y89" i="9" s="1"/>
  <c r="L23" i="5"/>
  <c r="L50" i="5" s="1"/>
  <c r="M23" i="5"/>
  <c r="M37" i="5" s="1"/>
  <c r="N23" i="5"/>
  <c r="N46" i="5" s="1"/>
  <c r="P24" i="5"/>
  <c r="P25" i="5"/>
  <c r="O34" i="5"/>
  <c r="P34" i="5"/>
  <c r="O36" i="5"/>
  <c r="O38" i="5"/>
  <c r="O24" i="5"/>
  <c r="O25" i="5"/>
  <c r="N24" i="5"/>
  <c r="N25" i="5"/>
  <c r="K1" i="5"/>
  <c r="M24" i="5"/>
  <c r="D24" i="5"/>
  <c r="M25" i="5"/>
  <c r="D25" i="5"/>
  <c r="M35" i="5"/>
  <c r="L25" i="5"/>
  <c r="C25" i="5"/>
  <c r="L24" i="5"/>
  <c r="C24" i="5"/>
  <c r="C23" i="5"/>
  <c r="C35" i="5" s="1"/>
  <c r="E49" i="5"/>
  <c r="E45" i="5"/>
  <c r="K44" i="5"/>
  <c r="G42" i="5"/>
  <c r="E41" i="5"/>
  <c r="K40" i="5"/>
  <c r="E37" i="5"/>
  <c r="G36" i="5"/>
  <c r="I34" i="5"/>
  <c r="E34" i="5"/>
  <c r="E33" i="5"/>
  <c r="B45" i="5"/>
  <c r="B37" i="5"/>
  <c r="K25" i="5"/>
  <c r="J25" i="5"/>
  <c r="I25" i="5"/>
  <c r="K24" i="5"/>
  <c r="J24" i="5"/>
  <c r="I24" i="5"/>
  <c r="G25" i="5"/>
  <c r="F25" i="5"/>
  <c r="E25" i="5"/>
  <c r="B25" i="5"/>
  <c r="G24" i="5"/>
  <c r="F24" i="5"/>
  <c r="E24" i="5"/>
  <c r="B24" i="5"/>
  <c r="H24" i="5"/>
  <c r="H25" i="5"/>
  <c r="Q19" i="3"/>
  <c r="Q34" i="3" s="1"/>
  <c r="O19" i="3"/>
  <c r="O36" i="3" s="1"/>
  <c r="P19" i="3"/>
  <c r="AD129" i="9" s="1"/>
  <c r="B19" i="3"/>
  <c r="B36" i="3" s="1"/>
  <c r="D19" i="3"/>
  <c r="D38" i="3" s="1"/>
  <c r="E19" i="3"/>
  <c r="E42" i="3" s="1"/>
  <c r="F19" i="3"/>
  <c r="F43" i="3" s="1"/>
  <c r="G19" i="3"/>
  <c r="G43" i="3" s="1"/>
  <c r="H19" i="3"/>
  <c r="H34" i="3" s="1"/>
  <c r="I19" i="3"/>
  <c r="I34" i="3" s="1"/>
  <c r="J19" i="3"/>
  <c r="J34" i="3" s="1"/>
  <c r="K19" i="3"/>
  <c r="K45" i="3" s="1"/>
  <c r="L19" i="3"/>
  <c r="L44" i="3" s="1"/>
  <c r="M19" i="3"/>
  <c r="M38" i="3" s="1"/>
  <c r="N19" i="3"/>
  <c r="N33" i="3" s="1"/>
  <c r="P36" i="3"/>
  <c r="P38" i="3"/>
  <c r="P42" i="3"/>
  <c r="N40" i="3"/>
  <c r="K1" i="3"/>
  <c r="M46" i="3"/>
  <c r="C19" i="3"/>
  <c r="C43" i="3" s="1"/>
  <c r="G38" i="3"/>
  <c r="I37" i="3"/>
  <c r="I36" i="3"/>
  <c r="G36" i="3"/>
  <c r="I35" i="3"/>
  <c r="F34" i="3"/>
  <c r="B40" i="3"/>
  <c r="Q34" i="1"/>
  <c r="Q33" i="1"/>
  <c r="Q57" i="1" s="1"/>
  <c r="Q37" i="1"/>
  <c r="Q36" i="1"/>
  <c r="Q35" i="1"/>
  <c r="O33" i="1"/>
  <c r="AC7" i="9" s="1"/>
  <c r="P33" i="1"/>
  <c r="P59" i="1" s="1"/>
  <c r="B33" i="1"/>
  <c r="B41" i="1" s="1"/>
  <c r="D33" i="1"/>
  <c r="D51" i="1" s="1"/>
  <c r="E33" i="1"/>
  <c r="E48" i="1" s="1"/>
  <c r="F33" i="1"/>
  <c r="T7" i="9" s="1"/>
  <c r="G33" i="1"/>
  <c r="G49" i="1" s="1"/>
  <c r="H33" i="1"/>
  <c r="H50" i="1" s="1"/>
  <c r="I33" i="1"/>
  <c r="I65" i="1" s="1"/>
  <c r="J33" i="1"/>
  <c r="J48" i="1" s="1"/>
  <c r="K33" i="1"/>
  <c r="K66" i="1" s="1"/>
  <c r="L33" i="1"/>
  <c r="M33" i="1"/>
  <c r="M60" i="1" s="1"/>
  <c r="N33" i="1"/>
  <c r="N60" i="1" s="1"/>
  <c r="O42" i="1"/>
  <c r="O43" i="1"/>
  <c r="O50" i="1"/>
  <c r="O51" i="1"/>
  <c r="O56" i="1"/>
  <c r="O57" i="1"/>
  <c r="O62" i="1"/>
  <c r="O67" i="1"/>
  <c r="O34" i="1"/>
  <c r="O71" i="1" s="1"/>
  <c r="P34" i="1"/>
  <c r="O35" i="1"/>
  <c r="P35" i="1"/>
  <c r="O36" i="1"/>
  <c r="P36" i="1"/>
  <c r="O37" i="1"/>
  <c r="O74" i="1" s="1"/>
  <c r="P37" i="1"/>
  <c r="N34" i="1"/>
  <c r="N35" i="1"/>
  <c r="N36" i="1"/>
  <c r="N37" i="1"/>
  <c r="K1" i="1"/>
  <c r="M37" i="1"/>
  <c r="M36" i="1"/>
  <c r="M35" i="1"/>
  <c r="M34" i="1"/>
  <c r="M46" i="1"/>
  <c r="D34" i="1"/>
  <c r="D35" i="1"/>
  <c r="D36" i="1"/>
  <c r="D37" i="1"/>
  <c r="L37" i="1"/>
  <c r="L74" i="1" s="1"/>
  <c r="C37" i="1"/>
  <c r="L36" i="1"/>
  <c r="L73" i="1" s="1"/>
  <c r="C36" i="1"/>
  <c r="L35" i="1"/>
  <c r="L72" i="1" s="1"/>
  <c r="C35" i="1"/>
  <c r="L34" i="1"/>
  <c r="C34" i="1"/>
  <c r="C33" i="1"/>
  <c r="C49" i="1" s="1"/>
  <c r="K37" i="1"/>
  <c r="J37" i="1"/>
  <c r="J74" i="1" s="1"/>
  <c r="I37" i="1"/>
  <c r="H37" i="1"/>
  <c r="G37" i="1"/>
  <c r="F37" i="1"/>
  <c r="F74" i="1" s="1"/>
  <c r="E37" i="1"/>
  <c r="K36" i="1"/>
  <c r="K73" i="1" s="1"/>
  <c r="J36" i="1"/>
  <c r="I36" i="1"/>
  <c r="H36" i="1"/>
  <c r="G36" i="1"/>
  <c r="F36" i="1"/>
  <c r="F73" i="1" s="1"/>
  <c r="E36" i="1"/>
  <c r="E73" i="1" s="1"/>
  <c r="K35" i="1"/>
  <c r="J35" i="1"/>
  <c r="J72" i="1" s="1"/>
  <c r="I35" i="1"/>
  <c r="H35" i="1"/>
  <c r="G35" i="1"/>
  <c r="F35" i="1"/>
  <c r="F72" i="1" s="1"/>
  <c r="E35" i="1"/>
  <c r="K34" i="1"/>
  <c r="K71" i="1" s="1"/>
  <c r="J34" i="1"/>
  <c r="I34" i="1"/>
  <c r="H34" i="1"/>
  <c r="G34" i="1"/>
  <c r="G71" i="1" s="1"/>
  <c r="F34" i="1"/>
  <c r="F71" i="1" s="1"/>
  <c r="E34" i="1"/>
  <c r="E71" i="1" s="1"/>
  <c r="L63" i="1"/>
  <c r="K52" i="1"/>
  <c r="K62" i="1"/>
  <c r="I53" i="1"/>
  <c r="G48" i="1"/>
  <c r="F41" i="1"/>
  <c r="F42" i="1"/>
  <c r="F43" i="1"/>
  <c r="F47" i="1"/>
  <c r="F48" i="1"/>
  <c r="F49" i="1"/>
  <c r="F51" i="1"/>
  <c r="F52" i="1"/>
  <c r="F53" i="1"/>
  <c r="F56" i="1"/>
  <c r="F57" i="1"/>
  <c r="F58" i="1"/>
  <c r="F60" i="1"/>
  <c r="F61" i="1"/>
  <c r="F62" i="1"/>
  <c r="F64" i="1"/>
  <c r="F65" i="1"/>
  <c r="F66" i="1"/>
  <c r="E64" i="1"/>
  <c r="D59" i="1"/>
  <c r="D67" i="1"/>
  <c r="C48" i="1"/>
  <c r="C57" i="1"/>
  <c r="C58" i="1"/>
  <c r="C65" i="1"/>
  <c r="B37" i="1"/>
  <c r="B36" i="1"/>
  <c r="B35" i="1"/>
  <c r="B72" i="1" s="1"/>
  <c r="B34" i="1"/>
  <c r="R33" i="4"/>
  <c r="R27" i="4"/>
  <c r="R15" i="4"/>
  <c r="R14" i="4"/>
  <c r="P14" i="4"/>
  <c r="Q14" i="4"/>
  <c r="P15" i="4"/>
  <c r="Q15" i="4"/>
  <c r="P27" i="4"/>
  <c r="Q27" i="4"/>
  <c r="P33" i="4"/>
  <c r="Q33" i="4"/>
  <c r="O14" i="4"/>
  <c r="O15" i="4"/>
  <c r="O27" i="4"/>
  <c r="O33" i="4"/>
  <c r="D33" i="4"/>
  <c r="C33" i="4"/>
  <c r="D27" i="4"/>
  <c r="C27" i="4"/>
  <c r="D7" i="4"/>
  <c r="D9" i="4" s="1"/>
  <c r="D15" i="4" s="1"/>
  <c r="C7" i="4"/>
  <c r="C9" i="4" s="1"/>
  <c r="C15" i="4" s="1"/>
  <c r="D14" i="4"/>
  <c r="C14" i="4"/>
  <c r="M33" i="4"/>
  <c r="L33" i="4"/>
  <c r="K33" i="4"/>
  <c r="J33" i="4"/>
  <c r="I33" i="4"/>
  <c r="H33" i="4"/>
  <c r="G33" i="4"/>
  <c r="F33" i="4"/>
  <c r="E33" i="4"/>
  <c r="M27" i="4"/>
  <c r="L27" i="4"/>
  <c r="K27" i="4"/>
  <c r="J27" i="4"/>
  <c r="I27" i="4"/>
  <c r="H27" i="4"/>
  <c r="G27" i="4"/>
  <c r="F27" i="4"/>
  <c r="E27" i="4"/>
  <c r="M7" i="4"/>
  <c r="M9" i="4" s="1"/>
  <c r="M15" i="4" s="1"/>
  <c r="L7" i="4"/>
  <c r="L9" i="4" s="1"/>
  <c r="L15" i="4" s="1"/>
  <c r="K7" i="4"/>
  <c r="K9" i="4" s="1"/>
  <c r="K15" i="4" s="1"/>
  <c r="J7" i="4"/>
  <c r="J9" i="4" s="1"/>
  <c r="J15" i="4"/>
  <c r="I7" i="4"/>
  <c r="I9" i="4" s="1"/>
  <c r="I15" i="4" s="1"/>
  <c r="H7" i="4"/>
  <c r="H9" i="4" s="1"/>
  <c r="H15" i="4" s="1"/>
  <c r="G7" i="4"/>
  <c r="G9" i="4" s="1"/>
  <c r="G15" i="4" s="1"/>
  <c r="F7" i="4"/>
  <c r="F9" i="4" s="1"/>
  <c r="F15" i="4" s="1"/>
  <c r="E7" i="4"/>
  <c r="E9" i="4" s="1"/>
  <c r="E15" i="4" s="1"/>
  <c r="M14" i="4"/>
  <c r="L14" i="4"/>
  <c r="K14" i="4"/>
  <c r="J14" i="4"/>
  <c r="I14" i="4"/>
  <c r="H14" i="4"/>
  <c r="G14" i="4"/>
  <c r="F14" i="4"/>
  <c r="E14" i="4"/>
  <c r="N33" i="4"/>
  <c r="N27" i="4"/>
  <c r="N7" i="4"/>
  <c r="N9" i="4" s="1"/>
  <c r="N15" i="4" s="1"/>
  <c r="N14" i="4"/>
  <c r="Q4" i="2"/>
  <c r="AE42" i="9" s="1"/>
  <c r="Q17" i="2"/>
  <c r="O4" i="2"/>
  <c r="P4" i="2"/>
  <c r="AD42" i="9" s="1"/>
  <c r="O17" i="2"/>
  <c r="P17" i="2"/>
  <c r="P22" i="2" s="1"/>
  <c r="B4" i="2"/>
  <c r="Q42" i="9" s="1"/>
  <c r="B17" i="2"/>
  <c r="D4" i="2"/>
  <c r="D17" i="2"/>
  <c r="E4" i="2"/>
  <c r="S42" i="9" s="1"/>
  <c r="E17" i="2"/>
  <c r="F4" i="2"/>
  <c r="F17" i="2"/>
  <c r="G4" i="2"/>
  <c r="U42" i="9" s="1"/>
  <c r="G17" i="2"/>
  <c r="H4" i="2"/>
  <c r="V42" i="9" s="1"/>
  <c r="H17" i="2"/>
  <c r="H22" i="2" s="1"/>
  <c r="I4" i="2"/>
  <c r="W42" i="9" s="1"/>
  <c r="I17" i="2"/>
  <c r="J4" i="2"/>
  <c r="X42" i="9" s="1"/>
  <c r="J17" i="2"/>
  <c r="K4" i="2"/>
  <c r="Y42" i="9" s="1"/>
  <c r="K17" i="2"/>
  <c r="K22" i="2" s="1"/>
  <c r="L4" i="2"/>
  <c r="L17" i="2"/>
  <c r="M4" i="2"/>
  <c r="AA42" i="9" s="1"/>
  <c r="M17" i="2"/>
  <c r="N4" i="2"/>
  <c r="AB42" i="9" s="1"/>
  <c r="N17" i="2"/>
  <c r="C17" i="2"/>
  <c r="K1" i="2"/>
  <c r="C4" i="2"/>
  <c r="V34" i="3"/>
  <c r="V42" i="3"/>
  <c r="V37" i="3"/>
  <c r="V45" i="3"/>
  <c r="V39" i="3"/>
  <c r="V32" i="3"/>
  <c r="V36" i="3"/>
  <c r="V48" i="5"/>
  <c r="V36" i="5"/>
  <c r="V40" i="5"/>
  <c r="V44" i="5"/>
  <c r="V35" i="5"/>
  <c r="V39" i="5"/>
  <c r="V33" i="5"/>
  <c r="V37" i="5"/>
  <c r="V41" i="5"/>
  <c r="V45" i="5"/>
  <c r="V49" i="5"/>
  <c r="V34" i="5"/>
  <c r="V38" i="5"/>
  <c r="V42" i="5"/>
  <c r="V46" i="5"/>
  <c r="V69" i="1"/>
  <c r="V61" i="1"/>
  <c r="V44" i="1"/>
  <c r="V73" i="1"/>
  <c r="V57" i="1"/>
  <c r="V74" i="1"/>
  <c r="V52" i="1"/>
  <c r="V68" i="1"/>
  <c r="V48" i="1"/>
  <c r="V65" i="1"/>
  <c r="V43" i="1"/>
  <c r="V47" i="1"/>
  <c r="V51" i="1"/>
  <c r="V56" i="1"/>
  <c r="V60" i="1"/>
  <c r="V64" i="1"/>
  <c r="V72" i="1"/>
  <c r="V41" i="1"/>
  <c r="V45" i="1"/>
  <c r="V49" i="1"/>
  <c r="V53" i="1"/>
  <c r="V58" i="1"/>
  <c r="V62" i="1"/>
  <c r="V66" i="1"/>
  <c r="V42" i="1"/>
  <c r="V46" i="1"/>
  <c r="V50" i="1"/>
  <c r="V54" i="1"/>
  <c r="V59" i="1"/>
  <c r="V63" i="1"/>
  <c r="L56" i="1"/>
  <c r="L71" i="1"/>
  <c r="L57" i="1"/>
  <c r="D41" i="1"/>
  <c r="D60" i="1"/>
  <c r="R7" i="9"/>
  <c r="D48" i="1"/>
  <c r="D61" i="1"/>
  <c r="D65" i="1"/>
  <c r="S32" i="5"/>
  <c r="S39" i="5"/>
  <c r="S43" i="5"/>
  <c r="S48" i="5"/>
  <c r="AG89" i="9"/>
  <c r="S33" i="5"/>
  <c r="S36" i="5"/>
  <c r="S40" i="5"/>
  <c r="S44" i="5"/>
  <c r="G45" i="3"/>
  <c r="G41" i="3"/>
  <c r="G37" i="3"/>
  <c r="G33" i="3"/>
  <c r="B42" i="3"/>
  <c r="B34" i="3"/>
  <c r="B41" i="3"/>
  <c r="B33" i="3"/>
  <c r="K49" i="5"/>
  <c r="K47" i="5"/>
  <c r="K37" i="5"/>
  <c r="K35" i="5"/>
  <c r="G49" i="5"/>
  <c r="G47" i="5"/>
  <c r="G45" i="5"/>
  <c r="G43" i="5"/>
  <c r="G41" i="5"/>
  <c r="G37" i="5"/>
  <c r="G35" i="5"/>
  <c r="G33" i="5"/>
  <c r="B33" i="5"/>
  <c r="B52" i="5" s="1"/>
  <c r="B46" i="5"/>
  <c r="B47" i="5"/>
  <c r="B38" i="5"/>
  <c r="R34" i="3"/>
  <c r="R38" i="3"/>
  <c r="R46" i="3"/>
  <c r="R43" i="3"/>
  <c r="S42" i="1"/>
  <c r="S46" i="1"/>
  <c r="S50" i="1"/>
  <c r="S54" i="1"/>
  <c r="S59" i="1"/>
  <c r="S63" i="1"/>
  <c r="S67" i="1"/>
  <c r="S43" i="1"/>
  <c r="S47" i="1"/>
  <c r="S51" i="1"/>
  <c r="S56" i="1"/>
  <c r="S60" i="1"/>
  <c r="S64" i="1"/>
  <c r="U43" i="1"/>
  <c r="U47" i="1"/>
  <c r="U51" i="1"/>
  <c r="U56" i="1"/>
  <c r="U60" i="1"/>
  <c r="U64" i="1"/>
  <c r="U44" i="1"/>
  <c r="U48" i="1"/>
  <c r="U52" i="1"/>
  <c r="U57" i="1"/>
  <c r="U61" i="1"/>
  <c r="U65" i="1"/>
  <c r="U69" i="1"/>
  <c r="D62" i="1"/>
  <c r="S45" i="5"/>
  <c r="D63" i="1"/>
  <c r="D54" i="1"/>
  <c r="L59" i="1"/>
  <c r="D74" i="1"/>
  <c r="R46" i="5"/>
  <c r="S47" i="5"/>
  <c r="S38" i="5"/>
  <c r="U44" i="3"/>
  <c r="U36" i="3"/>
  <c r="H60" i="1"/>
  <c r="H57" i="1"/>
  <c r="AI42" i="9"/>
  <c r="Q59" i="1"/>
  <c r="Q51" i="1"/>
  <c r="N35" i="5"/>
  <c r="N39" i="5"/>
  <c r="N43" i="5"/>
  <c r="N47" i="5"/>
  <c r="N32" i="5"/>
  <c r="N40" i="5"/>
  <c r="N44" i="5"/>
  <c r="N48" i="5"/>
  <c r="P33" i="5"/>
  <c r="P35" i="5"/>
  <c r="P39" i="5"/>
  <c r="P41" i="5"/>
  <c r="P43" i="5"/>
  <c r="P45" i="5"/>
  <c r="P47" i="5"/>
  <c r="C46" i="1"/>
  <c r="C50" i="1"/>
  <c r="C54" i="1"/>
  <c r="C59" i="1"/>
  <c r="C63" i="1"/>
  <c r="C67" i="1"/>
  <c r="C72" i="1"/>
  <c r="C41" i="1"/>
  <c r="C47" i="1"/>
  <c r="C51" i="1"/>
  <c r="C56" i="1"/>
  <c r="C60" i="1"/>
  <c r="C64" i="1"/>
  <c r="Y7" i="9"/>
  <c r="K59" i="1"/>
  <c r="K67" i="1"/>
  <c r="K51" i="1"/>
  <c r="K60" i="1"/>
  <c r="G46" i="1"/>
  <c r="G56" i="1"/>
  <c r="Q7" i="9"/>
  <c r="L45" i="3"/>
  <c r="L33" i="3"/>
  <c r="H43" i="3"/>
  <c r="H37" i="3"/>
  <c r="H35" i="3"/>
  <c r="D37" i="3"/>
  <c r="S33" i="3"/>
  <c r="S37" i="3"/>
  <c r="S45" i="3"/>
  <c r="S34" i="3"/>
  <c r="S38" i="3"/>
  <c r="S46" i="3"/>
  <c r="U33" i="3"/>
  <c r="U37" i="3"/>
  <c r="U45" i="3"/>
  <c r="U42" i="3"/>
  <c r="U46" i="3"/>
  <c r="S42" i="5"/>
  <c r="S35" i="5"/>
  <c r="G22" i="2"/>
  <c r="G35" i="2" s="1"/>
  <c r="L58" i="1"/>
  <c r="D58" i="1"/>
  <c r="H58" i="1"/>
  <c r="L62" i="1"/>
  <c r="L43" i="1"/>
  <c r="Q52" i="1"/>
  <c r="N41" i="5"/>
  <c r="N33" i="5"/>
  <c r="P46" i="5"/>
  <c r="P38" i="5"/>
  <c r="R129" i="9"/>
  <c r="AD89" i="9"/>
  <c r="R36" i="5"/>
  <c r="R33" i="3"/>
  <c r="S41" i="5"/>
  <c r="S34" i="5"/>
  <c r="M44" i="3"/>
  <c r="M40" i="3"/>
  <c r="M36" i="3"/>
  <c r="M32" i="3"/>
  <c r="O45" i="3"/>
  <c r="O43" i="3"/>
  <c r="O41" i="3"/>
  <c r="O39" i="3"/>
  <c r="O37" i="3"/>
  <c r="O35" i="3"/>
  <c r="O33" i="3"/>
  <c r="Q32" i="5"/>
  <c r="T44" i="3"/>
  <c r="T36" i="3"/>
  <c r="U43" i="5"/>
  <c r="U39" i="5"/>
  <c r="X41" i="3"/>
  <c r="X46" i="1"/>
  <c r="W37" i="5"/>
  <c r="W39" i="5"/>
  <c r="W33" i="5"/>
  <c r="X41" i="5"/>
  <c r="W35" i="5"/>
  <c r="X45" i="5"/>
  <c r="X35" i="5"/>
  <c r="X39" i="5"/>
  <c r="X47" i="5"/>
  <c r="X49" i="5"/>
  <c r="X33" i="5"/>
  <c r="X37" i="5"/>
  <c r="X43" i="5"/>
  <c r="W45" i="2"/>
  <c r="X45" i="2"/>
  <c r="W52" i="1"/>
  <c r="W69" i="1"/>
  <c r="W48" i="1"/>
  <c r="W65" i="1"/>
  <c r="W44" i="1"/>
  <c r="W61" i="1"/>
  <c r="W57" i="1"/>
  <c r="X61" i="1"/>
  <c r="W42" i="1"/>
  <c r="W46" i="1"/>
  <c r="W50" i="1"/>
  <c r="W54" i="1"/>
  <c r="W59" i="1"/>
  <c r="W63" i="1"/>
  <c r="W67" i="1"/>
  <c r="W71" i="1"/>
  <c r="W73" i="1"/>
  <c r="W72" i="1"/>
  <c r="W74" i="1"/>
  <c r="W32" i="3"/>
  <c r="W34" i="3"/>
  <c r="W36" i="3"/>
  <c r="W38" i="3"/>
  <c r="W40" i="3"/>
  <c r="W42" i="3"/>
  <c r="W44" i="3"/>
  <c r="W46" i="3"/>
  <c r="X32" i="3"/>
  <c r="X34" i="3"/>
  <c r="X44" i="3"/>
  <c r="X46" i="3"/>
  <c r="W33" i="3"/>
  <c r="W35" i="3"/>
  <c r="W37" i="3"/>
  <c r="W39" i="3"/>
  <c r="W41" i="3"/>
  <c r="W43" i="3"/>
  <c r="W32" i="5"/>
  <c r="W34" i="5"/>
  <c r="W36" i="5"/>
  <c r="W38" i="5"/>
  <c r="W40" i="5"/>
  <c r="W42" i="5"/>
  <c r="W44" i="5"/>
  <c r="W46" i="5"/>
  <c r="W48" i="5"/>
  <c r="W50" i="5"/>
  <c r="X32" i="5"/>
  <c r="X34" i="5"/>
  <c r="X36" i="5"/>
  <c r="X38" i="5"/>
  <c r="X40" i="5"/>
  <c r="X42" i="5"/>
  <c r="X44" i="5"/>
  <c r="X46" i="5"/>
  <c r="X48" i="5"/>
  <c r="W41" i="5"/>
  <c r="W43" i="5"/>
  <c r="W45" i="5"/>
  <c r="W47" i="5"/>
  <c r="W41" i="2"/>
  <c r="X33" i="2"/>
  <c r="X35" i="2"/>
  <c r="X37" i="2"/>
  <c r="X39" i="2"/>
  <c r="X41" i="2"/>
  <c r="X43" i="2"/>
  <c r="X47" i="2"/>
  <c r="X49" i="2"/>
  <c r="W32" i="2"/>
  <c r="W44" i="2"/>
  <c r="X32" i="2"/>
  <c r="X34" i="2"/>
  <c r="X36" i="2"/>
  <c r="X38" i="2"/>
  <c r="X40" i="2"/>
  <c r="X42" i="2"/>
  <c r="X44" i="2"/>
  <c r="X46" i="2"/>
  <c r="W41" i="1"/>
  <c r="W43" i="1"/>
  <c r="W45" i="1"/>
  <c r="W47" i="1"/>
  <c r="W49" i="1"/>
  <c r="W51" i="1"/>
  <c r="W53" i="1"/>
  <c r="W56" i="1"/>
  <c r="W58" i="1"/>
  <c r="W60" i="1"/>
  <c r="W62" i="1"/>
  <c r="W64" i="1"/>
  <c r="W66" i="1"/>
  <c r="X47" i="1"/>
  <c r="X51" i="1"/>
  <c r="X60" i="1"/>
  <c r="X64" i="1"/>
  <c r="G57" i="1"/>
  <c r="J62" i="1"/>
  <c r="L54" i="1"/>
  <c r="L41" i="1"/>
  <c r="L60" i="1"/>
  <c r="L42" i="1"/>
  <c r="L61" i="1"/>
  <c r="L51" i="1"/>
  <c r="Z7" i="9"/>
  <c r="L52" i="1"/>
  <c r="L66" i="1"/>
  <c r="S7" i="9"/>
  <c r="E41" i="1"/>
  <c r="E47" i="1"/>
  <c r="E51" i="1"/>
  <c r="E59" i="1"/>
  <c r="E63" i="1"/>
  <c r="E67" i="1"/>
  <c r="E43" i="1"/>
  <c r="E49" i="1"/>
  <c r="E53" i="1"/>
  <c r="E57" i="1"/>
  <c r="E61" i="1"/>
  <c r="E65" i="1"/>
  <c r="N32" i="3"/>
  <c r="N35" i="3"/>
  <c r="N43" i="3"/>
  <c r="N41" i="3"/>
  <c r="N45" i="3"/>
  <c r="N46" i="3"/>
  <c r="G60" i="1"/>
  <c r="G41" i="1"/>
  <c r="L67" i="1"/>
  <c r="L48" i="1"/>
  <c r="L47" i="1"/>
  <c r="R42" i="9"/>
  <c r="B60" i="1"/>
  <c r="E62" i="1"/>
  <c r="E54" i="1"/>
  <c r="E46" i="1"/>
  <c r="G52" i="1"/>
  <c r="J60" i="1"/>
  <c r="N36" i="3"/>
  <c r="C37" i="5"/>
  <c r="S35" i="3"/>
  <c r="S43" i="3"/>
  <c r="AG129" i="9"/>
  <c r="S39" i="3"/>
  <c r="S40" i="3"/>
  <c r="S32" i="3"/>
  <c r="S41" i="3"/>
  <c r="S42" i="3"/>
  <c r="C22" i="2"/>
  <c r="C32" i="2" s="1"/>
  <c r="N50" i="1"/>
  <c r="N52" i="1"/>
  <c r="J57" i="1"/>
  <c r="J65" i="1"/>
  <c r="J46" i="1"/>
  <c r="J63" i="1"/>
  <c r="G43" i="1"/>
  <c r="G62" i="1"/>
  <c r="G66" i="1"/>
  <c r="G50" i="1"/>
  <c r="G47" i="1"/>
  <c r="B52" i="1"/>
  <c r="B66" i="1"/>
  <c r="L53" i="1"/>
  <c r="L49" i="1"/>
  <c r="B43" i="1"/>
  <c r="G51" i="1"/>
  <c r="U7" i="9"/>
  <c r="L50" i="1"/>
  <c r="L65" i="1"/>
  <c r="L64" i="1"/>
  <c r="Z42" i="9"/>
  <c r="L22" i="2"/>
  <c r="L32" i="2" s="1"/>
  <c r="T42" i="9"/>
  <c r="B51" i="1"/>
  <c r="E66" i="1"/>
  <c r="E58" i="1"/>
  <c r="E50" i="1"/>
  <c r="G42" i="1"/>
  <c r="J64" i="1"/>
  <c r="L46" i="1"/>
  <c r="N44" i="3"/>
  <c r="F67" i="1"/>
  <c r="F63" i="1"/>
  <c r="F59" i="1"/>
  <c r="F54" i="1"/>
  <c r="F70" i="1" s="1"/>
  <c r="F50" i="1"/>
  <c r="F46" i="1"/>
  <c r="I54" i="1"/>
  <c r="M66" i="1"/>
  <c r="M53" i="1"/>
  <c r="M49" i="1"/>
  <c r="P58" i="1"/>
  <c r="P43" i="1"/>
  <c r="B35" i="3"/>
  <c r="B43" i="3"/>
  <c r="G42" i="3"/>
  <c r="AA129" i="9"/>
  <c r="M34" i="3"/>
  <c r="M39" i="3"/>
  <c r="M45" i="3"/>
  <c r="H43" i="5"/>
  <c r="H38" i="5"/>
  <c r="S57" i="1"/>
  <c r="S71" i="1"/>
  <c r="T48" i="5"/>
  <c r="T39" i="5"/>
  <c r="U66" i="1"/>
  <c r="U72" i="1"/>
  <c r="N42" i="5"/>
  <c r="N34" i="5"/>
  <c r="N50" i="5"/>
  <c r="J36" i="5"/>
  <c r="F40" i="5"/>
  <c r="S45" i="1"/>
  <c r="S53" i="1"/>
  <c r="S62" i="1"/>
  <c r="S68" i="1"/>
  <c r="AG7" i="9"/>
  <c r="S41" i="1"/>
  <c r="S49" i="1"/>
  <c r="S58" i="1"/>
  <c r="S66" i="1"/>
  <c r="AH89" i="9"/>
  <c r="T46" i="5"/>
  <c r="T33" i="5"/>
  <c r="T36" i="5"/>
  <c r="T40" i="5"/>
  <c r="T44" i="5"/>
  <c r="T50" i="5"/>
  <c r="T35" i="5"/>
  <c r="T38" i="5"/>
  <c r="T42" i="5"/>
  <c r="T47" i="5"/>
  <c r="AI7" i="9"/>
  <c r="U42" i="1"/>
  <c r="U50" i="1"/>
  <c r="U59" i="1"/>
  <c r="U67" i="1"/>
  <c r="U46" i="1"/>
  <c r="U54" i="1"/>
  <c r="U63" i="1"/>
  <c r="AI129" i="9"/>
  <c r="U35" i="3"/>
  <c r="AJ7" i="9"/>
  <c r="V67" i="1"/>
  <c r="AJ89" i="9"/>
  <c r="V50" i="5"/>
  <c r="C47" i="2"/>
  <c r="C37" i="2"/>
  <c r="L40" i="2"/>
  <c r="L35" i="2"/>
  <c r="L45" i="2"/>
  <c r="Z45" i="9"/>
  <c r="L44" i="2"/>
  <c r="L36" i="2"/>
  <c r="AB129" i="9" l="1"/>
  <c r="Q33" i="3"/>
  <c r="L37" i="3"/>
  <c r="H44" i="3"/>
  <c r="N42" i="3"/>
  <c r="N34" i="3"/>
  <c r="T32" i="3"/>
  <c r="AF129" i="9"/>
  <c r="V129" i="9"/>
  <c r="U34" i="3"/>
  <c r="D35" i="3"/>
  <c r="H41" i="3"/>
  <c r="L39" i="3"/>
  <c r="R35" i="3"/>
  <c r="V43" i="3"/>
  <c r="V46" i="3"/>
  <c r="G46" i="3"/>
  <c r="P44" i="3"/>
  <c r="P32" i="3"/>
  <c r="V44" i="3"/>
  <c r="Z129" i="9"/>
  <c r="L41" i="3"/>
  <c r="E33" i="3"/>
  <c r="U40" i="3"/>
  <c r="N38" i="3"/>
  <c r="N39" i="3"/>
  <c r="T40" i="3"/>
  <c r="R41" i="3"/>
  <c r="U41" i="3"/>
  <c r="H33" i="3"/>
  <c r="H45" i="3"/>
  <c r="L43" i="3"/>
  <c r="R42" i="3"/>
  <c r="V40" i="3"/>
  <c r="V35" i="3"/>
  <c r="V38" i="3"/>
  <c r="J33" i="3"/>
  <c r="J37" i="3"/>
  <c r="P39" i="3"/>
  <c r="U43" i="3"/>
  <c r="L35" i="3"/>
  <c r="L40" i="3"/>
  <c r="N37" i="3"/>
  <c r="U38" i="3"/>
  <c r="H39" i="3"/>
  <c r="R39" i="3"/>
  <c r="V41" i="3"/>
  <c r="V33" i="3"/>
  <c r="P45" i="3"/>
  <c r="P33" i="3"/>
  <c r="K33" i="5"/>
  <c r="K45" i="5"/>
  <c r="AF89" i="9"/>
  <c r="K32" i="5"/>
  <c r="E36" i="5"/>
  <c r="E51" i="5" s="1"/>
  <c r="E40" i="5"/>
  <c r="E44" i="5"/>
  <c r="E48" i="5"/>
  <c r="U38" i="5"/>
  <c r="K48" i="5"/>
  <c r="L42" i="5"/>
  <c r="K39" i="5"/>
  <c r="R42" i="5"/>
  <c r="E38" i="5"/>
  <c r="E42" i="5"/>
  <c r="E46" i="5"/>
  <c r="E50" i="5"/>
  <c r="E53" i="5" s="1"/>
  <c r="M47" i="5"/>
  <c r="W52" i="5"/>
  <c r="K41" i="5"/>
  <c r="R38" i="5"/>
  <c r="K34" i="5"/>
  <c r="K38" i="5"/>
  <c r="K46" i="5"/>
  <c r="M41" i="5"/>
  <c r="O49" i="5"/>
  <c r="K43" i="5"/>
  <c r="F45" i="5"/>
  <c r="R50" i="5"/>
  <c r="E32" i="5"/>
  <c r="E35" i="5"/>
  <c r="E39" i="5"/>
  <c r="E43" i="5"/>
  <c r="E47" i="5"/>
  <c r="M39" i="5"/>
  <c r="V36" i="2"/>
  <c r="V48" i="2"/>
  <c r="V32" i="2"/>
  <c r="V46" i="2"/>
  <c r="V34" i="2"/>
  <c r="V49" i="2"/>
  <c r="V44" i="2"/>
  <c r="V40" i="2"/>
  <c r="V41" i="2"/>
  <c r="H38" i="2"/>
  <c r="H35" i="2"/>
  <c r="H41" i="2"/>
  <c r="H34" i="2"/>
  <c r="P33" i="2"/>
  <c r="P40" i="2"/>
  <c r="P34" i="2"/>
  <c r="AD45" i="9"/>
  <c r="P41" i="2"/>
  <c r="P44" i="2"/>
  <c r="P48" i="2"/>
  <c r="P39" i="2"/>
  <c r="Y45" i="9"/>
  <c r="K32" i="2"/>
  <c r="K49" i="2"/>
  <c r="K40" i="2"/>
  <c r="W36" i="2"/>
  <c r="W47" i="2"/>
  <c r="W33" i="2"/>
  <c r="K45" i="2"/>
  <c r="W46" i="2"/>
  <c r="W34" i="2"/>
  <c r="W43" i="2"/>
  <c r="Q22" i="2"/>
  <c r="W42" i="2"/>
  <c r="W39" i="2"/>
  <c r="P45" i="2"/>
  <c r="W40" i="2"/>
  <c r="W37" i="2"/>
  <c r="W38" i="2"/>
  <c r="W49" i="2"/>
  <c r="X59" i="1"/>
  <c r="X48" i="1"/>
  <c r="B58" i="1"/>
  <c r="Q60" i="1"/>
  <c r="Q45" i="1"/>
  <c r="B56" i="1"/>
  <c r="I50" i="1"/>
  <c r="B59" i="1"/>
  <c r="B61" i="1"/>
  <c r="X62" i="1"/>
  <c r="X49" i="1"/>
  <c r="X67" i="1"/>
  <c r="X72" i="1"/>
  <c r="X52" i="1"/>
  <c r="X63" i="1"/>
  <c r="Q42" i="1"/>
  <c r="B49" i="1"/>
  <c r="K56" i="1"/>
  <c r="K63" i="1"/>
  <c r="Q56" i="1"/>
  <c r="Q63" i="1"/>
  <c r="B71" i="1"/>
  <c r="B47" i="1"/>
  <c r="I57" i="1"/>
  <c r="K58" i="1"/>
  <c r="E72" i="1"/>
  <c r="K72" i="1"/>
  <c r="I74" i="1"/>
  <c r="I59" i="1"/>
  <c r="B74" i="1"/>
  <c r="B62" i="1"/>
  <c r="B53" i="1"/>
  <c r="B42" i="1"/>
  <c r="X58" i="1"/>
  <c r="X45" i="1"/>
  <c r="X42" i="1"/>
  <c r="X57" i="1"/>
  <c r="Q61" i="1"/>
  <c r="AE7" i="9"/>
  <c r="B67" i="1"/>
  <c r="K47" i="1"/>
  <c r="K54" i="1"/>
  <c r="Q47" i="1"/>
  <c r="Q54" i="1"/>
  <c r="Q58" i="1"/>
  <c r="B73" i="1"/>
  <c r="E56" i="1"/>
  <c r="I43" i="1"/>
  <c r="K48" i="1"/>
  <c r="E74" i="1"/>
  <c r="K74" i="1"/>
  <c r="T45" i="1"/>
  <c r="U58" i="1"/>
  <c r="I63" i="1"/>
  <c r="B63" i="1"/>
  <c r="B65" i="1"/>
  <c r="B50" i="1"/>
  <c r="X56" i="1"/>
  <c r="X43" i="1"/>
  <c r="X50" i="1"/>
  <c r="X69" i="1"/>
  <c r="X73" i="1"/>
  <c r="X54" i="1"/>
  <c r="Q69" i="1"/>
  <c r="B54" i="1"/>
  <c r="K41" i="1"/>
  <c r="K50" i="1"/>
  <c r="Q41" i="1"/>
  <c r="Q50" i="1"/>
  <c r="Q66" i="1"/>
  <c r="Q48" i="1"/>
  <c r="I41" i="1"/>
  <c r="K42" i="1"/>
  <c r="I71" i="1"/>
  <c r="R58" i="1"/>
  <c r="I67" i="1"/>
  <c r="B57" i="1"/>
  <c r="X66" i="1"/>
  <c r="X53" i="1"/>
  <c r="X41" i="1"/>
  <c r="X44" i="1"/>
  <c r="B46" i="1"/>
  <c r="K64" i="1"/>
  <c r="K46" i="1"/>
  <c r="Q64" i="1"/>
  <c r="Q44" i="1"/>
  <c r="Q46" i="1"/>
  <c r="B64" i="1"/>
  <c r="I72" i="1"/>
  <c r="S52" i="1"/>
  <c r="I46" i="1"/>
  <c r="B48" i="1"/>
  <c r="Q67" i="1"/>
  <c r="I73" i="1"/>
  <c r="N42" i="1"/>
  <c r="P53" i="1"/>
  <c r="H65" i="1"/>
  <c r="H63" i="1"/>
  <c r="O72" i="1"/>
  <c r="O64" i="1"/>
  <c r="O59" i="1"/>
  <c r="P52" i="1"/>
  <c r="O47" i="1"/>
  <c r="O69" i="1"/>
  <c r="P60" i="1"/>
  <c r="N43" i="1"/>
  <c r="P68" i="1"/>
  <c r="P66" i="1"/>
  <c r="N61" i="1"/>
  <c r="N59" i="1"/>
  <c r="N72" i="1"/>
  <c r="H62" i="1"/>
  <c r="V7" i="9"/>
  <c r="H41" i="1"/>
  <c r="H43" i="1"/>
  <c r="H74" i="1"/>
  <c r="M57" i="1"/>
  <c r="P41" i="1"/>
  <c r="P56" i="1"/>
  <c r="M43" i="1"/>
  <c r="J56" i="1"/>
  <c r="G63" i="1"/>
  <c r="G67" i="1"/>
  <c r="G53" i="1"/>
  <c r="G70" i="1" s="1"/>
  <c r="J41" i="1"/>
  <c r="N57" i="1"/>
  <c r="N54" i="1"/>
  <c r="G54" i="1"/>
  <c r="J43" i="1"/>
  <c r="H49" i="1"/>
  <c r="D66" i="1"/>
  <c r="D53" i="1"/>
  <c r="G59" i="1"/>
  <c r="H61" i="1"/>
  <c r="H64" i="1"/>
  <c r="D46" i="1"/>
  <c r="D43" i="1"/>
  <c r="D42" i="1"/>
  <c r="G65" i="1"/>
  <c r="M48" i="1"/>
  <c r="P74" i="1"/>
  <c r="P71" i="1"/>
  <c r="O63" i="1"/>
  <c r="O58" i="1"/>
  <c r="O52" i="1"/>
  <c r="O46" i="1"/>
  <c r="P47" i="1"/>
  <c r="N73" i="1"/>
  <c r="H71" i="1"/>
  <c r="P73" i="1"/>
  <c r="P61" i="1"/>
  <c r="P49" i="1"/>
  <c r="P62" i="1"/>
  <c r="M58" i="1"/>
  <c r="N62" i="1"/>
  <c r="G61" i="1"/>
  <c r="G58" i="1"/>
  <c r="J59" i="1"/>
  <c r="J52" i="1"/>
  <c r="AB7" i="9"/>
  <c r="N41" i="1"/>
  <c r="D72" i="1"/>
  <c r="H48" i="1"/>
  <c r="H51" i="1"/>
  <c r="H46" i="1"/>
  <c r="D57" i="1"/>
  <c r="D56" i="1"/>
  <c r="H59" i="1"/>
  <c r="H72" i="1"/>
  <c r="G73" i="1"/>
  <c r="D71" i="1"/>
  <c r="M72" i="1"/>
  <c r="O73" i="1"/>
  <c r="O66" i="1"/>
  <c r="O61" i="1"/>
  <c r="O54" i="1"/>
  <c r="O49" i="1"/>
  <c r="O41" i="1"/>
  <c r="N68" i="1"/>
  <c r="H66" i="1"/>
  <c r="H52" i="1"/>
  <c r="H56" i="1"/>
  <c r="H67" i="1"/>
  <c r="P51" i="1"/>
  <c r="P64" i="1"/>
  <c r="M62" i="1"/>
  <c r="J73" i="1"/>
  <c r="G64" i="1"/>
  <c r="J54" i="1"/>
  <c r="N67" i="1"/>
  <c r="N66" i="1"/>
  <c r="D49" i="1"/>
  <c r="H53" i="1"/>
  <c r="H42" i="1"/>
  <c r="H47" i="1"/>
  <c r="H54" i="1"/>
  <c r="H70" i="1" s="1"/>
  <c r="D52" i="1"/>
  <c r="H73" i="1"/>
  <c r="G74" i="1"/>
  <c r="M73" i="1"/>
  <c r="P72" i="1"/>
  <c r="O65" i="1"/>
  <c r="O60" i="1"/>
  <c r="O53" i="1"/>
  <c r="O48" i="1"/>
  <c r="O68" i="1"/>
  <c r="X42" i="3"/>
  <c r="X33" i="3"/>
  <c r="Q40" i="3"/>
  <c r="D39" i="3"/>
  <c r="K35" i="3"/>
  <c r="D34" i="3"/>
  <c r="E38" i="3"/>
  <c r="H42" i="3"/>
  <c r="E45" i="3"/>
  <c r="P43" i="3"/>
  <c r="P37" i="3"/>
  <c r="R37" i="3"/>
  <c r="T34" i="3"/>
  <c r="C42" i="3"/>
  <c r="J44" i="3"/>
  <c r="X40" i="3"/>
  <c r="Q45" i="3"/>
  <c r="Q36" i="3"/>
  <c r="D41" i="3"/>
  <c r="K39" i="3"/>
  <c r="D32" i="3"/>
  <c r="E34" i="3"/>
  <c r="J42" i="3"/>
  <c r="C46" i="3"/>
  <c r="K42" i="3"/>
  <c r="X39" i="3"/>
  <c r="X38" i="3"/>
  <c r="AE129" i="9"/>
  <c r="Q41" i="3"/>
  <c r="Q32" i="3"/>
  <c r="D43" i="3"/>
  <c r="K43" i="3"/>
  <c r="H32" i="3"/>
  <c r="K36" i="3"/>
  <c r="K38" i="3"/>
  <c r="J43" i="3"/>
  <c r="P41" i="3"/>
  <c r="P35" i="3"/>
  <c r="K40" i="3"/>
  <c r="Q44" i="3"/>
  <c r="C36" i="3"/>
  <c r="X36" i="3"/>
  <c r="Q37" i="3"/>
  <c r="D33" i="3"/>
  <c r="D45" i="3"/>
  <c r="J32" i="3"/>
  <c r="C37" i="3"/>
  <c r="G40" i="3"/>
  <c r="D44" i="3"/>
  <c r="K46" i="3"/>
  <c r="P46" i="3"/>
  <c r="P40" i="3"/>
  <c r="P34" i="3"/>
  <c r="Q42" i="3"/>
  <c r="T46" i="3"/>
  <c r="J38" i="5"/>
  <c r="J42" i="5"/>
  <c r="D39" i="5"/>
  <c r="Q48" i="5"/>
  <c r="R44" i="5"/>
  <c r="R43" i="5"/>
  <c r="B49" i="5"/>
  <c r="R35" i="5"/>
  <c r="B50" i="5"/>
  <c r="Q40" i="5"/>
  <c r="J44" i="5"/>
  <c r="D34" i="5"/>
  <c r="R40" i="5"/>
  <c r="X89" i="9"/>
  <c r="R33" i="5"/>
  <c r="B34" i="5"/>
  <c r="R45" i="5"/>
  <c r="I49" i="5"/>
  <c r="Q39" i="5"/>
  <c r="J43" i="5"/>
  <c r="R32" i="5"/>
  <c r="Q45" i="5"/>
  <c r="J50" i="5"/>
  <c r="C34" i="5"/>
  <c r="B39" i="5"/>
  <c r="R37" i="5"/>
  <c r="I42" i="5"/>
  <c r="M33" i="5"/>
  <c r="O48" i="5"/>
  <c r="O32" i="5"/>
  <c r="J34" i="5"/>
  <c r="C32" i="5"/>
  <c r="Q46" i="5"/>
  <c r="B43" i="5"/>
  <c r="R47" i="5"/>
  <c r="R34" i="5"/>
  <c r="R52" i="5" s="1"/>
  <c r="I40" i="5"/>
  <c r="G50" i="5"/>
  <c r="M50" i="5"/>
  <c r="O43" i="5"/>
  <c r="Q41" i="2"/>
  <c r="Q35" i="2"/>
  <c r="Q33" i="2"/>
  <c r="Q47" i="2"/>
  <c r="Q34" i="2"/>
  <c r="Q43" i="2"/>
  <c r="Q36" i="2"/>
  <c r="Q38" i="2"/>
  <c r="Q44" i="2"/>
  <c r="AE45" i="9"/>
  <c r="Q45" i="2"/>
  <c r="K42" i="2"/>
  <c r="L41" i="2"/>
  <c r="L39" i="2"/>
  <c r="C41" i="2"/>
  <c r="H48" i="2"/>
  <c r="H40" i="2"/>
  <c r="K36" i="2"/>
  <c r="K48" i="2"/>
  <c r="L33" i="2"/>
  <c r="L47" i="2"/>
  <c r="L49" i="2"/>
  <c r="S32" i="2"/>
  <c r="C35" i="2"/>
  <c r="H37" i="2"/>
  <c r="H44" i="2"/>
  <c r="J22" i="2"/>
  <c r="K43" i="2"/>
  <c r="K39" i="2"/>
  <c r="E22" i="2"/>
  <c r="H42" i="2"/>
  <c r="H50" i="2" s="1"/>
  <c r="S22" i="2"/>
  <c r="K37" i="2"/>
  <c r="G49" i="2"/>
  <c r="H45" i="2"/>
  <c r="L48" i="2"/>
  <c r="R22" i="2"/>
  <c r="R33" i="2" s="1"/>
  <c r="V45" i="9"/>
  <c r="H36" i="2"/>
  <c r="H47" i="2"/>
  <c r="L43" i="2"/>
  <c r="L37" i="2"/>
  <c r="L42" i="2"/>
  <c r="H32" i="2"/>
  <c r="H49" i="2"/>
  <c r="H46" i="2"/>
  <c r="H43" i="2"/>
  <c r="K47" i="2"/>
  <c r="K46" i="2"/>
  <c r="I22" i="2"/>
  <c r="T22" i="2"/>
  <c r="L38" i="2"/>
  <c r="L46" i="2"/>
  <c r="L34" i="2"/>
  <c r="C45" i="2"/>
  <c r="H39" i="2"/>
  <c r="H33" i="2"/>
  <c r="W50" i="2"/>
  <c r="K33" i="2"/>
  <c r="K44" i="2"/>
  <c r="K41" i="2"/>
  <c r="V47" i="2"/>
  <c r="D22" i="2"/>
  <c r="C73" i="1"/>
  <c r="Q35" i="3"/>
  <c r="R45" i="3"/>
  <c r="R36" i="3"/>
  <c r="S36" i="3"/>
  <c r="T42" i="3"/>
  <c r="T38" i="3"/>
  <c r="T33" i="3"/>
  <c r="U73" i="1"/>
  <c r="U32" i="3"/>
  <c r="V71" i="1"/>
  <c r="Q35" i="5"/>
  <c r="F42" i="5"/>
  <c r="J40" i="5"/>
  <c r="AB89" i="9"/>
  <c r="H33" i="5"/>
  <c r="C41" i="5"/>
  <c r="C36" i="5"/>
  <c r="C47" i="5"/>
  <c r="U46" i="5"/>
  <c r="Q43" i="5"/>
  <c r="R49" i="5"/>
  <c r="R53" i="5" s="1"/>
  <c r="N49" i="5"/>
  <c r="S37" i="5"/>
  <c r="P49" i="5"/>
  <c r="P37" i="5"/>
  <c r="N36" i="5"/>
  <c r="N38" i="5"/>
  <c r="S50" i="5"/>
  <c r="B42" i="5"/>
  <c r="B48" i="5"/>
  <c r="G39" i="5"/>
  <c r="J35" i="5"/>
  <c r="S49" i="5"/>
  <c r="S51" i="5" s="1"/>
  <c r="R41" i="5"/>
  <c r="V47" i="5"/>
  <c r="V43" i="5"/>
  <c r="B40" i="5"/>
  <c r="C39" i="5"/>
  <c r="M45" i="5"/>
  <c r="O42" i="5"/>
  <c r="U47" i="5"/>
  <c r="U36" i="5"/>
  <c r="F44" i="5"/>
  <c r="C38" i="5"/>
  <c r="C49" i="5"/>
  <c r="U32" i="5"/>
  <c r="Q47" i="5"/>
  <c r="U44" i="5"/>
  <c r="U35" i="5"/>
  <c r="C40" i="5"/>
  <c r="C33" i="5"/>
  <c r="C52" i="5" s="1"/>
  <c r="X53" i="5"/>
  <c r="Q36" i="5"/>
  <c r="U42" i="5"/>
  <c r="U34" i="5"/>
  <c r="F34" i="5"/>
  <c r="Z89" i="9"/>
  <c r="L37" i="5"/>
  <c r="C42" i="5"/>
  <c r="F35" i="5"/>
  <c r="C43" i="5"/>
  <c r="U41" i="5"/>
  <c r="U33" i="5"/>
  <c r="F50" i="5"/>
  <c r="V51" i="5"/>
  <c r="F36" i="5"/>
  <c r="C46" i="5"/>
  <c r="F38" i="5"/>
  <c r="L49" i="5"/>
  <c r="L53" i="5" s="1"/>
  <c r="C45" i="5"/>
  <c r="C50" i="5"/>
  <c r="C44" i="5"/>
  <c r="C48" i="5"/>
  <c r="U48" i="5"/>
  <c r="F39" i="5"/>
  <c r="I32" i="5"/>
  <c r="I38" i="5"/>
  <c r="R39" i="5"/>
  <c r="U40" i="5"/>
  <c r="U50" i="5"/>
  <c r="R44" i="2"/>
  <c r="R38" i="2"/>
  <c r="R36" i="2"/>
  <c r="R40" i="2"/>
  <c r="R46" i="2"/>
  <c r="R39" i="2"/>
  <c r="R49" i="2"/>
  <c r="R45" i="2"/>
  <c r="R34" i="2"/>
  <c r="O38" i="3"/>
  <c r="I47" i="5"/>
  <c r="M43" i="5"/>
  <c r="O46" i="5"/>
  <c r="Q42" i="5"/>
  <c r="Q33" i="5"/>
  <c r="Q52" i="5" s="1"/>
  <c r="R62" i="1"/>
  <c r="T62" i="1"/>
  <c r="T49" i="1"/>
  <c r="T72" i="1"/>
  <c r="T43" i="3"/>
  <c r="T35" i="3"/>
  <c r="U71" i="1"/>
  <c r="U22" i="2"/>
  <c r="U39" i="2" s="1"/>
  <c r="W49" i="5"/>
  <c r="W53" i="5" s="1"/>
  <c r="V33" i="2"/>
  <c r="P67" i="1"/>
  <c r="F33" i="3"/>
  <c r="F37" i="3"/>
  <c r="C39" i="3"/>
  <c r="F44" i="3"/>
  <c r="O32" i="3"/>
  <c r="Q39" i="3"/>
  <c r="K52" i="5"/>
  <c r="I36" i="5"/>
  <c r="I45" i="5"/>
  <c r="Q41" i="5"/>
  <c r="Q50" i="5"/>
  <c r="AL89" i="9"/>
  <c r="P50" i="1"/>
  <c r="Q72" i="1"/>
  <c r="F39" i="3"/>
  <c r="O46" i="3"/>
  <c r="I41" i="5"/>
  <c r="I43" i="5"/>
  <c r="I48" i="5"/>
  <c r="I50" i="5"/>
  <c r="Q38" i="5"/>
  <c r="AE89" i="9"/>
  <c r="R54" i="1"/>
  <c r="P42" i="1"/>
  <c r="Q73" i="1"/>
  <c r="F32" i="3"/>
  <c r="C40" i="3"/>
  <c r="O40" i="3"/>
  <c r="I37" i="5"/>
  <c r="I39" i="5"/>
  <c r="I46" i="5"/>
  <c r="M49" i="5"/>
  <c r="Q37" i="5"/>
  <c r="Q49" i="5"/>
  <c r="R50" i="1"/>
  <c r="T69" i="1"/>
  <c r="T56" i="1"/>
  <c r="T43" i="1"/>
  <c r="T74" i="1"/>
  <c r="T39" i="3"/>
  <c r="AH129" i="9"/>
  <c r="U49" i="1"/>
  <c r="S47" i="3"/>
  <c r="X51" i="5"/>
  <c r="N22" i="2"/>
  <c r="AC129" i="9"/>
  <c r="I33" i="5"/>
  <c r="I35" i="5"/>
  <c r="I44" i="5"/>
  <c r="R46" i="1"/>
  <c r="T66" i="1"/>
  <c r="T53" i="1"/>
  <c r="T41" i="1"/>
  <c r="X35" i="3"/>
  <c r="Q44" i="5"/>
  <c r="Q89" i="9"/>
  <c r="R66" i="1"/>
  <c r="S69" i="1"/>
  <c r="S73" i="1"/>
  <c r="T64" i="1"/>
  <c r="T71" i="1"/>
  <c r="T45" i="3"/>
  <c r="U53" i="1"/>
  <c r="U74" i="1"/>
  <c r="U45" i="5"/>
  <c r="U37" i="5"/>
  <c r="AI89" i="9"/>
  <c r="X43" i="3"/>
  <c r="U40" i="2"/>
  <c r="U47" i="2"/>
  <c r="U38" i="2"/>
  <c r="U32" i="2"/>
  <c r="U44" i="2"/>
  <c r="U33" i="2"/>
  <c r="U42" i="2"/>
  <c r="U46" i="2"/>
  <c r="AI45" i="9"/>
  <c r="U49" i="2"/>
  <c r="U45" i="2"/>
  <c r="U36" i="2"/>
  <c r="U37" i="2"/>
  <c r="R89" i="9"/>
  <c r="D47" i="5"/>
  <c r="D46" i="5"/>
  <c r="D48" i="5"/>
  <c r="D44" i="5"/>
  <c r="G41" i="2"/>
  <c r="G39" i="2"/>
  <c r="G33" i="2"/>
  <c r="G43" i="2"/>
  <c r="G45" i="2"/>
  <c r="G46" i="2"/>
  <c r="G36" i="2"/>
  <c r="G40" i="2"/>
  <c r="G48" i="2"/>
  <c r="U45" i="9"/>
  <c r="G34" i="2"/>
  <c r="G42" i="2"/>
  <c r="G44" i="2"/>
  <c r="G37" i="2"/>
  <c r="L47" i="5"/>
  <c r="L48" i="5"/>
  <c r="L46" i="5"/>
  <c r="L32" i="5"/>
  <c r="L44" i="5"/>
  <c r="L36" i="5"/>
  <c r="L43" i="5"/>
  <c r="L35" i="5"/>
  <c r="C36" i="2"/>
  <c r="C40" i="2"/>
  <c r="C49" i="2"/>
  <c r="D33" i="5"/>
  <c r="D41" i="5"/>
  <c r="H34" i="5"/>
  <c r="H45" i="5"/>
  <c r="L34" i="5"/>
  <c r="L70" i="1"/>
  <c r="V53" i="5"/>
  <c r="C44" i="2"/>
  <c r="C34" i="2"/>
  <c r="C43" i="2"/>
  <c r="C39" i="2"/>
  <c r="V70" i="1"/>
  <c r="D35" i="5"/>
  <c r="D43" i="5"/>
  <c r="D38" i="5"/>
  <c r="D49" i="5"/>
  <c r="H35" i="5"/>
  <c r="H41" i="5"/>
  <c r="L41" i="5"/>
  <c r="L38" i="5"/>
  <c r="G38" i="2"/>
  <c r="G32" i="2"/>
  <c r="N64" i="1"/>
  <c r="N47" i="1"/>
  <c r="N51" i="1"/>
  <c r="N58" i="1"/>
  <c r="N46" i="1"/>
  <c r="N63" i="1"/>
  <c r="N48" i="1"/>
  <c r="N65" i="1"/>
  <c r="N53" i="1"/>
  <c r="J58" i="1"/>
  <c r="J53" i="1"/>
  <c r="J51" i="1"/>
  <c r="J61" i="1"/>
  <c r="J50" i="1"/>
  <c r="J67" i="1"/>
  <c r="J47" i="1"/>
  <c r="X7" i="9"/>
  <c r="N47" i="3"/>
  <c r="V89" i="9"/>
  <c r="H48" i="5"/>
  <c r="H46" i="5"/>
  <c r="H32" i="5"/>
  <c r="H47" i="5"/>
  <c r="H49" i="5"/>
  <c r="H44" i="5"/>
  <c r="H40" i="5"/>
  <c r="H36" i="5"/>
  <c r="C48" i="2"/>
  <c r="D36" i="5"/>
  <c r="H39" i="5"/>
  <c r="L39" i="5"/>
  <c r="C33" i="2"/>
  <c r="C42" i="2"/>
  <c r="C46" i="2"/>
  <c r="C38" i="2"/>
  <c r="N52" i="5"/>
  <c r="D37" i="5"/>
  <c r="D45" i="5"/>
  <c r="D40" i="5"/>
  <c r="D50" i="5"/>
  <c r="H37" i="5"/>
  <c r="H42" i="5"/>
  <c r="L33" i="5"/>
  <c r="L45" i="5"/>
  <c r="L40" i="5"/>
  <c r="G47" i="2"/>
  <c r="D32" i="5"/>
  <c r="W47" i="3"/>
  <c r="W70" i="1"/>
  <c r="X52" i="5"/>
  <c r="I38" i="2"/>
  <c r="I33" i="2"/>
  <c r="K35" i="2"/>
  <c r="K38" i="2"/>
  <c r="K34" i="2"/>
  <c r="S52" i="5"/>
  <c r="B22" i="2"/>
  <c r="B39" i="2" s="1"/>
  <c r="V42" i="2"/>
  <c r="V52" i="5"/>
  <c r="F22" i="2"/>
  <c r="C66" i="1"/>
  <c r="M51" i="1"/>
  <c r="M63" i="1"/>
  <c r="M41" i="1"/>
  <c r="M54" i="1"/>
  <c r="M65" i="1"/>
  <c r="I48" i="1"/>
  <c r="I60" i="1"/>
  <c r="I51" i="1"/>
  <c r="I62" i="1"/>
  <c r="Q65" i="1"/>
  <c r="I32" i="3"/>
  <c r="I52" i="5"/>
  <c r="AK7" i="9"/>
  <c r="W68" i="1"/>
  <c r="X50" i="2"/>
  <c r="V43" i="2"/>
  <c r="C42" i="1"/>
  <c r="C52" i="1"/>
  <c r="C61" i="1"/>
  <c r="C43" i="1"/>
  <c r="C53" i="1"/>
  <c r="C70" i="1" s="1"/>
  <c r="C62" i="1"/>
  <c r="C74" i="1"/>
  <c r="N71" i="1"/>
  <c r="AD7" i="9"/>
  <c r="P48" i="1"/>
  <c r="P57" i="1"/>
  <c r="P65" i="1"/>
  <c r="P69" i="1"/>
  <c r="P46" i="1"/>
  <c r="P54" i="1"/>
  <c r="P63" i="1"/>
  <c r="Q62" i="1"/>
  <c r="M33" i="3"/>
  <c r="M41" i="3"/>
  <c r="M35" i="3"/>
  <c r="M42" i="3"/>
  <c r="M37" i="3"/>
  <c r="M43" i="3"/>
  <c r="W129" i="9"/>
  <c r="I43" i="3"/>
  <c r="I40" i="3"/>
  <c r="I39" i="3"/>
  <c r="I42" i="3"/>
  <c r="I41" i="3"/>
  <c r="I38" i="3"/>
  <c r="I33" i="3"/>
  <c r="I46" i="3"/>
  <c r="I45" i="3"/>
  <c r="I44" i="3"/>
  <c r="S129" i="9"/>
  <c r="E46" i="3"/>
  <c r="E37" i="3"/>
  <c r="E35" i="3"/>
  <c r="E44" i="3"/>
  <c r="E36" i="3"/>
  <c r="E32" i="3"/>
  <c r="E43" i="3"/>
  <c r="E41" i="3"/>
  <c r="E40" i="3"/>
  <c r="E39" i="3"/>
  <c r="C71" i="1"/>
  <c r="N74" i="1"/>
  <c r="D50" i="1"/>
  <c r="D47" i="1"/>
  <c r="D64" i="1"/>
  <c r="Q49" i="1"/>
  <c r="Q43" i="1"/>
  <c r="Q68" i="1"/>
  <c r="Q71" i="1"/>
  <c r="Q53" i="1"/>
  <c r="X48" i="2"/>
  <c r="AL45" i="9"/>
  <c r="G72" i="1"/>
  <c r="M74" i="1"/>
  <c r="Q74" i="1"/>
  <c r="L34" i="3"/>
  <c r="O42" i="3"/>
  <c r="O34" i="3"/>
  <c r="Q46" i="3"/>
  <c r="Q38" i="3"/>
  <c r="B41" i="5"/>
  <c r="B35" i="5"/>
  <c r="G32" i="5"/>
  <c r="G34" i="5"/>
  <c r="G40" i="5"/>
  <c r="K42" i="5"/>
  <c r="G46" i="5"/>
  <c r="G53" i="5" s="1"/>
  <c r="G48" i="5"/>
  <c r="K50" i="5"/>
  <c r="K53" i="5" s="1"/>
  <c r="N53" i="5"/>
  <c r="R44" i="3"/>
  <c r="R32" i="3"/>
  <c r="S65" i="1"/>
  <c r="S70" i="1" s="1"/>
  <c r="U68" i="1"/>
  <c r="U45" i="1"/>
  <c r="X45" i="3"/>
  <c r="M22" i="2"/>
  <c r="M35" i="2" s="1"/>
  <c r="D73" i="1"/>
  <c r="M71" i="1"/>
  <c r="L32" i="3"/>
  <c r="O44" i="3"/>
  <c r="Q43" i="3"/>
  <c r="B36" i="5"/>
  <c r="B44" i="5"/>
  <c r="E52" i="5"/>
  <c r="K36" i="5"/>
  <c r="K51" i="5" s="1"/>
  <c r="G38" i="5"/>
  <c r="G44" i="5"/>
  <c r="U62" i="1"/>
  <c r="AL129" i="9"/>
  <c r="P32" i="2"/>
  <c r="P42" i="2"/>
  <c r="P35" i="2"/>
  <c r="P49" i="2"/>
  <c r="P36" i="2"/>
  <c r="P43" i="2"/>
  <c r="P38" i="2"/>
  <c r="P47" i="2"/>
  <c r="P37" i="2"/>
  <c r="P46" i="2"/>
  <c r="Q37" i="2"/>
  <c r="Q32" i="2"/>
  <c r="Q42" i="2"/>
  <c r="Q40" i="2"/>
  <c r="Q49" i="2"/>
  <c r="Q39" i="2"/>
  <c r="Q48" i="2"/>
  <c r="Q46" i="2"/>
  <c r="N42" i="2"/>
  <c r="N39" i="2"/>
  <c r="N37" i="2"/>
  <c r="E37" i="2"/>
  <c r="I35" i="2"/>
  <c r="I46" i="2"/>
  <c r="I39" i="2"/>
  <c r="I49" i="2"/>
  <c r="I40" i="2"/>
  <c r="I37" i="2"/>
  <c r="I43" i="2"/>
  <c r="I36" i="2"/>
  <c r="I45" i="2"/>
  <c r="T49" i="2"/>
  <c r="T38" i="2"/>
  <c r="T33" i="2"/>
  <c r="T42" i="2"/>
  <c r="T37" i="2"/>
  <c r="T47" i="2"/>
  <c r="T36" i="2"/>
  <c r="T44" i="2"/>
  <c r="F44" i="2"/>
  <c r="F36" i="2"/>
  <c r="F37" i="2"/>
  <c r="I32" i="2"/>
  <c r="T89" i="9"/>
  <c r="P40" i="5"/>
  <c r="B37" i="3"/>
  <c r="B45" i="3"/>
  <c r="B38" i="3"/>
  <c r="B46" i="3"/>
  <c r="G35" i="3"/>
  <c r="G39" i="3"/>
  <c r="K33" i="3"/>
  <c r="K37" i="3"/>
  <c r="K41" i="3"/>
  <c r="F33" i="5"/>
  <c r="F37" i="5"/>
  <c r="F41" i="5"/>
  <c r="F49" i="5"/>
  <c r="J39" i="5"/>
  <c r="J47" i="5"/>
  <c r="AJ45" i="9"/>
  <c r="V45" i="2"/>
  <c r="V39" i="2"/>
  <c r="V35" i="2"/>
  <c r="V38" i="2"/>
  <c r="V37" i="2"/>
  <c r="J71" i="1"/>
  <c r="AA7" i="9"/>
  <c r="M42" i="1"/>
  <c r="M47" i="1"/>
  <c r="M50" i="1"/>
  <c r="M52" i="1"/>
  <c r="M56" i="1"/>
  <c r="M59" i="1"/>
  <c r="M61" i="1"/>
  <c r="M64" i="1"/>
  <c r="M67" i="1"/>
  <c r="K43" i="1"/>
  <c r="K49" i="1"/>
  <c r="K53" i="1"/>
  <c r="K57" i="1"/>
  <c r="K61" i="1"/>
  <c r="K65" i="1"/>
  <c r="W7" i="9"/>
  <c r="I42" i="1"/>
  <c r="I47" i="1"/>
  <c r="I49" i="1"/>
  <c r="I52" i="1"/>
  <c r="I56" i="1"/>
  <c r="I58" i="1"/>
  <c r="I61" i="1"/>
  <c r="I64" i="1"/>
  <c r="I66" i="1"/>
  <c r="E42" i="1"/>
  <c r="E52" i="1"/>
  <c r="E60" i="1"/>
  <c r="C45" i="3"/>
  <c r="C44" i="3"/>
  <c r="C41" i="3"/>
  <c r="C38" i="3"/>
  <c r="C35" i="3"/>
  <c r="C34" i="3"/>
  <c r="C33" i="3"/>
  <c r="C32" i="3"/>
  <c r="C47" i="3" s="1"/>
  <c r="L46" i="3"/>
  <c r="L42" i="3"/>
  <c r="L38" i="3"/>
  <c r="L36" i="3"/>
  <c r="X129" i="9"/>
  <c r="J46" i="3"/>
  <c r="J45" i="3"/>
  <c r="J41" i="3"/>
  <c r="J40" i="3"/>
  <c r="J39" i="3"/>
  <c r="J38" i="3"/>
  <c r="J36" i="3"/>
  <c r="J35" i="3"/>
  <c r="H46" i="3"/>
  <c r="H40" i="3"/>
  <c r="H38" i="3"/>
  <c r="H36" i="3"/>
  <c r="T129" i="9"/>
  <c r="F46" i="3"/>
  <c r="F45" i="3"/>
  <c r="F42" i="3"/>
  <c r="F41" i="3"/>
  <c r="F40" i="3"/>
  <c r="F38" i="3"/>
  <c r="F36" i="3"/>
  <c r="F35" i="3"/>
  <c r="D46" i="3"/>
  <c r="D42" i="3"/>
  <c r="D40" i="3"/>
  <c r="D36" i="3"/>
  <c r="F46" i="5"/>
  <c r="J46" i="5"/>
  <c r="AF7" i="9"/>
  <c r="R41" i="1"/>
  <c r="R43" i="1"/>
  <c r="R45" i="1"/>
  <c r="R47" i="1"/>
  <c r="R49" i="1"/>
  <c r="R51" i="1"/>
  <c r="R53" i="1"/>
  <c r="R57" i="1"/>
  <c r="R59" i="1"/>
  <c r="R61" i="1"/>
  <c r="R63" i="1"/>
  <c r="R65" i="1"/>
  <c r="R67" i="1"/>
  <c r="R68" i="1"/>
  <c r="R74" i="1"/>
  <c r="R73" i="1"/>
  <c r="R72" i="1"/>
  <c r="R71" i="1"/>
  <c r="R44" i="1"/>
  <c r="R48" i="1"/>
  <c r="R52" i="1"/>
  <c r="R56" i="1"/>
  <c r="R60" i="1"/>
  <c r="R64" i="1"/>
  <c r="R69" i="1"/>
  <c r="T32" i="5"/>
  <c r="T34" i="5"/>
  <c r="T41" i="5"/>
  <c r="T45" i="5"/>
  <c r="T49" i="5"/>
  <c r="T53" i="5" s="1"/>
  <c r="T43" i="5"/>
  <c r="AK45" i="9"/>
  <c r="W48" i="2"/>
  <c r="AC42" i="9"/>
  <c r="O22" i="2"/>
  <c r="N49" i="1"/>
  <c r="N69" i="1"/>
  <c r="N56" i="1"/>
  <c r="J42" i="1"/>
  <c r="J49" i="1"/>
  <c r="J66" i="1"/>
  <c r="Y129" i="9"/>
  <c r="K44" i="3"/>
  <c r="K34" i="3"/>
  <c r="K32" i="3"/>
  <c r="U129" i="9"/>
  <c r="G44" i="3"/>
  <c r="G34" i="3"/>
  <c r="G32" i="3"/>
  <c r="Q129" i="9"/>
  <c r="B44" i="3"/>
  <c r="B39" i="3"/>
  <c r="B32" i="3"/>
  <c r="B47" i="3" s="1"/>
  <c r="N45" i="5"/>
  <c r="N37" i="5"/>
  <c r="J32" i="5"/>
  <c r="J49" i="5"/>
  <c r="J45" i="5"/>
  <c r="J41" i="5"/>
  <c r="J37" i="5"/>
  <c r="J33" i="5"/>
  <c r="F32" i="5"/>
  <c r="F47" i="5"/>
  <c r="F43" i="5"/>
  <c r="P32" i="5"/>
  <c r="P52" i="5" s="1"/>
  <c r="P36" i="5"/>
  <c r="P42" i="5"/>
  <c r="P44" i="5"/>
  <c r="P50" i="5"/>
  <c r="P53" i="5" s="1"/>
  <c r="Z69" i="1"/>
  <c r="AN7" i="9"/>
  <c r="Z50" i="5"/>
  <c r="AN89" i="9"/>
  <c r="AB50" i="5"/>
  <c r="AP89" i="9"/>
  <c r="Y46" i="3"/>
  <c r="AM129" i="9"/>
  <c r="AA46" i="3"/>
  <c r="AO129" i="9"/>
  <c r="AA89" i="9"/>
  <c r="M32" i="5"/>
  <c r="M34" i="5"/>
  <c r="M36" i="5"/>
  <c r="M38" i="5"/>
  <c r="M40" i="5"/>
  <c r="M42" i="5"/>
  <c r="M44" i="5"/>
  <c r="M46" i="5"/>
  <c r="M48" i="5"/>
  <c r="AC89" i="9"/>
  <c r="O33" i="5"/>
  <c r="O35" i="5"/>
  <c r="O37" i="5"/>
  <c r="O39" i="5"/>
  <c r="O41" i="5"/>
  <c r="O44" i="5"/>
  <c r="O45" i="5"/>
  <c r="O47" i="5"/>
  <c r="O50" i="5"/>
  <c r="AH7" i="9"/>
  <c r="T42" i="1"/>
  <c r="T44" i="1"/>
  <c r="T46" i="1"/>
  <c r="T48" i="1"/>
  <c r="T50" i="1"/>
  <c r="T52" i="1"/>
  <c r="T54" i="1"/>
  <c r="T57" i="1"/>
  <c r="T59" i="1"/>
  <c r="T61" i="1"/>
  <c r="T63" i="1"/>
  <c r="T65" i="1"/>
  <c r="T67" i="1"/>
  <c r="T68" i="1"/>
  <c r="X55" i="1"/>
  <c r="X68" i="1"/>
  <c r="AL7" i="9"/>
  <c r="Y69" i="1"/>
  <c r="AM7" i="9"/>
  <c r="AA69" i="1"/>
  <c r="AO7" i="9"/>
  <c r="Y50" i="5"/>
  <c r="AM89" i="9"/>
  <c r="AA50" i="5"/>
  <c r="AO89" i="9"/>
  <c r="Z46" i="3"/>
  <c r="AN129" i="9"/>
  <c r="AB46" i="3"/>
  <c r="AP129" i="9"/>
  <c r="AB71" i="1"/>
  <c r="AB72" i="1"/>
  <c r="AB73" i="1"/>
  <c r="AB74" i="1"/>
  <c r="AA71" i="1"/>
  <c r="AA72" i="1"/>
  <c r="AA73" i="1"/>
  <c r="AA74" i="1"/>
  <c r="Z71" i="1"/>
  <c r="Z72" i="1"/>
  <c r="Z73" i="1"/>
  <c r="Z74" i="1"/>
  <c r="Y71" i="1"/>
  <c r="Y72" i="1"/>
  <c r="Y73" i="1"/>
  <c r="Y74" i="1"/>
  <c r="Y32" i="3"/>
  <c r="AA32" i="3"/>
  <c r="Y33" i="3"/>
  <c r="AA33" i="3"/>
  <c r="Y34" i="3"/>
  <c r="AA34" i="3"/>
  <c r="Y35" i="3"/>
  <c r="AA35" i="3"/>
  <c r="Y36" i="3"/>
  <c r="AA36" i="3"/>
  <c r="Y37" i="3"/>
  <c r="AA37" i="3"/>
  <c r="Y38" i="3"/>
  <c r="AA38" i="3"/>
  <c r="Y39" i="3"/>
  <c r="AA39" i="3"/>
  <c r="Y40" i="3"/>
  <c r="AA40" i="3"/>
  <c r="Y41" i="3"/>
  <c r="AA41" i="3"/>
  <c r="Y42" i="3"/>
  <c r="AA42" i="3"/>
  <c r="Y43" i="3"/>
  <c r="AA43" i="3"/>
  <c r="Y44" i="3"/>
  <c r="AA44" i="3"/>
  <c r="Y45" i="3"/>
  <c r="AA45" i="3"/>
  <c r="Z32" i="3"/>
  <c r="AB32" i="3"/>
  <c r="Z33" i="3"/>
  <c r="AB33" i="3"/>
  <c r="Z34" i="3"/>
  <c r="AB34" i="3"/>
  <c r="Z35" i="3"/>
  <c r="AB35" i="3"/>
  <c r="Z36" i="3"/>
  <c r="AB36" i="3"/>
  <c r="Z37" i="3"/>
  <c r="AB37" i="3"/>
  <c r="Z38" i="3"/>
  <c r="AB38" i="3"/>
  <c r="Z39" i="3"/>
  <c r="AB39" i="3"/>
  <c r="Z40" i="3"/>
  <c r="AB40" i="3"/>
  <c r="Z41" i="3"/>
  <c r="AB41" i="3"/>
  <c r="Z42" i="3"/>
  <c r="AB42" i="3"/>
  <c r="Z43" i="3"/>
  <c r="AB43" i="3"/>
  <c r="Z44" i="3"/>
  <c r="AB44" i="3"/>
  <c r="Z45" i="3"/>
  <c r="AB45" i="3"/>
  <c r="Y32" i="5"/>
  <c r="AA32" i="5"/>
  <c r="Y33" i="5"/>
  <c r="AA33" i="5"/>
  <c r="Y34" i="5"/>
  <c r="AA34" i="5"/>
  <c r="Y35" i="5"/>
  <c r="AA35" i="5"/>
  <c r="Y36" i="5"/>
  <c r="AA36" i="5"/>
  <c r="Y37" i="5"/>
  <c r="AA37" i="5"/>
  <c r="Y38" i="5"/>
  <c r="AA38" i="5"/>
  <c r="Y39" i="5"/>
  <c r="AA39" i="5"/>
  <c r="Y40" i="5"/>
  <c r="AA40" i="5"/>
  <c r="Y41" i="5"/>
  <c r="AA41" i="5"/>
  <c r="Y42" i="5"/>
  <c r="AA42" i="5"/>
  <c r="Y43" i="5"/>
  <c r="AA43" i="5"/>
  <c r="Y44" i="5"/>
  <c r="AA44" i="5"/>
  <c r="Y45" i="5"/>
  <c r="AA45" i="5"/>
  <c r="Y46" i="5"/>
  <c r="AA46" i="5"/>
  <c r="Y47" i="5"/>
  <c r="AA47" i="5"/>
  <c r="Y48" i="5"/>
  <c r="AA48" i="5"/>
  <c r="Y49" i="5"/>
  <c r="AA49" i="5"/>
  <c r="Z32" i="5"/>
  <c r="AB32" i="5"/>
  <c r="Z33" i="5"/>
  <c r="AB33" i="5"/>
  <c r="Z34" i="5"/>
  <c r="AB34" i="5"/>
  <c r="Z35" i="5"/>
  <c r="AB35" i="5"/>
  <c r="Z36" i="5"/>
  <c r="AB36" i="5"/>
  <c r="Z37" i="5"/>
  <c r="AB37" i="5"/>
  <c r="Z38" i="5"/>
  <c r="AB38" i="5"/>
  <c r="Z39" i="5"/>
  <c r="AB39" i="5"/>
  <c r="Z40" i="5"/>
  <c r="AB40" i="5"/>
  <c r="Z41" i="5"/>
  <c r="AB41" i="5"/>
  <c r="Z42" i="5"/>
  <c r="AB42" i="5"/>
  <c r="Z43" i="5"/>
  <c r="AB43" i="5"/>
  <c r="Z44" i="5"/>
  <c r="AB44" i="5"/>
  <c r="Z45" i="5"/>
  <c r="AB45" i="5"/>
  <c r="Z46" i="5"/>
  <c r="AB46" i="5"/>
  <c r="Z47" i="5"/>
  <c r="AB47" i="5"/>
  <c r="Z48" i="5"/>
  <c r="AB48" i="5"/>
  <c r="Z49" i="5"/>
  <c r="AB49" i="5"/>
  <c r="Y22" i="2"/>
  <c r="AM45" i="9" s="1"/>
  <c r="AA22" i="2"/>
  <c r="AO45" i="9" s="1"/>
  <c r="Z22" i="2"/>
  <c r="AN45" i="9" s="1"/>
  <c r="AB22" i="2"/>
  <c r="AP45" i="9" s="1"/>
  <c r="Y41" i="1"/>
  <c r="AA41" i="1"/>
  <c r="Y42" i="1"/>
  <c r="AA42" i="1"/>
  <c r="Y43" i="1"/>
  <c r="AA43" i="1"/>
  <c r="Y44" i="1"/>
  <c r="AA44" i="1"/>
  <c r="Y45" i="1"/>
  <c r="AA45" i="1"/>
  <c r="Y46" i="1"/>
  <c r="AA46" i="1"/>
  <c r="Y47" i="1"/>
  <c r="AA47" i="1"/>
  <c r="Y48" i="1"/>
  <c r="AA48" i="1"/>
  <c r="Y49" i="1"/>
  <c r="AA49" i="1"/>
  <c r="Y50" i="1"/>
  <c r="AA50" i="1"/>
  <c r="Y51" i="1"/>
  <c r="AA51" i="1"/>
  <c r="Y52" i="1"/>
  <c r="AA52" i="1"/>
  <c r="Y53" i="1"/>
  <c r="AA53" i="1"/>
  <c r="Y54" i="1"/>
  <c r="AA54" i="1"/>
  <c r="Y55" i="1"/>
  <c r="AA55" i="1"/>
  <c r="Y56" i="1"/>
  <c r="AA56" i="1"/>
  <c r="Y57" i="1"/>
  <c r="AA57" i="1"/>
  <c r="Y58" i="1"/>
  <c r="AA58" i="1"/>
  <c r="Y59" i="1"/>
  <c r="AA59" i="1"/>
  <c r="Y60" i="1"/>
  <c r="AA60" i="1"/>
  <c r="Y61" i="1"/>
  <c r="AA61" i="1"/>
  <c r="Y62" i="1"/>
  <c r="AA62" i="1"/>
  <c r="Y63" i="1"/>
  <c r="AA63" i="1"/>
  <c r="Y64" i="1"/>
  <c r="AA64" i="1"/>
  <c r="Y65" i="1"/>
  <c r="AA65" i="1"/>
  <c r="Y66" i="1"/>
  <c r="AA66" i="1"/>
  <c r="Y67" i="1"/>
  <c r="AA67" i="1"/>
  <c r="Y68" i="1"/>
  <c r="AA68" i="1"/>
  <c r="Z41" i="1"/>
  <c r="AB41" i="1"/>
  <c r="Z42" i="1"/>
  <c r="AB42" i="1"/>
  <c r="Z43" i="1"/>
  <c r="AB43" i="1"/>
  <c r="Z44" i="1"/>
  <c r="AB44" i="1"/>
  <c r="Z45" i="1"/>
  <c r="AB45" i="1"/>
  <c r="Z46" i="1"/>
  <c r="AB46" i="1"/>
  <c r="Z47" i="1"/>
  <c r="AB47" i="1"/>
  <c r="Z48" i="1"/>
  <c r="AB48" i="1"/>
  <c r="Z49" i="1"/>
  <c r="AB49" i="1"/>
  <c r="Z50" i="1"/>
  <c r="AB50" i="1"/>
  <c r="Z51" i="1"/>
  <c r="AB51" i="1"/>
  <c r="Z52" i="1"/>
  <c r="AB52" i="1"/>
  <c r="Z53" i="1"/>
  <c r="AB53" i="1"/>
  <c r="Z54" i="1"/>
  <c r="AB54" i="1"/>
  <c r="Z55" i="1"/>
  <c r="AB55" i="1"/>
  <c r="Z56" i="1"/>
  <c r="AB56" i="1"/>
  <c r="Z57" i="1"/>
  <c r="AB57" i="1"/>
  <c r="Z58" i="1"/>
  <c r="AB58" i="1"/>
  <c r="Z59" i="1"/>
  <c r="AB59" i="1"/>
  <c r="Z60" i="1"/>
  <c r="AB60" i="1"/>
  <c r="Z61" i="1"/>
  <c r="AB61" i="1"/>
  <c r="Z62" i="1"/>
  <c r="AB62" i="1"/>
  <c r="Z63" i="1"/>
  <c r="AB63" i="1"/>
  <c r="Z64" i="1"/>
  <c r="AB64" i="1"/>
  <c r="Z65" i="1"/>
  <c r="AB65" i="1"/>
  <c r="Z66" i="1"/>
  <c r="AB66" i="1"/>
  <c r="Z67" i="1"/>
  <c r="AB67" i="1"/>
  <c r="Z68" i="1"/>
  <c r="AB68" i="1"/>
  <c r="P47" i="3" l="1"/>
  <c r="V47" i="3"/>
  <c r="E47" i="3"/>
  <c r="U47" i="3"/>
  <c r="L50" i="2"/>
  <c r="K50" i="2"/>
  <c r="R41" i="2"/>
  <c r="R42" i="2"/>
  <c r="R32" i="2"/>
  <c r="AF45" i="9"/>
  <c r="R48" i="2"/>
  <c r="R47" i="2"/>
  <c r="U35" i="2"/>
  <c r="U48" i="2"/>
  <c r="U34" i="2"/>
  <c r="R35" i="2"/>
  <c r="R37" i="2"/>
  <c r="R43" i="2"/>
  <c r="D70" i="1"/>
  <c r="B70" i="1"/>
  <c r="X70" i="1"/>
  <c r="O70" i="1"/>
  <c r="X47" i="3"/>
  <c r="O47" i="3"/>
  <c r="M53" i="5"/>
  <c r="C51" i="5"/>
  <c r="O53" i="5"/>
  <c r="C53" i="5"/>
  <c r="Q53" i="5"/>
  <c r="B53" i="5"/>
  <c r="E32" i="2"/>
  <c r="E35" i="2"/>
  <c r="E44" i="2"/>
  <c r="E47" i="2"/>
  <c r="E39" i="2"/>
  <c r="S45" i="9"/>
  <c r="E34" i="2"/>
  <c r="E45" i="2"/>
  <c r="E46" i="2"/>
  <c r="B47" i="2"/>
  <c r="E49" i="2"/>
  <c r="B49" i="2"/>
  <c r="M34" i="2"/>
  <c r="E36" i="2"/>
  <c r="AH45" i="9"/>
  <c r="T39" i="2"/>
  <c r="T40" i="2"/>
  <c r="T43" i="2"/>
  <c r="T34" i="2"/>
  <c r="T45" i="2"/>
  <c r="T35" i="2"/>
  <c r="T48" i="2"/>
  <c r="T46" i="2"/>
  <c r="T41" i="2"/>
  <c r="T32" i="2"/>
  <c r="M37" i="2"/>
  <c r="B43" i="2"/>
  <c r="E41" i="2"/>
  <c r="E33" i="2"/>
  <c r="B38" i="2"/>
  <c r="M42" i="2"/>
  <c r="E38" i="2"/>
  <c r="W45" i="9"/>
  <c r="I47" i="2"/>
  <c r="I44" i="2"/>
  <c r="I48" i="2"/>
  <c r="I34" i="2"/>
  <c r="I42" i="2"/>
  <c r="I41" i="2"/>
  <c r="S40" i="2"/>
  <c r="S41" i="2"/>
  <c r="S37" i="2"/>
  <c r="S36" i="2"/>
  <c r="S42" i="2"/>
  <c r="S43" i="2"/>
  <c r="AG45" i="9"/>
  <c r="S35" i="2"/>
  <c r="S33" i="2"/>
  <c r="S46" i="2"/>
  <c r="S48" i="2"/>
  <c r="S38" i="2"/>
  <c r="S44" i="2"/>
  <c r="S47" i="2"/>
  <c r="S49" i="2"/>
  <c r="S39" i="2"/>
  <c r="S45" i="2"/>
  <c r="S34" i="2"/>
  <c r="J46" i="2"/>
  <c r="J49" i="2"/>
  <c r="J40" i="2"/>
  <c r="J48" i="2"/>
  <c r="J36" i="2"/>
  <c r="J38" i="2"/>
  <c r="J33" i="2"/>
  <c r="J35" i="2"/>
  <c r="J34" i="2"/>
  <c r="X45" i="9"/>
  <c r="J44" i="2"/>
  <c r="J37" i="2"/>
  <c r="J43" i="2"/>
  <c r="J47" i="2"/>
  <c r="J42" i="2"/>
  <c r="J39" i="2"/>
  <c r="J45" i="2"/>
  <c r="J41" i="2"/>
  <c r="M46" i="2"/>
  <c r="E40" i="2"/>
  <c r="B46" i="2"/>
  <c r="E48" i="2"/>
  <c r="E42" i="2"/>
  <c r="Q45" i="9"/>
  <c r="M40" i="2"/>
  <c r="E43" i="2"/>
  <c r="M47" i="2"/>
  <c r="J32" i="2"/>
  <c r="Q51" i="5"/>
  <c r="U51" i="5"/>
  <c r="R51" i="5"/>
  <c r="F53" i="5"/>
  <c r="F47" i="3"/>
  <c r="M47" i="3"/>
  <c r="T47" i="3"/>
  <c r="S53" i="5"/>
  <c r="D42" i="2"/>
  <c r="D44" i="2"/>
  <c r="D38" i="2"/>
  <c r="D47" i="2"/>
  <c r="D48" i="2"/>
  <c r="D33" i="2"/>
  <c r="D36" i="2"/>
  <c r="D49" i="2"/>
  <c r="D45" i="2"/>
  <c r="D34" i="2"/>
  <c r="D43" i="2"/>
  <c r="D37" i="2"/>
  <c r="D39" i="2"/>
  <c r="D40" i="2"/>
  <c r="R45" i="9"/>
  <c r="D46" i="2"/>
  <c r="D32" i="2"/>
  <c r="D35" i="2"/>
  <c r="D41" i="2"/>
  <c r="H53" i="5"/>
  <c r="B51" i="5"/>
  <c r="W51" i="5"/>
  <c r="I51" i="5"/>
  <c r="U53" i="5"/>
  <c r="U52" i="5"/>
  <c r="H52" i="5"/>
  <c r="Q70" i="1"/>
  <c r="R47" i="3"/>
  <c r="Q47" i="3"/>
  <c r="H51" i="5"/>
  <c r="R50" i="2"/>
  <c r="N44" i="2"/>
  <c r="N41" i="2"/>
  <c r="N46" i="2"/>
  <c r="N43" i="2"/>
  <c r="N35" i="2"/>
  <c r="N33" i="2"/>
  <c r="N36" i="2"/>
  <c r="N34" i="2"/>
  <c r="N38" i="2"/>
  <c r="N49" i="2"/>
  <c r="N45" i="2"/>
  <c r="N32" i="2"/>
  <c r="AB45" i="9"/>
  <c r="N47" i="2"/>
  <c r="N40" i="2"/>
  <c r="N48" i="2"/>
  <c r="M38" i="2"/>
  <c r="T52" i="5"/>
  <c r="M36" i="2"/>
  <c r="M32" i="2"/>
  <c r="G52" i="5"/>
  <c r="C50" i="2"/>
  <c r="U41" i="2"/>
  <c r="U43" i="2"/>
  <c r="U50" i="2" s="1"/>
  <c r="I53" i="5"/>
  <c r="E50" i="2"/>
  <c r="D51" i="5"/>
  <c r="D52" i="5"/>
  <c r="I70" i="1"/>
  <c r="D53" i="5"/>
  <c r="L52" i="5"/>
  <c r="M39" i="2"/>
  <c r="M41" i="2"/>
  <c r="M49" i="2"/>
  <c r="M48" i="2"/>
  <c r="M33" i="2"/>
  <c r="G51" i="5"/>
  <c r="P70" i="1"/>
  <c r="I47" i="3"/>
  <c r="F45" i="2"/>
  <c r="F47" i="2"/>
  <c r="F40" i="2"/>
  <c r="F42" i="2"/>
  <c r="F43" i="2"/>
  <c r="T45" i="9"/>
  <c r="F33" i="2"/>
  <c r="F32" i="2"/>
  <c r="F46" i="2"/>
  <c r="F39" i="2"/>
  <c r="F35" i="2"/>
  <c r="F41" i="2"/>
  <c r="F49" i="2"/>
  <c r="F38" i="2"/>
  <c r="F34" i="2"/>
  <c r="F48" i="2"/>
  <c r="G50" i="2"/>
  <c r="P51" i="5"/>
  <c r="J70" i="1"/>
  <c r="H47" i="3"/>
  <c r="J47" i="3"/>
  <c r="I50" i="2"/>
  <c r="M45" i="2"/>
  <c r="M44" i="2"/>
  <c r="M43" i="2"/>
  <c r="AA45" i="9"/>
  <c r="U70" i="1"/>
  <c r="B41" i="2"/>
  <c r="B37" i="2"/>
  <c r="B40" i="2"/>
  <c r="B32" i="2"/>
  <c r="B33" i="2"/>
  <c r="B34" i="2"/>
  <c r="B45" i="2"/>
  <c r="B35" i="2"/>
  <c r="B48" i="2"/>
  <c r="B42" i="2"/>
  <c r="B44" i="2"/>
  <c r="B36" i="2"/>
  <c r="L51" i="5"/>
  <c r="O48" i="2"/>
  <c r="O32" i="2"/>
  <c r="O43" i="2"/>
  <c r="O42" i="2"/>
  <c r="O37" i="2"/>
  <c r="O47" i="2"/>
  <c r="O45" i="2"/>
  <c r="O36" i="2"/>
  <c r="O33" i="2"/>
  <c r="O39" i="2"/>
  <c r="O40" i="2"/>
  <c r="O41" i="2"/>
  <c r="O34" i="2"/>
  <c r="AC45" i="9"/>
  <c r="O46" i="2"/>
  <c r="O35" i="2"/>
  <c r="O44" i="2"/>
  <c r="O49" i="2"/>
  <c r="O38" i="2"/>
  <c r="T51" i="5"/>
  <c r="M70" i="1"/>
  <c r="F52" i="5"/>
  <c r="F51" i="5"/>
  <c r="P50" i="2"/>
  <c r="T70" i="1"/>
  <c r="O52" i="5"/>
  <c r="O51" i="5"/>
  <c r="M51" i="5"/>
  <c r="M52" i="5"/>
  <c r="J52" i="5"/>
  <c r="J51" i="5"/>
  <c r="N51" i="5"/>
  <c r="G47" i="3"/>
  <c r="K47" i="3"/>
  <c r="N70" i="1"/>
  <c r="R70" i="1"/>
  <c r="J53" i="5"/>
  <c r="D47" i="3"/>
  <c r="L47" i="3"/>
  <c r="E70" i="1"/>
  <c r="K70" i="1"/>
  <c r="V50" i="2"/>
  <c r="T50" i="2"/>
  <c r="Q50" i="2"/>
  <c r="M50" i="2"/>
  <c r="AB47" i="3"/>
  <c r="AA47" i="3"/>
  <c r="Z47" i="3"/>
  <c r="Y47" i="3"/>
  <c r="Z52" i="5"/>
  <c r="Z51" i="5"/>
  <c r="Y52" i="5"/>
  <c r="Y51" i="5"/>
  <c r="Z53" i="5"/>
  <c r="Y53" i="5"/>
  <c r="AB52" i="5"/>
  <c r="AB51" i="5"/>
  <c r="AA52" i="5"/>
  <c r="AA51" i="5"/>
  <c r="AB53" i="5"/>
  <c r="AA53" i="5"/>
  <c r="AB49" i="2"/>
  <c r="AB48" i="2"/>
  <c r="AB47" i="2"/>
  <c r="AB46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A49" i="2"/>
  <c r="AA48" i="2"/>
  <c r="AA47" i="2"/>
  <c r="AA46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Z49" i="2"/>
  <c r="Z48" i="2"/>
  <c r="Z47" i="2"/>
  <c r="Z46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Y49" i="2"/>
  <c r="Y48" i="2"/>
  <c r="Y47" i="2"/>
  <c r="Y46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AB45" i="2"/>
  <c r="AA45" i="2"/>
  <c r="Z45" i="2"/>
  <c r="Y45" i="2"/>
  <c r="Z70" i="1"/>
  <c r="Y70" i="1"/>
  <c r="AB70" i="1"/>
  <c r="AA70" i="1"/>
  <c r="S50" i="2" l="1"/>
  <c r="J50" i="2"/>
  <c r="N50" i="2"/>
  <c r="D50" i="2"/>
  <c r="F50" i="2"/>
  <c r="B50" i="2"/>
  <c r="O50" i="2"/>
  <c r="Y50" i="2"/>
  <c r="AA50" i="2"/>
  <c r="Z50" i="2"/>
  <c r="AB50" i="2"/>
</calcChain>
</file>

<file path=xl/sharedStrings.xml><?xml version="1.0" encoding="utf-8"?>
<sst xmlns="http://schemas.openxmlformats.org/spreadsheetml/2006/main" count="556" uniqueCount="251">
  <si>
    <t>　 歳 入 合 計</t>
  </si>
  <si>
    <t>一般財源(1～11）</t>
    <phoneticPr fontId="2"/>
  </si>
  <si>
    <t>９７（H9）</t>
    <phoneticPr fontId="2"/>
  </si>
  <si>
    <t>９６（H8）</t>
    <phoneticPr fontId="2"/>
  </si>
  <si>
    <t>９５（H7）</t>
    <phoneticPr fontId="2"/>
  </si>
  <si>
    <t>９４（H6）</t>
    <phoneticPr fontId="2"/>
  </si>
  <si>
    <t>９３（H5）</t>
    <phoneticPr fontId="2"/>
  </si>
  <si>
    <t>９２（H4）</t>
    <phoneticPr fontId="2"/>
  </si>
  <si>
    <t>９１（H3）</t>
    <phoneticPr fontId="2"/>
  </si>
  <si>
    <t>９０（H2）</t>
    <phoneticPr fontId="2"/>
  </si>
  <si>
    <t>８９（元）</t>
    <rPh sb="3" eb="4">
      <t>ガン</t>
    </rPh>
    <phoneticPr fontId="2"/>
  </si>
  <si>
    <t>依存財源（2～11+15+16+22）</t>
    <phoneticPr fontId="3"/>
  </si>
  <si>
    <t>自主財源（1+12+13+14+17～21）</t>
    <phoneticPr fontId="3"/>
  </si>
  <si>
    <t>収支状況</t>
    <rPh sb="0" eb="2">
      <t>シュウシ</t>
    </rPh>
    <rPh sb="2" eb="4">
      <t>ジョウキョウ</t>
    </rPh>
    <phoneticPr fontId="2"/>
  </si>
  <si>
    <t>物件等購入</t>
    <rPh sb="0" eb="3">
      <t>ブッケントウ</t>
    </rPh>
    <rPh sb="3" eb="5">
      <t>コウニュウ</t>
    </rPh>
    <phoneticPr fontId="2"/>
  </si>
  <si>
    <t>保証・補償</t>
    <rPh sb="0" eb="2">
      <t>ホショウ</t>
    </rPh>
    <rPh sb="3" eb="5">
      <t>ホショウ</t>
    </rPh>
    <phoneticPr fontId="2"/>
  </si>
  <si>
    <t>その他</t>
    <rPh sb="2" eb="3">
      <t>タ</t>
    </rPh>
    <phoneticPr fontId="2"/>
  </si>
  <si>
    <t>実質的なもの</t>
    <rPh sb="0" eb="3">
      <t>ジッシツテキ</t>
    </rPh>
    <phoneticPr fontId="2"/>
  </si>
  <si>
    <t>財政調整基金現在高</t>
    <rPh sb="0" eb="2">
      <t>ザイセイ</t>
    </rPh>
    <rPh sb="2" eb="4">
      <t>チョウセイ</t>
    </rPh>
    <rPh sb="4" eb="6">
      <t>キキン</t>
    </rPh>
    <rPh sb="6" eb="9">
      <t>ゲンザイダカ</t>
    </rPh>
    <phoneticPr fontId="2"/>
  </si>
  <si>
    <t>減債基金現在高</t>
    <rPh sb="0" eb="2">
      <t>ゲンサイ</t>
    </rPh>
    <rPh sb="2" eb="4">
      <t>キキン</t>
    </rPh>
    <rPh sb="4" eb="7">
      <t>ゲンザイダカ</t>
    </rPh>
    <phoneticPr fontId="2"/>
  </si>
  <si>
    <t>その他特定目的基金現在高</t>
    <rPh sb="0" eb="3">
      <t>ソノタ</t>
    </rPh>
    <rPh sb="3" eb="5">
      <t>トクテイ</t>
    </rPh>
    <rPh sb="5" eb="7">
      <t>モクテキ</t>
    </rPh>
    <rPh sb="7" eb="9">
      <t>キキン</t>
    </rPh>
    <rPh sb="9" eb="12">
      <t>ゲンザイダカ</t>
    </rPh>
    <phoneticPr fontId="2"/>
  </si>
  <si>
    <t>１歳入総額</t>
    <phoneticPr fontId="2"/>
  </si>
  <si>
    <t>２歳出総額</t>
    <phoneticPr fontId="2"/>
  </si>
  <si>
    <t>３歳入歳出差引</t>
    <phoneticPr fontId="2"/>
  </si>
  <si>
    <t>４翌年度繰越財源</t>
    <phoneticPr fontId="2"/>
  </si>
  <si>
    <t>５実質収支</t>
    <phoneticPr fontId="2"/>
  </si>
  <si>
    <t>６単年度収支</t>
    <phoneticPr fontId="2"/>
  </si>
  <si>
    <t>７積立金</t>
    <phoneticPr fontId="2"/>
  </si>
  <si>
    <t>８繰上償還金</t>
    <phoneticPr fontId="2"/>
  </si>
  <si>
    <t>９積立金取崩額</t>
    <phoneticPr fontId="2"/>
  </si>
  <si>
    <t>10実質単年度収支</t>
    <phoneticPr fontId="2"/>
  </si>
  <si>
    <t>12実質収支比率</t>
    <rPh sb="2" eb="4">
      <t>ジッシツ</t>
    </rPh>
    <rPh sb="4" eb="6">
      <t>シュウシ</t>
    </rPh>
    <rPh sb="6" eb="8">
      <t>ヒリツ</t>
    </rPh>
    <phoneticPr fontId="2"/>
  </si>
  <si>
    <t>13基準財政収入額</t>
    <rPh sb="2" eb="4">
      <t>キジュン</t>
    </rPh>
    <rPh sb="4" eb="6">
      <t>ザイセイ</t>
    </rPh>
    <rPh sb="6" eb="8">
      <t>シュウニュウ</t>
    </rPh>
    <rPh sb="8" eb="9">
      <t>ガク</t>
    </rPh>
    <phoneticPr fontId="2"/>
  </si>
  <si>
    <t>14基準財政需要額</t>
    <rPh sb="2" eb="4">
      <t>キジュン</t>
    </rPh>
    <rPh sb="4" eb="6">
      <t>ザイセイ</t>
    </rPh>
    <rPh sb="6" eb="8">
      <t>ジュヨウ</t>
    </rPh>
    <rPh sb="8" eb="9">
      <t>ガク</t>
    </rPh>
    <phoneticPr fontId="2"/>
  </si>
  <si>
    <t>15標準税収入額</t>
    <rPh sb="2" eb="4">
      <t>ヒョウジュン</t>
    </rPh>
    <rPh sb="4" eb="5">
      <t>ゼイ</t>
    </rPh>
    <rPh sb="5" eb="7">
      <t>シュウニュウ</t>
    </rPh>
    <rPh sb="7" eb="8">
      <t>ガク</t>
    </rPh>
    <phoneticPr fontId="2"/>
  </si>
  <si>
    <t>16標準財政規模</t>
    <rPh sb="2" eb="4">
      <t>ヒョウジュン</t>
    </rPh>
    <rPh sb="4" eb="6">
      <t>ザイセイ</t>
    </rPh>
    <rPh sb="6" eb="8">
      <t>キボ</t>
    </rPh>
    <phoneticPr fontId="2"/>
  </si>
  <si>
    <t>17財政力指数</t>
    <rPh sb="2" eb="5">
      <t>ザイセイリョク</t>
    </rPh>
    <rPh sb="5" eb="7">
      <t>シスウ</t>
    </rPh>
    <phoneticPr fontId="2"/>
  </si>
  <si>
    <t>18経常収支比率</t>
    <rPh sb="2" eb="4">
      <t>ケイジョウ</t>
    </rPh>
    <rPh sb="4" eb="6">
      <t>シュウシ</t>
    </rPh>
    <rPh sb="6" eb="8">
      <t>ヒリツ</t>
    </rPh>
    <phoneticPr fontId="2"/>
  </si>
  <si>
    <t>19公債費負担比率</t>
    <rPh sb="2" eb="5">
      <t>コウサイヒ</t>
    </rPh>
    <rPh sb="5" eb="7">
      <t>フタン</t>
    </rPh>
    <rPh sb="7" eb="9">
      <t>ヒリツ</t>
    </rPh>
    <phoneticPr fontId="2"/>
  </si>
  <si>
    <t>20公債費比率</t>
    <rPh sb="2" eb="5">
      <t>コウサイヒ</t>
    </rPh>
    <rPh sb="5" eb="7">
      <t>ヒリツ</t>
    </rPh>
    <phoneticPr fontId="2"/>
  </si>
  <si>
    <t>１市町村民税</t>
    <rPh sb="1" eb="4">
      <t>シチョウソン</t>
    </rPh>
    <rPh sb="4" eb="5">
      <t>ミン</t>
    </rPh>
    <rPh sb="5" eb="6">
      <t>ゼイ</t>
    </rPh>
    <phoneticPr fontId="2"/>
  </si>
  <si>
    <t xml:space="preserve">   個人均等割</t>
    <rPh sb="3" eb="5">
      <t>コジン</t>
    </rPh>
    <rPh sb="5" eb="8">
      <t>キントウワ</t>
    </rPh>
    <phoneticPr fontId="2"/>
  </si>
  <si>
    <t>　　所得割</t>
    <rPh sb="2" eb="4">
      <t>ショトク</t>
    </rPh>
    <rPh sb="4" eb="5">
      <t>ワ</t>
    </rPh>
    <phoneticPr fontId="2"/>
  </si>
  <si>
    <t>　　法人均等割</t>
    <rPh sb="2" eb="4">
      <t>ホウジン</t>
    </rPh>
    <rPh sb="4" eb="6">
      <t>キントウ</t>
    </rPh>
    <rPh sb="6" eb="7">
      <t>ワ</t>
    </rPh>
    <phoneticPr fontId="3"/>
  </si>
  <si>
    <t>　　法人税割</t>
    <rPh sb="2" eb="5">
      <t>ホウジンゼイ</t>
    </rPh>
    <rPh sb="5" eb="6">
      <t>ワ</t>
    </rPh>
    <phoneticPr fontId="3"/>
  </si>
  <si>
    <t>２固定資産税</t>
    <rPh sb="1" eb="3">
      <t>コテイ</t>
    </rPh>
    <rPh sb="3" eb="6">
      <t>シサンゼイ</t>
    </rPh>
    <phoneticPr fontId="2"/>
  </si>
  <si>
    <t>　　うち純固定資産税</t>
    <rPh sb="4" eb="5">
      <t>ジュン</t>
    </rPh>
    <rPh sb="5" eb="7">
      <t>コテイ</t>
    </rPh>
    <rPh sb="7" eb="10">
      <t>シサンゼイ</t>
    </rPh>
    <phoneticPr fontId="2"/>
  </si>
  <si>
    <t>３軽自動車税</t>
    <rPh sb="1" eb="2">
      <t>ケイ</t>
    </rPh>
    <rPh sb="2" eb="5">
      <t>ジドウシャ</t>
    </rPh>
    <rPh sb="5" eb="6">
      <t>ゼイ</t>
    </rPh>
    <phoneticPr fontId="3"/>
  </si>
  <si>
    <t>４市町村たばこ税</t>
    <rPh sb="1" eb="4">
      <t>シチョウソン</t>
    </rPh>
    <rPh sb="7" eb="8">
      <t>ゼイ</t>
    </rPh>
    <phoneticPr fontId="3"/>
  </si>
  <si>
    <t>５鉱産税</t>
    <rPh sb="1" eb="3">
      <t>コウサン</t>
    </rPh>
    <rPh sb="3" eb="4">
      <t>ゼイ</t>
    </rPh>
    <phoneticPr fontId="3"/>
  </si>
  <si>
    <t>６特別土地保有税</t>
    <rPh sb="1" eb="3">
      <t>トクベツ</t>
    </rPh>
    <rPh sb="3" eb="5">
      <t>トチ</t>
    </rPh>
    <rPh sb="5" eb="7">
      <t>ホユウ</t>
    </rPh>
    <rPh sb="7" eb="8">
      <t>ゼイ</t>
    </rPh>
    <phoneticPr fontId="3"/>
  </si>
  <si>
    <t>７法廷外普通税</t>
    <rPh sb="1" eb="3">
      <t>ホウテイ</t>
    </rPh>
    <rPh sb="3" eb="4">
      <t>ガイ</t>
    </rPh>
    <rPh sb="4" eb="6">
      <t>フツウ</t>
    </rPh>
    <rPh sb="6" eb="7">
      <t>ゼイ</t>
    </rPh>
    <phoneticPr fontId="3"/>
  </si>
  <si>
    <t>８旧法による税</t>
    <rPh sb="1" eb="3">
      <t>キュウホウ</t>
    </rPh>
    <rPh sb="6" eb="7">
      <t>ゼイ</t>
    </rPh>
    <phoneticPr fontId="3"/>
  </si>
  <si>
    <t>９目的税</t>
    <rPh sb="1" eb="4">
      <t>モクテキゼイ</t>
    </rPh>
    <phoneticPr fontId="2"/>
  </si>
  <si>
    <t>　　入湯税</t>
    <rPh sb="2" eb="4">
      <t>ニュウトウ</t>
    </rPh>
    <rPh sb="4" eb="5">
      <t>ゼイ</t>
    </rPh>
    <phoneticPr fontId="2"/>
  </si>
  <si>
    <t>　　事業所税</t>
    <rPh sb="2" eb="5">
      <t>ジギョウショ</t>
    </rPh>
    <rPh sb="5" eb="6">
      <t>ゼイ</t>
    </rPh>
    <phoneticPr fontId="3"/>
  </si>
  <si>
    <t>　　都市計画税</t>
    <rPh sb="2" eb="4">
      <t>トシ</t>
    </rPh>
    <rPh sb="4" eb="6">
      <t>ケイカク</t>
    </rPh>
    <rPh sb="6" eb="7">
      <t>ゼイ</t>
    </rPh>
    <phoneticPr fontId="3"/>
  </si>
  <si>
    <t>　　水利地益税等</t>
    <rPh sb="2" eb="4">
      <t>スイリ</t>
    </rPh>
    <rPh sb="4" eb="6">
      <t>チエキ</t>
    </rPh>
    <rPh sb="6" eb="7">
      <t>ゼイ</t>
    </rPh>
    <rPh sb="7" eb="8">
      <t>トウ</t>
    </rPh>
    <phoneticPr fontId="3"/>
  </si>
  <si>
    <t>　  合　　　　 計</t>
    <phoneticPr fontId="2"/>
  </si>
  <si>
    <t xml:space="preserve"> 　歳 　出 　合　計</t>
    <rPh sb="8" eb="9">
      <t>ゴウ</t>
    </rPh>
    <rPh sb="10" eb="11">
      <t>ケイ</t>
    </rPh>
    <phoneticPr fontId="2"/>
  </si>
  <si>
    <t>１人　件　費</t>
    <phoneticPr fontId="2"/>
  </si>
  <si>
    <t>　　うち職員給与費</t>
    <rPh sb="4" eb="6">
      <t>ショクイン</t>
    </rPh>
    <rPh sb="6" eb="8">
      <t>キュウヨ</t>
    </rPh>
    <rPh sb="8" eb="9">
      <t>ヒ</t>
    </rPh>
    <phoneticPr fontId="2"/>
  </si>
  <si>
    <t>２扶　助　費</t>
    <phoneticPr fontId="2"/>
  </si>
  <si>
    <t>３公　債　費</t>
    <phoneticPr fontId="2"/>
  </si>
  <si>
    <t>　　元利償還金</t>
    <rPh sb="2" eb="4">
      <t>ガンリ</t>
    </rPh>
    <rPh sb="4" eb="7">
      <t>ショウカンキン</t>
    </rPh>
    <phoneticPr fontId="2"/>
  </si>
  <si>
    <t>　　一時借入金利子</t>
    <rPh sb="2" eb="4">
      <t>イチジ</t>
    </rPh>
    <rPh sb="4" eb="6">
      <t>カリイレ</t>
    </rPh>
    <rPh sb="6" eb="7">
      <t>キン</t>
    </rPh>
    <rPh sb="7" eb="9">
      <t>リシ</t>
    </rPh>
    <phoneticPr fontId="2"/>
  </si>
  <si>
    <t>４物　件　費</t>
    <phoneticPr fontId="2"/>
  </si>
  <si>
    <t>５維 持 補 修 費</t>
    <phoneticPr fontId="2"/>
  </si>
  <si>
    <t>６補　助　費　等</t>
    <phoneticPr fontId="2"/>
  </si>
  <si>
    <t>　　うち一部事務組合負担金</t>
    <rPh sb="4" eb="6">
      <t>イチブ</t>
    </rPh>
    <rPh sb="6" eb="8">
      <t>ジム</t>
    </rPh>
    <rPh sb="8" eb="10">
      <t>クミアイ</t>
    </rPh>
    <rPh sb="10" eb="13">
      <t>フタンキン</t>
    </rPh>
    <phoneticPr fontId="2"/>
  </si>
  <si>
    <t>７繰　出　金</t>
    <phoneticPr fontId="2"/>
  </si>
  <si>
    <t>８積　立　金　</t>
    <phoneticPr fontId="2"/>
  </si>
  <si>
    <t>９投資・出資金・貸出金</t>
    <rPh sb="8" eb="10">
      <t>カシダシ</t>
    </rPh>
    <rPh sb="10" eb="11">
      <t>キン</t>
    </rPh>
    <phoneticPr fontId="2"/>
  </si>
  <si>
    <t>10普 通 建 設 事 業 費</t>
    <phoneticPr fontId="2"/>
  </si>
  <si>
    <t xml:space="preserve"> 　　うち補助事業費</t>
    <phoneticPr fontId="2"/>
  </si>
  <si>
    <t xml:space="preserve"> 　　うち単独事業費</t>
    <phoneticPr fontId="2"/>
  </si>
  <si>
    <t>11災 害 復 旧 事 業 費</t>
    <phoneticPr fontId="2"/>
  </si>
  <si>
    <t>12失 業 対 策 事 業 費</t>
    <phoneticPr fontId="2"/>
  </si>
  <si>
    <t>義 務 的 経 費（1～３）</t>
    <phoneticPr fontId="2"/>
  </si>
  <si>
    <t>投 資 的 経 費（10～12）</t>
    <phoneticPr fontId="2"/>
  </si>
  <si>
    <t>10前年度繰上充用金</t>
    <rPh sb="2" eb="5">
      <t>ゼンネンド</t>
    </rPh>
    <rPh sb="5" eb="7">
      <t>クリア</t>
    </rPh>
    <rPh sb="7" eb="9">
      <t>ジュウヨウ</t>
    </rPh>
    <rPh sb="9" eb="10">
      <t>キン</t>
    </rPh>
    <phoneticPr fontId="2"/>
  </si>
  <si>
    <t>13 諸 支 出 金</t>
  </si>
  <si>
    <t>９８(H10)</t>
    <phoneticPr fontId="2"/>
  </si>
  <si>
    <t>９９(H11)</t>
    <phoneticPr fontId="2"/>
  </si>
  <si>
    <t>0 年度末住民基本台帳人口</t>
    <rPh sb="2" eb="4">
      <t>ネンド</t>
    </rPh>
    <rPh sb="4" eb="5">
      <t>マツ</t>
    </rPh>
    <rPh sb="5" eb="7">
      <t>ジュウミン</t>
    </rPh>
    <rPh sb="7" eb="9">
      <t>キホン</t>
    </rPh>
    <rPh sb="9" eb="11">
      <t>ダイチョウ</t>
    </rPh>
    <rPh sb="11" eb="13">
      <t>ジンコウ</t>
    </rPh>
    <phoneticPr fontId="2"/>
  </si>
  <si>
    <t>９０（H2）</t>
    <phoneticPr fontId="2"/>
  </si>
  <si>
    <t>９１（H3）</t>
    <phoneticPr fontId="2"/>
  </si>
  <si>
    <t>９２（H4）</t>
    <phoneticPr fontId="2"/>
  </si>
  <si>
    <t>９３（H5）</t>
    <phoneticPr fontId="2"/>
  </si>
  <si>
    <t>９４（H6）</t>
    <phoneticPr fontId="2"/>
  </si>
  <si>
    <t>９５（H7）</t>
    <phoneticPr fontId="2"/>
  </si>
  <si>
    <t>９６（H8）</t>
    <phoneticPr fontId="2"/>
  </si>
  <si>
    <t>２ 総　務　費</t>
    <phoneticPr fontId="2"/>
  </si>
  <si>
    <t>１ 議　会　費</t>
    <phoneticPr fontId="2"/>
  </si>
  <si>
    <t>３ 民　生　費</t>
    <phoneticPr fontId="2"/>
  </si>
  <si>
    <t>歳入の状況</t>
    <rPh sb="0" eb="2">
      <t>サイニュウ</t>
    </rPh>
    <rPh sb="3" eb="5">
      <t>ジョウキョウ</t>
    </rPh>
    <phoneticPr fontId="2"/>
  </si>
  <si>
    <t>歳入の状況（構成比）</t>
    <rPh sb="0" eb="2">
      <t>サイニュウ</t>
    </rPh>
    <rPh sb="3" eb="5">
      <t>ジョウキョウ</t>
    </rPh>
    <rPh sb="6" eb="9">
      <t>コウセイヒ</t>
    </rPh>
    <phoneticPr fontId="2"/>
  </si>
  <si>
    <t>税の状況</t>
    <rPh sb="0" eb="1">
      <t>ゼイ</t>
    </rPh>
    <rPh sb="2" eb="4">
      <t>ジョウキョウ</t>
    </rPh>
    <phoneticPr fontId="2"/>
  </si>
  <si>
    <t>性質別歳出の状況</t>
    <rPh sb="0" eb="2">
      <t>セイシツ</t>
    </rPh>
    <rPh sb="2" eb="3">
      <t>ベツ</t>
    </rPh>
    <rPh sb="3" eb="5">
      <t>サイシュツ</t>
    </rPh>
    <rPh sb="6" eb="8">
      <t>ジョウキョウ</t>
    </rPh>
    <phoneticPr fontId="2"/>
  </si>
  <si>
    <t>性質別歳出の状況（構成比）</t>
    <rPh sb="0" eb="2">
      <t>セイシツ</t>
    </rPh>
    <rPh sb="2" eb="3">
      <t>ベツ</t>
    </rPh>
    <rPh sb="3" eb="5">
      <t>サイシュツ</t>
    </rPh>
    <rPh sb="6" eb="8">
      <t>ジョウキョウ</t>
    </rPh>
    <rPh sb="9" eb="12">
      <t>コウセイヒ</t>
    </rPh>
    <phoneticPr fontId="2"/>
  </si>
  <si>
    <t>税の状況（構成比）</t>
    <rPh sb="0" eb="1">
      <t>ゼイ</t>
    </rPh>
    <rPh sb="2" eb="4">
      <t>ジョウキョウ</t>
    </rPh>
    <rPh sb="5" eb="8">
      <t>コウセイヒ</t>
    </rPh>
    <phoneticPr fontId="2"/>
  </si>
  <si>
    <t>目的別歳出</t>
    <rPh sb="0" eb="3">
      <t>モクテキベツ</t>
    </rPh>
    <rPh sb="3" eb="5">
      <t>サイシュツ</t>
    </rPh>
    <phoneticPr fontId="2"/>
  </si>
  <si>
    <t>目的別歳出（構成比）</t>
    <rPh sb="0" eb="3">
      <t>モクテキベツ</t>
    </rPh>
    <rPh sb="3" eb="5">
      <t>サイシュツ</t>
    </rPh>
    <rPh sb="6" eb="9">
      <t>コウセイヒ</t>
    </rPh>
    <phoneticPr fontId="2"/>
  </si>
  <si>
    <t>４ 衛　生　費</t>
    <phoneticPr fontId="2"/>
  </si>
  <si>
    <t>５ 労　働　費</t>
    <phoneticPr fontId="2"/>
  </si>
  <si>
    <t>６ 農 林 水 産 業 費</t>
    <phoneticPr fontId="2"/>
  </si>
  <si>
    <t>７ 商　工　費</t>
    <phoneticPr fontId="2"/>
  </si>
  <si>
    <t>８ 土　木　費</t>
    <phoneticPr fontId="2"/>
  </si>
  <si>
    <t>９ 消　防　費</t>
    <phoneticPr fontId="2"/>
  </si>
  <si>
    <t>10 教　育　費</t>
    <phoneticPr fontId="2"/>
  </si>
  <si>
    <t>11 災 害 復 旧 費</t>
    <phoneticPr fontId="2"/>
  </si>
  <si>
    <t>12 公　債　費</t>
    <phoneticPr fontId="2"/>
  </si>
  <si>
    <t>15 特別区財調納付金</t>
    <rPh sb="3" eb="6">
      <t>トクベツク</t>
    </rPh>
    <rPh sb="6" eb="7">
      <t>ザイ</t>
    </rPh>
    <rPh sb="7" eb="8">
      <t>チョウ</t>
    </rPh>
    <rPh sb="8" eb="11">
      <t>ノウフキン</t>
    </rPh>
    <phoneticPr fontId="2"/>
  </si>
  <si>
    <t>14 前年度繰上充用金</t>
    <rPh sb="3" eb="6">
      <t>ゼンネンド</t>
    </rPh>
    <rPh sb="6" eb="8">
      <t>クリアゲ</t>
    </rPh>
    <rPh sb="8" eb="10">
      <t>ジュウヨウ</t>
    </rPh>
    <rPh sb="10" eb="11">
      <t>キン</t>
    </rPh>
    <phoneticPr fontId="2"/>
  </si>
  <si>
    <t xml:space="preserve">   歳 出 合　計</t>
    <rPh sb="7" eb="8">
      <t>ゴウ</t>
    </rPh>
    <rPh sb="9" eb="10">
      <t>ケイ</t>
    </rPh>
    <phoneticPr fontId="2"/>
  </si>
  <si>
    <t>１ 地 方 税</t>
    <phoneticPr fontId="2"/>
  </si>
  <si>
    <t>２ 地方譲与税</t>
    <phoneticPr fontId="2"/>
  </si>
  <si>
    <t>４ 地方消費税交付金</t>
    <phoneticPr fontId="2"/>
  </si>
  <si>
    <t>５ ゴルフ場利用税交付金</t>
    <phoneticPr fontId="3"/>
  </si>
  <si>
    <t>６ 特別地方消費税交付金</t>
    <phoneticPr fontId="3"/>
  </si>
  <si>
    <t>７ 自動車取得税交付金</t>
    <phoneticPr fontId="3"/>
  </si>
  <si>
    <t>９ 地方特例交付金</t>
    <rPh sb="2" eb="4">
      <t>チホウ</t>
    </rPh>
    <rPh sb="4" eb="6">
      <t>トクレイ</t>
    </rPh>
    <rPh sb="6" eb="9">
      <t>コウフキン</t>
    </rPh>
    <phoneticPr fontId="3"/>
  </si>
  <si>
    <t>10 地方交付税</t>
    <phoneticPr fontId="3"/>
  </si>
  <si>
    <t xml:space="preserve"> (1) 普通交付税</t>
    <phoneticPr fontId="2"/>
  </si>
  <si>
    <t xml:space="preserve"> (2) 特別交付税</t>
    <phoneticPr fontId="2"/>
  </si>
  <si>
    <t>11 交通安全対策特別交付金</t>
    <phoneticPr fontId="3"/>
  </si>
  <si>
    <t>12 分担金・負担金</t>
    <phoneticPr fontId="3"/>
  </si>
  <si>
    <t>13 使用料</t>
    <phoneticPr fontId="3"/>
  </si>
  <si>
    <t>14 手 数 料</t>
    <phoneticPr fontId="3"/>
  </si>
  <si>
    <t>15 国庫支出金</t>
    <phoneticPr fontId="3"/>
  </si>
  <si>
    <t>16 県支出金</t>
    <phoneticPr fontId="3"/>
  </si>
  <si>
    <t>17 財産収入</t>
    <phoneticPr fontId="3"/>
  </si>
  <si>
    <t>18 寄 附 金</t>
    <rPh sb="5" eb="6">
      <t>フ</t>
    </rPh>
    <phoneticPr fontId="3"/>
  </si>
  <si>
    <t>19 繰 入 金</t>
    <phoneticPr fontId="3"/>
  </si>
  <si>
    <t>20 繰 越 金</t>
    <phoneticPr fontId="3"/>
  </si>
  <si>
    <t>21 諸 収 入</t>
    <phoneticPr fontId="3"/>
  </si>
  <si>
    <t>22 地 方 債</t>
    <phoneticPr fontId="3"/>
  </si>
  <si>
    <t>財政指標</t>
    <rPh sb="0" eb="2">
      <t>ザイセイ</t>
    </rPh>
    <rPh sb="2" eb="4">
      <t>シヒョウ</t>
    </rPh>
    <phoneticPr fontId="2"/>
  </si>
  <si>
    <t xml:space="preserve"> 地 方 税</t>
    <phoneticPr fontId="2"/>
  </si>
  <si>
    <t xml:space="preserve"> 国庫支出金</t>
    <phoneticPr fontId="2"/>
  </si>
  <si>
    <t xml:space="preserve"> 地 方 債</t>
    <phoneticPr fontId="2"/>
  </si>
  <si>
    <t>　  合　　　　 計</t>
  </si>
  <si>
    <t>市町村民税</t>
    <phoneticPr fontId="2"/>
  </si>
  <si>
    <t>固定資産税</t>
    <phoneticPr fontId="2"/>
  </si>
  <si>
    <t>市町村たばこ税</t>
    <phoneticPr fontId="2"/>
  </si>
  <si>
    <t>歳出総額</t>
    <phoneticPr fontId="2"/>
  </si>
  <si>
    <t>地方債現在高</t>
    <phoneticPr fontId="2"/>
  </si>
  <si>
    <t>人　件　費</t>
    <phoneticPr fontId="2"/>
  </si>
  <si>
    <t>扶　助　費</t>
    <phoneticPr fontId="2"/>
  </si>
  <si>
    <t>公　債　費</t>
    <phoneticPr fontId="2"/>
  </si>
  <si>
    <t>物　件　費</t>
    <phoneticPr fontId="2"/>
  </si>
  <si>
    <t>維 持 補 修 費</t>
    <phoneticPr fontId="2"/>
  </si>
  <si>
    <t>投資・出資金・貸出金</t>
    <phoneticPr fontId="2"/>
  </si>
  <si>
    <t>総額</t>
    <rPh sb="0" eb="2">
      <t>ソウガク</t>
    </rPh>
    <phoneticPr fontId="2"/>
  </si>
  <si>
    <t>普通建設事業費</t>
    <phoneticPr fontId="2"/>
  </si>
  <si>
    <t xml:space="preserve"> 総　務　費</t>
    <phoneticPr fontId="2"/>
  </si>
  <si>
    <t xml:space="preserve"> 民　生　費</t>
    <phoneticPr fontId="2"/>
  </si>
  <si>
    <t xml:space="preserve"> 衛　生　費</t>
    <phoneticPr fontId="2"/>
  </si>
  <si>
    <t xml:space="preserve"> 商　工　費</t>
    <phoneticPr fontId="2"/>
  </si>
  <si>
    <t xml:space="preserve"> 土　木　費</t>
    <phoneticPr fontId="2"/>
  </si>
  <si>
    <t xml:space="preserve"> 教　育　費</t>
    <phoneticPr fontId="2"/>
  </si>
  <si>
    <t xml:space="preserve"> 公　債　費</t>
    <phoneticPr fontId="2"/>
  </si>
  <si>
    <t xml:space="preserve"> 総　　額</t>
    <rPh sb="1" eb="2">
      <t>フサ</t>
    </rPh>
    <rPh sb="4" eb="5">
      <t>ガク</t>
    </rPh>
    <phoneticPr fontId="2"/>
  </si>
  <si>
    <t xml:space="preserve"> 補助事業費</t>
    <phoneticPr fontId="2"/>
  </si>
  <si>
    <t xml:space="preserve"> 単独事業費</t>
    <phoneticPr fontId="2"/>
  </si>
  <si>
    <t>９７(H9）</t>
    <phoneticPr fontId="2"/>
  </si>
  <si>
    <t>９８(H10）</t>
    <phoneticPr fontId="2"/>
  </si>
  <si>
    <t>９９(H11）</t>
    <phoneticPr fontId="2"/>
  </si>
  <si>
    <t>９９(H11)</t>
    <phoneticPr fontId="2"/>
  </si>
  <si>
    <t>（百万円）</t>
    <rPh sb="1" eb="2">
      <t>ヒャク</t>
    </rPh>
    <rPh sb="2" eb="4">
      <t>マンエン</t>
    </rPh>
    <phoneticPr fontId="2"/>
  </si>
  <si>
    <t>　　　（百万円、％）</t>
    <rPh sb="4" eb="5">
      <t>ヒャク</t>
    </rPh>
    <rPh sb="5" eb="7">
      <t>マンエン</t>
    </rPh>
    <phoneticPr fontId="2"/>
  </si>
  <si>
    <t xml:space="preserve"> 農林水産業費</t>
    <phoneticPr fontId="2"/>
  </si>
  <si>
    <t>特定財源（12～22）</t>
    <rPh sb="0" eb="2">
      <t>トクテイ</t>
    </rPh>
    <rPh sb="2" eb="4">
      <t>ザイゲン</t>
    </rPh>
    <phoneticPr fontId="2"/>
  </si>
  <si>
    <t>地方交付税</t>
    <phoneticPr fontId="2"/>
  </si>
  <si>
    <t>００(H12)</t>
    <phoneticPr fontId="2"/>
  </si>
  <si>
    <t>００(H12）</t>
    <phoneticPr fontId="2"/>
  </si>
  <si>
    <t>11普 通 建 設 事 業 費</t>
    <phoneticPr fontId="2"/>
  </si>
  <si>
    <t>12災 害 復 旧 事 業 費</t>
    <phoneticPr fontId="2"/>
  </si>
  <si>
    <t>13失 業 対 策 事 業 費</t>
    <phoneticPr fontId="2"/>
  </si>
  <si>
    <t>投 資 的 経 費（11～12）</t>
    <phoneticPr fontId="2"/>
  </si>
  <si>
    <t>県支出金</t>
    <rPh sb="0" eb="1">
      <t>ケン</t>
    </rPh>
    <rPh sb="1" eb="3">
      <t>シシュツ</t>
    </rPh>
    <rPh sb="3" eb="4">
      <t>キン</t>
    </rPh>
    <phoneticPr fontId="2"/>
  </si>
  <si>
    <t>那須町</t>
    <rPh sb="0" eb="3">
      <t>ナスマチ</t>
    </rPh>
    <phoneticPr fontId="2"/>
  </si>
  <si>
    <t>０１(H13)</t>
    <phoneticPr fontId="2"/>
  </si>
  <si>
    <t>０２(H14)</t>
    <phoneticPr fontId="2"/>
  </si>
  <si>
    <t>０３(H15)</t>
    <phoneticPr fontId="2"/>
  </si>
  <si>
    <t>０２(H14）</t>
    <phoneticPr fontId="2"/>
  </si>
  <si>
    <t>０３(H15）</t>
    <phoneticPr fontId="2"/>
  </si>
  <si>
    <t>０２(H14）</t>
    <phoneticPr fontId="2"/>
  </si>
  <si>
    <t>０３(H15）</t>
    <phoneticPr fontId="2"/>
  </si>
  <si>
    <t>０２(H14）</t>
    <phoneticPr fontId="2"/>
  </si>
  <si>
    <t>０３(H15）</t>
    <phoneticPr fontId="2"/>
  </si>
  <si>
    <t xml:space="preserve"> (1)減税補てん債</t>
    <rPh sb="4" eb="6">
      <t>ゲンゼイ</t>
    </rPh>
    <rPh sb="6" eb="7">
      <t>ホ</t>
    </rPh>
    <rPh sb="9" eb="10">
      <t>サイ</t>
    </rPh>
    <phoneticPr fontId="2"/>
  </si>
  <si>
    <t xml:space="preserve"> (2)臨時財政対策債</t>
    <rPh sb="4" eb="6">
      <t>リンジ</t>
    </rPh>
    <rPh sb="6" eb="8">
      <t>ザイセイ</t>
    </rPh>
    <rPh sb="8" eb="10">
      <t>タイサク</t>
    </rPh>
    <rPh sb="10" eb="11">
      <t>サイ</t>
    </rPh>
    <phoneticPr fontId="2"/>
  </si>
  <si>
    <t>０４(H16)</t>
    <phoneticPr fontId="2"/>
  </si>
  <si>
    <t>０４(H16）</t>
    <phoneticPr fontId="2"/>
  </si>
  <si>
    <t>3-1利子割交付金</t>
    <phoneticPr fontId="2"/>
  </si>
  <si>
    <t>3-2配当割交付金</t>
    <phoneticPr fontId="2"/>
  </si>
  <si>
    <t>3-3株式等譲渡所得割交付金</t>
    <phoneticPr fontId="2"/>
  </si>
  <si>
    <t>3-1利子割交付金</t>
    <phoneticPr fontId="2"/>
  </si>
  <si>
    <t>3-2配当割交付金</t>
    <phoneticPr fontId="2"/>
  </si>
  <si>
    <t>3-3株式等譲渡所得割交付金</t>
    <phoneticPr fontId="2"/>
  </si>
  <si>
    <t>０４(H16）</t>
    <phoneticPr fontId="2"/>
  </si>
  <si>
    <t>21実質公債費比率</t>
    <rPh sb="2" eb="4">
      <t>ジッシツ</t>
    </rPh>
    <rPh sb="4" eb="7">
      <t>コウサイヒ</t>
    </rPh>
    <rPh sb="7" eb="9">
      <t>ヒリツ</t>
    </rPh>
    <phoneticPr fontId="2"/>
  </si>
  <si>
    <t>22起債制限比率</t>
    <rPh sb="2" eb="4">
      <t>キサイ</t>
    </rPh>
    <rPh sb="4" eb="6">
      <t>セイゲン</t>
    </rPh>
    <rPh sb="6" eb="8">
      <t>ヒリツ</t>
    </rPh>
    <phoneticPr fontId="2"/>
  </si>
  <si>
    <t>０５(H17)</t>
    <phoneticPr fontId="2"/>
  </si>
  <si>
    <t>０５(H17）</t>
    <phoneticPr fontId="2"/>
  </si>
  <si>
    <t>０６(H18)</t>
    <phoneticPr fontId="2"/>
  </si>
  <si>
    <t>０６(H18）</t>
    <phoneticPr fontId="2"/>
  </si>
  <si>
    <t>23将来負担比率</t>
    <phoneticPr fontId="2"/>
  </si>
  <si>
    <t>24積立金現在高</t>
    <rPh sb="2" eb="4">
      <t>ツミタテ</t>
    </rPh>
    <rPh sb="4" eb="5">
      <t>キン</t>
    </rPh>
    <rPh sb="5" eb="7">
      <t>ゲンザイ</t>
    </rPh>
    <rPh sb="7" eb="8">
      <t>ダカ</t>
    </rPh>
    <phoneticPr fontId="2"/>
  </si>
  <si>
    <t>25地方債現在高</t>
    <rPh sb="2" eb="5">
      <t>チホウサイ</t>
    </rPh>
    <rPh sb="5" eb="7">
      <t>ゲンザイ</t>
    </rPh>
    <rPh sb="7" eb="8">
      <t>ダカ</t>
    </rPh>
    <phoneticPr fontId="2"/>
  </si>
  <si>
    <t>26債務負担行為額</t>
    <rPh sb="2" eb="4">
      <t>サイム</t>
    </rPh>
    <rPh sb="4" eb="6">
      <t>フタン</t>
    </rPh>
    <rPh sb="6" eb="8">
      <t>コウイ</t>
    </rPh>
    <rPh sb="8" eb="9">
      <t>ガク</t>
    </rPh>
    <phoneticPr fontId="2"/>
  </si>
  <si>
    <t>27収益事業収入</t>
    <rPh sb="2" eb="4">
      <t>シュウエキ</t>
    </rPh>
    <rPh sb="4" eb="6">
      <t>ジギョウ</t>
    </rPh>
    <rPh sb="6" eb="8">
      <t>シュウニュウ</t>
    </rPh>
    <phoneticPr fontId="2"/>
  </si>
  <si>
    <t>28土地開発基金現在高</t>
    <rPh sb="2" eb="4">
      <t>トチ</t>
    </rPh>
    <rPh sb="4" eb="6">
      <t>カイハツ</t>
    </rPh>
    <rPh sb="6" eb="8">
      <t>キキン</t>
    </rPh>
    <rPh sb="8" eb="10">
      <t>ゲンザイ</t>
    </rPh>
    <rPh sb="10" eb="11">
      <t>ダカ</t>
    </rPh>
    <phoneticPr fontId="2"/>
  </si>
  <si>
    <t>０７(H19)</t>
    <phoneticPr fontId="2"/>
  </si>
  <si>
    <t>０７(H19）</t>
    <phoneticPr fontId="2"/>
  </si>
  <si>
    <t>０７(H19）</t>
    <phoneticPr fontId="2"/>
  </si>
  <si>
    <t>０７(H19）</t>
    <phoneticPr fontId="2"/>
  </si>
  <si>
    <t>０７(H19）</t>
    <phoneticPr fontId="2"/>
  </si>
  <si>
    <t>０８(H20)</t>
    <phoneticPr fontId="2"/>
  </si>
  <si>
    <t>０８(H20）</t>
    <phoneticPr fontId="2"/>
  </si>
  <si>
    <t>０９(H21)</t>
    <phoneticPr fontId="2"/>
  </si>
  <si>
    <t>０９(H21）</t>
    <phoneticPr fontId="2"/>
  </si>
  <si>
    <t>１０(H22)</t>
  </si>
  <si>
    <t>１０(H22)</t>
    <phoneticPr fontId="2"/>
  </si>
  <si>
    <t>１１(H23)</t>
  </si>
  <si>
    <t>１１(H23)</t>
    <phoneticPr fontId="2"/>
  </si>
  <si>
    <t xml:space="preserve"> (3) 震災復興特別交付税</t>
    <phoneticPr fontId="2"/>
  </si>
  <si>
    <t>１２(H24)</t>
    <phoneticPr fontId="2"/>
  </si>
  <si>
    <t>１３(H25)</t>
    <phoneticPr fontId="2"/>
  </si>
  <si>
    <t>１４(H26)</t>
    <phoneticPr fontId="2"/>
  </si>
  <si>
    <t>１５(H27)</t>
    <phoneticPr fontId="2"/>
  </si>
  <si>
    <t>１２(H24)</t>
    <phoneticPr fontId="2"/>
  </si>
  <si>
    <t>１５(H27)</t>
    <phoneticPr fontId="2"/>
  </si>
  <si>
    <t>１２(H24)</t>
    <phoneticPr fontId="2"/>
  </si>
  <si>
    <t>１３(H25)</t>
    <phoneticPr fontId="2"/>
  </si>
  <si>
    <t>１４(H26)</t>
    <phoneticPr fontId="2"/>
  </si>
  <si>
    <t>１５(H27)</t>
    <phoneticPr fontId="2"/>
  </si>
  <si>
    <t>１６(H28)</t>
    <phoneticPr fontId="2"/>
  </si>
  <si>
    <t>-</t>
  </si>
  <si>
    <t>うち臨時財政対策債</t>
    <rPh sb="2" eb="9">
      <t>リ</t>
    </rPh>
    <phoneticPr fontId="2"/>
  </si>
  <si>
    <t>那須町</t>
  </si>
  <si>
    <t>１７(H29)</t>
    <phoneticPr fontId="2"/>
  </si>
  <si>
    <t>-</t>
    <phoneticPr fontId="2"/>
  </si>
  <si>
    <t>１7(H29)</t>
    <phoneticPr fontId="2"/>
  </si>
  <si>
    <t>１７(H29)</t>
  </si>
  <si>
    <t>１８(H30)</t>
    <phoneticPr fontId="2"/>
  </si>
  <si>
    <t>１９(R1)</t>
    <phoneticPr fontId="2"/>
  </si>
  <si>
    <t>８ 自動車税環境性能割交付金</t>
  </si>
  <si>
    <t>８ 自動車税環境性能割交付金</t>
    <phoneticPr fontId="2"/>
  </si>
  <si>
    <t>（％）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</si>
</sst>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0_ ;[Red]\-#,##0.00\ "/>
    <numFmt numFmtId="177" formatCode="0.0_);[Red]\(0.0\)"/>
    <numFmt numFmtId="178" formatCode="#,##0;[Red]#,##0"/>
    <numFmt numFmtId="179" formatCode="#,###,"/>
    <numFmt numFmtId="180" formatCode="0.0_);\(0.0\)"/>
    <numFmt numFmtId="181" formatCode="0.00_ "/>
    <numFmt numFmtId="182" formatCode="0.0_ "/>
    <numFmt numFmtId="183" formatCode="#,##0,"/>
    <numFmt numFmtId="184" formatCode="#,##0.0"/>
    <numFmt numFmtId="185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0" fillId="0" borderId="0">
      <alignment vertical="center"/>
    </xf>
  </cellStyleXfs>
  <cellXfs count="95">
    <xf numFmtId="0" fontId="0" fillId="0" borderId="0" xfId="0"/>
    <xf numFmtId="0" fontId="5" fillId="0" borderId="0" xfId="0" applyFont="1"/>
    <xf numFmtId="0" fontId="5" fillId="0" borderId="1" xfId="0" applyFont="1" applyBorder="1"/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center"/>
    </xf>
    <xf numFmtId="38" fontId="5" fillId="0" borderId="1" xfId="1" applyFont="1" applyBorder="1"/>
    <xf numFmtId="38" fontId="5" fillId="0" borderId="0" xfId="1" applyFont="1"/>
    <xf numFmtId="179" fontId="5" fillId="0" borderId="1" xfId="0" applyNumberFormat="1" applyFont="1" applyBorder="1"/>
    <xf numFmtId="179" fontId="5" fillId="0" borderId="1" xfId="1" applyNumberFormat="1" applyFont="1" applyBorder="1"/>
    <xf numFmtId="179" fontId="4" fillId="0" borderId="1" xfId="1" applyNumberFormat="1" applyFont="1" applyFill="1" applyBorder="1" applyProtection="1"/>
    <xf numFmtId="179" fontId="5" fillId="0" borderId="0" xfId="1" applyNumberFormat="1" applyFont="1"/>
    <xf numFmtId="179" fontId="4" fillId="0" borderId="1" xfId="0" applyNumberFormat="1" applyFont="1" applyFill="1" applyBorder="1" applyProtection="1"/>
    <xf numFmtId="179" fontId="4" fillId="0" borderId="1" xfId="1" applyNumberFormat="1" applyFont="1" applyFill="1" applyBorder="1" applyAlignment="1" applyProtection="1">
      <alignment horizontal="right" vertical="center"/>
    </xf>
    <xf numFmtId="179" fontId="5" fillId="0" borderId="0" xfId="0" applyNumberFormat="1" applyFont="1"/>
    <xf numFmtId="179" fontId="4" fillId="0" borderId="1" xfId="0" applyNumberFormat="1" applyFont="1" applyFill="1" applyBorder="1" applyAlignment="1" applyProtection="1">
      <alignment vertical="center"/>
    </xf>
    <xf numFmtId="183" fontId="5" fillId="0" borderId="1" xfId="0" applyNumberFormat="1" applyFont="1" applyBorder="1"/>
    <xf numFmtId="183" fontId="4" fillId="0" borderId="1" xfId="1" applyNumberFormat="1" applyFont="1" applyFill="1" applyBorder="1" applyProtection="1"/>
    <xf numFmtId="183" fontId="5" fillId="0" borderId="1" xfId="1" applyNumberFormat="1" applyFont="1" applyBorder="1"/>
    <xf numFmtId="183" fontId="5" fillId="0" borderId="0" xfId="0" applyNumberFormat="1" applyFont="1"/>
    <xf numFmtId="183" fontId="4" fillId="0" borderId="1" xfId="0" applyNumberFormat="1" applyFont="1" applyFill="1" applyBorder="1" applyProtection="1"/>
    <xf numFmtId="183" fontId="5" fillId="0" borderId="0" xfId="1" applyNumberFormat="1" applyFont="1"/>
    <xf numFmtId="183" fontId="4" fillId="0" borderId="1" xfId="0" applyNumberFormat="1" applyFont="1" applyBorder="1"/>
    <xf numFmtId="183" fontId="4" fillId="0" borderId="0" xfId="0" applyNumberFormat="1" applyFont="1"/>
    <xf numFmtId="183" fontId="4" fillId="0" borderId="1" xfId="1" applyNumberFormat="1" applyFont="1" applyBorder="1"/>
    <xf numFmtId="183" fontId="4" fillId="0" borderId="1" xfId="0" applyNumberFormat="1" applyFont="1" applyFill="1" applyBorder="1" applyAlignment="1" applyProtection="1">
      <alignment vertical="center"/>
    </xf>
    <xf numFmtId="183" fontId="4" fillId="0" borderId="0" xfId="1" applyNumberFormat="1" applyFont="1"/>
    <xf numFmtId="182" fontId="5" fillId="0" borderId="1" xfId="0" applyNumberFormat="1" applyFont="1" applyBorder="1"/>
    <xf numFmtId="182" fontId="5" fillId="0" borderId="1" xfId="1" applyNumberFormat="1" applyFont="1" applyBorder="1"/>
    <xf numFmtId="0" fontId="6" fillId="0" borderId="0" xfId="0" applyFont="1"/>
    <xf numFmtId="0" fontId="7" fillId="0" borderId="0" xfId="0" applyFont="1"/>
    <xf numFmtId="179" fontId="6" fillId="0" borderId="0" xfId="0" applyNumberFormat="1" applyFont="1"/>
    <xf numFmtId="184" fontId="4" fillId="0" borderId="1" xfId="1" applyNumberFormat="1" applyFont="1" applyFill="1" applyBorder="1" applyProtection="1"/>
    <xf numFmtId="184" fontId="5" fillId="0" borderId="1" xfId="1" applyNumberFormat="1" applyFont="1" applyBorder="1"/>
    <xf numFmtId="183" fontId="6" fillId="0" borderId="0" xfId="0" applyNumberFormat="1" applyFont="1"/>
    <xf numFmtId="183" fontId="7" fillId="0" borderId="0" xfId="0" applyNumberFormat="1" applyFont="1"/>
    <xf numFmtId="184" fontId="4" fillId="0" borderId="1" xfId="0" applyNumberFormat="1" applyFont="1" applyFill="1" applyBorder="1" applyProtection="1"/>
    <xf numFmtId="182" fontId="4" fillId="0" borderId="1" xfId="1" applyNumberFormat="1" applyFont="1" applyFill="1" applyBorder="1" applyProtection="1"/>
    <xf numFmtId="182" fontId="4" fillId="0" borderId="1" xfId="0" applyNumberFormat="1" applyFont="1" applyBorder="1"/>
    <xf numFmtId="183" fontId="8" fillId="0" borderId="0" xfId="0" applyNumberFormat="1" applyFont="1"/>
    <xf numFmtId="183" fontId="9" fillId="0" borderId="0" xfId="0" applyNumberFormat="1" applyFont="1"/>
    <xf numFmtId="182" fontId="4" fillId="0" borderId="1" xfId="0" applyNumberFormat="1" applyFont="1" applyFill="1" applyBorder="1" applyProtection="1"/>
    <xf numFmtId="182" fontId="4" fillId="0" borderId="0" xfId="0" applyNumberFormat="1" applyFont="1"/>
    <xf numFmtId="182" fontId="4" fillId="0" borderId="0" xfId="1" applyNumberFormat="1" applyFont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3" fontId="0" fillId="0" borderId="0" xfId="0" applyNumberFormat="1"/>
    <xf numFmtId="0" fontId="5" fillId="0" borderId="1" xfId="0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/>
    </xf>
    <xf numFmtId="183" fontId="5" fillId="0" borderId="1" xfId="0" applyNumberFormat="1" applyFont="1" applyBorder="1" applyAlignment="1">
      <alignment vertical="center"/>
    </xf>
    <xf numFmtId="183" fontId="5" fillId="0" borderId="1" xfId="1" applyNumberFormat="1" applyFont="1" applyBorder="1" applyAlignment="1">
      <alignment vertical="center"/>
    </xf>
    <xf numFmtId="183" fontId="4" fillId="0" borderId="1" xfId="1" applyNumberFormat="1" applyFont="1" applyBorder="1" applyAlignment="1" applyProtection="1">
      <alignment vertical="center"/>
    </xf>
    <xf numFmtId="180" fontId="5" fillId="0" borderId="1" xfId="1" applyNumberFormat="1" applyFont="1" applyBorder="1" applyAlignment="1">
      <alignment vertical="center"/>
    </xf>
    <xf numFmtId="179" fontId="5" fillId="0" borderId="1" xfId="1" applyNumberFormat="1" applyFont="1" applyBorder="1" applyAlignment="1">
      <alignment vertical="center"/>
    </xf>
    <xf numFmtId="179" fontId="5" fillId="0" borderId="1" xfId="0" applyNumberFormat="1" applyFont="1" applyBorder="1" applyAlignment="1">
      <alignment vertical="center"/>
    </xf>
    <xf numFmtId="181" fontId="5" fillId="0" borderId="1" xfId="1" applyNumberFormat="1" applyFont="1" applyBorder="1" applyAlignment="1">
      <alignment vertical="center"/>
    </xf>
    <xf numFmtId="181" fontId="5" fillId="0" borderId="1" xfId="0" applyNumberFormat="1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182" fontId="5" fillId="0" borderId="1" xfId="1" applyNumberFormat="1" applyFont="1" applyBorder="1" applyAlignment="1">
      <alignment vertical="center"/>
    </xf>
    <xf numFmtId="182" fontId="5" fillId="0" borderId="1" xfId="0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85" fontId="5" fillId="0" borderId="0" xfId="0" applyNumberFormat="1" applyFont="1"/>
    <xf numFmtId="183" fontId="5" fillId="0" borderId="1" xfId="0" applyNumberFormat="1" applyFont="1" applyBorder="1" applyAlignment="1"/>
    <xf numFmtId="183" fontId="4" fillId="0" borderId="1" xfId="0" applyNumberFormat="1" applyFont="1" applyFill="1" applyBorder="1" applyAlignment="1" applyProtection="1"/>
    <xf numFmtId="183" fontId="4" fillId="0" borderId="1" xfId="0" applyNumberFormat="1" applyFont="1" applyBorder="1" applyAlignment="1"/>
    <xf numFmtId="185" fontId="7" fillId="0" borderId="0" xfId="0" applyNumberFormat="1" applyFont="1"/>
    <xf numFmtId="179" fontId="7" fillId="0" borderId="0" xfId="0" applyNumberFormat="1" applyFont="1"/>
    <xf numFmtId="0" fontId="0" fillId="0" borderId="0" xfId="0" applyAlignment="1">
      <alignment horizontal="left"/>
    </xf>
    <xf numFmtId="183" fontId="5" fillId="0" borderId="0" xfId="0" applyNumberFormat="1" applyFont="1" applyBorder="1"/>
    <xf numFmtId="0" fontId="5" fillId="0" borderId="1" xfId="0" applyFont="1" applyBorder="1" applyAlignment="1"/>
    <xf numFmtId="183" fontId="5" fillId="0" borderId="1" xfId="1" applyNumberFormat="1" applyFont="1" applyBorder="1" applyAlignment="1" applyProtection="1">
      <alignment vertical="center"/>
    </xf>
    <xf numFmtId="179" fontId="5" fillId="0" borderId="1" xfId="1" applyNumberFormat="1" applyFont="1" applyFill="1" applyBorder="1" applyProtection="1"/>
    <xf numFmtId="179" fontId="5" fillId="0" borderId="1" xfId="0" applyNumberFormat="1" applyFont="1" applyFill="1" applyBorder="1" applyProtection="1"/>
    <xf numFmtId="179" fontId="5" fillId="0" borderId="1" xfId="1" applyNumberFormat="1" applyFont="1" applyFill="1" applyBorder="1" applyAlignment="1" applyProtection="1">
      <alignment horizontal="right" vertical="center"/>
    </xf>
    <xf numFmtId="183" fontId="5" fillId="0" borderId="1" xfId="1" applyNumberFormat="1" applyFont="1" applyFill="1" applyBorder="1" applyProtection="1"/>
    <xf numFmtId="184" fontId="5" fillId="0" borderId="1" xfId="1" applyNumberFormat="1" applyFont="1" applyFill="1" applyBorder="1" applyProtection="1"/>
    <xf numFmtId="183" fontId="4" fillId="0" borderId="1" xfId="0" applyNumberFormat="1" applyFont="1" applyBorder="1" applyAlignment="1">
      <alignment vertical="center"/>
    </xf>
    <xf numFmtId="183" fontId="5" fillId="0" borderId="0" xfId="0" applyNumberFormat="1" applyFont="1" applyAlignment="1">
      <alignment vertical="center"/>
    </xf>
    <xf numFmtId="183" fontId="5" fillId="0" borderId="1" xfId="0" applyNumberFormat="1" applyFont="1" applyFill="1" applyBorder="1" applyProtection="1"/>
    <xf numFmtId="184" fontId="5" fillId="0" borderId="1" xfId="0" applyNumberFormat="1" applyFont="1" applyFill="1" applyBorder="1" applyProtection="1"/>
    <xf numFmtId="183" fontId="5" fillId="0" borderId="1" xfId="0" applyNumberFormat="1" applyFont="1" applyFill="1" applyBorder="1" applyAlignment="1" applyProtection="1"/>
    <xf numFmtId="182" fontId="5" fillId="0" borderId="1" xfId="0" applyNumberFormat="1" applyFont="1" applyFill="1" applyBorder="1" applyProtection="1"/>
    <xf numFmtId="182" fontId="5" fillId="0" borderId="0" xfId="0" applyNumberFormat="1" applyFont="1"/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</cellXfs>
  <cellStyles count="3">
    <cellStyle name="桁区切り" xfId="1" builtinId="6"/>
    <cellStyle name="標準" xfId="0" builtinId="0"/>
    <cellStyle name="標準 3" xfId="2" xr:uid="{5F19E7F9-3439-41F7-B566-5B97B7AEB74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歳入の状況</a:t>
            </a:r>
          </a:p>
        </c:rich>
      </c:tx>
      <c:layout>
        <c:manualLayout>
          <c:xMode val="edge"/>
          <c:yMode val="edge"/>
          <c:x val="0.39579701159402325"/>
          <c:y val="1.35135114054279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701502011636464E-2"/>
          <c:y val="9.7051742593815091E-2"/>
          <c:w val="0.84207412382457048"/>
          <c:h val="0.71744579335174685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１7(H29)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グラフ!$Q$7:$AT$7</c:f>
              <c:numCache>
                <c:formatCode>#,##0,</c:formatCode>
                <c:ptCount val="29"/>
                <c:pt idx="0">
                  <c:v>10014016</c:v>
                </c:pt>
                <c:pt idx="1">
                  <c:v>10829186</c:v>
                </c:pt>
                <c:pt idx="2">
                  <c:v>12108401</c:v>
                </c:pt>
                <c:pt idx="3">
                  <c:v>10621710</c:v>
                </c:pt>
                <c:pt idx="4">
                  <c:v>12223514</c:v>
                </c:pt>
                <c:pt idx="5">
                  <c:v>12150203</c:v>
                </c:pt>
                <c:pt idx="6">
                  <c:v>11698789</c:v>
                </c:pt>
                <c:pt idx="7">
                  <c:v>14043817</c:v>
                </c:pt>
                <c:pt idx="8">
                  <c:v>19792911</c:v>
                </c:pt>
                <c:pt idx="9">
                  <c:v>14742763</c:v>
                </c:pt>
                <c:pt idx="10">
                  <c:v>11863117</c:v>
                </c:pt>
                <c:pt idx="11">
                  <c:v>12028225</c:v>
                </c:pt>
                <c:pt idx="12">
                  <c:v>11046433</c:v>
                </c:pt>
                <c:pt idx="13">
                  <c:v>10879367</c:v>
                </c:pt>
                <c:pt idx="14">
                  <c:v>11746929</c:v>
                </c:pt>
                <c:pt idx="15">
                  <c:v>10446338</c:v>
                </c:pt>
                <c:pt idx="16">
                  <c:v>10113840</c:v>
                </c:pt>
                <c:pt idx="17">
                  <c:v>10347227</c:v>
                </c:pt>
                <c:pt idx="18">
                  <c:v>11528384</c:v>
                </c:pt>
                <c:pt idx="19">
                  <c:v>12650350</c:v>
                </c:pt>
                <c:pt idx="20">
                  <c:v>12756744</c:v>
                </c:pt>
                <c:pt idx="21">
                  <c:v>11811543</c:v>
                </c:pt>
                <c:pt idx="22">
                  <c:v>12740983</c:v>
                </c:pt>
                <c:pt idx="23">
                  <c:v>16810955</c:v>
                </c:pt>
                <c:pt idx="24">
                  <c:v>16247693</c:v>
                </c:pt>
                <c:pt idx="25">
                  <c:v>14387141</c:v>
                </c:pt>
                <c:pt idx="26">
                  <c:v>13235347</c:v>
                </c:pt>
                <c:pt idx="27">
                  <c:v>12289710</c:v>
                </c:pt>
                <c:pt idx="28">
                  <c:v>13547323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9-4F1F-B678-5746CFD8D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07732992"/>
        <c:axId val="107734912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１7(H29)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グラフ!$Q$2:$AT$2</c:f>
              <c:numCache>
                <c:formatCode>#,##0,</c:formatCode>
                <c:ptCount val="29"/>
                <c:pt idx="0">
                  <c:v>4249848</c:v>
                </c:pt>
                <c:pt idx="1">
                  <c:v>4354382</c:v>
                </c:pt>
                <c:pt idx="2">
                  <c:v>4575269</c:v>
                </c:pt>
                <c:pt idx="3">
                  <c:v>4689877</c:v>
                </c:pt>
                <c:pt idx="4">
                  <c:v>4963337</c:v>
                </c:pt>
                <c:pt idx="5">
                  <c:v>5252319</c:v>
                </c:pt>
                <c:pt idx="6">
                  <c:v>5168645</c:v>
                </c:pt>
                <c:pt idx="7">
                  <c:v>5100757</c:v>
                </c:pt>
                <c:pt idx="8">
                  <c:v>5248552</c:v>
                </c:pt>
                <c:pt idx="9">
                  <c:v>5086005</c:v>
                </c:pt>
                <c:pt idx="10">
                  <c:v>5126207</c:v>
                </c:pt>
                <c:pt idx="11">
                  <c:v>5146220</c:v>
                </c:pt>
                <c:pt idx="12">
                  <c:v>4851220</c:v>
                </c:pt>
                <c:pt idx="13">
                  <c:v>5024163</c:v>
                </c:pt>
                <c:pt idx="14">
                  <c:v>5039241</c:v>
                </c:pt>
                <c:pt idx="15">
                  <c:v>5002575</c:v>
                </c:pt>
                <c:pt idx="16">
                  <c:v>5291718</c:v>
                </c:pt>
                <c:pt idx="17">
                  <c:v>5386815</c:v>
                </c:pt>
                <c:pt idx="18">
                  <c:v>5264700</c:v>
                </c:pt>
                <c:pt idx="19">
                  <c:v>5194393</c:v>
                </c:pt>
                <c:pt idx="20">
                  <c:v>5112052</c:v>
                </c:pt>
                <c:pt idx="21">
                  <c:v>5045913</c:v>
                </c:pt>
                <c:pt idx="22">
                  <c:v>5024395</c:v>
                </c:pt>
                <c:pt idx="23">
                  <c:v>5173669</c:v>
                </c:pt>
                <c:pt idx="24">
                  <c:v>5000536</c:v>
                </c:pt>
                <c:pt idx="25">
                  <c:v>5096353</c:v>
                </c:pt>
                <c:pt idx="26">
                  <c:v>5159849</c:v>
                </c:pt>
                <c:pt idx="27">
                  <c:v>5105756</c:v>
                </c:pt>
                <c:pt idx="28">
                  <c:v>5225118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39-4F1F-B678-5746CFD8DB88}"/>
            </c:ext>
          </c:extLst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１7(H29)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グラフ!$Q$3:$AT$3</c:f>
              <c:numCache>
                <c:formatCode>#,##0,</c:formatCode>
                <c:ptCount val="29"/>
                <c:pt idx="0">
                  <c:v>1614202</c:v>
                </c:pt>
                <c:pt idx="1">
                  <c:v>1502234</c:v>
                </c:pt>
                <c:pt idx="2">
                  <c:v>1460081</c:v>
                </c:pt>
                <c:pt idx="3">
                  <c:v>1294082</c:v>
                </c:pt>
                <c:pt idx="4">
                  <c:v>1403141</c:v>
                </c:pt>
                <c:pt idx="5">
                  <c:v>1157781</c:v>
                </c:pt>
                <c:pt idx="6">
                  <c:v>1160481</c:v>
                </c:pt>
                <c:pt idx="7">
                  <c:v>1660208</c:v>
                </c:pt>
                <c:pt idx="8">
                  <c:v>1669082</c:v>
                </c:pt>
                <c:pt idx="9">
                  <c:v>1873242</c:v>
                </c:pt>
                <c:pt idx="10">
                  <c:v>1455111</c:v>
                </c:pt>
                <c:pt idx="11">
                  <c:v>1189224</c:v>
                </c:pt>
                <c:pt idx="12">
                  <c:v>1103179</c:v>
                </c:pt>
                <c:pt idx="13">
                  <c:v>1007424</c:v>
                </c:pt>
                <c:pt idx="14">
                  <c:v>1005150</c:v>
                </c:pt>
                <c:pt idx="15">
                  <c:v>1246722</c:v>
                </c:pt>
                <c:pt idx="16">
                  <c:v>1079210</c:v>
                </c:pt>
                <c:pt idx="17">
                  <c:v>1262568</c:v>
                </c:pt>
                <c:pt idx="18">
                  <c:v>1510028</c:v>
                </c:pt>
                <c:pt idx="19">
                  <c:v>1541596</c:v>
                </c:pt>
                <c:pt idx="20">
                  <c:v>2079754</c:v>
                </c:pt>
                <c:pt idx="21">
                  <c:v>1493241</c:v>
                </c:pt>
                <c:pt idx="22">
                  <c:v>1537970</c:v>
                </c:pt>
                <c:pt idx="23">
                  <c:v>1851509</c:v>
                </c:pt>
                <c:pt idx="24">
                  <c:v>1813045</c:v>
                </c:pt>
                <c:pt idx="25">
                  <c:v>1682103</c:v>
                </c:pt>
                <c:pt idx="26">
                  <c:v>1593815</c:v>
                </c:pt>
                <c:pt idx="27">
                  <c:v>1577217</c:v>
                </c:pt>
                <c:pt idx="28">
                  <c:v>1939213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39-4F1F-B678-5746CFD8DB88}"/>
            </c:ext>
          </c:extLst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１7(H29)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グラフ!$Q$4:$AT$4</c:f>
              <c:numCache>
                <c:formatCode>#,##0,</c:formatCode>
                <c:ptCount val="29"/>
                <c:pt idx="0">
                  <c:v>453412</c:v>
                </c:pt>
                <c:pt idx="1">
                  <c:v>311121</c:v>
                </c:pt>
                <c:pt idx="2">
                  <c:v>427682</c:v>
                </c:pt>
                <c:pt idx="3">
                  <c:v>380851</c:v>
                </c:pt>
                <c:pt idx="4">
                  <c:v>591160</c:v>
                </c:pt>
                <c:pt idx="5">
                  <c:v>460205</c:v>
                </c:pt>
                <c:pt idx="6">
                  <c:v>647813</c:v>
                </c:pt>
                <c:pt idx="7">
                  <c:v>804060</c:v>
                </c:pt>
                <c:pt idx="8">
                  <c:v>1228843</c:v>
                </c:pt>
                <c:pt idx="9">
                  <c:v>778226</c:v>
                </c:pt>
                <c:pt idx="10">
                  <c:v>701318</c:v>
                </c:pt>
                <c:pt idx="11">
                  <c:v>515840</c:v>
                </c:pt>
                <c:pt idx="12">
                  <c:v>420988</c:v>
                </c:pt>
                <c:pt idx="13">
                  <c:v>292039</c:v>
                </c:pt>
                <c:pt idx="14">
                  <c:v>394273</c:v>
                </c:pt>
                <c:pt idx="15">
                  <c:v>476758</c:v>
                </c:pt>
                <c:pt idx="16">
                  <c:v>448146</c:v>
                </c:pt>
                <c:pt idx="17">
                  <c:v>489145</c:v>
                </c:pt>
                <c:pt idx="18">
                  <c:v>1253816</c:v>
                </c:pt>
                <c:pt idx="19">
                  <c:v>1733466</c:v>
                </c:pt>
                <c:pt idx="20">
                  <c:v>1011451</c:v>
                </c:pt>
                <c:pt idx="21">
                  <c:v>965744</c:v>
                </c:pt>
                <c:pt idx="22">
                  <c:v>1836471</c:v>
                </c:pt>
                <c:pt idx="23">
                  <c:v>4109863</c:v>
                </c:pt>
                <c:pt idx="24">
                  <c:v>4071451</c:v>
                </c:pt>
                <c:pt idx="25">
                  <c:v>1838512</c:v>
                </c:pt>
                <c:pt idx="26">
                  <c:v>981293</c:v>
                </c:pt>
                <c:pt idx="27">
                  <c:v>713981</c:v>
                </c:pt>
                <c:pt idx="28">
                  <c:v>853297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39-4F1F-B678-5746CFD8DB88}"/>
            </c:ext>
          </c:extLst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１7(H29)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グラフ!$Q$5:$AT$5</c:f>
              <c:numCache>
                <c:formatCode>#,##0,</c:formatCode>
                <c:ptCount val="29"/>
                <c:pt idx="0">
                  <c:v>624462</c:v>
                </c:pt>
                <c:pt idx="1">
                  <c:v>808960</c:v>
                </c:pt>
                <c:pt idx="2">
                  <c:v>993037</c:v>
                </c:pt>
                <c:pt idx="3">
                  <c:v>958903</c:v>
                </c:pt>
                <c:pt idx="4">
                  <c:v>1151840</c:v>
                </c:pt>
                <c:pt idx="5">
                  <c:v>1597353</c:v>
                </c:pt>
                <c:pt idx="6">
                  <c:v>1230992</c:v>
                </c:pt>
                <c:pt idx="7">
                  <c:v>1841027</c:v>
                </c:pt>
                <c:pt idx="8">
                  <c:v>7242396</c:v>
                </c:pt>
                <c:pt idx="9">
                  <c:v>3086735</c:v>
                </c:pt>
                <c:pt idx="10">
                  <c:v>1000967</c:v>
                </c:pt>
                <c:pt idx="11">
                  <c:v>786764</c:v>
                </c:pt>
                <c:pt idx="12">
                  <c:v>820802</c:v>
                </c:pt>
                <c:pt idx="13">
                  <c:v>657802</c:v>
                </c:pt>
                <c:pt idx="14">
                  <c:v>651310</c:v>
                </c:pt>
                <c:pt idx="15">
                  <c:v>586040</c:v>
                </c:pt>
                <c:pt idx="16">
                  <c:v>507495</c:v>
                </c:pt>
                <c:pt idx="17">
                  <c:v>561846</c:v>
                </c:pt>
                <c:pt idx="18">
                  <c:v>673433</c:v>
                </c:pt>
                <c:pt idx="19">
                  <c:v>866655</c:v>
                </c:pt>
                <c:pt idx="20">
                  <c:v>985258</c:v>
                </c:pt>
                <c:pt idx="21">
                  <c:v>837665</c:v>
                </c:pt>
                <c:pt idx="22">
                  <c:v>777910</c:v>
                </c:pt>
                <c:pt idx="23">
                  <c:v>1172576</c:v>
                </c:pt>
                <c:pt idx="24">
                  <c:v>891787</c:v>
                </c:pt>
                <c:pt idx="25">
                  <c:v>823074</c:v>
                </c:pt>
                <c:pt idx="26">
                  <c:v>897250</c:v>
                </c:pt>
                <c:pt idx="27">
                  <c:v>987717</c:v>
                </c:pt>
                <c:pt idx="28">
                  <c:v>886209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A39-4F1F-B678-5746CFD8DB88}"/>
            </c:ext>
          </c:extLst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１7(H29)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グラフ!$Q$6:$AT$6</c:f>
              <c:numCache>
                <c:formatCode>#,##0,</c:formatCode>
                <c:ptCount val="29"/>
                <c:pt idx="0">
                  <c:v>190000</c:v>
                </c:pt>
                <c:pt idx="1">
                  <c:v>943900</c:v>
                </c:pt>
                <c:pt idx="2">
                  <c:v>1005100</c:v>
                </c:pt>
                <c:pt idx="3">
                  <c:v>507700</c:v>
                </c:pt>
                <c:pt idx="4">
                  <c:v>1207800</c:v>
                </c:pt>
                <c:pt idx="5">
                  <c:v>753200</c:v>
                </c:pt>
                <c:pt idx="6">
                  <c:v>703100</c:v>
                </c:pt>
                <c:pt idx="7">
                  <c:v>1013500</c:v>
                </c:pt>
                <c:pt idx="8">
                  <c:v>1642900</c:v>
                </c:pt>
                <c:pt idx="9">
                  <c:v>1294900</c:v>
                </c:pt>
                <c:pt idx="10">
                  <c:v>1016000</c:v>
                </c:pt>
                <c:pt idx="11">
                  <c:v>1550096</c:v>
                </c:pt>
                <c:pt idx="12">
                  <c:v>1383300</c:v>
                </c:pt>
                <c:pt idx="13">
                  <c:v>1270200</c:v>
                </c:pt>
                <c:pt idx="14">
                  <c:v>1901400</c:v>
                </c:pt>
                <c:pt idx="15">
                  <c:v>736100</c:v>
                </c:pt>
                <c:pt idx="16">
                  <c:v>593900</c:v>
                </c:pt>
                <c:pt idx="17">
                  <c:v>621200</c:v>
                </c:pt>
                <c:pt idx="18">
                  <c:v>811700</c:v>
                </c:pt>
                <c:pt idx="19">
                  <c:v>1212700</c:v>
                </c:pt>
                <c:pt idx="20">
                  <c:v>1239800</c:v>
                </c:pt>
                <c:pt idx="21">
                  <c:v>931900</c:v>
                </c:pt>
                <c:pt idx="22">
                  <c:v>1061200</c:v>
                </c:pt>
                <c:pt idx="23">
                  <c:v>1927300</c:v>
                </c:pt>
                <c:pt idx="24">
                  <c:v>1291200</c:v>
                </c:pt>
                <c:pt idx="25">
                  <c:v>1203900</c:v>
                </c:pt>
                <c:pt idx="26">
                  <c:v>1102200</c:v>
                </c:pt>
                <c:pt idx="27">
                  <c:v>772900</c:v>
                </c:pt>
                <c:pt idx="28">
                  <c:v>1060100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A39-4F1F-B678-5746CFD8D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13600"/>
        <c:axId val="109047808"/>
      </c:lineChart>
      <c:catAx>
        <c:axId val="107732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734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7734912"/>
        <c:scaling>
          <c:orientation val="minMax"/>
          <c:max val="200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1.2259284518569037E-2"/>
              <c:y val="4.914009820094925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732992"/>
        <c:crosses val="autoZero"/>
        <c:crossBetween val="between"/>
      </c:valAx>
      <c:catAx>
        <c:axId val="107913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9047808"/>
        <c:crosses val="autoZero"/>
        <c:auto val="0"/>
        <c:lblAlgn val="ctr"/>
        <c:lblOffset val="100"/>
        <c:noMultiLvlLbl val="0"/>
      </c:catAx>
      <c:valAx>
        <c:axId val="109047808"/>
        <c:scaling>
          <c:orientation val="minMax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4413375493417664"/>
              <c:y val="5.405420162004268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91360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609467875598487"/>
          <c:y val="0.92125208096724798"/>
          <c:w val="0.82311804187934567"/>
          <c:h val="5.45618128452108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78740157480314954" l="0.78740157480314954" r="0.78740157480314954" t="0.78740157480314954" header="0.51181102362204722" footer="0.51181102362204722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地方債残高の推移</a:t>
            </a:r>
          </a:p>
        </c:rich>
      </c:tx>
      <c:layout>
        <c:manualLayout>
          <c:xMode val="edge"/>
          <c:yMode val="edge"/>
          <c:x val="0.33992820594395418"/>
          <c:y val="1.72413294367377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171533155457713E-2"/>
          <c:y val="0.10212218124783264"/>
          <c:w val="0.90415398415246018"/>
          <c:h val="0.7201603171113391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グラフ!$P$200</c:f>
              <c:strCache>
                <c:ptCount val="1"/>
                <c:pt idx="0">
                  <c:v>地方債現在高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グラフ!$Q$198:$AT$198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グラフ!$Q$200:$AT$200</c:f>
              <c:numCache>
                <c:formatCode>#,##0,</c:formatCode>
                <c:ptCount val="29"/>
                <c:pt idx="0">
                  <c:v>3531371</c:v>
                </c:pt>
                <c:pt idx="1">
                  <c:v>4119876</c:v>
                </c:pt>
                <c:pt idx="2">
                  <c:v>4769743</c:v>
                </c:pt>
                <c:pt idx="3">
                  <c:v>4891099</c:v>
                </c:pt>
                <c:pt idx="4">
                  <c:v>5630144</c:v>
                </c:pt>
                <c:pt idx="5">
                  <c:v>5867245</c:v>
                </c:pt>
                <c:pt idx="6">
                  <c:v>6072759</c:v>
                </c:pt>
                <c:pt idx="7">
                  <c:v>6488638</c:v>
                </c:pt>
                <c:pt idx="8">
                  <c:v>7490437</c:v>
                </c:pt>
                <c:pt idx="9">
                  <c:v>8101033</c:v>
                </c:pt>
                <c:pt idx="10">
                  <c:v>8359457</c:v>
                </c:pt>
                <c:pt idx="11">
                  <c:v>9050325</c:v>
                </c:pt>
                <c:pt idx="12">
                  <c:v>9621525</c:v>
                </c:pt>
                <c:pt idx="13">
                  <c:v>10049554</c:v>
                </c:pt>
                <c:pt idx="14">
                  <c:v>11048957</c:v>
                </c:pt>
                <c:pt idx="15">
                  <c:v>10817328</c:v>
                </c:pt>
                <c:pt idx="16">
                  <c:v>10293644</c:v>
                </c:pt>
                <c:pt idx="17">
                  <c:v>9778567</c:v>
                </c:pt>
                <c:pt idx="18">
                  <c:v>9499394</c:v>
                </c:pt>
                <c:pt idx="19">
                  <c:v>9620773</c:v>
                </c:pt>
                <c:pt idx="20">
                  <c:v>9881395</c:v>
                </c:pt>
                <c:pt idx="21">
                  <c:v>9857939</c:v>
                </c:pt>
                <c:pt idx="22">
                  <c:v>9956971</c:v>
                </c:pt>
                <c:pt idx="23">
                  <c:v>10927353</c:v>
                </c:pt>
                <c:pt idx="24">
                  <c:v>11261413</c:v>
                </c:pt>
                <c:pt idx="25">
                  <c:v>11528278</c:v>
                </c:pt>
                <c:pt idx="26">
                  <c:v>11683547</c:v>
                </c:pt>
                <c:pt idx="27">
                  <c:v>11490687</c:v>
                </c:pt>
                <c:pt idx="28">
                  <c:v>11562774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7A-4555-87EE-A54CB68684BB}"/>
            </c:ext>
          </c:extLst>
        </c:ser>
        <c:ser>
          <c:idx val="2"/>
          <c:order val="2"/>
          <c:tx>
            <c:strRef>
              <c:f>グラフ!$P$201</c:f>
              <c:strCache>
                <c:ptCount val="1"/>
                <c:pt idx="0">
                  <c:v>うち臨時財政対策債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グラフ!$Q$198:$AT$198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グラフ!$Q$201:$AT$201</c:f>
              <c:numCache>
                <c:formatCode>#,##0,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177400</c:v>
                </c:pt>
                <c:pt idx="11">
                  <c:v>535900</c:v>
                </c:pt>
                <c:pt idx="12">
                  <c:v>1169800</c:v>
                </c:pt>
                <c:pt idx="13">
                  <c:v>1615581</c:v>
                </c:pt>
                <c:pt idx="14">
                  <c:v>1941576</c:v>
                </c:pt>
                <c:pt idx="15">
                  <c:v>2195250</c:v>
                </c:pt>
                <c:pt idx="16">
                  <c:v>2385529</c:v>
                </c:pt>
                <c:pt idx="17">
                  <c:v>2539143</c:v>
                </c:pt>
                <c:pt idx="18">
                  <c:v>2828745</c:v>
                </c:pt>
                <c:pt idx="19">
                  <c:v>3367557</c:v>
                </c:pt>
                <c:pt idx="20">
                  <c:v>3839609</c:v>
                </c:pt>
                <c:pt idx="21">
                  <c:v>4349234</c:v>
                </c:pt>
                <c:pt idx="22">
                  <c:v>4916015</c:v>
                </c:pt>
                <c:pt idx="23">
                  <c:v>5364682</c:v>
                </c:pt>
                <c:pt idx="24">
                  <c:v>5773805</c:v>
                </c:pt>
                <c:pt idx="25">
                  <c:v>5998805</c:v>
                </c:pt>
                <c:pt idx="26">
                  <c:v>6197228</c:v>
                </c:pt>
                <c:pt idx="27">
                  <c:v>6352553</c:v>
                </c:pt>
                <c:pt idx="28">
                  <c:v>6355679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7A-4555-87EE-A54CB6868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5814400"/>
        <c:axId val="75816320"/>
      </c:barChart>
      <c:lineChart>
        <c:grouping val="standard"/>
        <c:varyColors val="0"/>
        <c:ser>
          <c:idx val="1"/>
          <c:order val="0"/>
          <c:tx>
            <c:strRef>
              <c:f>グラフ!$P$199</c:f>
              <c:strCache>
                <c:ptCount val="1"/>
                <c:pt idx="0">
                  <c:v>歳出総額</c:v>
                </c:pt>
              </c:strCache>
            </c:strRef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グラフ!$Q$198:$AT$198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グラフ!$Q$199:$AT$199</c:f>
              <c:numCache>
                <c:formatCode>#,##0,</c:formatCode>
                <c:ptCount val="29"/>
                <c:pt idx="0">
                  <c:v>9242853</c:v>
                </c:pt>
                <c:pt idx="1">
                  <c:v>10219346</c:v>
                </c:pt>
                <c:pt idx="2">
                  <c:v>11197584</c:v>
                </c:pt>
                <c:pt idx="3">
                  <c:v>9969631</c:v>
                </c:pt>
                <c:pt idx="4">
                  <c:v>11320721</c:v>
                </c:pt>
                <c:pt idx="5">
                  <c:v>11095352</c:v>
                </c:pt>
                <c:pt idx="6">
                  <c:v>11117325</c:v>
                </c:pt>
                <c:pt idx="7">
                  <c:v>12875344</c:v>
                </c:pt>
                <c:pt idx="8">
                  <c:v>18722334</c:v>
                </c:pt>
                <c:pt idx="9">
                  <c:v>13781247</c:v>
                </c:pt>
                <c:pt idx="10">
                  <c:v>10971977</c:v>
                </c:pt>
                <c:pt idx="11">
                  <c:v>11357821</c:v>
                </c:pt>
                <c:pt idx="12">
                  <c:v>10420945</c:v>
                </c:pt>
                <c:pt idx="13">
                  <c:v>10209626</c:v>
                </c:pt>
                <c:pt idx="14">
                  <c:v>11001113</c:v>
                </c:pt>
                <c:pt idx="15">
                  <c:v>9842020</c:v>
                </c:pt>
                <c:pt idx="16">
                  <c:v>9533822</c:v>
                </c:pt>
                <c:pt idx="17">
                  <c:v>9770807</c:v>
                </c:pt>
                <c:pt idx="18">
                  <c:v>10833147</c:v>
                </c:pt>
                <c:pt idx="19">
                  <c:v>11898353</c:v>
                </c:pt>
                <c:pt idx="20">
                  <c:v>11730235</c:v>
                </c:pt>
                <c:pt idx="21">
                  <c:v>10811750</c:v>
                </c:pt>
                <c:pt idx="22">
                  <c:v>11941079</c:v>
                </c:pt>
                <c:pt idx="23">
                  <c:v>15505288</c:v>
                </c:pt>
                <c:pt idx="24">
                  <c:v>14871026</c:v>
                </c:pt>
                <c:pt idx="25">
                  <c:v>13320177</c:v>
                </c:pt>
                <c:pt idx="26">
                  <c:v>12394981</c:v>
                </c:pt>
                <c:pt idx="27">
                  <c:v>11309516</c:v>
                </c:pt>
                <c:pt idx="28">
                  <c:v>12468819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7A-4555-87EE-A54CB6868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814400"/>
        <c:axId val="75816320"/>
      </c:lineChart>
      <c:catAx>
        <c:axId val="75814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5816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581632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4.1366950343328317E-2"/>
              <c:y val="5.968189146534966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58144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856143526015883"/>
          <c:y val="0.91276080762278244"/>
          <c:w val="0.46210871418940003"/>
          <c:h val="5.48137708467375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普通建設事業の推移</a:t>
            </a:r>
          </a:p>
        </c:rich>
      </c:tx>
      <c:layout>
        <c:manualLayout>
          <c:xMode val="edge"/>
          <c:yMode val="edge"/>
          <c:x val="0.35130515912073496"/>
          <c:y val="1.98939071027790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5035859430054E-2"/>
          <c:y val="0.10212218124783264"/>
          <c:w val="0.91600864205206856"/>
          <c:h val="0.736075462240871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グラフ!$P$160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グラフ!$Q$159:$AT$159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グラフ!$Q$160:$AT$160</c:f>
              <c:numCache>
                <c:formatCode>#,##0,</c:formatCode>
                <c:ptCount val="29"/>
                <c:pt idx="0">
                  <c:v>916312</c:v>
                </c:pt>
                <c:pt idx="1">
                  <c:v>897408</c:v>
                </c:pt>
                <c:pt idx="2">
                  <c:v>1368812</c:v>
                </c:pt>
                <c:pt idx="3">
                  <c:v>1054133</c:v>
                </c:pt>
                <c:pt idx="4">
                  <c:v>1745094</c:v>
                </c:pt>
                <c:pt idx="5">
                  <c:v>1597023</c:v>
                </c:pt>
                <c:pt idx="6">
                  <c:v>1516907</c:v>
                </c:pt>
                <c:pt idx="7">
                  <c:v>1454005</c:v>
                </c:pt>
                <c:pt idx="8">
                  <c:v>1588714</c:v>
                </c:pt>
                <c:pt idx="9">
                  <c:v>1588830</c:v>
                </c:pt>
                <c:pt idx="10">
                  <c:v>1089136</c:v>
                </c:pt>
                <c:pt idx="11">
                  <c:v>933288</c:v>
                </c:pt>
                <c:pt idx="12">
                  <c:v>564369</c:v>
                </c:pt>
                <c:pt idx="13">
                  <c:v>370889</c:v>
                </c:pt>
                <c:pt idx="14">
                  <c:v>462726</c:v>
                </c:pt>
                <c:pt idx="15">
                  <c:v>560492</c:v>
                </c:pt>
                <c:pt idx="16">
                  <c:v>470758</c:v>
                </c:pt>
                <c:pt idx="17">
                  <c:v>538731</c:v>
                </c:pt>
                <c:pt idx="18">
                  <c:v>734919</c:v>
                </c:pt>
                <c:pt idx="19">
                  <c:v>1582165</c:v>
                </c:pt>
                <c:pt idx="20">
                  <c:v>664692</c:v>
                </c:pt>
                <c:pt idx="21">
                  <c:v>203724</c:v>
                </c:pt>
                <c:pt idx="22">
                  <c:v>1216493</c:v>
                </c:pt>
                <c:pt idx="23">
                  <c:v>2276291</c:v>
                </c:pt>
                <c:pt idx="24">
                  <c:v>2668356</c:v>
                </c:pt>
                <c:pt idx="25">
                  <c:v>557090</c:v>
                </c:pt>
                <c:pt idx="26">
                  <c:v>978003</c:v>
                </c:pt>
                <c:pt idx="27">
                  <c:v>391490</c:v>
                </c:pt>
                <c:pt idx="28">
                  <c:v>499440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99-466A-83F1-51FC0362BDF3}"/>
            </c:ext>
          </c:extLst>
        </c:ser>
        <c:ser>
          <c:idx val="1"/>
          <c:order val="1"/>
          <c:tx>
            <c:strRef>
              <c:f>グラフ!$P$161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グラフ!$Q$159:$AT$159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グラフ!$Q$161:$AT$161</c:f>
              <c:numCache>
                <c:formatCode>#,##0,</c:formatCode>
                <c:ptCount val="29"/>
                <c:pt idx="0">
                  <c:v>1631039</c:v>
                </c:pt>
                <c:pt idx="1">
                  <c:v>2671433</c:v>
                </c:pt>
                <c:pt idx="2">
                  <c:v>3393902</c:v>
                </c:pt>
                <c:pt idx="3">
                  <c:v>1866356</c:v>
                </c:pt>
                <c:pt idx="4">
                  <c:v>2782800</c:v>
                </c:pt>
                <c:pt idx="5">
                  <c:v>2030068</c:v>
                </c:pt>
                <c:pt idx="6">
                  <c:v>1870045</c:v>
                </c:pt>
                <c:pt idx="7">
                  <c:v>1060047</c:v>
                </c:pt>
                <c:pt idx="8">
                  <c:v>890763</c:v>
                </c:pt>
                <c:pt idx="9">
                  <c:v>1624726</c:v>
                </c:pt>
                <c:pt idx="10">
                  <c:v>1521400</c:v>
                </c:pt>
                <c:pt idx="11">
                  <c:v>1576284</c:v>
                </c:pt>
                <c:pt idx="12">
                  <c:v>1439630</c:v>
                </c:pt>
                <c:pt idx="13">
                  <c:v>1336527</c:v>
                </c:pt>
                <c:pt idx="14">
                  <c:v>1980222</c:v>
                </c:pt>
                <c:pt idx="15">
                  <c:v>725831</c:v>
                </c:pt>
                <c:pt idx="16">
                  <c:v>478000</c:v>
                </c:pt>
                <c:pt idx="17">
                  <c:v>498160</c:v>
                </c:pt>
                <c:pt idx="18">
                  <c:v>618627</c:v>
                </c:pt>
                <c:pt idx="19">
                  <c:v>733778</c:v>
                </c:pt>
                <c:pt idx="20">
                  <c:v>531941</c:v>
                </c:pt>
                <c:pt idx="21">
                  <c:v>598620</c:v>
                </c:pt>
                <c:pt idx="22">
                  <c:v>806019</c:v>
                </c:pt>
                <c:pt idx="23">
                  <c:v>1276709</c:v>
                </c:pt>
                <c:pt idx="24">
                  <c:v>667936</c:v>
                </c:pt>
                <c:pt idx="25">
                  <c:v>1048754</c:v>
                </c:pt>
                <c:pt idx="26">
                  <c:v>602791</c:v>
                </c:pt>
                <c:pt idx="27">
                  <c:v>552558</c:v>
                </c:pt>
                <c:pt idx="28">
                  <c:v>672713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99-466A-83F1-51FC0362B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150656"/>
        <c:axId val="76152192"/>
      </c:barChart>
      <c:catAx>
        <c:axId val="76150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152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152192"/>
        <c:scaling>
          <c:orientation val="minMax"/>
          <c:max val="35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3.8260949803149605E-2"/>
              <c:y val="5.702931379930831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1506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608763439444916"/>
          <c:y val="0.93368851426589838"/>
          <c:w val="0.5652188312300388"/>
          <c:h val="3.84616007297031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目的別歳出の状況</a:t>
            </a:r>
          </a:p>
        </c:rich>
      </c:tx>
      <c:layout>
        <c:manualLayout>
          <c:xMode val="edge"/>
          <c:yMode val="edge"/>
          <c:x val="0.33747811463686811"/>
          <c:y val="1.24533291786015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96587001476137E-2"/>
          <c:y val="8.5927810046953795E-2"/>
          <c:w val="0.84505339701055393"/>
          <c:h val="0.73249302272051564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グラフ!$P$129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グラフ!$Q$120:$AT$120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グラフ!$Q$129:$AT$129</c:f>
              <c:numCache>
                <c:formatCode>#,##0,</c:formatCode>
                <c:ptCount val="29"/>
                <c:pt idx="0">
                  <c:v>9242853</c:v>
                </c:pt>
                <c:pt idx="1">
                  <c:v>10219346</c:v>
                </c:pt>
                <c:pt idx="2">
                  <c:v>11197584</c:v>
                </c:pt>
                <c:pt idx="3">
                  <c:v>9969631</c:v>
                </c:pt>
                <c:pt idx="4">
                  <c:v>11320721</c:v>
                </c:pt>
                <c:pt idx="5">
                  <c:v>11095352</c:v>
                </c:pt>
                <c:pt idx="6">
                  <c:v>11117325</c:v>
                </c:pt>
                <c:pt idx="7">
                  <c:v>12875344</c:v>
                </c:pt>
                <c:pt idx="8">
                  <c:v>18722334</c:v>
                </c:pt>
                <c:pt idx="9">
                  <c:v>13781247</c:v>
                </c:pt>
                <c:pt idx="10">
                  <c:v>10971977</c:v>
                </c:pt>
                <c:pt idx="11">
                  <c:v>11357821</c:v>
                </c:pt>
                <c:pt idx="12">
                  <c:v>10420945</c:v>
                </c:pt>
                <c:pt idx="13">
                  <c:v>10209626</c:v>
                </c:pt>
                <c:pt idx="14">
                  <c:v>11001113</c:v>
                </c:pt>
                <c:pt idx="15">
                  <c:v>9842020</c:v>
                </c:pt>
                <c:pt idx="16">
                  <c:v>9533822</c:v>
                </c:pt>
                <c:pt idx="17">
                  <c:v>9770807</c:v>
                </c:pt>
                <c:pt idx="18">
                  <c:v>10833147</c:v>
                </c:pt>
                <c:pt idx="19">
                  <c:v>11898353</c:v>
                </c:pt>
                <c:pt idx="20">
                  <c:v>11730235</c:v>
                </c:pt>
                <c:pt idx="21">
                  <c:v>10811750</c:v>
                </c:pt>
                <c:pt idx="22">
                  <c:v>11941079</c:v>
                </c:pt>
                <c:pt idx="23">
                  <c:v>15505288</c:v>
                </c:pt>
                <c:pt idx="24">
                  <c:v>14871026</c:v>
                </c:pt>
                <c:pt idx="25">
                  <c:v>13320177</c:v>
                </c:pt>
                <c:pt idx="26">
                  <c:v>12394981</c:v>
                </c:pt>
                <c:pt idx="27">
                  <c:v>11309516</c:v>
                </c:pt>
                <c:pt idx="28">
                  <c:v>12468819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98-49E4-9AA8-AD814A6EA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76129792"/>
        <c:axId val="76131712"/>
      </c:barChart>
      <c:lineChart>
        <c:grouping val="standard"/>
        <c:varyColors val="0"/>
        <c:ser>
          <c:idx val="1"/>
          <c:order val="0"/>
          <c:tx>
            <c:strRef>
              <c:f>グラフ!$P$121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グラフ!$Q$121:$AT$121</c:f>
              <c:numCache>
                <c:formatCode>#,##0,</c:formatCode>
                <c:ptCount val="29"/>
                <c:pt idx="0">
                  <c:v>2006300</c:v>
                </c:pt>
                <c:pt idx="1">
                  <c:v>1685048</c:v>
                </c:pt>
                <c:pt idx="2">
                  <c:v>1362706</c:v>
                </c:pt>
                <c:pt idx="3">
                  <c:v>1662976</c:v>
                </c:pt>
                <c:pt idx="4">
                  <c:v>1393611</c:v>
                </c:pt>
                <c:pt idx="5">
                  <c:v>1545639</c:v>
                </c:pt>
                <c:pt idx="6">
                  <c:v>1536607</c:v>
                </c:pt>
                <c:pt idx="7">
                  <c:v>1891212</c:v>
                </c:pt>
                <c:pt idx="8">
                  <c:v>1750184</c:v>
                </c:pt>
                <c:pt idx="9">
                  <c:v>1591595</c:v>
                </c:pt>
                <c:pt idx="10">
                  <c:v>1474609</c:v>
                </c:pt>
                <c:pt idx="11">
                  <c:v>1741088</c:v>
                </c:pt>
                <c:pt idx="12">
                  <c:v>1548240</c:v>
                </c:pt>
                <c:pt idx="13">
                  <c:v>1485041</c:v>
                </c:pt>
                <c:pt idx="14">
                  <c:v>1525796</c:v>
                </c:pt>
                <c:pt idx="15">
                  <c:v>1370000</c:v>
                </c:pt>
                <c:pt idx="16">
                  <c:v>1450130</c:v>
                </c:pt>
                <c:pt idx="17">
                  <c:v>1420265</c:v>
                </c:pt>
                <c:pt idx="18">
                  <c:v>1969715</c:v>
                </c:pt>
                <c:pt idx="19">
                  <c:v>2532417</c:v>
                </c:pt>
                <c:pt idx="20">
                  <c:v>1546984</c:v>
                </c:pt>
                <c:pt idx="21">
                  <c:v>1352619</c:v>
                </c:pt>
                <c:pt idx="22">
                  <c:v>1347576</c:v>
                </c:pt>
                <c:pt idx="23">
                  <c:v>1460688</c:v>
                </c:pt>
                <c:pt idx="24">
                  <c:v>1583077</c:v>
                </c:pt>
                <c:pt idx="25">
                  <c:v>2402522</c:v>
                </c:pt>
                <c:pt idx="26">
                  <c:v>2238114</c:v>
                </c:pt>
                <c:pt idx="27">
                  <c:v>2033402</c:v>
                </c:pt>
                <c:pt idx="28">
                  <c:v>2376961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98-49E4-9AA8-AD814A6EAF72}"/>
            </c:ext>
          </c:extLst>
        </c:ser>
        <c:ser>
          <c:idx val="0"/>
          <c:order val="1"/>
          <c:tx>
            <c:strRef>
              <c:f>グラフ!$P$122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グラフ!$Q$122:$AT$122</c:f>
              <c:numCache>
                <c:formatCode>#,##0,</c:formatCode>
                <c:ptCount val="29"/>
                <c:pt idx="0">
                  <c:v>1011932</c:v>
                </c:pt>
                <c:pt idx="1">
                  <c:v>1028607</c:v>
                </c:pt>
                <c:pt idx="2">
                  <c:v>1264377</c:v>
                </c:pt>
                <c:pt idx="3">
                  <c:v>1345684</c:v>
                </c:pt>
                <c:pt idx="4">
                  <c:v>1375867</c:v>
                </c:pt>
                <c:pt idx="5">
                  <c:v>1510988</c:v>
                </c:pt>
                <c:pt idx="6">
                  <c:v>1614244</c:v>
                </c:pt>
                <c:pt idx="7">
                  <c:v>1720264</c:v>
                </c:pt>
                <c:pt idx="8">
                  <c:v>2104796</c:v>
                </c:pt>
                <c:pt idx="9">
                  <c:v>1470923</c:v>
                </c:pt>
                <c:pt idx="10">
                  <c:v>1526253</c:v>
                </c:pt>
                <c:pt idx="11">
                  <c:v>1743690</c:v>
                </c:pt>
                <c:pt idx="12">
                  <c:v>1815984</c:v>
                </c:pt>
                <c:pt idx="13">
                  <c:v>2237365</c:v>
                </c:pt>
                <c:pt idx="14">
                  <c:v>3133842</c:v>
                </c:pt>
                <c:pt idx="15">
                  <c:v>1998918</c:v>
                </c:pt>
                <c:pt idx="16">
                  <c:v>2031014</c:v>
                </c:pt>
                <c:pt idx="17">
                  <c:v>2117925</c:v>
                </c:pt>
                <c:pt idx="18">
                  <c:v>2268707</c:v>
                </c:pt>
                <c:pt idx="19">
                  <c:v>2727336</c:v>
                </c:pt>
                <c:pt idx="20">
                  <c:v>2771402</c:v>
                </c:pt>
                <c:pt idx="21">
                  <c:v>2662769</c:v>
                </c:pt>
                <c:pt idx="22">
                  <c:v>3899608</c:v>
                </c:pt>
                <c:pt idx="23">
                  <c:v>4403545</c:v>
                </c:pt>
                <c:pt idx="24">
                  <c:v>4498535</c:v>
                </c:pt>
                <c:pt idx="25">
                  <c:v>3560080</c:v>
                </c:pt>
                <c:pt idx="26">
                  <c:v>3476507</c:v>
                </c:pt>
                <c:pt idx="27">
                  <c:v>3279247</c:v>
                </c:pt>
                <c:pt idx="28">
                  <c:v>3397786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98-49E4-9AA8-AD814A6EAF72}"/>
            </c:ext>
          </c:extLst>
        </c:ser>
        <c:ser>
          <c:idx val="6"/>
          <c:order val="2"/>
          <c:tx>
            <c:strRef>
              <c:f>グラフ!$P$123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グラフ!$Q$123:$AT$123</c:f>
              <c:numCache>
                <c:formatCode>#,##0,</c:formatCode>
                <c:ptCount val="29"/>
                <c:pt idx="0">
                  <c:v>404633</c:v>
                </c:pt>
                <c:pt idx="1">
                  <c:v>462973</c:v>
                </c:pt>
                <c:pt idx="2">
                  <c:v>534360</c:v>
                </c:pt>
                <c:pt idx="3">
                  <c:v>520782</c:v>
                </c:pt>
                <c:pt idx="4">
                  <c:v>492992</c:v>
                </c:pt>
                <c:pt idx="5">
                  <c:v>646256</c:v>
                </c:pt>
                <c:pt idx="6">
                  <c:v>836515</c:v>
                </c:pt>
                <c:pt idx="7">
                  <c:v>908318</c:v>
                </c:pt>
                <c:pt idx="8">
                  <c:v>741855</c:v>
                </c:pt>
                <c:pt idx="9">
                  <c:v>780081</c:v>
                </c:pt>
                <c:pt idx="10">
                  <c:v>805415</c:v>
                </c:pt>
                <c:pt idx="11">
                  <c:v>1380573</c:v>
                </c:pt>
                <c:pt idx="12">
                  <c:v>893940</c:v>
                </c:pt>
                <c:pt idx="13">
                  <c:v>934579</c:v>
                </c:pt>
                <c:pt idx="14">
                  <c:v>922411</c:v>
                </c:pt>
                <c:pt idx="15">
                  <c:v>1032241</c:v>
                </c:pt>
                <c:pt idx="16">
                  <c:v>1024439</c:v>
                </c:pt>
                <c:pt idx="17">
                  <c:v>1024380</c:v>
                </c:pt>
                <c:pt idx="18">
                  <c:v>1002325</c:v>
                </c:pt>
                <c:pt idx="19">
                  <c:v>986112</c:v>
                </c:pt>
                <c:pt idx="20">
                  <c:v>1058543</c:v>
                </c:pt>
                <c:pt idx="21">
                  <c:v>1501972</c:v>
                </c:pt>
                <c:pt idx="22">
                  <c:v>1483918</c:v>
                </c:pt>
                <c:pt idx="23">
                  <c:v>3291943</c:v>
                </c:pt>
                <c:pt idx="24">
                  <c:v>2915784</c:v>
                </c:pt>
                <c:pt idx="25">
                  <c:v>1904928</c:v>
                </c:pt>
                <c:pt idx="26">
                  <c:v>994636</c:v>
                </c:pt>
                <c:pt idx="27">
                  <c:v>995194</c:v>
                </c:pt>
                <c:pt idx="28">
                  <c:v>1133846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98-49E4-9AA8-AD814A6EAF72}"/>
            </c:ext>
          </c:extLst>
        </c:ser>
        <c:ser>
          <c:idx val="7"/>
          <c:order val="3"/>
          <c:tx>
            <c:strRef>
              <c:f>グラフ!$P$124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グラフ!$Q$124:$AT$124</c:f>
              <c:numCache>
                <c:formatCode>#,##0,</c:formatCode>
                <c:ptCount val="29"/>
                <c:pt idx="0">
                  <c:v>1074892</c:v>
                </c:pt>
                <c:pt idx="1">
                  <c:v>1270960</c:v>
                </c:pt>
                <c:pt idx="2">
                  <c:v>1537817</c:v>
                </c:pt>
                <c:pt idx="3">
                  <c:v>1320298</c:v>
                </c:pt>
                <c:pt idx="4">
                  <c:v>1673284</c:v>
                </c:pt>
                <c:pt idx="5">
                  <c:v>2154598</c:v>
                </c:pt>
                <c:pt idx="6">
                  <c:v>1711253</c:v>
                </c:pt>
                <c:pt idx="7">
                  <c:v>1325274</c:v>
                </c:pt>
                <c:pt idx="8">
                  <c:v>1246548</c:v>
                </c:pt>
                <c:pt idx="9">
                  <c:v>1010064</c:v>
                </c:pt>
                <c:pt idx="10">
                  <c:v>1083269</c:v>
                </c:pt>
                <c:pt idx="11">
                  <c:v>825499</c:v>
                </c:pt>
                <c:pt idx="12">
                  <c:v>993091</c:v>
                </c:pt>
                <c:pt idx="13">
                  <c:v>810594</c:v>
                </c:pt>
                <c:pt idx="14">
                  <c:v>785937</c:v>
                </c:pt>
                <c:pt idx="15">
                  <c:v>615073</c:v>
                </c:pt>
                <c:pt idx="16">
                  <c:v>415802</c:v>
                </c:pt>
                <c:pt idx="17">
                  <c:v>481488</c:v>
                </c:pt>
                <c:pt idx="18">
                  <c:v>549941</c:v>
                </c:pt>
                <c:pt idx="19">
                  <c:v>638638</c:v>
                </c:pt>
                <c:pt idx="20">
                  <c:v>632128</c:v>
                </c:pt>
                <c:pt idx="21">
                  <c:v>523023</c:v>
                </c:pt>
                <c:pt idx="22">
                  <c:v>505973</c:v>
                </c:pt>
                <c:pt idx="23">
                  <c:v>809252</c:v>
                </c:pt>
                <c:pt idx="24">
                  <c:v>687010</c:v>
                </c:pt>
                <c:pt idx="25">
                  <c:v>579731</c:v>
                </c:pt>
                <c:pt idx="26">
                  <c:v>577401</c:v>
                </c:pt>
                <c:pt idx="27">
                  <c:v>694318</c:v>
                </c:pt>
                <c:pt idx="28">
                  <c:v>558706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398-49E4-9AA8-AD814A6EAF72}"/>
            </c:ext>
          </c:extLst>
        </c:ser>
        <c:ser>
          <c:idx val="8"/>
          <c:order val="4"/>
          <c:tx>
            <c:strRef>
              <c:f>グラフ!$P$125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グラフ!$Q$125:$AT$125</c:f>
              <c:numCache>
                <c:formatCode>#,##0,</c:formatCode>
                <c:ptCount val="29"/>
                <c:pt idx="0">
                  <c:v>307824</c:v>
                </c:pt>
                <c:pt idx="1">
                  <c:v>335205</c:v>
                </c:pt>
                <c:pt idx="2">
                  <c:v>391877</c:v>
                </c:pt>
                <c:pt idx="3">
                  <c:v>401516</c:v>
                </c:pt>
                <c:pt idx="4">
                  <c:v>534660</c:v>
                </c:pt>
                <c:pt idx="5">
                  <c:v>366356</c:v>
                </c:pt>
                <c:pt idx="6">
                  <c:v>406748</c:v>
                </c:pt>
                <c:pt idx="7">
                  <c:v>446343</c:v>
                </c:pt>
                <c:pt idx="8">
                  <c:v>434784</c:v>
                </c:pt>
                <c:pt idx="9">
                  <c:v>416153</c:v>
                </c:pt>
                <c:pt idx="10">
                  <c:v>448488</c:v>
                </c:pt>
                <c:pt idx="11">
                  <c:v>483927</c:v>
                </c:pt>
                <c:pt idx="12">
                  <c:v>601541</c:v>
                </c:pt>
                <c:pt idx="13">
                  <c:v>612048</c:v>
                </c:pt>
                <c:pt idx="14">
                  <c:v>655075</c:v>
                </c:pt>
                <c:pt idx="15">
                  <c:v>768270</c:v>
                </c:pt>
                <c:pt idx="16">
                  <c:v>504868</c:v>
                </c:pt>
                <c:pt idx="17">
                  <c:v>657243</c:v>
                </c:pt>
                <c:pt idx="18">
                  <c:v>654368</c:v>
                </c:pt>
                <c:pt idx="19">
                  <c:v>692832</c:v>
                </c:pt>
                <c:pt idx="20">
                  <c:v>747934</c:v>
                </c:pt>
                <c:pt idx="21">
                  <c:v>853134</c:v>
                </c:pt>
                <c:pt idx="22">
                  <c:v>733111</c:v>
                </c:pt>
                <c:pt idx="23">
                  <c:v>951409</c:v>
                </c:pt>
                <c:pt idx="24">
                  <c:v>734897</c:v>
                </c:pt>
                <c:pt idx="25">
                  <c:v>698519</c:v>
                </c:pt>
                <c:pt idx="26">
                  <c:v>709775</c:v>
                </c:pt>
                <c:pt idx="27">
                  <c:v>754815</c:v>
                </c:pt>
                <c:pt idx="28">
                  <c:v>715531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398-49E4-9AA8-AD814A6EAF72}"/>
            </c:ext>
          </c:extLst>
        </c:ser>
        <c:ser>
          <c:idx val="2"/>
          <c:order val="5"/>
          <c:tx>
            <c:strRef>
              <c:f>グラフ!$P$126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グラフ!$Q$126:$AT$126</c:f>
              <c:numCache>
                <c:formatCode>#,##0,</c:formatCode>
                <c:ptCount val="29"/>
                <c:pt idx="0">
                  <c:v>1581207</c:v>
                </c:pt>
                <c:pt idx="1">
                  <c:v>1556418</c:v>
                </c:pt>
                <c:pt idx="2">
                  <c:v>1640333</c:v>
                </c:pt>
                <c:pt idx="3">
                  <c:v>1892370</c:v>
                </c:pt>
                <c:pt idx="4">
                  <c:v>2857932</c:v>
                </c:pt>
                <c:pt idx="5">
                  <c:v>1673506</c:v>
                </c:pt>
                <c:pt idx="6">
                  <c:v>1743917</c:v>
                </c:pt>
                <c:pt idx="7">
                  <c:v>1325766</c:v>
                </c:pt>
                <c:pt idx="8">
                  <c:v>1513997</c:v>
                </c:pt>
                <c:pt idx="9">
                  <c:v>2476552</c:v>
                </c:pt>
                <c:pt idx="10">
                  <c:v>1880894</c:v>
                </c:pt>
                <c:pt idx="11">
                  <c:v>1335983</c:v>
                </c:pt>
                <c:pt idx="12">
                  <c:v>1389097</c:v>
                </c:pt>
                <c:pt idx="13">
                  <c:v>1107652</c:v>
                </c:pt>
                <c:pt idx="14">
                  <c:v>1035868</c:v>
                </c:pt>
                <c:pt idx="15">
                  <c:v>964833</c:v>
                </c:pt>
                <c:pt idx="16">
                  <c:v>1038302</c:v>
                </c:pt>
                <c:pt idx="17">
                  <c:v>1002738</c:v>
                </c:pt>
                <c:pt idx="18">
                  <c:v>1177071</c:v>
                </c:pt>
                <c:pt idx="19">
                  <c:v>1217657</c:v>
                </c:pt>
                <c:pt idx="20">
                  <c:v>709129</c:v>
                </c:pt>
                <c:pt idx="21">
                  <c:v>721187</c:v>
                </c:pt>
                <c:pt idx="22">
                  <c:v>751678</c:v>
                </c:pt>
                <c:pt idx="23">
                  <c:v>812013</c:v>
                </c:pt>
                <c:pt idx="24">
                  <c:v>904348</c:v>
                </c:pt>
                <c:pt idx="25">
                  <c:v>782415</c:v>
                </c:pt>
                <c:pt idx="26">
                  <c:v>847841</c:v>
                </c:pt>
                <c:pt idx="27">
                  <c:v>706109</c:v>
                </c:pt>
                <c:pt idx="28">
                  <c:v>689035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398-49E4-9AA8-AD814A6EAF72}"/>
            </c:ext>
          </c:extLst>
        </c:ser>
        <c:ser>
          <c:idx val="3"/>
          <c:order val="6"/>
          <c:tx>
            <c:strRef>
              <c:f>グラフ!$P$127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グラフ!$Q$127:$AT$127</c:f>
              <c:numCache>
                <c:formatCode>#,##0,</c:formatCode>
                <c:ptCount val="29"/>
                <c:pt idx="0">
                  <c:v>1572921</c:v>
                </c:pt>
                <c:pt idx="1">
                  <c:v>2610718</c:v>
                </c:pt>
                <c:pt idx="2">
                  <c:v>3172470</c:v>
                </c:pt>
                <c:pt idx="3">
                  <c:v>1412286</c:v>
                </c:pt>
                <c:pt idx="4">
                  <c:v>1450720</c:v>
                </c:pt>
                <c:pt idx="5">
                  <c:v>1659319</c:v>
                </c:pt>
                <c:pt idx="6">
                  <c:v>1745166</c:v>
                </c:pt>
                <c:pt idx="7">
                  <c:v>1368645</c:v>
                </c:pt>
                <c:pt idx="8">
                  <c:v>1216683</c:v>
                </c:pt>
                <c:pt idx="9">
                  <c:v>1487933</c:v>
                </c:pt>
                <c:pt idx="10">
                  <c:v>1586719</c:v>
                </c:pt>
                <c:pt idx="11">
                  <c:v>1385848</c:v>
                </c:pt>
                <c:pt idx="12">
                  <c:v>1316612</c:v>
                </c:pt>
                <c:pt idx="13">
                  <c:v>1136129</c:v>
                </c:pt>
                <c:pt idx="14">
                  <c:v>1077019</c:v>
                </c:pt>
                <c:pt idx="15">
                  <c:v>1030199</c:v>
                </c:pt>
                <c:pt idx="16">
                  <c:v>1031866</c:v>
                </c:pt>
                <c:pt idx="17">
                  <c:v>1069448</c:v>
                </c:pt>
                <c:pt idx="18">
                  <c:v>1254210</c:v>
                </c:pt>
                <c:pt idx="19">
                  <c:v>1151519</c:v>
                </c:pt>
                <c:pt idx="20">
                  <c:v>1381341</c:v>
                </c:pt>
                <c:pt idx="21">
                  <c:v>1071874</c:v>
                </c:pt>
                <c:pt idx="22">
                  <c:v>1133335</c:v>
                </c:pt>
                <c:pt idx="23">
                  <c:v>1905268</c:v>
                </c:pt>
                <c:pt idx="24">
                  <c:v>1579397</c:v>
                </c:pt>
                <c:pt idx="25">
                  <c:v>1021574</c:v>
                </c:pt>
                <c:pt idx="26">
                  <c:v>1774102</c:v>
                </c:pt>
                <c:pt idx="27">
                  <c:v>1065135</c:v>
                </c:pt>
                <c:pt idx="28">
                  <c:v>1409392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398-49E4-9AA8-AD814A6EAF72}"/>
            </c:ext>
          </c:extLst>
        </c:ser>
        <c:ser>
          <c:idx val="4"/>
          <c:order val="7"/>
          <c:tx>
            <c:strRef>
              <c:f>グラフ!$P$128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グラフ!$Q$128:$AT$128</c:f>
              <c:numCache>
                <c:formatCode>#,##0,</c:formatCode>
                <c:ptCount val="29"/>
                <c:pt idx="0">
                  <c:v>570206</c:v>
                </c:pt>
                <c:pt idx="1">
                  <c:v>570387</c:v>
                </c:pt>
                <c:pt idx="2">
                  <c:v>595046</c:v>
                </c:pt>
                <c:pt idx="3">
                  <c:v>636893</c:v>
                </c:pt>
                <c:pt idx="4">
                  <c:v>716334</c:v>
                </c:pt>
                <c:pt idx="5">
                  <c:v>774506</c:v>
                </c:pt>
                <c:pt idx="6">
                  <c:v>749135</c:v>
                </c:pt>
                <c:pt idx="7">
                  <c:v>836636</c:v>
                </c:pt>
                <c:pt idx="8">
                  <c:v>871472</c:v>
                </c:pt>
                <c:pt idx="9">
                  <c:v>911617</c:v>
                </c:pt>
                <c:pt idx="10">
                  <c:v>975000</c:v>
                </c:pt>
                <c:pt idx="11">
                  <c:v>1061645</c:v>
                </c:pt>
                <c:pt idx="12">
                  <c:v>998129</c:v>
                </c:pt>
                <c:pt idx="13">
                  <c:v>1013401</c:v>
                </c:pt>
                <c:pt idx="14">
                  <c:v>1071698</c:v>
                </c:pt>
                <c:pt idx="15">
                  <c:v>1138163</c:v>
                </c:pt>
                <c:pt idx="16">
                  <c:v>1280733</c:v>
                </c:pt>
                <c:pt idx="17">
                  <c:v>1288353</c:v>
                </c:pt>
                <c:pt idx="18">
                  <c:v>1233474</c:v>
                </c:pt>
                <c:pt idx="19">
                  <c:v>1227139</c:v>
                </c:pt>
                <c:pt idx="20">
                  <c:v>1111235</c:v>
                </c:pt>
                <c:pt idx="21">
                  <c:v>1082975</c:v>
                </c:pt>
                <c:pt idx="22">
                  <c:v>1081049</c:v>
                </c:pt>
                <c:pt idx="23">
                  <c:v>1067258</c:v>
                </c:pt>
                <c:pt idx="24">
                  <c:v>1060378</c:v>
                </c:pt>
                <c:pt idx="25">
                  <c:v>1031630</c:v>
                </c:pt>
                <c:pt idx="26">
                  <c:v>1028451</c:v>
                </c:pt>
                <c:pt idx="27">
                  <c:v>1013779</c:v>
                </c:pt>
                <c:pt idx="28">
                  <c:v>1049373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398-49E4-9AA8-AD814A6EA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33888"/>
        <c:axId val="76135424"/>
      </c:lineChart>
      <c:catAx>
        <c:axId val="76129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131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61317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1.7762061179478313E-2"/>
              <c:y val="4.607725404187489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129792"/>
        <c:crosses val="autoZero"/>
        <c:crossBetween val="between"/>
      </c:valAx>
      <c:catAx>
        <c:axId val="76133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6135424"/>
        <c:crosses val="autoZero"/>
        <c:auto val="0"/>
        <c:lblAlgn val="ctr"/>
        <c:lblOffset val="100"/>
        <c:noMultiLvlLbl val="0"/>
      </c:catAx>
      <c:valAx>
        <c:axId val="76135424"/>
        <c:scaling>
          <c:orientation val="minMax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3836631199543166"/>
              <c:y val="4.358649232772844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133888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012440555730339"/>
          <c:y val="0.89290202614008485"/>
          <c:w val="0.77797563925965962"/>
          <c:h val="8.49554509096837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性質別歳出の状況</a:t>
            </a:r>
          </a:p>
        </c:rich>
      </c:tx>
      <c:layout>
        <c:manualLayout>
          <c:xMode val="edge"/>
          <c:yMode val="edge"/>
          <c:x val="0.33043573654855646"/>
          <c:y val="8.684800763540920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258983428425839E-2"/>
          <c:y val="7.8163878254840474E-2"/>
          <c:w val="0.86507468169187662"/>
          <c:h val="0.7324384285095431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グラフ!$P$89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グラフ!$Q$89:$AT$89</c:f>
              <c:numCache>
                <c:formatCode>#,##0,</c:formatCode>
                <c:ptCount val="29"/>
                <c:pt idx="0">
                  <c:v>9242853</c:v>
                </c:pt>
                <c:pt idx="1">
                  <c:v>10219346</c:v>
                </c:pt>
                <c:pt idx="2">
                  <c:v>11197584</c:v>
                </c:pt>
                <c:pt idx="3">
                  <c:v>9969631</c:v>
                </c:pt>
                <c:pt idx="4">
                  <c:v>11320721</c:v>
                </c:pt>
                <c:pt idx="5">
                  <c:v>11095352</c:v>
                </c:pt>
                <c:pt idx="6">
                  <c:v>11117325</c:v>
                </c:pt>
                <c:pt idx="7">
                  <c:v>12875344</c:v>
                </c:pt>
                <c:pt idx="8">
                  <c:v>18722334</c:v>
                </c:pt>
                <c:pt idx="9">
                  <c:v>13781247</c:v>
                </c:pt>
                <c:pt idx="10">
                  <c:v>10971977</c:v>
                </c:pt>
                <c:pt idx="11">
                  <c:v>11357821</c:v>
                </c:pt>
                <c:pt idx="12">
                  <c:v>10420945</c:v>
                </c:pt>
                <c:pt idx="13">
                  <c:v>10209626</c:v>
                </c:pt>
                <c:pt idx="14">
                  <c:v>11001113</c:v>
                </c:pt>
                <c:pt idx="15">
                  <c:v>9842020</c:v>
                </c:pt>
                <c:pt idx="16">
                  <c:v>9533822</c:v>
                </c:pt>
                <c:pt idx="17">
                  <c:v>9770807</c:v>
                </c:pt>
                <c:pt idx="18">
                  <c:v>10833147</c:v>
                </c:pt>
                <c:pt idx="19">
                  <c:v>11898353</c:v>
                </c:pt>
                <c:pt idx="20">
                  <c:v>11730235</c:v>
                </c:pt>
                <c:pt idx="21">
                  <c:v>10811750</c:v>
                </c:pt>
                <c:pt idx="22">
                  <c:v>11941079</c:v>
                </c:pt>
                <c:pt idx="23">
                  <c:v>15505288</c:v>
                </c:pt>
                <c:pt idx="24">
                  <c:v>14871026</c:v>
                </c:pt>
                <c:pt idx="25">
                  <c:v>13320177</c:v>
                </c:pt>
                <c:pt idx="26">
                  <c:v>12394981</c:v>
                </c:pt>
                <c:pt idx="27">
                  <c:v>11309516</c:v>
                </c:pt>
                <c:pt idx="28">
                  <c:v>12468819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FF-495D-8680-3509994E5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75850112"/>
        <c:axId val="75852032"/>
      </c:barChart>
      <c:lineChart>
        <c:grouping val="standard"/>
        <c:varyColors val="0"/>
        <c:ser>
          <c:idx val="1"/>
          <c:order val="0"/>
          <c:tx>
            <c:strRef>
              <c:f>グラフ!$P$82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グラフ!$Q$82:$AT$82</c:f>
              <c:numCache>
                <c:formatCode>#,##0,</c:formatCode>
                <c:ptCount val="29"/>
                <c:pt idx="0">
                  <c:v>2274602</c:v>
                </c:pt>
                <c:pt idx="1">
                  <c:v>2385933</c:v>
                </c:pt>
                <c:pt idx="2">
                  <c:v>2465885</c:v>
                </c:pt>
                <c:pt idx="3">
                  <c:v>2542024</c:v>
                </c:pt>
                <c:pt idx="4">
                  <c:v>2584710</c:v>
                </c:pt>
                <c:pt idx="5">
                  <c:v>2717065</c:v>
                </c:pt>
                <c:pt idx="6">
                  <c:v>2719478</c:v>
                </c:pt>
                <c:pt idx="7">
                  <c:v>2805215</c:v>
                </c:pt>
                <c:pt idx="8">
                  <c:v>2729419</c:v>
                </c:pt>
                <c:pt idx="9">
                  <c:v>2731245</c:v>
                </c:pt>
                <c:pt idx="10">
                  <c:v>2758444</c:v>
                </c:pt>
                <c:pt idx="11">
                  <c:v>2753810</c:v>
                </c:pt>
                <c:pt idx="12">
                  <c:v>2679584</c:v>
                </c:pt>
                <c:pt idx="13">
                  <c:v>2609566</c:v>
                </c:pt>
                <c:pt idx="14">
                  <c:v>2517166</c:v>
                </c:pt>
                <c:pt idx="15">
                  <c:v>2484082</c:v>
                </c:pt>
                <c:pt idx="16">
                  <c:v>2463800</c:v>
                </c:pt>
                <c:pt idx="17">
                  <c:v>2359828</c:v>
                </c:pt>
                <c:pt idx="18">
                  <c:v>2271567</c:v>
                </c:pt>
                <c:pt idx="19">
                  <c:v>2221405</c:v>
                </c:pt>
                <c:pt idx="20">
                  <c:v>2198545</c:v>
                </c:pt>
                <c:pt idx="21">
                  <c:v>2108540</c:v>
                </c:pt>
                <c:pt idx="22">
                  <c:v>2060665</c:v>
                </c:pt>
                <c:pt idx="23">
                  <c:v>2116013</c:v>
                </c:pt>
                <c:pt idx="24">
                  <c:v>2122012</c:v>
                </c:pt>
                <c:pt idx="25">
                  <c:v>2063024</c:v>
                </c:pt>
                <c:pt idx="26">
                  <c:v>2055042</c:v>
                </c:pt>
                <c:pt idx="27">
                  <c:v>2020075</c:v>
                </c:pt>
                <c:pt idx="28">
                  <c:v>2059641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FF-495D-8680-3509994E5B67}"/>
            </c:ext>
          </c:extLst>
        </c:ser>
        <c:ser>
          <c:idx val="0"/>
          <c:order val="1"/>
          <c:tx>
            <c:strRef>
              <c:f>グラフ!$P$83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グラフ!$Q$83:$AT$83</c:f>
              <c:numCache>
                <c:formatCode>#,##0,</c:formatCode>
                <c:ptCount val="29"/>
                <c:pt idx="0">
                  <c:v>136794</c:v>
                </c:pt>
                <c:pt idx="1">
                  <c:v>159550</c:v>
                </c:pt>
                <c:pt idx="2">
                  <c:v>159070</c:v>
                </c:pt>
                <c:pt idx="3">
                  <c:v>157228</c:v>
                </c:pt>
                <c:pt idx="4">
                  <c:v>417158</c:v>
                </c:pt>
                <c:pt idx="5">
                  <c:v>465090</c:v>
                </c:pt>
                <c:pt idx="6">
                  <c:v>508634</c:v>
                </c:pt>
                <c:pt idx="7">
                  <c:v>590168</c:v>
                </c:pt>
                <c:pt idx="8">
                  <c:v>584166</c:v>
                </c:pt>
                <c:pt idx="9">
                  <c:v>364514</c:v>
                </c:pt>
                <c:pt idx="10">
                  <c:v>428093</c:v>
                </c:pt>
                <c:pt idx="11">
                  <c:v>444758</c:v>
                </c:pt>
                <c:pt idx="12">
                  <c:v>596137</c:v>
                </c:pt>
                <c:pt idx="13">
                  <c:v>634824</c:v>
                </c:pt>
                <c:pt idx="14">
                  <c:v>702078</c:v>
                </c:pt>
                <c:pt idx="15">
                  <c:v>722479</c:v>
                </c:pt>
                <c:pt idx="16">
                  <c:v>775821</c:v>
                </c:pt>
                <c:pt idx="17">
                  <c:v>816567</c:v>
                </c:pt>
                <c:pt idx="18">
                  <c:v>914566</c:v>
                </c:pt>
                <c:pt idx="19">
                  <c:v>1221590</c:v>
                </c:pt>
                <c:pt idx="20">
                  <c:v>1296961</c:v>
                </c:pt>
                <c:pt idx="21">
                  <c:v>1253107</c:v>
                </c:pt>
                <c:pt idx="22">
                  <c:v>1206821</c:v>
                </c:pt>
                <c:pt idx="23">
                  <c:v>1259304</c:v>
                </c:pt>
                <c:pt idx="24">
                  <c:v>1348630</c:v>
                </c:pt>
                <c:pt idx="25">
                  <c:v>1425114</c:v>
                </c:pt>
                <c:pt idx="26">
                  <c:v>1481066</c:v>
                </c:pt>
                <c:pt idx="27">
                  <c:v>1493971</c:v>
                </c:pt>
                <c:pt idx="28">
                  <c:v>1577684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FF-495D-8680-3509994E5B67}"/>
            </c:ext>
          </c:extLst>
        </c:ser>
        <c:ser>
          <c:idx val="6"/>
          <c:order val="2"/>
          <c:tx>
            <c:strRef>
              <c:f>グラフ!$P$84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グラフ!$Q$84:$AT$84</c:f>
              <c:numCache>
                <c:formatCode>#,##0,</c:formatCode>
                <c:ptCount val="29"/>
                <c:pt idx="0">
                  <c:v>570167</c:v>
                </c:pt>
                <c:pt idx="1">
                  <c:v>569969</c:v>
                </c:pt>
                <c:pt idx="2">
                  <c:v>594622</c:v>
                </c:pt>
                <c:pt idx="3">
                  <c:v>636825</c:v>
                </c:pt>
                <c:pt idx="4">
                  <c:v>716320</c:v>
                </c:pt>
                <c:pt idx="5">
                  <c:v>774488</c:v>
                </c:pt>
                <c:pt idx="6">
                  <c:v>749129</c:v>
                </c:pt>
                <c:pt idx="7">
                  <c:v>836585</c:v>
                </c:pt>
                <c:pt idx="8">
                  <c:v>871430</c:v>
                </c:pt>
                <c:pt idx="9">
                  <c:v>911607</c:v>
                </c:pt>
                <c:pt idx="10">
                  <c:v>974990</c:v>
                </c:pt>
                <c:pt idx="11">
                  <c:v>1061611</c:v>
                </c:pt>
                <c:pt idx="12">
                  <c:v>998093</c:v>
                </c:pt>
                <c:pt idx="13">
                  <c:v>1013350</c:v>
                </c:pt>
                <c:pt idx="14">
                  <c:v>1071660</c:v>
                </c:pt>
                <c:pt idx="15">
                  <c:v>1138115</c:v>
                </c:pt>
                <c:pt idx="16">
                  <c:v>1280686</c:v>
                </c:pt>
                <c:pt idx="17">
                  <c:v>1288314</c:v>
                </c:pt>
                <c:pt idx="18">
                  <c:v>1233436</c:v>
                </c:pt>
                <c:pt idx="19">
                  <c:v>1227102</c:v>
                </c:pt>
                <c:pt idx="20">
                  <c:v>1111199</c:v>
                </c:pt>
                <c:pt idx="21">
                  <c:v>1082940</c:v>
                </c:pt>
                <c:pt idx="22">
                  <c:v>1081015</c:v>
                </c:pt>
                <c:pt idx="23">
                  <c:v>1067234</c:v>
                </c:pt>
                <c:pt idx="24">
                  <c:v>1060366</c:v>
                </c:pt>
                <c:pt idx="25">
                  <c:v>1031630</c:v>
                </c:pt>
                <c:pt idx="26">
                  <c:v>1028451</c:v>
                </c:pt>
                <c:pt idx="27">
                  <c:v>1013779</c:v>
                </c:pt>
                <c:pt idx="28">
                  <c:v>1049373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FF-495D-8680-3509994E5B67}"/>
            </c:ext>
          </c:extLst>
        </c:ser>
        <c:ser>
          <c:idx val="7"/>
          <c:order val="3"/>
          <c:tx>
            <c:strRef>
              <c:f>グラフ!$P$85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グラフ!$Q$85:$AT$85</c:f>
              <c:numCache>
                <c:formatCode>#,##0,</c:formatCode>
                <c:ptCount val="29"/>
                <c:pt idx="0">
                  <c:v>758469</c:v>
                </c:pt>
                <c:pt idx="1">
                  <c:v>893241</c:v>
                </c:pt>
                <c:pt idx="2">
                  <c:v>1029696</c:v>
                </c:pt>
                <c:pt idx="3">
                  <c:v>1178591</c:v>
                </c:pt>
                <c:pt idx="4">
                  <c:v>1139755</c:v>
                </c:pt>
                <c:pt idx="5">
                  <c:v>1284816</c:v>
                </c:pt>
                <c:pt idx="6">
                  <c:v>1300372</c:v>
                </c:pt>
                <c:pt idx="7">
                  <c:v>1438650</c:v>
                </c:pt>
                <c:pt idx="8">
                  <c:v>1276340</c:v>
                </c:pt>
                <c:pt idx="9">
                  <c:v>1239085</c:v>
                </c:pt>
                <c:pt idx="10">
                  <c:v>1383867</c:v>
                </c:pt>
                <c:pt idx="11">
                  <c:v>1385707</c:v>
                </c:pt>
                <c:pt idx="12">
                  <c:v>1409826</c:v>
                </c:pt>
                <c:pt idx="13">
                  <c:v>1456086</c:v>
                </c:pt>
                <c:pt idx="14">
                  <c:v>1382166</c:v>
                </c:pt>
                <c:pt idx="15">
                  <c:v>1306873</c:v>
                </c:pt>
                <c:pt idx="16">
                  <c:v>1266630</c:v>
                </c:pt>
                <c:pt idx="17">
                  <c:v>1270638</c:v>
                </c:pt>
                <c:pt idx="18">
                  <c:v>1463949</c:v>
                </c:pt>
                <c:pt idx="19">
                  <c:v>1545175</c:v>
                </c:pt>
                <c:pt idx="20">
                  <c:v>1612186</c:v>
                </c:pt>
                <c:pt idx="21">
                  <c:v>2105672</c:v>
                </c:pt>
                <c:pt idx="22">
                  <c:v>2072491</c:v>
                </c:pt>
                <c:pt idx="23">
                  <c:v>3470037</c:v>
                </c:pt>
                <c:pt idx="24">
                  <c:v>2851524</c:v>
                </c:pt>
                <c:pt idx="25">
                  <c:v>2512202</c:v>
                </c:pt>
                <c:pt idx="26">
                  <c:v>1851593</c:v>
                </c:pt>
                <c:pt idx="27">
                  <c:v>1876578</c:v>
                </c:pt>
                <c:pt idx="28">
                  <c:v>1934263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9FF-495D-8680-3509994E5B67}"/>
            </c:ext>
          </c:extLst>
        </c:ser>
        <c:ser>
          <c:idx val="2"/>
          <c:order val="4"/>
          <c:tx>
            <c:strRef>
              <c:f>グラフ!$P$86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グラフ!$Q$86:$AT$86</c:f>
              <c:numCache>
                <c:formatCode>#,##0,</c:formatCode>
                <c:ptCount val="29"/>
                <c:pt idx="0">
                  <c:v>157334</c:v>
                </c:pt>
                <c:pt idx="1">
                  <c:v>106642</c:v>
                </c:pt>
                <c:pt idx="2">
                  <c:v>30285</c:v>
                </c:pt>
                <c:pt idx="3">
                  <c:v>120178</c:v>
                </c:pt>
                <c:pt idx="4">
                  <c:v>73048</c:v>
                </c:pt>
                <c:pt idx="5">
                  <c:v>58271</c:v>
                </c:pt>
                <c:pt idx="6">
                  <c:v>55020</c:v>
                </c:pt>
                <c:pt idx="7">
                  <c:v>51441</c:v>
                </c:pt>
                <c:pt idx="8">
                  <c:v>54730</c:v>
                </c:pt>
                <c:pt idx="9">
                  <c:v>73421</c:v>
                </c:pt>
                <c:pt idx="10">
                  <c:v>73708</c:v>
                </c:pt>
                <c:pt idx="11">
                  <c:v>88421</c:v>
                </c:pt>
                <c:pt idx="12">
                  <c:v>95787</c:v>
                </c:pt>
                <c:pt idx="13">
                  <c:v>68407</c:v>
                </c:pt>
                <c:pt idx="14">
                  <c:v>68727</c:v>
                </c:pt>
                <c:pt idx="15">
                  <c:v>62868</c:v>
                </c:pt>
                <c:pt idx="16">
                  <c:v>52628</c:v>
                </c:pt>
                <c:pt idx="17">
                  <c:v>59395</c:v>
                </c:pt>
                <c:pt idx="18">
                  <c:v>57753</c:v>
                </c:pt>
                <c:pt idx="19">
                  <c:v>54418</c:v>
                </c:pt>
                <c:pt idx="20">
                  <c:v>50418</c:v>
                </c:pt>
                <c:pt idx="21">
                  <c:v>52813</c:v>
                </c:pt>
                <c:pt idx="22">
                  <c:v>72406</c:v>
                </c:pt>
                <c:pt idx="23">
                  <c:v>58463</c:v>
                </c:pt>
                <c:pt idx="24">
                  <c:v>54573</c:v>
                </c:pt>
                <c:pt idx="25">
                  <c:v>58397</c:v>
                </c:pt>
                <c:pt idx="26">
                  <c:v>62834</c:v>
                </c:pt>
                <c:pt idx="27">
                  <c:v>75684</c:v>
                </c:pt>
                <c:pt idx="28">
                  <c:v>61880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9FF-495D-8680-3509994E5B67}"/>
            </c:ext>
          </c:extLst>
        </c:ser>
        <c:ser>
          <c:idx val="3"/>
          <c:order val="5"/>
          <c:tx>
            <c:strRef>
              <c:f>グラフ!$P$87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グラフ!$Q$87:$AT$87</c:f>
              <c:numCache>
                <c:formatCode>#,##0,</c:formatCode>
                <c:ptCount val="29"/>
                <c:pt idx="0">
                  <c:v>86374</c:v>
                </c:pt>
                <c:pt idx="1">
                  <c:v>147134</c:v>
                </c:pt>
                <c:pt idx="2">
                  <c:v>197134</c:v>
                </c:pt>
                <c:pt idx="3">
                  <c:v>111422</c:v>
                </c:pt>
                <c:pt idx="4">
                  <c:v>131491</c:v>
                </c:pt>
                <c:pt idx="5">
                  <c:v>104426</c:v>
                </c:pt>
                <c:pt idx="6">
                  <c:v>100000</c:v>
                </c:pt>
                <c:pt idx="7">
                  <c:v>110320</c:v>
                </c:pt>
                <c:pt idx="8">
                  <c:v>110320</c:v>
                </c:pt>
                <c:pt idx="9">
                  <c:v>110320</c:v>
                </c:pt>
                <c:pt idx="10">
                  <c:v>120000</c:v>
                </c:pt>
                <c:pt idx="11">
                  <c:v>130000</c:v>
                </c:pt>
                <c:pt idx="12">
                  <c:v>240000</c:v>
                </c:pt>
                <c:pt idx="13">
                  <c:v>240000</c:v>
                </c:pt>
                <c:pt idx="14">
                  <c:v>240000</c:v>
                </c:pt>
                <c:pt idx="15">
                  <c:v>140000</c:v>
                </c:pt>
                <c:pt idx="16">
                  <c:v>150000</c:v>
                </c:pt>
                <c:pt idx="17">
                  <c:v>302000</c:v>
                </c:pt>
                <c:pt idx="18">
                  <c:v>300000</c:v>
                </c:pt>
                <c:pt idx="19">
                  <c:v>300000</c:v>
                </c:pt>
                <c:pt idx="20">
                  <c:v>308700</c:v>
                </c:pt>
                <c:pt idx="21">
                  <c:v>300000</c:v>
                </c:pt>
                <c:pt idx="22">
                  <c:v>300000</c:v>
                </c:pt>
                <c:pt idx="23">
                  <c:v>300000</c:v>
                </c:pt>
                <c:pt idx="24">
                  <c:v>300000</c:v>
                </c:pt>
                <c:pt idx="25">
                  <c:v>320000</c:v>
                </c:pt>
                <c:pt idx="26">
                  <c:v>307000</c:v>
                </c:pt>
                <c:pt idx="27">
                  <c:v>306823</c:v>
                </c:pt>
                <c:pt idx="28">
                  <c:v>288116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9FF-495D-8680-3509994E5B67}"/>
            </c:ext>
          </c:extLst>
        </c:ser>
        <c:ser>
          <c:idx val="4"/>
          <c:order val="6"/>
          <c:tx>
            <c:strRef>
              <c:f>グラフ!$P$88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グラフ!$Q$88:$AT$88</c:f>
              <c:numCache>
                <c:formatCode>#,##0,</c:formatCode>
                <c:ptCount val="29"/>
                <c:pt idx="0">
                  <c:v>2698896</c:v>
                </c:pt>
                <c:pt idx="1">
                  <c:v>3705853</c:v>
                </c:pt>
                <c:pt idx="2">
                  <c:v>4887428</c:v>
                </c:pt>
                <c:pt idx="3">
                  <c:v>3099159</c:v>
                </c:pt>
                <c:pt idx="4">
                  <c:v>4681235</c:v>
                </c:pt>
                <c:pt idx="5">
                  <c:v>3738624</c:v>
                </c:pt>
                <c:pt idx="6">
                  <c:v>3518766</c:v>
                </c:pt>
                <c:pt idx="7">
                  <c:v>2633038</c:v>
                </c:pt>
                <c:pt idx="8">
                  <c:v>2607413</c:v>
                </c:pt>
                <c:pt idx="9">
                  <c:v>3354415</c:v>
                </c:pt>
                <c:pt idx="10">
                  <c:v>2722430</c:v>
                </c:pt>
                <c:pt idx="11">
                  <c:v>2593106</c:v>
                </c:pt>
                <c:pt idx="12">
                  <c:v>2070578</c:v>
                </c:pt>
                <c:pt idx="13">
                  <c:v>1808016</c:v>
                </c:pt>
                <c:pt idx="14">
                  <c:v>2493530</c:v>
                </c:pt>
                <c:pt idx="15">
                  <c:v>1345933</c:v>
                </c:pt>
                <c:pt idx="16">
                  <c:v>1000881</c:v>
                </c:pt>
                <c:pt idx="17">
                  <c:v>1102266</c:v>
                </c:pt>
                <c:pt idx="18">
                  <c:v>1434505</c:v>
                </c:pt>
                <c:pt idx="19">
                  <c:v>2374675</c:v>
                </c:pt>
                <c:pt idx="20">
                  <c:v>1255476</c:v>
                </c:pt>
                <c:pt idx="21">
                  <c:v>859975</c:v>
                </c:pt>
                <c:pt idx="22">
                  <c:v>2055346</c:v>
                </c:pt>
                <c:pt idx="23">
                  <c:v>3608456</c:v>
                </c:pt>
                <c:pt idx="24">
                  <c:v>3381995</c:v>
                </c:pt>
                <c:pt idx="25">
                  <c:v>1663627</c:v>
                </c:pt>
                <c:pt idx="26">
                  <c:v>1602485</c:v>
                </c:pt>
                <c:pt idx="27">
                  <c:v>962861</c:v>
                </c:pt>
                <c:pt idx="28">
                  <c:v>1176751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9FF-495D-8680-3509994E5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866496"/>
        <c:axId val="75868032"/>
      </c:lineChart>
      <c:catAx>
        <c:axId val="75850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58520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585203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3.1304338910761162E-2"/>
              <c:y val="4.218356796309553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5850112"/>
        <c:crosses val="autoZero"/>
        <c:crossBetween val="between"/>
      </c:valAx>
      <c:catAx>
        <c:axId val="75866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5868032"/>
        <c:crosses val="autoZero"/>
        <c:auto val="0"/>
        <c:lblAlgn val="ctr"/>
        <c:lblOffset val="100"/>
        <c:noMultiLvlLbl val="0"/>
      </c:catAx>
      <c:valAx>
        <c:axId val="75868032"/>
        <c:scaling>
          <c:orientation val="minMax"/>
          <c:max val="5000000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4348035597112858"/>
              <c:y val="3.598011612184840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586649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782799208897452E-2"/>
          <c:y val="0.89901511097520581"/>
          <c:w val="0.86087175833498242"/>
          <c:h val="6.8352795403001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税の状況</a:t>
            </a:r>
          </a:p>
        </c:rich>
      </c:tx>
      <c:layout>
        <c:manualLayout>
          <c:xMode val="edge"/>
          <c:yMode val="edge"/>
          <c:x val="0.41312105907080338"/>
          <c:y val="8.526154796969309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107523630117033E-2"/>
          <c:y val="0.10475044467999471"/>
          <c:w val="0.86112701340066478"/>
          <c:h val="0.72554232537490293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グラフ!$P$45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グラフ!$Q$41:$AT$41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グラフ!$Q$45:$AT$45</c:f>
              <c:numCache>
                <c:formatCode>#,##0,</c:formatCode>
                <c:ptCount val="29"/>
                <c:pt idx="0">
                  <c:v>4249848</c:v>
                </c:pt>
                <c:pt idx="1">
                  <c:v>4354382</c:v>
                </c:pt>
                <c:pt idx="2">
                  <c:v>4575269</c:v>
                </c:pt>
                <c:pt idx="3">
                  <c:v>4689877</c:v>
                </c:pt>
                <c:pt idx="4">
                  <c:v>4963337</c:v>
                </c:pt>
                <c:pt idx="5">
                  <c:v>5252319</c:v>
                </c:pt>
                <c:pt idx="6">
                  <c:v>5168645</c:v>
                </c:pt>
                <c:pt idx="7">
                  <c:v>5100757</c:v>
                </c:pt>
                <c:pt idx="8">
                  <c:v>5248552</c:v>
                </c:pt>
                <c:pt idx="9">
                  <c:v>5086005</c:v>
                </c:pt>
                <c:pt idx="10">
                  <c:v>5126207</c:v>
                </c:pt>
                <c:pt idx="11">
                  <c:v>5146220</c:v>
                </c:pt>
                <c:pt idx="12">
                  <c:v>4851220</c:v>
                </c:pt>
                <c:pt idx="13">
                  <c:v>5024163</c:v>
                </c:pt>
                <c:pt idx="14">
                  <c:v>5039241</c:v>
                </c:pt>
                <c:pt idx="15">
                  <c:v>5002575</c:v>
                </c:pt>
                <c:pt idx="16">
                  <c:v>5291718</c:v>
                </c:pt>
                <c:pt idx="17">
                  <c:v>5387015</c:v>
                </c:pt>
                <c:pt idx="18">
                  <c:v>5264900</c:v>
                </c:pt>
                <c:pt idx="19">
                  <c:v>5194593</c:v>
                </c:pt>
                <c:pt idx="20">
                  <c:v>5112252</c:v>
                </c:pt>
                <c:pt idx="21">
                  <c:v>5046113</c:v>
                </c:pt>
                <c:pt idx="22">
                  <c:v>5024595</c:v>
                </c:pt>
                <c:pt idx="23">
                  <c:v>5173869</c:v>
                </c:pt>
                <c:pt idx="24">
                  <c:v>5000736</c:v>
                </c:pt>
                <c:pt idx="25">
                  <c:v>5096553</c:v>
                </c:pt>
                <c:pt idx="26">
                  <c:v>5160049</c:v>
                </c:pt>
                <c:pt idx="27">
                  <c:v>5105956</c:v>
                </c:pt>
                <c:pt idx="28">
                  <c:v>5225318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6-4150-A806-7E070A1E6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0"/>
        <c:axId val="75776768"/>
        <c:axId val="75778304"/>
      </c:barChart>
      <c:lineChart>
        <c:grouping val="standard"/>
        <c:varyColors val="0"/>
        <c:ser>
          <c:idx val="1"/>
          <c:order val="0"/>
          <c:tx>
            <c:strRef>
              <c:f>グラフ!$P$42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グラフ!$Q$41:$AT$41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グラフ!$Q$42:$AT$42</c:f>
              <c:numCache>
                <c:formatCode>#,##0,</c:formatCode>
                <c:ptCount val="29"/>
                <c:pt idx="0">
                  <c:v>1334890</c:v>
                </c:pt>
                <c:pt idx="1">
                  <c:v>1355573</c:v>
                </c:pt>
                <c:pt idx="2">
                  <c:v>1333700</c:v>
                </c:pt>
                <c:pt idx="3">
                  <c:v>1179400</c:v>
                </c:pt>
                <c:pt idx="4">
                  <c:v>1231551</c:v>
                </c:pt>
                <c:pt idx="5">
                  <c:v>1259621</c:v>
                </c:pt>
                <c:pt idx="6">
                  <c:v>1228313</c:v>
                </c:pt>
                <c:pt idx="7">
                  <c:v>1095774</c:v>
                </c:pt>
                <c:pt idx="8">
                  <c:v>1037337</c:v>
                </c:pt>
                <c:pt idx="9">
                  <c:v>1057452</c:v>
                </c:pt>
                <c:pt idx="10">
                  <c:v>1049470</c:v>
                </c:pt>
                <c:pt idx="11">
                  <c:v>1032246</c:v>
                </c:pt>
                <c:pt idx="12">
                  <c:v>942907</c:v>
                </c:pt>
                <c:pt idx="13">
                  <c:v>1055326</c:v>
                </c:pt>
                <c:pt idx="14">
                  <c:v>983314</c:v>
                </c:pt>
                <c:pt idx="15">
                  <c:v>1133060</c:v>
                </c:pt>
                <c:pt idx="16">
                  <c:v>1335344</c:v>
                </c:pt>
                <c:pt idx="17">
                  <c:v>1344875</c:v>
                </c:pt>
                <c:pt idx="18">
                  <c:v>1321098</c:v>
                </c:pt>
                <c:pt idx="19">
                  <c:v>1233321</c:v>
                </c:pt>
                <c:pt idx="20">
                  <c:v>1224152</c:v>
                </c:pt>
                <c:pt idx="21">
                  <c:v>1282510</c:v>
                </c:pt>
                <c:pt idx="22">
                  <c:v>1280117</c:v>
                </c:pt>
                <c:pt idx="23">
                  <c:v>1360202</c:v>
                </c:pt>
                <c:pt idx="24">
                  <c:v>1312406</c:v>
                </c:pt>
                <c:pt idx="25">
                  <c:v>1287792</c:v>
                </c:pt>
                <c:pt idx="26">
                  <c:v>1294758</c:v>
                </c:pt>
                <c:pt idx="27">
                  <c:v>1324266</c:v>
                </c:pt>
                <c:pt idx="28">
                  <c:v>1352777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D6-4150-A806-7E070A1E6647}"/>
            </c:ext>
          </c:extLst>
        </c:ser>
        <c:ser>
          <c:idx val="0"/>
          <c:order val="1"/>
          <c:tx>
            <c:strRef>
              <c:f>グラフ!$P$43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グラフ!$Q$41:$AT$41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グラフ!$Q$43:$AT$43</c:f>
              <c:numCache>
                <c:formatCode>#,##0,</c:formatCode>
                <c:ptCount val="29"/>
                <c:pt idx="0">
                  <c:v>2018081</c:v>
                </c:pt>
                <c:pt idx="1">
                  <c:v>2198664</c:v>
                </c:pt>
                <c:pt idx="2">
                  <c:v>2468919</c:v>
                </c:pt>
                <c:pt idx="3">
                  <c:v>2705008</c:v>
                </c:pt>
                <c:pt idx="4">
                  <c:v>2976714</c:v>
                </c:pt>
                <c:pt idx="5">
                  <c:v>3170920</c:v>
                </c:pt>
                <c:pt idx="6">
                  <c:v>3234314</c:v>
                </c:pt>
                <c:pt idx="7">
                  <c:v>3368054</c:v>
                </c:pt>
                <c:pt idx="8">
                  <c:v>3552992</c:v>
                </c:pt>
                <c:pt idx="9">
                  <c:v>3403834</c:v>
                </c:pt>
                <c:pt idx="10">
                  <c:v>3483451</c:v>
                </c:pt>
                <c:pt idx="11">
                  <c:v>3558335</c:v>
                </c:pt>
                <c:pt idx="12">
                  <c:v>3452003</c:v>
                </c:pt>
                <c:pt idx="13">
                  <c:v>3507346</c:v>
                </c:pt>
                <c:pt idx="14">
                  <c:v>3601528</c:v>
                </c:pt>
                <c:pt idx="15">
                  <c:v>3420083</c:v>
                </c:pt>
                <c:pt idx="16">
                  <c:v>3503809</c:v>
                </c:pt>
                <c:pt idx="17">
                  <c:v>3594555</c:v>
                </c:pt>
                <c:pt idx="18">
                  <c:v>3520340</c:v>
                </c:pt>
                <c:pt idx="19">
                  <c:v>3539685</c:v>
                </c:pt>
                <c:pt idx="20">
                  <c:v>3499027</c:v>
                </c:pt>
                <c:pt idx="21">
                  <c:v>3337737</c:v>
                </c:pt>
                <c:pt idx="22">
                  <c:v>3287613</c:v>
                </c:pt>
                <c:pt idx="23">
                  <c:v>3356957</c:v>
                </c:pt>
                <c:pt idx="24">
                  <c:v>3227040</c:v>
                </c:pt>
                <c:pt idx="25">
                  <c:v>3344456</c:v>
                </c:pt>
                <c:pt idx="26">
                  <c:v>3412947</c:v>
                </c:pt>
                <c:pt idx="27">
                  <c:v>3332407</c:v>
                </c:pt>
                <c:pt idx="28">
                  <c:v>3412108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D6-4150-A806-7E070A1E6647}"/>
            </c:ext>
          </c:extLst>
        </c:ser>
        <c:ser>
          <c:idx val="2"/>
          <c:order val="2"/>
          <c:tx>
            <c:strRef>
              <c:f>グラフ!$P$44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グラフ!$Q$41:$AT$41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グラフ!$Q$44:$AT$44</c:f>
              <c:numCache>
                <c:formatCode>#,##0,</c:formatCode>
                <c:ptCount val="29"/>
                <c:pt idx="0">
                  <c:v>160999</c:v>
                </c:pt>
                <c:pt idx="1">
                  <c:v>156801</c:v>
                </c:pt>
                <c:pt idx="2">
                  <c:v>152752</c:v>
                </c:pt>
                <c:pt idx="3">
                  <c:v>156329</c:v>
                </c:pt>
                <c:pt idx="4">
                  <c:v>155545</c:v>
                </c:pt>
                <c:pt idx="5">
                  <c:v>152706</c:v>
                </c:pt>
                <c:pt idx="6">
                  <c:v>182020</c:v>
                </c:pt>
                <c:pt idx="7">
                  <c:v>183452</c:v>
                </c:pt>
                <c:pt idx="8">
                  <c:v>204736</c:v>
                </c:pt>
                <c:pt idx="9">
                  <c:v>201655</c:v>
                </c:pt>
                <c:pt idx="10">
                  <c:v>194505</c:v>
                </c:pt>
                <c:pt idx="11">
                  <c:v>188515</c:v>
                </c:pt>
                <c:pt idx="12">
                  <c:v>192265</c:v>
                </c:pt>
                <c:pt idx="13">
                  <c:v>193904</c:v>
                </c:pt>
                <c:pt idx="14">
                  <c:v>188831</c:v>
                </c:pt>
                <c:pt idx="15">
                  <c:v>189908</c:v>
                </c:pt>
                <c:pt idx="16">
                  <c:v>191429</c:v>
                </c:pt>
                <c:pt idx="17">
                  <c:v>174823</c:v>
                </c:pt>
                <c:pt idx="18">
                  <c:v>159757</c:v>
                </c:pt>
                <c:pt idx="19">
                  <c:v>164300</c:v>
                </c:pt>
                <c:pt idx="20">
                  <c:v>187652</c:v>
                </c:pt>
                <c:pt idx="21">
                  <c:v>181220</c:v>
                </c:pt>
                <c:pt idx="22">
                  <c:v>202240</c:v>
                </c:pt>
                <c:pt idx="23">
                  <c:v>195121</c:v>
                </c:pt>
                <c:pt idx="24">
                  <c:v>193281</c:v>
                </c:pt>
                <c:pt idx="25">
                  <c:v>177582</c:v>
                </c:pt>
                <c:pt idx="26">
                  <c:v>167097</c:v>
                </c:pt>
                <c:pt idx="27">
                  <c:v>162068</c:v>
                </c:pt>
                <c:pt idx="28">
                  <c:v>166039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D6-4150-A806-7E070A1E6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92384"/>
        <c:axId val="75793920"/>
      </c:lineChart>
      <c:catAx>
        <c:axId val="75776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5778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57783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1.950350827660487E-2"/>
              <c:y val="6.333759695835340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5776768"/>
        <c:crosses val="autoZero"/>
        <c:crossBetween val="between"/>
      </c:valAx>
      <c:catAx>
        <c:axId val="75792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5793920"/>
        <c:crosses val="autoZero"/>
        <c:auto val="0"/>
        <c:lblAlgn val="ctr"/>
        <c:lblOffset val="100"/>
        <c:noMultiLvlLbl val="0"/>
      </c:catAx>
      <c:valAx>
        <c:axId val="75793920"/>
        <c:scaling>
          <c:orientation val="minMax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4219949597933741"/>
              <c:y val="6.211953014069963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579238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3705982369829369E-2"/>
          <c:y val="0.92313134771197081"/>
          <c:w val="0.76221518284402212"/>
          <c:h val="5.68826901402065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76200</xdr:rowOff>
    </xdr:from>
    <xdr:to>
      <xdr:col>13</xdr:col>
      <xdr:colOff>447674</xdr:colOff>
      <xdr:row>38</xdr:row>
      <xdr:rowOff>45720</xdr:rowOff>
    </xdr:to>
    <xdr:graphicFrame macro="">
      <xdr:nvGraphicFramePr>
        <xdr:cNvPr id="4124" name="Chart 4">
          <a:extLst>
            <a:ext uri="{FF2B5EF4-FFF2-40B4-BE49-F238E27FC236}">
              <a16:creationId xmlns:a16="http://schemas.microsoft.com/office/drawing/2014/main" id="{00000000-0008-0000-0500-00001C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123824</xdr:colOff>
      <xdr:row>197</xdr:row>
      <xdr:rowOff>0</xdr:rowOff>
    </xdr:from>
    <xdr:to>
      <xdr:col>13</xdr:col>
      <xdr:colOff>533400</xdr:colOff>
      <xdr:row>230</xdr:row>
      <xdr:rowOff>85725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400D5A57-9154-4474-ACED-675B2B960A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123824</xdr:colOff>
      <xdr:row>157</xdr:row>
      <xdr:rowOff>171449</xdr:rowOff>
    </xdr:from>
    <xdr:to>
      <xdr:col>13</xdr:col>
      <xdr:colOff>523875</xdr:colOff>
      <xdr:row>194</xdr:row>
      <xdr:rowOff>66674</xdr:rowOff>
    </xdr:to>
    <xdr:graphicFrame macro="">
      <xdr:nvGraphicFramePr>
        <xdr:cNvPr id="11" name="Chart 9">
          <a:extLst>
            <a:ext uri="{FF2B5EF4-FFF2-40B4-BE49-F238E27FC236}">
              <a16:creationId xmlns:a16="http://schemas.microsoft.com/office/drawing/2014/main" id="{1244EDF9-C2C2-4E76-8629-A00E4A84E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133350</xdr:colOff>
      <xdr:row>119</xdr:row>
      <xdr:rowOff>0</xdr:rowOff>
    </xdr:from>
    <xdr:to>
      <xdr:col>13</xdr:col>
      <xdr:colOff>504824</xdr:colOff>
      <xdr:row>155</xdr:row>
      <xdr:rowOff>83820</xdr:rowOff>
    </xdr:to>
    <xdr:graphicFrame macro="">
      <xdr:nvGraphicFramePr>
        <xdr:cNvPr id="13" name="Chart 8">
          <a:extLst>
            <a:ext uri="{FF2B5EF4-FFF2-40B4-BE49-F238E27FC236}">
              <a16:creationId xmlns:a16="http://schemas.microsoft.com/office/drawing/2014/main" id="{10E1419F-5498-465E-B669-B91CEE3F47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190500</xdr:colOff>
      <xdr:row>80</xdr:row>
      <xdr:rowOff>0</xdr:rowOff>
    </xdr:from>
    <xdr:to>
      <xdr:col>13</xdr:col>
      <xdr:colOff>457200</xdr:colOff>
      <xdr:row>116</xdr:row>
      <xdr:rowOff>106680</xdr:rowOff>
    </xdr:to>
    <xdr:graphicFrame macro="">
      <xdr:nvGraphicFramePr>
        <xdr:cNvPr id="15" name="Chart 7">
          <a:extLst>
            <a:ext uri="{FF2B5EF4-FFF2-40B4-BE49-F238E27FC236}">
              <a16:creationId xmlns:a16="http://schemas.microsoft.com/office/drawing/2014/main" id="{7A888DA8-17D9-4F0F-9E09-7E7A692CC2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285750</xdr:colOff>
      <xdr:row>41</xdr:row>
      <xdr:rowOff>0</xdr:rowOff>
    </xdr:from>
    <xdr:to>
      <xdr:col>13</xdr:col>
      <xdr:colOff>504824</xdr:colOff>
      <xdr:row>77</xdr:row>
      <xdr:rowOff>57150</xdr:rowOff>
    </xdr:to>
    <xdr:graphicFrame macro="">
      <xdr:nvGraphicFramePr>
        <xdr:cNvPr id="17" name="Chart 5">
          <a:extLst>
            <a:ext uri="{FF2B5EF4-FFF2-40B4-BE49-F238E27FC236}">
              <a16:creationId xmlns:a16="http://schemas.microsoft.com/office/drawing/2014/main" id="{0A9B0E33-C15C-41AF-8600-63C81B3311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7"/>
  <sheetViews>
    <sheetView tabSelected="1" view="pageBreakPreview" zoomScaleNormal="100" zoomScaleSheetLayoutView="100" workbookViewId="0">
      <pane xSplit="2" ySplit="3" topLeftCell="P4" activePane="bottomRight" state="frozen"/>
      <selection pane="topRight" activeCell="C1" sqref="C1"/>
      <selection pane="bottomLeft" activeCell="A2" sqref="A2"/>
      <selection pane="bottomRight" activeCell="V1" sqref="V1:V2"/>
    </sheetView>
  </sheetViews>
  <sheetFormatPr defaultColWidth="9" defaultRowHeight="12" x14ac:dyDescent="0.2"/>
  <cols>
    <col min="1" max="1" width="3" style="43" customWidth="1"/>
    <col min="2" max="2" width="22.109375" style="43" customWidth="1"/>
    <col min="3" max="3" width="8.6640625" style="45" hidden="1" customWidth="1"/>
    <col min="4" max="4" width="8.6640625" style="43" hidden="1" customWidth="1"/>
    <col min="5" max="8" width="9.77734375" style="43" customWidth="1"/>
    <col min="9" max="9" width="9.77734375" style="45" customWidth="1"/>
    <col min="10" max="34" width="9.77734375" style="43" customWidth="1"/>
    <col min="35" max="16384" width="9" style="43"/>
  </cols>
  <sheetData>
    <row r="1" spans="1:33" ht="14.1" customHeight="1" x14ac:dyDescent="0.2">
      <c r="A1" s="44" t="s">
        <v>137</v>
      </c>
      <c r="L1" s="46" t="s">
        <v>181</v>
      </c>
      <c r="V1" s="46" t="s">
        <v>181</v>
      </c>
      <c r="AF1" s="46" t="s">
        <v>181</v>
      </c>
      <c r="AG1" s="46"/>
    </row>
    <row r="2" spans="1:33" ht="14.1" customHeight="1" x14ac:dyDescent="0.15">
      <c r="L2" s="22" t="s">
        <v>170</v>
      </c>
      <c r="V2" s="22" t="s">
        <v>170</v>
      </c>
      <c r="AF2" s="22" t="s">
        <v>170</v>
      </c>
      <c r="AG2" s="22"/>
    </row>
    <row r="3" spans="1:33" ht="14.1" customHeight="1" x14ac:dyDescent="0.2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82</v>
      </c>
      <c r="M3" s="48" t="s">
        <v>83</v>
      </c>
      <c r="N3" s="48" t="s">
        <v>174</v>
      </c>
      <c r="O3" s="48" t="s">
        <v>182</v>
      </c>
      <c r="P3" s="48" t="s">
        <v>183</v>
      </c>
      <c r="Q3" s="48" t="s">
        <v>184</v>
      </c>
      <c r="R3" s="48" t="s">
        <v>193</v>
      </c>
      <c r="S3" s="48" t="s">
        <v>204</v>
      </c>
      <c r="T3" s="48" t="s">
        <v>206</v>
      </c>
      <c r="U3" s="48" t="s">
        <v>214</v>
      </c>
      <c r="V3" s="48" t="s">
        <v>219</v>
      </c>
      <c r="W3" s="48" t="s">
        <v>221</v>
      </c>
      <c r="X3" s="48" t="s">
        <v>224</v>
      </c>
      <c r="Y3" s="48" t="s">
        <v>226</v>
      </c>
      <c r="Z3" s="48" t="s">
        <v>232</v>
      </c>
      <c r="AA3" s="48" t="s">
        <v>229</v>
      </c>
      <c r="AB3" s="48" t="s">
        <v>230</v>
      </c>
      <c r="AC3" s="48" t="s">
        <v>233</v>
      </c>
      <c r="AD3" s="48" t="s">
        <v>238</v>
      </c>
      <c r="AE3" s="48" t="s">
        <v>242</v>
      </c>
      <c r="AF3" s="48" t="s">
        <v>246</v>
      </c>
      <c r="AG3" s="48" t="s">
        <v>247</v>
      </c>
    </row>
    <row r="4" spans="1:33" ht="14.1" customHeight="1" x14ac:dyDescent="0.2">
      <c r="A4" s="89" t="s">
        <v>84</v>
      </c>
      <c r="B4" s="89"/>
      <c r="C4" s="50"/>
      <c r="D4" s="50"/>
      <c r="E4" s="50">
        <v>26811</v>
      </c>
      <c r="F4" s="50">
        <v>26907</v>
      </c>
      <c r="G4" s="50">
        <v>27040</v>
      </c>
      <c r="H4" s="50">
        <v>27131</v>
      </c>
      <c r="I4" s="50">
        <v>27220</v>
      </c>
      <c r="J4" s="50">
        <v>27437</v>
      </c>
      <c r="K4" s="50">
        <v>27559</v>
      </c>
      <c r="L4" s="50">
        <v>27497</v>
      </c>
      <c r="M4" s="50">
        <v>27590</v>
      </c>
      <c r="N4" s="50">
        <v>27577</v>
      </c>
      <c r="O4" s="50">
        <v>27626</v>
      </c>
      <c r="P4" s="50">
        <v>27747</v>
      </c>
      <c r="Q4" s="50">
        <v>27756</v>
      </c>
      <c r="R4" s="50">
        <v>27738</v>
      </c>
      <c r="S4" s="50">
        <v>27819</v>
      </c>
      <c r="T4" s="50">
        <v>27752</v>
      </c>
      <c r="U4" s="50">
        <v>27744</v>
      </c>
      <c r="V4" s="50">
        <v>27689</v>
      </c>
      <c r="W4" s="50">
        <v>27594</v>
      </c>
      <c r="X4" s="50">
        <v>27392</v>
      </c>
      <c r="Y4" s="50">
        <v>27040</v>
      </c>
      <c r="Z4" s="50">
        <v>26899</v>
      </c>
      <c r="AA4" s="50">
        <v>26769</v>
      </c>
      <c r="AB4" s="50">
        <v>26506</v>
      </c>
      <c r="AC4" s="50">
        <v>26155</v>
      </c>
      <c r="AD4" s="50">
        <v>25946</v>
      </c>
      <c r="AE4" s="50">
        <v>25600</v>
      </c>
      <c r="AF4" s="50">
        <v>25288</v>
      </c>
      <c r="AG4" s="50">
        <v>25053</v>
      </c>
    </row>
    <row r="5" spans="1:33" ht="14.1" customHeight="1" x14ac:dyDescent="0.2">
      <c r="A5" s="92" t="s">
        <v>13</v>
      </c>
      <c r="B5" s="52" t="s">
        <v>21</v>
      </c>
      <c r="C5" s="53"/>
      <c r="D5" s="53"/>
      <c r="E5" s="53">
        <v>10014316</v>
      </c>
      <c r="F5" s="53">
        <v>10829186</v>
      </c>
      <c r="G5" s="53">
        <v>12108401</v>
      </c>
      <c r="H5" s="53">
        <v>10621710</v>
      </c>
      <c r="I5" s="54">
        <v>12223418</v>
      </c>
      <c r="J5" s="53">
        <v>12150203</v>
      </c>
      <c r="K5" s="53">
        <v>11698789</v>
      </c>
      <c r="L5" s="53">
        <v>14043817</v>
      </c>
      <c r="M5" s="55">
        <v>19792911</v>
      </c>
      <c r="N5" s="55">
        <v>14742763</v>
      </c>
      <c r="O5" s="55">
        <v>11863117</v>
      </c>
      <c r="P5" s="55">
        <v>12028225</v>
      </c>
      <c r="Q5" s="55">
        <v>11046433</v>
      </c>
      <c r="R5" s="55">
        <v>10879367</v>
      </c>
      <c r="S5" s="55">
        <v>11746437</v>
      </c>
      <c r="T5" s="55">
        <v>10446338</v>
      </c>
      <c r="U5" s="55">
        <v>10113840</v>
      </c>
      <c r="V5" s="55">
        <v>10347227</v>
      </c>
      <c r="W5" s="55">
        <v>11528384</v>
      </c>
      <c r="X5" s="55">
        <v>12650350</v>
      </c>
      <c r="Y5" s="55">
        <v>12756744</v>
      </c>
      <c r="Z5" s="75">
        <v>11811543</v>
      </c>
      <c r="AA5" s="75">
        <v>12740983</v>
      </c>
      <c r="AB5" s="75">
        <v>16810955</v>
      </c>
      <c r="AC5" s="75">
        <v>16247693</v>
      </c>
      <c r="AD5" s="75">
        <v>14387141</v>
      </c>
      <c r="AE5" s="75">
        <v>13235347</v>
      </c>
      <c r="AF5" s="75">
        <v>12289710</v>
      </c>
      <c r="AG5" s="75">
        <v>13547323</v>
      </c>
    </row>
    <row r="6" spans="1:33" ht="14.1" customHeight="1" x14ac:dyDescent="0.2">
      <c r="A6" s="92"/>
      <c r="B6" s="52" t="s">
        <v>22</v>
      </c>
      <c r="C6" s="53"/>
      <c r="D6" s="53"/>
      <c r="E6" s="53">
        <v>9242853</v>
      </c>
      <c r="F6" s="53">
        <v>10219346</v>
      </c>
      <c r="G6" s="53">
        <v>11197584</v>
      </c>
      <c r="H6" s="53">
        <v>9969631</v>
      </c>
      <c r="I6" s="54">
        <v>11320721</v>
      </c>
      <c r="J6" s="53">
        <v>11095352</v>
      </c>
      <c r="K6" s="53">
        <v>11117325</v>
      </c>
      <c r="L6" s="53">
        <v>12875344</v>
      </c>
      <c r="M6" s="55">
        <v>18722334</v>
      </c>
      <c r="N6" s="55">
        <v>13781247</v>
      </c>
      <c r="O6" s="55">
        <v>10971977</v>
      </c>
      <c r="P6" s="55">
        <v>11357821</v>
      </c>
      <c r="Q6" s="55">
        <v>10420945</v>
      </c>
      <c r="R6" s="55">
        <v>10209626</v>
      </c>
      <c r="S6" s="55">
        <v>11001113</v>
      </c>
      <c r="T6" s="55">
        <v>9842020</v>
      </c>
      <c r="U6" s="55">
        <v>9533822</v>
      </c>
      <c r="V6" s="55">
        <v>9770807</v>
      </c>
      <c r="W6" s="55">
        <v>10833147</v>
      </c>
      <c r="X6" s="55">
        <v>11898353</v>
      </c>
      <c r="Y6" s="55">
        <v>11730235</v>
      </c>
      <c r="Z6" s="75">
        <v>10811750</v>
      </c>
      <c r="AA6" s="75">
        <v>11941079</v>
      </c>
      <c r="AB6" s="75">
        <v>15505288</v>
      </c>
      <c r="AC6" s="75">
        <v>14871026</v>
      </c>
      <c r="AD6" s="75">
        <v>13320177</v>
      </c>
      <c r="AE6" s="75">
        <v>12394981</v>
      </c>
      <c r="AF6" s="75">
        <v>11309516</v>
      </c>
      <c r="AG6" s="75">
        <v>12468819</v>
      </c>
    </row>
    <row r="7" spans="1:33" ht="14.1" customHeight="1" x14ac:dyDescent="0.2">
      <c r="A7" s="92"/>
      <c r="B7" s="52" t="s">
        <v>23</v>
      </c>
      <c r="C7" s="54">
        <f>+C5-C6</f>
        <v>0</v>
      </c>
      <c r="D7" s="54">
        <f>+D5-D6</f>
        <v>0</v>
      </c>
      <c r="E7" s="54">
        <f t="shared" ref="E7:K7" si="0">+E5-E6</f>
        <v>771463</v>
      </c>
      <c r="F7" s="54">
        <f t="shared" si="0"/>
        <v>609840</v>
      </c>
      <c r="G7" s="54">
        <f t="shared" si="0"/>
        <v>910817</v>
      </c>
      <c r="H7" s="54">
        <f t="shared" si="0"/>
        <v>652079</v>
      </c>
      <c r="I7" s="54">
        <f t="shared" si="0"/>
        <v>902697</v>
      </c>
      <c r="J7" s="54">
        <f t="shared" si="0"/>
        <v>1054851</v>
      </c>
      <c r="K7" s="54">
        <f t="shared" si="0"/>
        <v>581464</v>
      </c>
      <c r="L7" s="54">
        <f>+L5-L6</f>
        <v>1168473</v>
      </c>
      <c r="M7" s="54">
        <f>+M5-M6</f>
        <v>1070577</v>
      </c>
      <c r="N7" s="54">
        <f>+N5-N6</f>
        <v>961516</v>
      </c>
      <c r="O7" s="54">
        <v>891140</v>
      </c>
      <c r="P7" s="54">
        <v>670404</v>
      </c>
      <c r="Q7" s="54">
        <v>625488</v>
      </c>
      <c r="R7" s="54">
        <v>669741</v>
      </c>
      <c r="S7" s="54">
        <v>745324</v>
      </c>
      <c r="T7" s="54">
        <v>604318</v>
      </c>
      <c r="U7" s="54">
        <v>580018</v>
      </c>
      <c r="V7" s="54">
        <v>576420</v>
      </c>
      <c r="W7" s="54">
        <v>695237</v>
      </c>
      <c r="X7" s="54">
        <v>751997</v>
      </c>
      <c r="Y7" s="54">
        <v>1026509</v>
      </c>
      <c r="Z7" s="54">
        <v>999793</v>
      </c>
      <c r="AA7" s="54">
        <v>799904</v>
      </c>
      <c r="AB7" s="54">
        <v>1305667</v>
      </c>
      <c r="AC7" s="54">
        <v>1376667</v>
      </c>
      <c r="AD7" s="54">
        <v>1066964</v>
      </c>
      <c r="AE7" s="54">
        <v>840366</v>
      </c>
      <c r="AF7" s="54">
        <v>980194</v>
      </c>
      <c r="AG7" s="54">
        <v>1078504</v>
      </c>
    </row>
    <row r="8" spans="1:33" ht="14.1" customHeight="1" x14ac:dyDescent="0.2">
      <c r="A8" s="92"/>
      <c r="B8" s="52" t="s">
        <v>24</v>
      </c>
      <c r="C8" s="53"/>
      <c r="D8" s="53"/>
      <c r="E8" s="53">
        <v>0</v>
      </c>
      <c r="F8" s="53">
        <v>17213</v>
      </c>
      <c r="G8" s="53">
        <v>85511</v>
      </c>
      <c r="H8" s="53">
        <v>29357</v>
      </c>
      <c r="I8" s="54">
        <v>116881</v>
      </c>
      <c r="J8" s="53">
        <v>116405</v>
      </c>
      <c r="K8" s="53">
        <v>10407</v>
      </c>
      <c r="L8" s="54">
        <v>289871</v>
      </c>
      <c r="M8" s="55">
        <v>392825</v>
      </c>
      <c r="N8" s="55">
        <v>263723</v>
      </c>
      <c r="O8" s="55">
        <v>226966</v>
      </c>
      <c r="P8" s="55">
        <v>170754</v>
      </c>
      <c r="Q8" s="55">
        <v>38913</v>
      </c>
      <c r="R8" s="55">
        <v>93012</v>
      </c>
      <c r="S8" s="55">
        <v>65938</v>
      </c>
      <c r="T8" s="55">
        <v>33240</v>
      </c>
      <c r="U8" s="55">
        <v>19380</v>
      </c>
      <c r="V8" s="55">
        <v>42280</v>
      </c>
      <c r="W8" s="55">
        <v>76587</v>
      </c>
      <c r="X8" s="55">
        <v>82722</v>
      </c>
      <c r="Y8" s="55">
        <v>152818</v>
      </c>
      <c r="Z8" s="75">
        <v>119772</v>
      </c>
      <c r="AA8" s="75">
        <v>129368</v>
      </c>
      <c r="AB8" s="75">
        <v>127378</v>
      </c>
      <c r="AC8" s="75">
        <v>167243</v>
      </c>
      <c r="AD8" s="75">
        <v>122965</v>
      </c>
      <c r="AE8" s="75">
        <v>60984</v>
      </c>
      <c r="AF8" s="75">
        <v>29994</v>
      </c>
      <c r="AG8" s="75">
        <v>186298</v>
      </c>
    </row>
    <row r="9" spans="1:33" ht="14.1" customHeight="1" x14ac:dyDescent="0.2">
      <c r="A9" s="92"/>
      <c r="B9" s="52" t="s">
        <v>25</v>
      </c>
      <c r="C9" s="54">
        <f>+C7-C8</f>
        <v>0</v>
      </c>
      <c r="D9" s="54">
        <f>+D7-D8</f>
        <v>0</v>
      </c>
      <c r="E9" s="54">
        <f t="shared" ref="E9:K9" si="1">+E7-E8</f>
        <v>771463</v>
      </c>
      <c r="F9" s="54">
        <f t="shared" si="1"/>
        <v>592627</v>
      </c>
      <c r="G9" s="54">
        <f t="shared" si="1"/>
        <v>825306</v>
      </c>
      <c r="H9" s="54">
        <f t="shared" si="1"/>
        <v>622722</v>
      </c>
      <c r="I9" s="54">
        <f t="shared" si="1"/>
        <v>785816</v>
      </c>
      <c r="J9" s="54">
        <f t="shared" si="1"/>
        <v>938446</v>
      </c>
      <c r="K9" s="54">
        <f t="shared" si="1"/>
        <v>571057</v>
      </c>
      <c r="L9" s="54">
        <f>+L7-L8</f>
        <v>878602</v>
      </c>
      <c r="M9" s="54">
        <f>+M7-M8</f>
        <v>677752</v>
      </c>
      <c r="N9" s="54">
        <f>+N7-N8</f>
        <v>697793</v>
      </c>
      <c r="O9" s="54">
        <v>664174</v>
      </c>
      <c r="P9" s="54">
        <v>499650</v>
      </c>
      <c r="Q9" s="54">
        <v>586575</v>
      </c>
      <c r="R9" s="54">
        <v>576729</v>
      </c>
      <c r="S9" s="54">
        <v>679386</v>
      </c>
      <c r="T9" s="54">
        <v>571078</v>
      </c>
      <c r="U9" s="54">
        <v>560638</v>
      </c>
      <c r="V9" s="54">
        <v>534140</v>
      </c>
      <c r="W9" s="54">
        <v>618650</v>
      </c>
      <c r="X9" s="54">
        <v>669275</v>
      </c>
      <c r="Y9" s="54">
        <v>873691</v>
      </c>
      <c r="Z9" s="54">
        <v>880021</v>
      </c>
      <c r="AA9" s="54">
        <v>670536</v>
      </c>
      <c r="AB9" s="54">
        <v>1178289</v>
      </c>
      <c r="AC9" s="54">
        <v>1209424</v>
      </c>
      <c r="AD9" s="54">
        <v>943999</v>
      </c>
      <c r="AE9" s="75">
        <v>779382</v>
      </c>
      <c r="AF9" s="75">
        <v>950200</v>
      </c>
      <c r="AG9" s="75">
        <v>892206</v>
      </c>
    </row>
    <row r="10" spans="1:33" ht="14.1" customHeight="1" x14ac:dyDescent="0.2">
      <c r="A10" s="92"/>
      <c r="B10" s="52" t="s">
        <v>26</v>
      </c>
      <c r="C10" s="55"/>
      <c r="D10" s="55"/>
      <c r="E10" s="55">
        <v>256264</v>
      </c>
      <c r="F10" s="55">
        <v>-178836</v>
      </c>
      <c r="G10" s="55">
        <v>232679</v>
      </c>
      <c r="H10" s="55">
        <v>-202584</v>
      </c>
      <c r="I10" s="55">
        <v>163094</v>
      </c>
      <c r="J10" s="55">
        <v>152630</v>
      </c>
      <c r="K10" s="55">
        <v>-367389</v>
      </c>
      <c r="L10" s="55">
        <v>307545</v>
      </c>
      <c r="M10" s="55">
        <v>-200850</v>
      </c>
      <c r="N10" s="55">
        <v>20041</v>
      </c>
      <c r="O10" s="55">
        <v>-33619</v>
      </c>
      <c r="P10" s="55">
        <v>-164524</v>
      </c>
      <c r="Q10" s="55">
        <v>86925</v>
      </c>
      <c r="R10" s="55">
        <v>-9846</v>
      </c>
      <c r="S10" s="55">
        <v>102657</v>
      </c>
      <c r="T10" s="55">
        <v>-108308</v>
      </c>
      <c r="U10" s="55">
        <v>-10440</v>
      </c>
      <c r="V10" s="55">
        <v>-26498</v>
      </c>
      <c r="W10" s="55">
        <v>84510</v>
      </c>
      <c r="X10" s="55">
        <v>50625</v>
      </c>
      <c r="Y10" s="55">
        <v>204416</v>
      </c>
      <c r="Z10" s="75">
        <v>6330</v>
      </c>
      <c r="AA10" s="75">
        <v>-209485</v>
      </c>
      <c r="AB10" s="75">
        <v>507753</v>
      </c>
      <c r="AC10" s="75">
        <v>31135</v>
      </c>
      <c r="AD10" s="75">
        <v>-265425</v>
      </c>
      <c r="AE10" s="75">
        <v>-164617</v>
      </c>
      <c r="AF10" s="75">
        <v>170818</v>
      </c>
      <c r="AG10" s="75">
        <v>-57994</v>
      </c>
    </row>
    <row r="11" spans="1:33" ht="14.1" customHeight="1" x14ac:dyDescent="0.2">
      <c r="A11" s="92"/>
      <c r="B11" s="52" t="s">
        <v>27</v>
      </c>
      <c r="C11" s="53"/>
      <c r="D11" s="53"/>
      <c r="E11" s="53">
        <v>96250</v>
      </c>
      <c r="F11" s="53">
        <v>41300</v>
      </c>
      <c r="G11" s="53">
        <v>23400</v>
      </c>
      <c r="H11" s="53">
        <v>319000</v>
      </c>
      <c r="I11" s="54">
        <v>29500</v>
      </c>
      <c r="J11" s="53">
        <v>4200</v>
      </c>
      <c r="K11" s="53">
        <v>3200</v>
      </c>
      <c r="L11" s="54">
        <v>342500</v>
      </c>
      <c r="M11" s="55">
        <v>285500</v>
      </c>
      <c r="N11" s="55">
        <v>105150</v>
      </c>
      <c r="O11" s="55">
        <v>700</v>
      </c>
      <c r="P11" s="55">
        <v>10100</v>
      </c>
      <c r="Q11" s="55">
        <v>120</v>
      </c>
      <c r="R11" s="55">
        <v>75150</v>
      </c>
      <c r="S11" s="55">
        <v>110100</v>
      </c>
      <c r="T11" s="55">
        <v>100370</v>
      </c>
      <c r="U11" s="55">
        <v>101500</v>
      </c>
      <c r="V11" s="55">
        <v>47901</v>
      </c>
      <c r="W11" s="55">
        <v>101100</v>
      </c>
      <c r="X11" s="55">
        <v>151000</v>
      </c>
      <c r="Y11" s="55">
        <v>121184</v>
      </c>
      <c r="Z11" s="75">
        <v>800</v>
      </c>
      <c r="AA11" s="75">
        <v>15900</v>
      </c>
      <c r="AB11" s="75">
        <v>1100</v>
      </c>
      <c r="AC11" s="75">
        <v>3000</v>
      </c>
      <c r="AD11" s="75">
        <v>562000</v>
      </c>
      <c r="AE11" s="75">
        <v>396990</v>
      </c>
      <c r="AF11" s="75">
        <v>390500</v>
      </c>
      <c r="AG11" s="75">
        <v>490200</v>
      </c>
    </row>
    <row r="12" spans="1:33" ht="14.1" customHeight="1" x14ac:dyDescent="0.2">
      <c r="A12" s="92"/>
      <c r="B12" s="52" t="s">
        <v>28</v>
      </c>
      <c r="C12" s="53"/>
      <c r="D12" s="53"/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0</v>
      </c>
      <c r="L12" s="54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14903</v>
      </c>
      <c r="Z12" s="75">
        <v>25503</v>
      </c>
      <c r="AA12" s="75"/>
      <c r="AB12" s="75">
        <v>500</v>
      </c>
      <c r="AC12" s="75"/>
      <c r="AD12" s="75" t="s">
        <v>239</v>
      </c>
      <c r="AE12" s="75" t="s">
        <v>243</v>
      </c>
      <c r="AF12" s="75">
        <v>0</v>
      </c>
      <c r="AG12" s="75">
        <v>0</v>
      </c>
    </row>
    <row r="13" spans="1:33" ht="14.1" customHeight="1" x14ac:dyDescent="0.2">
      <c r="A13" s="92"/>
      <c r="B13" s="52" t="s">
        <v>29</v>
      </c>
      <c r="C13" s="53"/>
      <c r="D13" s="53"/>
      <c r="E13" s="53">
        <v>420000</v>
      </c>
      <c r="F13" s="53">
        <v>100000</v>
      </c>
      <c r="G13" s="53">
        <v>0</v>
      </c>
      <c r="H13" s="53">
        <v>200000</v>
      </c>
      <c r="I13" s="54">
        <v>0</v>
      </c>
      <c r="J13" s="53">
        <v>350000</v>
      </c>
      <c r="K13" s="53">
        <v>100000</v>
      </c>
      <c r="L13" s="54">
        <v>550000</v>
      </c>
      <c r="M13" s="55">
        <v>80700</v>
      </c>
      <c r="N13" s="55">
        <v>0</v>
      </c>
      <c r="O13" s="55">
        <v>60000</v>
      </c>
      <c r="P13" s="55">
        <v>37500</v>
      </c>
      <c r="Q13" s="55">
        <v>0</v>
      </c>
      <c r="R13" s="55">
        <v>100000</v>
      </c>
      <c r="S13" s="55">
        <v>240000</v>
      </c>
      <c r="T13" s="55">
        <v>0</v>
      </c>
      <c r="U13" s="55">
        <v>70000</v>
      </c>
      <c r="V13" s="55">
        <v>0</v>
      </c>
      <c r="W13" s="55">
        <v>0</v>
      </c>
      <c r="X13" s="55">
        <v>0</v>
      </c>
      <c r="Y13" s="55">
        <v>0</v>
      </c>
      <c r="Z13" s="75">
        <v>220000</v>
      </c>
      <c r="AA13" s="75">
        <v>100000</v>
      </c>
      <c r="AB13" s="75">
        <v>200000</v>
      </c>
      <c r="AC13" s="75"/>
      <c r="AD13" s="75">
        <v>470000</v>
      </c>
      <c r="AE13" s="75">
        <v>380123</v>
      </c>
      <c r="AF13" s="75">
        <v>388930</v>
      </c>
      <c r="AG13" s="75">
        <v>440900</v>
      </c>
    </row>
    <row r="14" spans="1:33" ht="14.1" customHeight="1" x14ac:dyDescent="0.2">
      <c r="A14" s="92"/>
      <c r="B14" s="52" t="s">
        <v>30</v>
      </c>
      <c r="C14" s="54">
        <f>+C10+C11+C12-C13</f>
        <v>0</v>
      </c>
      <c r="D14" s="54">
        <f>+D10+D11+D12-D13</f>
        <v>0</v>
      </c>
      <c r="E14" s="54">
        <f t="shared" ref="E14:K14" si="2">+E10+E11+E12-E13</f>
        <v>-67486</v>
      </c>
      <c r="F14" s="54">
        <f t="shared" si="2"/>
        <v>-237536</v>
      </c>
      <c r="G14" s="54">
        <f t="shared" si="2"/>
        <v>256079</v>
      </c>
      <c r="H14" s="54">
        <f t="shared" si="2"/>
        <v>-83584</v>
      </c>
      <c r="I14" s="54">
        <f t="shared" si="2"/>
        <v>192594</v>
      </c>
      <c r="J14" s="54">
        <f t="shared" si="2"/>
        <v>-193170</v>
      </c>
      <c r="K14" s="54">
        <f t="shared" si="2"/>
        <v>-464189</v>
      </c>
      <c r="L14" s="54">
        <f t="shared" ref="L14:S14" si="3">+L10+L11+L12-L13</f>
        <v>100045</v>
      </c>
      <c r="M14" s="54">
        <f t="shared" si="3"/>
        <v>3950</v>
      </c>
      <c r="N14" s="54">
        <f t="shared" si="3"/>
        <v>125191</v>
      </c>
      <c r="O14" s="54">
        <f t="shared" si="3"/>
        <v>-92919</v>
      </c>
      <c r="P14" s="54">
        <f t="shared" si="3"/>
        <v>-191924</v>
      </c>
      <c r="Q14" s="54">
        <f t="shared" si="3"/>
        <v>87045</v>
      </c>
      <c r="R14" s="54">
        <f t="shared" si="3"/>
        <v>-34696</v>
      </c>
      <c r="S14" s="54">
        <f t="shared" si="3"/>
        <v>-27243</v>
      </c>
      <c r="T14" s="54">
        <v>-7938</v>
      </c>
      <c r="U14" s="54">
        <v>21060</v>
      </c>
      <c r="V14" s="54">
        <v>21403</v>
      </c>
      <c r="W14" s="54">
        <v>185610</v>
      </c>
      <c r="X14" s="54">
        <v>201625</v>
      </c>
      <c r="Y14" s="54">
        <v>340503</v>
      </c>
      <c r="Z14" s="54">
        <v>-187367</v>
      </c>
      <c r="AA14" s="54">
        <v>-293585</v>
      </c>
      <c r="AB14" s="54">
        <v>309353</v>
      </c>
      <c r="AC14" s="54">
        <v>34135</v>
      </c>
      <c r="AD14" s="54">
        <v>-173425</v>
      </c>
      <c r="AE14" s="54">
        <v>-147750</v>
      </c>
      <c r="AF14" s="54">
        <v>172388</v>
      </c>
      <c r="AG14" s="54">
        <v>-8694</v>
      </c>
    </row>
    <row r="15" spans="1:33" ht="14.1" customHeight="1" x14ac:dyDescent="0.2">
      <c r="A15" s="92"/>
      <c r="B15" s="3" t="s">
        <v>31</v>
      </c>
      <c r="C15" s="56" t="e">
        <f t="shared" ref="C15:H15" si="4">+C9/C19*100</f>
        <v>#DIV/0!</v>
      </c>
      <c r="D15" s="56" t="e">
        <f t="shared" si="4"/>
        <v>#DIV/0!</v>
      </c>
      <c r="E15" s="56">
        <f t="shared" si="4"/>
        <v>13.049255818445785</v>
      </c>
      <c r="F15" s="56">
        <f t="shared" si="4"/>
        <v>9.3973625155241276</v>
      </c>
      <c r="G15" s="56">
        <f t="shared" si="4"/>
        <v>12.619525672589221</v>
      </c>
      <c r="H15" s="56">
        <f t="shared" si="4"/>
        <v>9.5716621179693728</v>
      </c>
      <c r="I15" s="56">
        <f t="shared" ref="I15:N15" si="5">+I9/I19*100</f>
        <v>11.485648128592207</v>
      </c>
      <c r="J15" s="56">
        <f t="shared" si="5"/>
        <v>13.339929053364919</v>
      </c>
      <c r="K15" s="56">
        <f t="shared" si="5"/>
        <v>7.9217388131867281</v>
      </c>
      <c r="L15" s="56">
        <f t="shared" si="5"/>
        <v>11.900640040591574</v>
      </c>
      <c r="M15" s="56">
        <f t="shared" si="5"/>
        <v>9.1881059692213256</v>
      </c>
      <c r="N15" s="56">
        <f t="shared" si="5"/>
        <v>9.2767862911706391</v>
      </c>
      <c r="O15" s="56">
        <f t="shared" ref="O15:T15" si="6">+O9/O19*100</f>
        <v>9.2928587978638753</v>
      </c>
      <c r="P15" s="56">
        <f t="shared" si="6"/>
        <v>7.3214820033532426</v>
      </c>
      <c r="Q15" s="56">
        <f t="shared" si="6"/>
        <v>9.0414568309838312</v>
      </c>
      <c r="R15" s="56">
        <f t="shared" si="6"/>
        <v>8.8108892042472853</v>
      </c>
      <c r="S15" s="56">
        <f t="shared" si="6"/>
        <v>10.058310980248054</v>
      </c>
      <c r="T15" s="56">
        <f t="shared" si="6"/>
        <v>8.4153286009592456</v>
      </c>
      <c r="U15" s="56">
        <f>+U9/U19*100</f>
        <v>8.2262689839911172</v>
      </c>
      <c r="V15" s="56">
        <f>+V9/V19*100</f>
        <v>7.4062283088358658</v>
      </c>
      <c r="W15" s="56">
        <f>+W9/W19*100</f>
        <v>8.2583432427222725</v>
      </c>
      <c r="X15" s="56">
        <f>+X9/X19*100</f>
        <v>8.779685674724961</v>
      </c>
      <c r="Y15" s="56">
        <f>+Y9/Y19*100</f>
        <v>11.636775947200965</v>
      </c>
      <c r="Z15" s="56">
        <f t="shared" ref="Z15:AC15" si="7">+Z9/Z19*100</f>
        <v>11.8830401870778</v>
      </c>
      <c r="AA15" s="56">
        <f t="shared" si="7"/>
        <v>9.0330519204880844</v>
      </c>
      <c r="AB15" s="56">
        <f t="shared" si="7"/>
        <v>15.907660454480283</v>
      </c>
      <c r="AC15" s="56">
        <f t="shared" si="7"/>
        <v>16.045677398332735</v>
      </c>
      <c r="AD15" s="56">
        <f t="shared" ref="AD15" si="8">+AD9/AD19*100</f>
        <v>12.575759372181192</v>
      </c>
      <c r="AE15" s="56">
        <f t="shared" ref="AE15" si="9">+AE9/AE19*100</f>
        <v>10.330101689038468</v>
      </c>
      <c r="AF15" s="56">
        <f t="shared" ref="AF15" si="10">+AF9/AF19*100</f>
        <v>12.678485509406389</v>
      </c>
      <c r="AG15" s="56">
        <f t="shared" ref="AG15" si="11">+AG9/AG19*100</f>
        <v>11.953003389608888</v>
      </c>
    </row>
    <row r="16" spans="1:33" ht="14.1" customHeight="1" x14ac:dyDescent="0.2">
      <c r="A16" s="90" t="s">
        <v>32</v>
      </c>
      <c r="B16" s="90"/>
      <c r="C16" s="57"/>
      <c r="D16" s="58"/>
      <c r="E16" s="58">
        <v>3397431</v>
      </c>
      <c r="F16" s="58">
        <v>3781705</v>
      </c>
      <c r="G16" s="58">
        <v>3992220</v>
      </c>
      <c r="H16" s="58">
        <v>4085012</v>
      </c>
      <c r="I16" s="57">
        <v>4256708</v>
      </c>
      <c r="J16" s="58">
        <v>4592411</v>
      </c>
      <c r="K16" s="58">
        <v>4727857</v>
      </c>
      <c r="L16" s="57">
        <v>4826276</v>
      </c>
      <c r="M16" s="58">
        <v>4624421</v>
      </c>
      <c r="N16" s="58">
        <v>4484606</v>
      </c>
      <c r="O16" s="58">
        <v>4494956</v>
      </c>
      <c r="P16" s="58">
        <v>4451764</v>
      </c>
      <c r="Q16" s="58">
        <v>4264704</v>
      </c>
      <c r="R16" s="58">
        <v>4364242</v>
      </c>
      <c r="S16" s="58">
        <v>4539293</v>
      </c>
      <c r="T16" s="58">
        <v>4394730</v>
      </c>
      <c r="U16" s="58">
        <v>4555996</v>
      </c>
      <c r="V16" s="58">
        <v>4535827</v>
      </c>
      <c r="W16" s="58">
        <v>4453084</v>
      </c>
      <c r="X16" s="58">
        <v>4337441</v>
      </c>
      <c r="Y16" s="58">
        <v>4328358</v>
      </c>
      <c r="Z16" s="58">
        <v>4198652</v>
      </c>
      <c r="AA16" s="58">
        <v>4152647</v>
      </c>
      <c r="AB16" s="58">
        <v>4240983</v>
      </c>
      <c r="AC16" s="58">
        <v>4285063</v>
      </c>
      <c r="AD16" s="58">
        <v>4389517</v>
      </c>
      <c r="AE16" s="58">
        <v>4402128</v>
      </c>
      <c r="AF16" s="58">
        <v>4377892</v>
      </c>
      <c r="AG16" s="58">
        <v>4417479</v>
      </c>
    </row>
    <row r="17" spans="1:33" ht="14.1" customHeight="1" x14ac:dyDescent="0.2">
      <c r="A17" s="90" t="s">
        <v>33</v>
      </c>
      <c r="B17" s="90"/>
      <c r="C17" s="57"/>
      <c r="D17" s="58"/>
      <c r="E17" s="58">
        <v>5840370</v>
      </c>
      <c r="F17" s="58">
        <v>5111484</v>
      </c>
      <c r="G17" s="58">
        <v>5277147</v>
      </c>
      <c r="H17" s="58">
        <v>5219623</v>
      </c>
      <c r="I17" s="57">
        <v>5491122</v>
      </c>
      <c r="J17" s="58">
        <v>5569052</v>
      </c>
      <c r="K17" s="58">
        <v>5711336</v>
      </c>
      <c r="L17" s="57">
        <v>5843574</v>
      </c>
      <c r="M17" s="58">
        <v>5904685</v>
      </c>
      <c r="N17" s="58">
        <v>5910443</v>
      </c>
      <c r="O17" s="58">
        <v>5721291</v>
      </c>
      <c r="P17" s="58">
        <v>5411663</v>
      </c>
      <c r="Q17" s="58">
        <v>5154166</v>
      </c>
      <c r="R17" s="58">
        <v>5165992</v>
      </c>
      <c r="S17" s="58">
        <v>5348354</v>
      </c>
      <c r="T17" s="58">
        <v>5445036</v>
      </c>
      <c r="U17" s="58">
        <v>5445489</v>
      </c>
      <c r="V17" s="58">
        <v>5595571</v>
      </c>
      <c r="W17" s="58">
        <v>5641002</v>
      </c>
      <c r="X17" s="58">
        <v>5648590</v>
      </c>
      <c r="Y17" s="58">
        <v>5590018</v>
      </c>
      <c r="Z17" s="58">
        <v>5479002</v>
      </c>
      <c r="AA17" s="58">
        <v>5406699</v>
      </c>
      <c r="AB17" s="58">
        <v>5449962</v>
      </c>
      <c r="AC17" s="58">
        <v>5636880</v>
      </c>
      <c r="AD17" s="58">
        <v>5708384</v>
      </c>
      <c r="AE17" s="58">
        <v>5717499</v>
      </c>
      <c r="AF17" s="58">
        <v>5665911</v>
      </c>
      <c r="AG17" s="58">
        <v>5742859</v>
      </c>
    </row>
    <row r="18" spans="1:33" ht="14.1" customHeight="1" x14ac:dyDescent="0.2">
      <c r="A18" s="90" t="s">
        <v>34</v>
      </c>
      <c r="B18" s="90"/>
      <c r="C18" s="57"/>
      <c r="D18" s="58"/>
      <c r="E18" s="58">
        <v>4476069</v>
      </c>
      <c r="F18" s="58">
        <v>4986329</v>
      </c>
      <c r="G18" s="58">
        <v>5264438</v>
      </c>
      <c r="H18" s="58">
        <v>5385032</v>
      </c>
      <c r="I18" s="57">
        <v>5612781</v>
      </c>
      <c r="J18" s="58">
        <v>6058224</v>
      </c>
      <c r="K18" s="58">
        <v>6236372</v>
      </c>
      <c r="L18" s="57">
        <v>6369205</v>
      </c>
      <c r="M18" s="58">
        <v>6099240</v>
      </c>
      <c r="N18" s="58">
        <v>5912802</v>
      </c>
      <c r="O18" s="58">
        <v>5925047</v>
      </c>
      <c r="P18" s="58">
        <v>5867869</v>
      </c>
      <c r="Q18" s="58">
        <v>5614502</v>
      </c>
      <c r="R18" s="58">
        <v>5743889</v>
      </c>
      <c r="S18" s="58">
        <v>5945413</v>
      </c>
      <c r="T18" s="58">
        <v>5719463</v>
      </c>
      <c r="U18" s="58">
        <v>5935036</v>
      </c>
      <c r="V18" s="58">
        <v>5894991</v>
      </c>
      <c r="W18" s="58">
        <v>5798142</v>
      </c>
      <c r="X18" s="58">
        <v>5634976</v>
      </c>
      <c r="Y18" s="58">
        <v>5627376</v>
      </c>
      <c r="Z18" s="58">
        <v>5463416</v>
      </c>
      <c r="AA18" s="58">
        <v>5396818</v>
      </c>
      <c r="AB18" s="58">
        <v>5505614</v>
      </c>
      <c r="AC18" s="58">
        <v>5521873</v>
      </c>
      <c r="AD18" s="58">
        <v>5652571</v>
      </c>
      <c r="AE18" s="58">
        <v>5674837</v>
      </c>
      <c r="AF18" s="58">
        <v>5648271</v>
      </c>
      <c r="AG18" s="58">
        <v>5697631</v>
      </c>
    </row>
    <row r="19" spans="1:33" ht="14.1" customHeight="1" x14ac:dyDescent="0.2">
      <c r="A19" s="90" t="s">
        <v>35</v>
      </c>
      <c r="B19" s="90"/>
      <c r="C19" s="57"/>
      <c r="D19" s="58"/>
      <c r="E19" s="58">
        <v>5911931</v>
      </c>
      <c r="F19" s="58">
        <v>6306312</v>
      </c>
      <c r="G19" s="58">
        <v>6539913</v>
      </c>
      <c r="H19" s="58">
        <v>6505892</v>
      </c>
      <c r="I19" s="57">
        <v>6841721</v>
      </c>
      <c r="J19" s="58">
        <v>7034865</v>
      </c>
      <c r="K19" s="58">
        <v>7208733</v>
      </c>
      <c r="L19" s="57">
        <v>7382813</v>
      </c>
      <c r="M19" s="58">
        <v>7376406</v>
      </c>
      <c r="N19" s="58">
        <v>7521926</v>
      </c>
      <c r="O19" s="58">
        <v>7147144</v>
      </c>
      <c r="P19" s="58">
        <v>6824438</v>
      </c>
      <c r="Q19" s="58">
        <v>6487616</v>
      </c>
      <c r="R19" s="58">
        <v>6545639</v>
      </c>
      <c r="S19" s="58">
        <v>6754474</v>
      </c>
      <c r="T19" s="58">
        <v>6786164</v>
      </c>
      <c r="U19" s="58">
        <v>6815216</v>
      </c>
      <c r="V19" s="58">
        <v>7212038</v>
      </c>
      <c r="W19" s="58">
        <v>7491212</v>
      </c>
      <c r="X19" s="58">
        <v>7622995</v>
      </c>
      <c r="Y19" s="58">
        <v>7508016</v>
      </c>
      <c r="Z19" s="58">
        <v>7405689</v>
      </c>
      <c r="AA19" s="58">
        <v>7423139</v>
      </c>
      <c r="AB19" s="58">
        <v>7407054</v>
      </c>
      <c r="AC19" s="58">
        <v>7537382</v>
      </c>
      <c r="AD19" s="58">
        <v>7506497</v>
      </c>
      <c r="AE19" s="58">
        <v>7544766</v>
      </c>
      <c r="AF19" s="58">
        <v>7494586</v>
      </c>
      <c r="AG19" s="58">
        <v>7464283</v>
      </c>
    </row>
    <row r="20" spans="1:33" ht="14.1" customHeight="1" x14ac:dyDescent="0.2">
      <c r="A20" s="90" t="s">
        <v>36</v>
      </c>
      <c r="B20" s="90"/>
      <c r="C20" s="59"/>
      <c r="D20" s="60"/>
      <c r="E20" s="60">
        <v>0.66</v>
      </c>
      <c r="F20" s="60">
        <v>0.69</v>
      </c>
      <c r="G20" s="60">
        <v>0.73</v>
      </c>
      <c r="H20" s="60">
        <v>0.76</v>
      </c>
      <c r="I20" s="61">
        <v>0.77</v>
      </c>
      <c r="J20" s="60">
        <v>0.79</v>
      </c>
      <c r="K20" s="60">
        <v>0.81</v>
      </c>
      <c r="L20" s="61">
        <v>0.83</v>
      </c>
      <c r="M20" s="60">
        <v>0.81</v>
      </c>
      <c r="N20" s="60">
        <v>0.79</v>
      </c>
      <c r="O20" s="60">
        <v>0.78</v>
      </c>
      <c r="P20" s="60">
        <v>0.79</v>
      </c>
      <c r="Q20" s="60">
        <v>0.81</v>
      </c>
      <c r="R20" s="60">
        <v>0.83</v>
      </c>
      <c r="S20" s="60">
        <v>0.84</v>
      </c>
      <c r="T20" s="60">
        <v>0.83</v>
      </c>
      <c r="U20" s="60">
        <v>0.83</v>
      </c>
      <c r="V20" s="60">
        <v>0.82</v>
      </c>
      <c r="W20" s="60">
        <v>0.81</v>
      </c>
      <c r="X20" s="60">
        <v>0.79</v>
      </c>
      <c r="Y20" s="60">
        <v>0.78</v>
      </c>
      <c r="Z20" s="60">
        <v>0.77</v>
      </c>
      <c r="AA20" s="60">
        <v>0.77</v>
      </c>
      <c r="AB20" s="60">
        <v>0.77</v>
      </c>
      <c r="AC20" s="60">
        <v>0.77</v>
      </c>
      <c r="AD20" s="60">
        <v>0.77</v>
      </c>
      <c r="AE20" s="60">
        <v>0.77</v>
      </c>
      <c r="AF20" s="60">
        <v>0.77</v>
      </c>
      <c r="AG20" s="60">
        <v>0.77</v>
      </c>
    </row>
    <row r="21" spans="1:33" ht="14.1" customHeight="1" x14ac:dyDescent="0.2">
      <c r="A21" s="90" t="s">
        <v>37</v>
      </c>
      <c r="B21" s="90"/>
      <c r="C21" s="62"/>
      <c r="D21" s="63"/>
      <c r="E21" s="63">
        <v>63.2</v>
      </c>
      <c r="F21" s="63">
        <v>68</v>
      </c>
      <c r="G21" s="63">
        <v>69.400000000000006</v>
      </c>
      <c r="H21" s="63">
        <v>73</v>
      </c>
      <c r="I21" s="64">
        <v>73.5</v>
      </c>
      <c r="J21" s="63">
        <v>78.400000000000006</v>
      </c>
      <c r="K21" s="63">
        <v>78.2</v>
      </c>
      <c r="L21" s="64">
        <v>79.2</v>
      </c>
      <c r="M21" s="63">
        <v>75.099999999999994</v>
      </c>
      <c r="N21" s="63">
        <v>76.099999999999994</v>
      </c>
      <c r="O21" s="63">
        <v>81.5</v>
      </c>
      <c r="P21" s="63">
        <v>85.1</v>
      </c>
      <c r="Q21" s="63">
        <v>88.1</v>
      </c>
      <c r="R21" s="63">
        <v>89.3</v>
      </c>
      <c r="S21" s="63">
        <v>93</v>
      </c>
      <c r="T21" s="63">
        <v>93.4</v>
      </c>
      <c r="U21" s="63">
        <v>96.7</v>
      </c>
      <c r="V21" s="63">
        <v>94</v>
      </c>
      <c r="W21" s="63">
        <v>90.8</v>
      </c>
      <c r="X21" s="63">
        <v>88.9</v>
      </c>
      <c r="Y21" s="63">
        <v>89.4</v>
      </c>
      <c r="Z21" s="63">
        <v>89.7</v>
      </c>
      <c r="AA21" s="63">
        <v>88.4</v>
      </c>
      <c r="AB21" s="63">
        <v>90.2</v>
      </c>
      <c r="AC21" s="63">
        <v>90.3</v>
      </c>
      <c r="AD21" s="63">
        <v>92.7</v>
      </c>
      <c r="AE21" s="63">
        <v>92.8</v>
      </c>
      <c r="AF21" s="63">
        <v>93.5</v>
      </c>
      <c r="AG21" s="63">
        <v>91.5</v>
      </c>
    </row>
    <row r="22" spans="1:33" ht="14.1" customHeight="1" x14ac:dyDescent="0.2">
      <c r="A22" s="90" t="s">
        <v>38</v>
      </c>
      <c r="B22" s="90"/>
      <c r="C22" s="62"/>
      <c r="D22" s="63"/>
      <c r="E22" s="63">
        <v>7.1</v>
      </c>
      <c r="F22" s="63">
        <v>7.5</v>
      </c>
      <c r="G22" s="63">
        <v>7.7</v>
      </c>
      <c r="H22" s="63">
        <v>7.9</v>
      </c>
      <c r="I22" s="64">
        <v>8.6999999999999993</v>
      </c>
      <c r="J22" s="63">
        <v>9</v>
      </c>
      <c r="K22" s="63">
        <v>8.9</v>
      </c>
      <c r="L22" s="64">
        <v>9</v>
      </c>
      <c r="M22" s="63">
        <v>9.5</v>
      </c>
      <c r="N22" s="63">
        <v>10</v>
      </c>
      <c r="O22" s="63">
        <v>11.1</v>
      </c>
      <c r="P22" s="63">
        <v>12.2</v>
      </c>
      <c r="Q22" s="63">
        <v>11.9</v>
      </c>
      <c r="R22" s="63">
        <v>11.9</v>
      </c>
      <c r="S22" s="63">
        <v>12.5</v>
      </c>
      <c r="T22" s="63">
        <v>13.5</v>
      </c>
      <c r="U22" s="63">
        <v>15.3</v>
      </c>
      <c r="V22" s="63">
        <v>15.4</v>
      </c>
      <c r="W22" s="63">
        <v>14</v>
      </c>
      <c r="X22" s="63">
        <v>13.6</v>
      </c>
      <c r="Y22" s="63">
        <v>11.8</v>
      </c>
      <c r="Z22" s="63">
        <v>12</v>
      </c>
      <c r="AA22" s="63">
        <v>11.8</v>
      </c>
      <c r="AB22" s="63">
        <v>10.9</v>
      </c>
      <c r="AC22" s="63">
        <v>10.5</v>
      </c>
      <c r="AD22" s="63">
        <v>10</v>
      </c>
      <c r="AE22" s="63">
        <v>10.5</v>
      </c>
      <c r="AF22" s="63">
        <v>10.6</v>
      </c>
      <c r="AG22" s="63">
        <v>10.3</v>
      </c>
    </row>
    <row r="23" spans="1:33" ht="14.1" customHeight="1" x14ac:dyDescent="0.2">
      <c r="A23" s="90" t="s">
        <v>39</v>
      </c>
      <c r="B23" s="90"/>
      <c r="C23" s="62"/>
      <c r="D23" s="63"/>
      <c r="E23" s="63">
        <v>8.1999999999999993</v>
      </c>
      <c r="F23" s="63">
        <v>7.7</v>
      </c>
      <c r="G23" s="63">
        <v>7.9</v>
      </c>
      <c r="H23" s="63">
        <v>8.6</v>
      </c>
      <c r="I23" s="64">
        <v>9.3000000000000007</v>
      </c>
      <c r="J23" s="63">
        <v>9.8000000000000007</v>
      </c>
      <c r="K23" s="63">
        <v>9.1999999999999993</v>
      </c>
      <c r="L23" s="64">
        <v>10</v>
      </c>
      <c r="M23" s="63">
        <v>10.5</v>
      </c>
      <c r="N23" s="63">
        <v>10.7</v>
      </c>
      <c r="O23" s="63">
        <v>11.5</v>
      </c>
      <c r="P23" s="63">
        <v>12.3</v>
      </c>
      <c r="Q23" s="63">
        <v>10.199999999999999</v>
      </c>
      <c r="R23" s="63">
        <v>10.1</v>
      </c>
      <c r="S23" s="63">
        <v>9.9</v>
      </c>
      <c r="T23" s="63">
        <v>10.199999999999999</v>
      </c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</row>
    <row r="24" spans="1:33" ht="14.1" customHeight="1" x14ac:dyDescent="0.2">
      <c r="A24" s="4" t="s">
        <v>202</v>
      </c>
      <c r="B24" s="4"/>
      <c r="C24" s="62"/>
      <c r="D24" s="63"/>
      <c r="E24" s="63"/>
      <c r="F24" s="63"/>
      <c r="G24" s="63"/>
      <c r="H24" s="63"/>
      <c r="I24" s="64"/>
      <c r="J24" s="63"/>
      <c r="K24" s="63"/>
      <c r="L24" s="64"/>
      <c r="M24" s="63"/>
      <c r="N24" s="63"/>
      <c r="O24" s="63"/>
      <c r="P24" s="63"/>
      <c r="Q24" s="63"/>
      <c r="R24" s="63"/>
      <c r="S24" s="63">
        <v>9.9</v>
      </c>
      <c r="T24" s="63">
        <v>11.2</v>
      </c>
      <c r="U24" s="63">
        <v>12.8</v>
      </c>
      <c r="V24" s="63">
        <v>13.9</v>
      </c>
      <c r="W24" s="63">
        <v>13.4</v>
      </c>
      <c r="X24" s="63">
        <v>11.9</v>
      </c>
      <c r="Y24" s="63">
        <v>10.8</v>
      </c>
      <c r="Z24" s="63">
        <v>10.199999999999999</v>
      </c>
      <c r="AA24" s="63">
        <v>10</v>
      </c>
      <c r="AB24" s="63">
        <v>9.6</v>
      </c>
      <c r="AC24" s="63">
        <v>9.1999999999999993</v>
      </c>
      <c r="AD24" s="63">
        <v>8.8000000000000007</v>
      </c>
      <c r="AE24" s="63">
        <v>8.5</v>
      </c>
      <c r="AF24" s="63">
        <v>7.8</v>
      </c>
      <c r="AG24" s="63">
        <v>7.2</v>
      </c>
    </row>
    <row r="25" spans="1:33" ht="14.1" customHeight="1" x14ac:dyDescent="0.2">
      <c r="A25" s="90" t="s">
        <v>203</v>
      </c>
      <c r="B25" s="90"/>
      <c r="C25" s="62"/>
      <c r="D25" s="63"/>
      <c r="E25" s="63">
        <v>5.4</v>
      </c>
      <c r="F25" s="63">
        <v>5.3</v>
      </c>
      <c r="G25" s="63">
        <v>5.2</v>
      </c>
      <c r="H25" s="63">
        <v>5.2</v>
      </c>
      <c r="I25" s="64">
        <v>5.7</v>
      </c>
      <c r="J25" s="63">
        <v>6.2</v>
      </c>
      <c r="K25" s="63">
        <v>6.1</v>
      </c>
      <c r="L25" s="64">
        <v>6</v>
      </c>
      <c r="M25" s="63">
        <v>5.8</v>
      </c>
      <c r="N25" s="63">
        <v>6.2</v>
      </c>
      <c r="O25" s="63">
        <v>6.7</v>
      </c>
      <c r="P25" s="63">
        <v>7.3</v>
      </c>
      <c r="Q25" s="63">
        <v>7.3</v>
      </c>
      <c r="R25" s="63">
        <v>7</v>
      </c>
      <c r="S25" s="63">
        <v>6.4</v>
      </c>
      <c r="T25" s="63">
        <v>6.8</v>
      </c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</row>
    <row r="26" spans="1:33" ht="14.1" customHeight="1" x14ac:dyDescent="0.2">
      <c r="A26" s="93" t="s">
        <v>208</v>
      </c>
      <c r="B26" s="94"/>
      <c r="C26" s="62"/>
      <c r="D26" s="63"/>
      <c r="E26" s="63"/>
      <c r="F26" s="63"/>
      <c r="G26" s="63"/>
      <c r="H26" s="63"/>
      <c r="I26" s="64"/>
      <c r="J26" s="63"/>
      <c r="K26" s="63"/>
      <c r="L26" s="64"/>
      <c r="M26" s="63"/>
      <c r="N26" s="63"/>
      <c r="O26" s="63"/>
      <c r="P26" s="63"/>
      <c r="Q26" s="63"/>
      <c r="R26" s="63"/>
      <c r="S26" s="63"/>
      <c r="T26" s="63"/>
      <c r="U26" s="63">
        <v>111.7</v>
      </c>
      <c r="V26" s="63">
        <v>97.9</v>
      </c>
      <c r="W26" s="63">
        <v>87</v>
      </c>
      <c r="X26" s="63">
        <v>78</v>
      </c>
      <c r="Y26" s="63">
        <v>70.8</v>
      </c>
      <c r="Z26" s="63">
        <v>76.7</v>
      </c>
      <c r="AA26" s="63">
        <v>66.599999999999994</v>
      </c>
      <c r="AB26" s="63">
        <v>74.400000000000006</v>
      </c>
      <c r="AC26" s="63">
        <v>63.6</v>
      </c>
      <c r="AD26" s="63">
        <v>59.2</v>
      </c>
      <c r="AE26" s="63">
        <v>55.5</v>
      </c>
      <c r="AF26" s="63">
        <v>46.5</v>
      </c>
      <c r="AG26" s="63">
        <v>51.7</v>
      </c>
    </row>
    <row r="27" spans="1:33" ht="14.1" customHeight="1" x14ac:dyDescent="0.2">
      <c r="A27" s="89" t="s">
        <v>209</v>
      </c>
      <c r="B27" s="89"/>
      <c r="C27" s="54">
        <f>SUM(C28:C30)</f>
        <v>0</v>
      </c>
      <c r="D27" s="54">
        <f>SUM(D28:D30)</f>
        <v>0</v>
      </c>
      <c r="E27" s="54">
        <f t="shared" ref="E27:K27" si="12">SUM(E28:E30)</f>
        <v>5501781</v>
      </c>
      <c r="F27" s="54">
        <f t="shared" si="12"/>
        <v>5601911</v>
      </c>
      <c r="G27" s="54">
        <f t="shared" si="12"/>
        <v>4270617</v>
      </c>
      <c r="H27" s="54">
        <f t="shared" si="12"/>
        <v>4518858</v>
      </c>
      <c r="I27" s="54">
        <f t="shared" si="12"/>
        <v>3810581</v>
      </c>
      <c r="J27" s="54">
        <f t="shared" si="12"/>
        <v>3327128</v>
      </c>
      <c r="K27" s="54">
        <f t="shared" si="12"/>
        <v>3195698</v>
      </c>
      <c r="L27" s="54">
        <f t="shared" ref="L27:Q27" si="13">SUM(L28:L30)</f>
        <v>2135116</v>
      </c>
      <c r="M27" s="54">
        <f t="shared" si="13"/>
        <v>2648565</v>
      </c>
      <c r="N27" s="54">
        <f t="shared" si="13"/>
        <v>2786571</v>
      </c>
      <c r="O27" s="54">
        <f t="shared" si="13"/>
        <v>2653340</v>
      </c>
      <c r="P27" s="54">
        <f t="shared" si="13"/>
        <v>2324674</v>
      </c>
      <c r="Q27" s="54">
        <f t="shared" si="13"/>
        <v>2083674</v>
      </c>
      <c r="R27" s="54">
        <f t="shared" ref="R27:W27" si="14">SUM(R28:R30)</f>
        <v>1696371</v>
      </c>
      <c r="S27" s="54">
        <f t="shared" si="14"/>
        <v>1294922</v>
      </c>
      <c r="T27" s="54">
        <f t="shared" si="14"/>
        <v>1284022</v>
      </c>
      <c r="U27" s="54">
        <f t="shared" si="14"/>
        <v>1218712</v>
      </c>
      <c r="V27" s="54">
        <f t="shared" si="14"/>
        <v>1303910</v>
      </c>
      <c r="W27" s="54">
        <f t="shared" si="14"/>
        <v>1476718</v>
      </c>
      <c r="X27" s="54">
        <f>SUM(X28:X30)</f>
        <v>1847179</v>
      </c>
      <c r="Y27" s="54">
        <f>SUM(Y28:Y30)</f>
        <v>2057033</v>
      </c>
      <c r="Z27" s="54">
        <f t="shared" ref="Z27:AC27" si="15">SUM(Z28:Z30)</f>
        <v>1981937</v>
      </c>
      <c r="AA27" s="54">
        <f t="shared" si="15"/>
        <v>2075232</v>
      </c>
      <c r="AB27" s="54">
        <f t="shared" si="15"/>
        <v>1851647</v>
      </c>
      <c r="AC27" s="54">
        <f t="shared" si="15"/>
        <v>1977726</v>
      </c>
      <c r="AD27" s="54">
        <f t="shared" ref="AD27" si="16">SUM(AD28:AD30)</f>
        <v>2150026</v>
      </c>
      <c r="AE27" s="54">
        <f t="shared" ref="AE27" si="17">SUM(AE28:AE30)</f>
        <v>2311853</v>
      </c>
      <c r="AF27" s="54">
        <f t="shared" ref="AF27" si="18">SUM(AF28:AF30)</f>
        <v>2314553</v>
      </c>
      <c r="AG27" s="54">
        <f t="shared" ref="AG27" si="19">SUM(AG28:AG30)</f>
        <v>2459787</v>
      </c>
    </row>
    <row r="28" spans="1:33" ht="14.1" customHeight="1" x14ac:dyDescent="0.15">
      <c r="A28" s="65"/>
      <c r="B28" s="2" t="s">
        <v>18</v>
      </c>
      <c r="C28" s="54"/>
      <c r="D28" s="53"/>
      <c r="E28" s="53">
        <v>939089</v>
      </c>
      <c r="F28" s="53">
        <v>880389</v>
      </c>
      <c r="G28" s="53">
        <v>903789</v>
      </c>
      <c r="H28" s="53">
        <v>1022789</v>
      </c>
      <c r="I28" s="54">
        <v>1052289</v>
      </c>
      <c r="J28" s="53">
        <v>706489</v>
      </c>
      <c r="K28" s="53">
        <v>609689</v>
      </c>
      <c r="L28" s="54">
        <v>402189</v>
      </c>
      <c r="M28" s="53">
        <v>606989</v>
      </c>
      <c r="N28" s="53">
        <v>712139</v>
      </c>
      <c r="O28" s="53">
        <v>652839</v>
      </c>
      <c r="P28" s="53">
        <v>625439</v>
      </c>
      <c r="Q28" s="53">
        <v>625559</v>
      </c>
      <c r="R28" s="53">
        <v>600709</v>
      </c>
      <c r="S28" s="53">
        <v>470809</v>
      </c>
      <c r="T28" s="53">
        <v>571178</v>
      </c>
      <c r="U28" s="53">
        <v>602678</v>
      </c>
      <c r="V28" s="53">
        <v>650579</v>
      </c>
      <c r="W28" s="53">
        <v>751679</v>
      </c>
      <c r="X28" s="53">
        <v>902679</v>
      </c>
      <c r="Y28" s="53">
        <v>1023863</v>
      </c>
      <c r="Z28" s="53">
        <v>1004663</v>
      </c>
      <c r="AA28" s="53">
        <v>1120563</v>
      </c>
      <c r="AB28" s="53">
        <v>921663</v>
      </c>
      <c r="AC28" s="53">
        <v>924663</v>
      </c>
      <c r="AD28" s="53">
        <v>1016663</v>
      </c>
      <c r="AE28" s="53">
        <v>1033530</v>
      </c>
      <c r="AF28" s="53">
        <v>1035100</v>
      </c>
      <c r="AG28" s="53">
        <v>1084400</v>
      </c>
    </row>
    <row r="29" spans="1:33" ht="14.1" customHeight="1" x14ac:dyDescent="0.15">
      <c r="A29" s="65"/>
      <c r="B29" s="2" t="s">
        <v>19</v>
      </c>
      <c r="C29" s="54"/>
      <c r="D29" s="53"/>
      <c r="E29" s="53">
        <v>736107</v>
      </c>
      <c r="F29" s="53">
        <v>794807</v>
      </c>
      <c r="G29" s="53">
        <v>745707</v>
      </c>
      <c r="H29" s="53">
        <v>721707</v>
      </c>
      <c r="I29" s="54">
        <v>708607</v>
      </c>
      <c r="J29" s="53">
        <v>661907</v>
      </c>
      <c r="K29" s="53">
        <v>615107</v>
      </c>
      <c r="L29" s="54">
        <v>547807</v>
      </c>
      <c r="M29" s="53">
        <v>568957</v>
      </c>
      <c r="N29" s="53">
        <v>619857</v>
      </c>
      <c r="O29" s="53">
        <v>570657</v>
      </c>
      <c r="P29" s="53">
        <v>490957</v>
      </c>
      <c r="Q29" s="53">
        <v>442097</v>
      </c>
      <c r="R29" s="53">
        <v>342247</v>
      </c>
      <c r="S29" s="53">
        <v>292397</v>
      </c>
      <c r="T29" s="53">
        <v>292647</v>
      </c>
      <c r="U29" s="53">
        <v>229647</v>
      </c>
      <c r="V29" s="53">
        <v>230247</v>
      </c>
      <c r="W29" s="53">
        <v>300647</v>
      </c>
      <c r="X29" s="53">
        <v>333327</v>
      </c>
      <c r="Y29" s="53">
        <v>333827</v>
      </c>
      <c r="Z29" s="53">
        <v>334327</v>
      </c>
      <c r="AA29" s="53">
        <v>334727</v>
      </c>
      <c r="AB29" s="53">
        <v>335127</v>
      </c>
      <c r="AC29" s="53">
        <v>335427</v>
      </c>
      <c r="AD29" s="53">
        <v>335627</v>
      </c>
      <c r="AE29" s="53">
        <v>335927</v>
      </c>
      <c r="AF29" s="53">
        <v>336127</v>
      </c>
      <c r="AG29" s="53">
        <v>352227</v>
      </c>
    </row>
    <row r="30" spans="1:33" ht="14.1" customHeight="1" x14ac:dyDescent="0.15">
      <c r="A30" s="65"/>
      <c r="B30" s="2" t="s">
        <v>20</v>
      </c>
      <c r="C30" s="54"/>
      <c r="D30" s="53"/>
      <c r="E30" s="53">
        <v>3826585</v>
      </c>
      <c r="F30" s="53">
        <v>3926715</v>
      </c>
      <c r="G30" s="53">
        <v>2621121</v>
      </c>
      <c r="H30" s="53">
        <v>2774362</v>
      </c>
      <c r="I30" s="54">
        <v>2049685</v>
      </c>
      <c r="J30" s="53">
        <v>1958732</v>
      </c>
      <c r="K30" s="53">
        <v>1970902</v>
      </c>
      <c r="L30" s="54">
        <v>1185120</v>
      </c>
      <c r="M30" s="53">
        <v>1472619</v>
      </c>
      <c r="N30" s="53">
        <v>1454575</v>
      </c>
      <c r="O30" s="53">
        <v>1429844</v>
      </c>
      <c r="P30" s="53">
        <v>1208278</v>
      </c>
      <c r="Q30" s="53">
        <v>1016018</v>
      </c>
      <c r="R30" s="53">
        <v>753415</v>
      </c>
      <c r="S30" s="53">
        <v>531716</v>
      </c>
      <c r="T30" s="53">
        <v>420197</v>
      </c>
      <c r="U30" s="53">
        <v>386387</v>
      </c>
      <c r="V30" s="53">
        <v>423084</v>
      </c>
      <c r="W30" s="53">
        <v>424392</v>
      </c>
      <c r="X30" s="53">
        <v>611173</v>
      </c>
      <c r="Y30" s="53">
        <v>699343</v>
      </c>
      <c r="Z30" s="53">
        <v>642947</v>
      </c>
      <c r="AA30" s="53">
        <v>619942</v>
      </c>
      <c r="AB30" s="53">
        <v>594857</v>
      </c>
      <c r="AC30" s="53">
        <v>717636</v>
      </c>
      <c r="AD30" s="53">
        <v>797736</v>
      </c>
      <c r="AE30" s="53">
        <v>942396</v>
      </c>
      <c r="AF30" s="53">
        <v>943326</v>
      </c>
      <c r="AG30" s="53">
        <v>1023160</v>
      </c>
    </row>
    <row r="31" spans="1:33" ht="14.1" customHeight="1" x14ac:dyDescent="0.2">
      <c r="A31" s="89" t="s">
        <v>210</v>
      </c>
      <c r="B31" s="89"/>
      <c r="C31" s="54"/>
      <c r="D31" s="53"/>
      <c r="E31" s="53">
        <v>3531371</v>
      </c>
      <c r="F31" s="53">
        <v>4119876</v>
      </c>
      <c r="G31" s="53">
        <v>4769743</v>
      </c>
      <c r="H31" s="53">
        <v>4891099</v>
      </c>
      <c r="I31" s="54">
        <v>5630144</v>
      </c>
      <c r="J31" s="53">
        <v>5867245</v>
      </c>
      <c r="K31" s="53">
        <v>6072759</v>
      </c>
      <c r="L31" s="54">
        <v>6488638</v>
      </c>
      <c r="M31" s="53">
        <v>7490437</v>
      </c>
      <c r="N31" s="53">
        <v>8101033</v>
      </c>
      <c r="O31" s="53">
        <v>8359457</v>
      </c>
      <c r="P31" s="53">
        <v>9050325</v>
      </c>
      <c r="Q31" s="53">
        <v>9621525</v>
      </c>
      <c r="R31" s="53">
        <v>10049554</v>
      </c>
      <c r="S31" s="53">
        <v>11048957</v>
      </c>
      <c r="T31" s="53">
        <v>10817328</v>
      </c>
      <c r="U31" s="53">
        <v>10293644</v>
      </c>
      <c r="V31" s="53">
        <v>9778567</v>
      </c>
      <c r="W31" s="53">
        <v>9499394</v>
      </c>
      <c r="X31" s="53">
        <v>9620773</v>
      </c>
      <c r="Y31" s="53">
        <v>9881395</v>
      </c>
      <c r="Z31" s="53">
        <v>9857939</v>
      </c>
      <c r="AA31" s="53">
        <v>9956971</v>
      </c>
      <c r="AB31" s="53">
        <v>10927353</v>
      </c>
      <c r="AC31" s="53">
        <v>11261413</v>
      </c>
      <c r="AD31" s="53">
        <v>11528278</v>
      </c>
      <c r="AE31" s="53">
        <v>11683547</v>
      </c>
      <c r="AF31" s="53">
        <v>11490687</v>
      </c>
      <c r="AG31" s="53">
        <v>11562774</v>
      </c>
    </row>
    <row r="32" spans="1:33" ht="14.1" customHeight="1" x14ac:dyDescent="0.2">
      <c r="A32" s="51"/>
      <c r="B32" s="48" t="s">
        <v>240</v>
      </c>
      <c r="C32" s="54"/>
      <c r="D32" s="53"/>
      <c r="E32" s="53"/>
      <c r="F32" s="53"/>
      <c r="G32" s="53"/>
      <c r="H32" s="53"/>
      <c r="I32" s="54"/>
      <c r="J32" s="53"/>
      <c r="K32" s="53"/>
      <c r="L32" s="54"/>
      <c r="M32" s="53"/>
      <c r="N32" s="53"/>
      <c r="O32" s="53">
        <v>177400</v>
      </c>
      <c r="P32" s="53">
        <v>535900</v>
      </c>
      <c r="Q32" s="53">
        <v>1169800</v>
      </c>
      <c r="R32" s="53">
        <v>1615581</v>
      </c>
      <c r="S32" s="53">
        <v>1941576</v>
      </c>
      <c r="T32" s="53">
        <v>2195250</v>
      </c>
      <c r="U32" s="53">
        <v>2385529</v>
      </c>
      <c r="V32" s="53">
        <v>2539143</v>
      </c>
      <c r="W32" s="53">
        <v>2828745</v>
      </c>
      <c r="X32" s="53">
        <v>3367557</v>
      </c>
      <c r="Y32" s="53">
        <v>3839609</v>
      </c>
      <c r="Z32" s="53">
        <v>4349234</v>
      </c>
      <c r="AA32" s="53">
        <v>4916015</v>
      </c>
      <c r="AB32" s="53">
        <v>5364682</v>
      </c>
      <c r="AC32" s="53">
        <v>5773805</v>
      </c>
      <c r="AD32" s="53">
        <v>5998805</v>
      </c>
      <c r="AE32" s="53">
        <v>6197228</v>
      </c>
      <c r="AF32" s="53">
        <v>6352553</v>
      </c>
      <c r="AG32" s="53">
        <v>6355679</v>
      </c>
    </row>
    <row r="33" spans="1:33" ht="14.1" customHeight="1" x14ac:dyDescent="0.2">
      <c r="A33" s="91" t="s">
        <v>211</v>
      </c>
      <c r="B33" s="91"/>
      <c r="C33" s="54">
        <f>SUM(C34:C37)</f>
        <v>0</v>
      </c>
      <c r="D33" s="54">
        <f>SUM(D34:D37)</f>
        <v>0</v>
      </c>
      <c r="E33" s="54">
        <f t="shared" ref="E33:K33" si="20">SUM(E34:E37)</f>
        <v>248400</v>
      </c>
      <c r="F33" s="54">
        <f t="shared" si="20"/>
        <v>351532</v>
      </c>
      <c r="G33" s="54">
        <f t="shared" si="20"/>
        <v>324240</v>
      </c>
      <c r="H33" s="54">
        <f t="shared" si="20"/>
        <v>249272</v>
      </c>
      <c r="I33" s="54">
        <f t="shared" si="20"/>
        <v>234924</v>
      </c>
      <c r="J33" s="54">
        <f t="shared" si="20"/>
        <v>753087</v>
      </c>
      <c r="K33" s="54">
        <f t="shared" si="20"/>
        <v>501596</v>
      </c>
      <c r="L33" s="54">
        <f t="shared" ref="L33:Q33" si="21">SUM(L34:L37)</f>
        <v>1642884</v>
      </c>
      <c r="M33" s="54">
        <f t="shared" si="21"/>
        <v>1271605</v>
      </c>
      <c r="N33" s="54">
        <f t="shared" si="21"/>
        <v>845329</v>
      </c>
      <c r="O33" s="54">
        <f t="shared" si="21"/>
        <v>790689</v>
      </c>
      <c r="P33" s="54">
        <f t="shared" si="21"/>
        <v>566135</v>
      </c>
      <c r="Q33" s="54">
        <f t="shared" si="21"/>
        <v>515780</v>
      </c>
      <c r="R33" s="54">
        <f t="shared" ref="R33:W33" si="22">SUM(R34:R37)</f>
        <v>970526</v>
      </c>
      <c r="S33" s="54">
        <f t="shared" si="22"/>
        <v>781509</v>
      </c>
      <c r="T33" s="54">
        <f t="shared" si="22"/>
        <v>531950</v>
      </c>
      <c r="U33" s="54">
        <f t="shared" si="22"/>
        <v>299114</v>
      </c>
      <c r="V33" s="54">
        <f t="shared" si="22"/>
        <v>417938</v>
      </c>
      <c r="W33" s="54">
        <f t="shared" si="22"/>
        <v>631326</v>
      </c>
      <c r="X33" s="54">
        <f>SUM(X34:X37)</f>
        <v>537702</v>
      </c>
      <c r="Y33" s="54">
        <f>SUM(Y34:Y37)</f>
        <v>401134</v>
      </c>
      <c r="Z33" s="54">
        <f t="shared" ref="Z33:AC33" si="23">SUM(Z34:Z37)</f>
        <v>189621</v>
      </c>
      <c r="AA33" s="54">
        <f t="shared" si="23"/>
        <v>590635</v>
      </c>
      <c r="AB33" s="54">
        <f t="shared" si="23"/>
        <v>455458</v>
      </c>
      <c r="AC33" s="54">
        <f t="shared" si="23"/>
        <v>1215190</v>
      </c>
      <c r="AD33" s="54">
        <f t="shared" ref="AD33" si="24">SUM(AD34:AD37)</f>
        <v>1184234</v>
      </c>
      <c r="AE33" s="54">
        <f t="shared" ref="AE33" si="25">SUM(AE34:AE37)</f>
        <v>1673488</v>
      </c>
      <c r="AF33" s="54">
        <f t="shared" ref="AF33" si="26">SUM(AF34:AF37)</f>
        <v>1769718</v>
      </c>
      <c r="AG33" s="54">
        <f t="shared" ref="AG33" si="27">SUM(AG34:AG37)</f>
        <v>1317531</v>
      </c>
    </row>
    <row r="34" spans="1:33" ht="14.1" customHeight="1" x14ac:dyDescent="0.2">
      <c r="A34" s="48"/>
      <c r="B34" s="48" t="s">
        <v>14</v>
      </c>
      <c r="C34" s="54"/>
      <c r="D34" s="53"/>
      <c r="E34" s="53">
        <v>100995</v>
      </c>
      <c r="F34" s="53">
        <v>165880</v>
      </c>
      <c r="G34" s="53">
        <v>126681</v>
      </c>
      <c r="H34" s="53">
        <v>111600</v>
      </c>
      <c r="I34" s="54">
        <v>127265</v>
      </c>
      <c r="J34" s="53">
        <v>544309</v>
      </c>
      <c r="K34" s="53">
        <v>369526</v>
      </c>
      <c r="L34" s="54">
        <v>1398366</v>
      </c>
      <c r="M34" s="53">
        <v>926594</v>
      </c>
      <c r="N34" s="53">
        <v>539156</v>
      </c>
      <c r="O34" s="53">
        <v>273998</v>
      </c>
      <c r="P34" s="53">
        <v>7158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53">
        <v>0</v>
      </c>
      <c r="AC34" s="53">
        <v>0</v>
      </c>
      <c r="AD34" s="53">
        <v>0</v>
      </c>
      <c r="AE34" s="53">
        <v>0</v>
      </c>
      <c r="AF34" s="53">
        <v>9200</v>
      </c>
      <c r="AG34" s="53">
        <v>0</v>
      </c>
    </row>
    <row r="35" spans="1:33" ht="14.1" customHeight="1" x14ac:dyDescent="0.2">
      <c r="A35" s="51"/>
      <c r="B35" s="48" t="s">
        <v>15</v>
      </c>
      <c r="C35" s="54"/>
      <c r="D35" s="53"/>
      <c r="E35" s="53">
        <v>0</v>
      </c>
      <c r="F35" s="53">
        <v>0</v>
      </c>
      <c r="G35" s="53">
        <v>0</v>
      </c>
      <c r="H35" s="53">
        <v>0</v>
      </c>
      <c r="I35" s="54">
        <v>0</v>
      </c>
      <c r="J35" s="53">
        <v>0</v>
      </c>
      <c r="K35" s="53">
        <v>0</v>
      </c>
      <c r="L35" s="54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 s="53">
        <v>0</v>
      </c>
      <c r="AD35" s="53">
        <v>0</v>
      </c>
      <c r="AE35" s="53">
        <v>0</v>
      </c>
      <c r="AF35" s="53">
        <v>0</v>
      </c>
      <c r="AG35" s="53">
        <v>0</v>
      </c>
    </row>
    <row r="36" spans="1:33" ht="14.1" customHeight="1" x14ac:dyDescent="0.2">
      <c r="A36" s="51"/>
      <c r="B36" s="48" t="s">
        <v>16</v>
      </c>
      <c r="C36" s="54"/>
      <c r="D36" s="53"/>
      <c r="E36" s="53">
        <v>147405</v>
      </c>
      <c r="F36" s="53">
        <v>185652</v>
      </c>
      <c r="G36" s="53">
        <v>197559</v>
      </c>
      <c r="H36" s="53">
        <v>137672</v>
      </c>
      <c r="I36" s="54">
        <v>107659</v>
      </c>
      <c r="J36" s="53">
        <v>208778</v>
      </c>
      <c r="K36" s="53">
        <v>132070</v>
      </c>
      <c r="L36" s="54">
        <v>244518</v>
      </c>
      <c r="M36" s="53">
        <v>345011</v>
      </c>
      <c r="N36" s="53">
        <v>306173</v>
      </c>
      <c r="O36" s="53">
        <v>516691</v>
      </c>
      <c r="P36" s="53">
        <v>558977</v>
      </c>
      <c r="Q36" s="53">
        <v>515780</v>
      </c>
      <c r="R36" s="53">
        <v>970526</v>
      </c>
      <c r="S36" s="53">
        <v>781509</v>
      </c>
      <c r="T36" s="53">
        <v>531950</v>
      </c>
      <c r="U36" s="53">
        <v>299114</v>
      </c>
      <c r="V36" s="53">
        <v>417938</v>
      </c>
      <c r="W36" s="53">
        <v>631326</v>
      </c>
      <c r="X36" s="53">
        <v>537702</v>
      </c>
      <c r="Y36" s="53">
        <v>401134</v>
      </c>
      <c r="Z36" s="53">
        <v>189621</v>
      </c>
      <c r="AA36" s="53">
        <v>590635</v>
      </c>
      <c r="AB36" s="53">
        <v>455458</v>
      </c>
      <c r="AC36" s="53">
        <v>1215190</v>
      </c>
      <c r="AD36" s="53">
        <v>1184234</v>
      </c>
      <c r="AE36" s="53">
        <v>1673488</v>
      </c>
      <c r="AF36" s="53">
        <v>1760518</v>
      </c>
      <c r="AG36" s="53">
        <v>1317531</v>
      </c>
    </row>
    <row r="37" spans="1:33" ht="14.1" customHeight="1" x14ac:dyDescent="0.2">
      <c r="A37" s="51"/>
      <c r="B37" s="48" t="s">
        <v>17</v>
      </c>
      <c r="C37" s="54"/>
      <c r="D37" s="53"/>
      <c r="E37" s="53">
        <v>0</v>
      </c>
      <c r="F37" s="53">
        <v>0</v>
      </c>
      <c r="G37" s="53">
        <v>0</v>
      </c>
      <c r="H37" s="53">
        <v>0</v>
      </c>
      <c r="I37" s="54">
        <v>0</v>
      </c>
      <c r="J37" s="53">
        <v>0</v>
      </c>
      <c r="K37" s="53">
        <v>0</v>
      </c>
      <c r="L37" s="54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3">
        <v>0</v>
      </c>
      <c r="AC37" s="53">
        <v>0</v>
      </c>
      <c r="AD37" s="53">
        <v>0</v>
      </c>
      <c r="AE37" s="53">
        <v>0</v>
      </c>
      <c r="AF37" s="53">
        <v>0</v>
      </c>
      <c r="AG37" s="53">
        <v>0</v>
      </c>
    </row>
    <row r="38" spans="1:33" ht="14.1" customHeight="1" x14ac:dyDescent="0.2">
      <c r="A38" s="89" t="s">
        <v>212</v>
      </c>
      <c r="B38" s="89"/>
      <c r="C38" s="54"/>
      <c r="D38" s="53"/>
      <c r="E38" s="53">
        <v>0</v>
      </c>
      <c r="F38" s="53">
        <v>0</v>
      </c>
      <c r="G38" s="53">
        <v>0</v>
      </c>
      <c r="H38" s="53">
        <v>0</v>
      </c>
      <c r="I38" s="54">
        <v>0</v>
      </c>
      <c r="J38" s="53">
        <v>0</v>
      </c>
      <c r="K38" s="53">
        <v>0</v>
      </c>
      <c r="L38" s="54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v>0</v>
      </c>
      <c r="AD38" s="53">
        <v>0</v>
      </c>
      <c r="AE38" s="53">
        <v>0</v>
      </c>
      <c r="AF38" s="53">
        <v>0</v>
      </c>
      <c r="AG38" s="53">
        <v>0</v>
      </c>
    </row>
    <row r="39" spans="1:33" ht="14.1" customHeight="1" x14ac:dyDescent="0.2">
      <c r="A39" s="89" t="s">
        <v>213</v>
      </c>
      <c r="B39" s="89"/>
      <c r="C39" s="54"/>
      <c r="D39" s="53"/>
      <c r="E39" s="53">
        <v>272818</v>
      </c>
      <c r="F39" s="53">
        <v>590318</v>
      </c>
      <c r="G39" s="53">
        <v>605718</v>
      </c>
      <c r="H39" s="53">
        <v>616118</v>
      </c>
      <c r="I39" s="54">
        <v>621675</v>
      </c>
      <c r="J39" s="53">
        <v>624275</v>
      </c>
      <c r="K39" s="53">
        <v>626475</v>
      </c>
      <c r="L39" s="54">
        <v>629819</v>
      </c>
      <c r="M39" s="53">
        <v>630878</v>
      </c>
      <c r="N39" s="53">
        <v>631880</v>
      </c>
      <c r="O39" s="53">
        <v>632585</v>
      </c>
      <c r="P39" s="53">
        <v>632887</v>
      </c>
      <c r="Q39" s="53">
        <v>633047</v>
      </c>
      <c r="R39" s="53">
        <v>633207</v>
      </c>
      <c r="S39" s="53">
        <v>633357</v>
      </c>
      <c r="T39" s="53">
        <v>633808</v>
      </c>
      <c r="U39" s="53">
        <v>635508</v>
      </c>
      <c r="V39" s="53">
        <v>637107</v>
      </c>
      <c r="W39" s="53">
        <v>637857</v>
      </c>
      <c r="X39" s="53">
        <v>638857</v>
      </c>
      <c r="Y39" s="53">
        <v>640922</v>
      </c>
      <c r="Z39" s="53">
        <v>641422</v>
      </c>
      <c r="AA39" s="53">
        <v>642972</v>
      </c>
      <c r="AB39" s="53">
        <v>643272</v>
      </c>
      <c r="AC39" s="53">
        <v>643572</v>
      </c>
      <c r="AD39" s="53">
        <v>643771</v>
      </c>
      <c r="AE39" s="53">
        <v>643979</v>
      </c>
      <c r="AF39" s="53">
        <v>643979</v>
      </c>
      <c r="AG39" s="53">
        <v>644582</v>
      </c>
    </row>
    <row r="40" spans="1:33" ht="14.1" customHeight="1" x14ac:dyDescent="0.2"/>
    <row r="41" spans="1:33" ht="14.1" customHeight="1" x14ac:dyDescent="0.2"/>
    <row r="42" spans="1:33" ht="14.1" customHeight="1" x14ac:dyDescent="0.2"/>
    <row r="43" spans="1:33" ht="14.1" customHeight="1" x14ac:dyDescent="0.2"/>
    <row r="44" spans="1:33" ht="14.1" customHeight="1" x14ac:dyDescent="0.2"/>
    <row r="45" spans="1:33" ht="14.1" customHeight="1" x14ac:dyDescent="0.2"/>
    <row r="46" spans="1:33" ht="14.1" customHeight="1" x14ac:dyDescent="0.2"/>
    <row r="47" spans="1:33" ht="14.1" customHeight="1" x14ac:dyDescent="0.2"/>
    <row r="48" spans="1:33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</sheetData>
  <mergeCells count="17">
    <mergeCell ref="A4:B4"/>
    <mergeCell ref="A5:A15"/>
    <mergeCell ref="A27:B27"/>
    <mergeCell ref="A25:B25"/>
    <mergeCell ref="A26:B26"/>
    <mergeCell ref="A38:B38"/>
    <mergeCell ref="A39:B39"/>
    <mergeCell ref="A16:B16"/>
    <mergeCell ref="A17:B17"/>
    <mergeCell ref="A18:B18"/>
    <mergeCell ref="A19:B19"/>
    <mergeCell ref="A20:B20"/>
    <mergeCell ref="A21:B21"/>
    <mergeCell ref="A22:B22"/>
    <mergeCell ref="A31:B31"/>
    <mergeCell ref="A33:B33"/>
    <mergeCell ref="A23:B23"/>
  </mergeCells>
  <phoneticPr fontId="2"/>
  <pageMargins left="0.78740157480314965" right="0.78740157480314965" top="0.59055118110236227" bottom="0.47244094488188981" header="0" footer="0.27559055118110237"/>
  <pageSetup paperSize="9" orientation="landscape" r:id="rId1"/>
  <headerFooter alignWithMargins="0">
    <oddFooter>&amp;C-&amp;P--</oddFooter>
  </headerFooter>
  <colBreaks count="1" manualBreakCount="1">
    <brk id="13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556"/>
  <sheetViews>
    <sheetView view="pageBreakPreview" zoomScaleNormal="100" zoomScaleSheetLayoutView="100" workbookViewId="0">
      <pane xSplit="1" ySplit="3" topLeftCell="Z23" activePane="bottomRight" state="frozen"/>
      <selection pane="topRight" activeCell="B1" sqref="B1"/>
      <selection pane="bottomLeft" activeCell="A2" sqref="A2"/>
      <selection pane="bottomRight" activeCell="AD38" sqref="AD38"/>
    </sheetView>
  </sheetViews>
  <sheetFormatPr defaultColWidth="9" defaultRowHeight="12" x14ac:dyDescent="0.15"/>
  <cols>
    <col min="1" max="1" width="24.77734375" style="1" customWidth="1"/>
    <col min="2" max="3" width="8.6640625" style="1" hidden="1" customWidth="1"/>
    <col min="4" max="9" width="9.77734375" style="1" customWidth="1"/>
    <col min="10" max="11" width="9.77734375" style="6" customWidth="1"/>
    <col min="12" max="12" width="9.77734375" style="1" customWidth="1"/>
    <col min="13" max="13" width="9.77734375" style="66" customWidth="1"/>
    <col min="14" max="32" width="9.77734375" style="1" customWidth="1"/>
    <col min="33" max="33" width="8.6640625" style="1" customWidth="1"/>
    <col min="34" max="34" width="10.44140625" style="1" customWidth="1"/>
    <col min="35" max="35" width="8.6640625" style="1" customWidth="1"/>
    <col min="36" max="16384" width="9" style="1"/>
  </cols>
  <sheetData>
    <row r="1" spans="1:32" ht="15" customHeight="1" x14ac:dyDescent="0.2">
      <c r="A1" s="28" t="s">
        <v>95</v>
      </c>
      <c r="K1" s="29" t="str">
        <f>財政指標!$L$1</f>
        <v>那須町</v>
      </c>
      <c r="L1" s="66"/>
      <c r="U1" s="70" t="str">
        <f>財政指標!$L$1</f>
        <v>那須町</v>
      </c>
      <c r="V1" s="66"/>
      <c r="W1" s="29"/>
      <c r="X1" s="66"/>
      <c r="Y1" s="66"/>
      <c r="Z1" s="66"/>
      <c r="AA1" s="66"/>
      <c r="AB1" s="66"/>
      <c r="AC1" s="66"/>
      <c r="AE1" s="70" t="str">
        <f>財政指標!$L$1</f>
        <v>那須町</v>
      </c>
      <c r="AF1" s="66"/>
    </row>
    <row r="2" spans="1:32" ht="15" customHeight="1" x14ac:dyDescent="0.15">
      <c r="K2" s="1"/>
      <c r="L2" s="22" t="s">
        <v>169</v>
      </c>
      <c r="U2" s="18"/>
      <c r="V2" s="18" t="s">
        <v>169</v>
      </c>
      <c r="X2" s="22"/>
      <c r="Y2" s="18"/>
      <c r="Z2" s="18"/>
      <c r="AA2" s="18"/>
      <c r="AB2" s="18"/>
      <c r="AC2" s="18"/>
      <c r="AE2" s="18"/>
      <c r="AF2" s="18" t="s">
        <v>169</v>
      </c>
    </row>
    <row r="3" spans="1:32" ht="15" customHeight="1" x14ac:dyDescent="0.15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165</v>
      </c>
      <c r="K3" s="5" t="s">
        <v>166</v>
      </c>
      <c r="L3" s="2" t="s">
        <v>167</v>
      </c>
      <c r="M3" s="2" t="s">
        <v>175</v>
      </c>
      <c r="N3" s="2" t="s">
        <v>182</v>
      </c>
      <c r="O3" s="2" t="s">
        <v>185</v>
      </c>
      <c r="P3" s="2" t="s">
        <v>186</v>
      </c>
      <c r="Q3" s="2" t="s">
        <v>194</v>
      </c>
      <c r="R3" s="2" t="s">
        <v>205</v>
      </c>
      <c r="S3" s="2" t="s">
        <v>207</v>
      </c>
      <c r="T3" s="2" t="s">
        <v>215</v>
      </c>
      <c r="U3" s="2" t="s">
        <v>220</v>
      </c>
      <c r="V3" s="2" t="s">
        <v>222</v>
      </c>
      <c r="W3" s="74" t="s">
        <v>224</v>
      </c>
      <c r="X3" s="74" t="s">
        <v>226</v>
      </c>
      <c r="Y3" s="48" t="s">
        <v>234</v>
      </c>
      <c r="Z3" s="48" t="s">
        <v>235</v>
      </c>
      <c r="AA3" s="48" t="s">
        <v>236</v>
      </c>
      <c r="AB3" s="48" t="s">
        <v>231</v>
      </c>
      <c r="AC3" s="48" t="s">
        <v>238</v>
      </c>
      <c r="AD3" s="48" t="s">
        <v>244</v>
      </c>
      <c r="AE3" s="48" t="str">
        <f>財政指標!AF3</f>
        <v>１８(H30)</v>
      </c>
      <c r="AF3" s="48" t="str">
        <f>財政指標!AG3</f>
        <v>１９(R1)</v>
      </c>
    </row>
    <row r="4" spans="1:32" ht="15" customHeight="1" x14ac:dyDescent="0.15">
      <c r="A4" s="3" t="s">
        <v>115</v>
      </c>
      <c r="B4" s="15"/>
      <c r="C4" s="15"/>
      <c r="D4" s="15">
        <v>4249848</v>
      </c>
      <c r="E4" s="15">
        <v>4354382</v>
      </c>
      <c r="F4" s="15">
        <v>4575269</v>
      </c>
      <c r="G4" s="15">
        <v>4689877</v>
      </c>
      <c r="H4" s="15">
        <v>4963337</v>
      </c>
      <c r="I4" s="15">
        <v>5252319</v>
      </c>
      <c r="J4" s="15">
        <v>5168645</v>
      </c>
      <c r="K4" s="15">
        <v>5100757</v>
      </c>
      <c r="L4" s="15">
        <v>5248552</v>
      </c>
      <c r="M4" s="15">
        <v>5086005</v>
      </c>
      <c r="N4" s="15">
        <v>5126207</v>
      </c>
      <c r="O4" s="15">
        <v>5146220</v>
      </c>
      <c r="P4" s="15">
        <v>4851220</v>
      </c>
      <c r="Q4" s="15">
        <v>5024163</v>
      </c>
      <c r="R4" s="15">
        <v>5039241</v>
      </c>
      <c r="S4" s="15">
        <v>5002575</v>
      </c>
      <c r="T4" s="15">
        <v>5291718</v>
      </c>
      <c r="U4" s="15">
        <v>5386815</v>
      </c>
      <c r="V4" s="15">
        <v>5264700</v>
      </c>
      <c r="W4" s="15">
        <v>5194393</v>
      </c>
      <c r="X4" s="15">
        <v>5112052</v>
      </c>
      <c r="Y4" s="15">
        <v>5045913</v>
      </c>
      <c r="Z4" s="15">
        <v>5024395</v>
      </c>
      <c r="AA4" s="15">
        <v>5173669</v>
      </c>
      <c r="AB4" s="15">
        <v>5000536</v>
      </c>
      <c r="AC4" s="15">
        <v>5096353</v>
      </c>
      <c r="AD4" s="15">
        <v>5159849</v>
      </c>
      <c r="AE4" s="15">
        <v>5105756</v>
      </c>
      <c r="AF4" s="15">
        <v>5225118</v>
      </c>
    </row>
    <row r="5" spans="1:32" ht="15" customHeight="1" x14ac:dyDescent="0.15">
      <c r="A5" s="3" t="s">
        <v>116</v>
      </c>
      <c r="B5" s="15"/>
      <c r="C5" s="15"/>
      <c r="D5" s="15">
        <v>265680</v>
      </c>
      <c r="E5" s="15">
        <v>281503</v>
      </c>
      <c r="F5" s="15">
        <v>302295</v>
      </c>
      <c r="G5" s="15">
        <v>308316</v>
      </c>
      <c r="H5" s="15">
        <v>317893</v>
      </c>
      <c r="I5" s="15">
        <v>325549</v>
      </c>
      <c r="J5" s="15">
        <v>233002</v>
      </c>
      <c r="K5" s="15">
        <v>186633</v>
      </c>
      <c r="L5" s="15">
        <v>191478</v>
      </c>
      <c r="M5" s="15">
        <v>197276</v>
      </c>
      <c r="N5" s="15">
        <v>198712</v>
      </c>
      <c r="O5" s="15">
        <v>200693</v>
      </c>
      <c r="P5" s="15">
        <v>211320</v>
      </c>
      <c r="Q5" s="15">
        <v>269159</v>
      </c>
      <c r="R5" s="15">
        <v>315301</v>
      </c>
      <c r="S5" s="15">
        <v>406362</v>
      </c>
      <c r="T5" s="15">
        <v>214713</v>
      </c>
      <c r="U5" s="15">
        <v>207122</v>
      </c>
      <c r="V5" s="15">
        <v>193730</v>
      </c>
      <c r="W5" s="15">
        <v>188236</v>
      </c>
      <c r="X5" s="15">
        <v>183463</v>
      </c>
      <c r="Y5" s="15">
        <v>172064</v>
      </c>
      <c r="Z5" s="15">
        <v>164910</v>
      </c>
      <c r="AA5" s="15">
        <v>156147</v>
      </c>
      <c r="AB5" s="15">
        <v>163932</v>
      </c>
      <c r="AC5" s="15">
        <v>162349</v>
      </c>
      <c r="AD5" s="15">
        <v>161674</v>
      </c>
      <c r="AE5" s="15">
        <v>163029</v>
      </c>
      <c r="AF5" s="15">
        <v>173959</v>
      </c>
    </row>
    <row r="6" spans="1:32" ht="15" customHeight="1" x14ac:dyDescent="0.15">
      <c r="A6" s="3" t="s">
        <v>198</v>
      </c>
      <c r="B6" s="15"/>
      <c r="C6" s="15"/>
      <c r="D6" s="15">
        <v>93096</v>
      </c>
      <c r="E6" s="15">
        <v>70793</v>
      </c>
      <c r="F6" s="15">
        <v>77345</v>
      </c>
      <c r="G6" s="15">
        <v>100335</v>
      </c>
      <c r="H6" s="15">
        <v>69101</v>
      </c>
      <c r="I6" s="15">
        <v>37988</v>
      </c>
      <c r="J6" s="15">
        <v>29940</v>
      </c>
      <c r="K6" s="15">
        <v>23801</v>
      </c>
      <c r="L6" s="15">
        <v>22009</v>
      </c>
      <c r="M6" s="15">
        <v>91460</v>
      </c>
      <c r="N6" s="15">
        <v>92177</v>
      </c>
      <c r="O6" s="15">
        <v>29663</v>
      </c>
      <c r="P6" s="15">
        <v>20840</v>
      </c>
      <c r="Q6" s="15">
        <v>20733</v>
      </c>
      <c r="R6" s="15">
        <v>11918</v>
      </c>
      <c r="S6" s="15">
        <v>8084</v>
      </c>
      <c r="T6" s="15">
        <v>10824</v>
      </c>
      <c r="U6" s="15">
        <v>10855</v>
      </c>
      <c r="V6" s="15">
        <v>8784</v>
      </c>
      <c r="W6" s="15">
        <v>7497</v>
      </c>
      <c r="X6" s="15">
        <v>5909</v>
      </c>
      <c r="Y6" s="15">
        <v>5255</v>
      </c>
      <c r="Z6" s="15">
        <v>4889</v>
      </c>
      <c r="AA6" s="15">
        <v>4308</v>
      </c>
      <c r="AB6" s="15">
        <v>3517</v>
      </c>
      <c r="AC6" s="15">
        <v>2034</v>
      </c>
      <c r="AD6" s="15">
        <v>3820</v>
      </c>
      <c r="AE6" s="15">
        <v>4129</v>
      </c>
      <c r="AF6" s="15">
        <v>1664</v>
      </c>
    </row>
    <row r="7" spans="1:32" ht="15" customHeight="1" x14ac:dyDescent="0.15">
      <c r="A7" s="3" t="s">
        <v>199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>
        <v>3245</v>
      </c>
      <c r="R7" s="15">
        <v>5611</v>
      </c>
      <c r="S7" s="15">
        <v>8693</v>
      </c>
      <c r="T7" s="15">
        <v>9604</v>
      </c>
      <c r="U7" s="15">
        <v>3456</v>
      </c>
      <c r="V7" s="15">
        <v>2691</v>
      </c>
      <c r="W7" s="15">
        <v>3402</v>
      </c>
      <c r="X7" s="15">
        <v>3936</v>
      </c>
      <c r="Y7" s="15">
        <v>4626</v>
      </c>
      <c r="Z7" s="15">
        <v>9428</v>
      </c>
      <c r="AA7" s="15">
        <v>17884</v>
      </c>
      <c r="AB7" s="15">
        <v>13687</v>
      </c>
      <c r="AC7" s="15">
        <v>7814</v>
      </c>
      <c r="AD7" s="15">
        <v>11651</v>
      </c>
      <c r="AE7" s="15">
        <v>8762</v>
      </c>
      <c r="AF7" s="15">
        <v>10435</v>
      </c>
    </row>
    <row r="8" spans="1:32" ht="15" customHeight="1" x14ac:dyDescent="0.15">
      <c r="A8" s="3" t="s">
        <v>200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>
        <v>3768</v>
      </c>
      <c r="R8" s="15">
        <v>8253</v>
      </c>
      <c r="S8" s="15">
        <v>6351</v>
      </c>
      <c r="T8" s="15">
        <v>5544</v>
      </c>
      <c r="U8" s="15">
        <v>2001</v>
      </c>
      <c r="V8" s="15">
        <v>1590</v>
      </c>
      <c r="W8" s="15">
        <v>1312</v>
      </c>
      <c r="X8" s="15">
        <v>1026</v>
      </c>
      <c r="Y8" s="15">
        <v>1346</v>
      </c>
      <c r="Z8" s="15">
        <v>15177</v>
      </c>
      <c r="AA8" s="15">
        <v>9738</v>
      </c>
      <c r="AB8" s="15">
        <v>11764</v>
      </c>
      <c r="AC8" s="15">
        <v>4517</v>
      </c>
      <c r="AD8" s="15">
        <v>12369</v>
      </c>
      <c r="AE8" s="15">
        <v>7861</v>
      </c>
      <c r="AF8" s="15">
        <v>7227</v>
      </c>
    </row>
    <row r="9" spans="1:32" ht="15" customHeight="1" x14ac:dyDescent="0.15">
      <c r="A9" s="3" t="s">
        <v>117</v>
      </c>
      <c r="B9" s="15"/>
      <c r="C9" s="15"/>
      <c r="D9" s="15"/>
      <c r="E9" s="15"/>
      <c r="F9" s="15"/>
      <c r="G9" s="15"/>
      <c r="H9" s="15"/>
      <c r="I9" s="15"/>
      <c r="J9" s="15">
        <v>63227</v>
      </c>
      <c r="K9" s="15">
        <v>286358</v>
      </c>
      <c r="L9" s="15">
        <v>271685</v>
      </c>
      <c r="M9" s="15">
        <v>280181</v>
      </c>
      <c r="N9" s="15">
        <v>272553</v>
      </c>
      <c r="O9" s="15">
        <v>242354</v>
      </c>
      <c r="P9" s="15">
        <v>280043</v>
      </c>
      <c r="Q9" s="15">
        <v>309052</v>
      </c>
      <c r="R9" s="15">
        <v>285440</v>
      </c>
      <c r="S9" s="15">
        <v>295281</v>
      </c>
      <c r="T9" s="15">
        <v>287865</v>
      </c>
      <c r="U9" s="15">
        <v>266095</v>
      </c>
      <c r="V9" s="15">
        <v>281945</v>
      </c>
      <c r="W9" s="15">
        <v>281461</v>
      </c>
      <c r="X9" s="15">
        <v>279737</v>
      </c>
      <c r="Y9" s="15">
        <v>280036</v>
      </c>
      <c r="Z9" s="15">
        <v>277649</v>
      </c>
      <c r="AA9" s="15">
        <v>333357</v>
      </c>
      <c r="AB9" s="15">
        <v>540857</v>
      </c>
      <c r="AC9" s="15">
        <v>478162</v>
      </c>
      <c r="AD9" s="15">
        <v>495567</v>
      </c>
      <c r="AE9" s="15">
        <v>512291</v>
      </c>
      <c r="AF9" s="15">
        <v>484550</v>
      </c>
    </row>
    <row r="10" spans="1:32" ht="15" customHeight="1" x14ac:dyDescent="0.15">
      <c r="A10" s="3" t="s">
        <v>118</v>
      </c>
      <c r="B10" s="15"/>
      <c r="C10" s="15"/>
      <c r="D10" s="15">
        <v>150490</v>
      </c>
      <c r="E10" s="15">
        <v>143319</v>
      </c>
      <c r="F10" s="15">
        <v>138510</v>
      </c>
      <c r="G10" s="15">
        <v>147387</v>
      </c>
      <c r="H10" s="15">
        <v>138581</v>
      </c>
      <c r="I10" s="15">
        <v>136063</v>
      </c>
      <c r="J10" s="15">
        <v>142637</v>
      </c>
      <c r="K10" s="15">
        <v>133079</v>
      </c>
      <c r="L10" s="15">
        <v>122695</v>
      </c>
      <c r="M10" s="15">
        <v>112023</v>
      </c>
      <c r="N10" s="15">
        <v>108606</v>
      </c>
      <c r="O10" s="15">
        <v>93311</v>
      </c>
      <c r="P10" s="15">
        <v>89990</v>
      </c>
      <c r="Q10" s="15">
        <v>83296</v>
      </c>
      <c r="R10" s="15">
        <v>78074</v>
      </c>
      <c r="S10" s="15">
        <v>82343</v>
      </c>
      <c r="T10" s="15">
        <v>84536</v>
      </c>
      <c r="U10" s="15">
        <v>84061</v>
      </c>
      <c r="V10" s="15">
        <v>81915</v>
      </c>
      <c r="W10" s="15">
        <v>79441</v>
      </c>
      <c r="X10" s="15">
        <v>53146</v>
      </c>
      <c r="Y10" s="15">
        <v>64313</v>
      </c>
      <c r="Z10" s="15">
        <v>65358</v>
      </c>
      <c r="AA10" s="15">
        <v>59006</v>
      </c>
      <c r="AB10" s="15">
        <v>59138</v>
      </c>
      <c r="AC10" s="15">
        <v>58630</v>
      </c>
      <c r="AD10" s="15">
        <v>57741</v>
      </c>
      <c r="AE10" s="15">
        <v>54101</v>
      </c>
      <c r="AF10" s="15">
        <v>53105</v>
      </c>
    </row>
    <row r="11" spans="1:32" ht="15" customHeight="1" x14ac:dyDescent="0.15">
      <c r="A11" s="3" t="s">
        <v>119</v>
      </c>
      <c r="B11" s="15"/>
      <c r="C11" s="15"/>
      <c r="D11" s="15">
        <v>40553</v>
      </c>
      <c r="E11" s="15">
        <v>59880</v>
      </c>
      <c r="F11" s="15">
        <v>61081</v>
      </c>
      <c r="G11" s="15">
        <v>58491</v>
      </c>
      <c r="H11" s="15">
        <v>58541</v>
      </c>
      <c r="I11" s="15">
        <v>60100</v>
      </c>
      <c r="J11" s="15">
        <v>135715</v>
      </c>
      <c r="K11" s="15">
        <v>128725</v>
      </c>
      <c r="L11" s="15">
        <v>127975</v>
      </c>
      <c r="M11" s="15">
        <v>13339</v>
      </c>
      <c r="N11" s="15">
        <v>0</v>
      </c>
      <c r="O11" s="15">
        <v>0</v>
      </c>
      <c r="P11" s="15">
        <v>0</v>
      </c>
      <c r="Q11" s="15">
        <v>492</v>
      </c>
      <c r="R11" s="15">
        <v>492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/>
      <c r="Z11" s="15"/>
      <c r="AA11" s="15"/>
      <c r="AB11" s="15"/>
      <c r="AC11" s="15"/>
      <c r="AD11" s="15"/>
      <c r="AE11" s="15"/>
      <c r="AF11" s="15"/>
    </row>
    <row r="12" spans="1:32" ht="15" customHeight="1" x14ac:dyDescent="0.15">
      <c r="A12" s="3" t="s">
        <v>120</v>
      </c>
      <c r="B12" s="15"/>
      <c r="C12" s="15"/>
      <c r="D12" s="15">
        <v>209589</v>
      </c>
      <c r="E12" s="15">
        <v>192432</v>
      </c>
      <c r="F12" s="15">
        <v>165077</v>
      </c>
      <c r="G12" s="15">
        <v>183370</v>
      </c>
      <c r="H12" s="15">
        <v>194929</v>
      </c>
      <c r="I12" s="15">
        <v>193090</v>
      </c>
      <c r="J12" s="15">
        <v>156780</v>
      </c>
      <c r="K12" s="15">
        <v>137904</v>
      </c>
      <c r="L12" s="15">
        <v>137183</v>
      </c>
      <c r="M12" s="15">
        <v>130565</v>
      </c>
      <c r="N12" s="15">
        <v>134530</v>
      </c>
      <c r="O12" s="15">
        <v>119111</v>
      </c>
      <c r="P12" s="15">
        <v>134546</v>
      </c>
      <c r="Q12" s="15">
        <v>126861</v>
      </c>
      <c r="R12" s="15">
        <v>133310</v>
      </c>
      <c r="S12" s="15">
        <v>126607</v>
      </c>
      <c r="T12" s="15">
        <v>126936</v>
      </c>
      <c r="U12" s="15">
        <v>105896</v>
      </c>
      <c r="V12" s="15">
        <v>66334</v>
      </c>
      <c r="W12" s="15">
        <v>55811</v>
      </c>
      <c r="X12" s="15">
        <v>42115</v>
      </c>
      <c r="Y12" s="15">
        <v>59390</v>
      </c>
      <c r="Z12" s="15">
        <v>50149</v>
      </c>
      <c r="AA12" s="15">
        <v>24166</v>
      </c>
      <c r="AB12" s="15">
        <v>37261</v>
      </c>
      <c r="AC12" s="15">
        <v>38417</v>
      </c>
      <c r="AD12" s="15">
        <v>44831</v>
      </c>
      <c r="AE12" s="15">
        <v>58578</v>
      </c>
      <c r="AF12" s="15">
        <v>25839</v>
      </c>
    </row>
    <row r="13" spans="1:32" ht="15" customHeight="1" x14ac:dyDescent="0.15">
      <c r="A13" s="3" t="s">
        <v>249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8129</v>
      </c>
    </row>
    <row r="14" spans="1:32" ht="15" customHeight="1" x14ac:dyDescent="0.15">
      <c r="A14" s="3" t="s">
        <v>121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>
        <v>56934</v>
      </c>
      <c r="M14" s="15">
        <v>67063</v>
      </c>
      <c r="N14" s="15">
        <v>69646</v>
      </c>
      <c r="O14" s="15">
        <v>69901</v>
      </c>
      <c r="P14" s="15">
        <v>71700</v>
      </c>
      <c r="Q14" s="15">
        <v>64187</v>
      </c>
      <c r="R14" s="15">
        <v>74814</v>
      </c>
      <c r="S14" s="15">
        <v>49071</v>
      </c>
      <c r="T14" s="15">
        <v>14463</v>
      </c>
      <c r="U14" s="15">
        <v>29518</v>
      </c>
      <c r="V14" s="15">
        <v>44131</v>
      </c>
      <c r="W14" s="15">
        <v>46597</v>
      </c>
      <c r="X14" s="15">
        <v>49555</v>
      </c>
      <c r="Y14" s="15">
        <v>8116</v>
      </c>
      <c r="Z14" s="15">
        <v>7900</v>
      </c>
      <c r="AA14" s="15">
        <v>6594</v>
      </c>
      <c r="AB14" s="15">
        <v>7214</v>
      </c>
      <c r="AC14" s="15">
        <v>6923</v>
      </c>
      <c r="AD14" s="15">
        <v>7491</v>
      </c>
      <c r="AE14" s="15">
        <v>8241</v>
      </c>
      <c r="AF14" s="15">
        <v>65288</v>
      </c>
    </row>
    <row r="15" spans="1:32" ht="15" customHeight="1" x14ac:dyDescent="0.15">
      <c r="A15" s="3" t="s">
        <v>122</v>
      </c>
      <c r="B15" s="15"/>
      <c r="C15" s="15"/>
      <c r="D15" s="15">
        <v>1614202</v>
      </c>
      <c r="E15" s="15">
        <v>1502234</v>
      </c>
      <c r="F15" s="15">
        <v>1460081</v>
      </c>
      <c r="G15" s="15">
        <v>1294082</v>
      </c>
      <c r="H15" s="15">
        <v>1403141</v>
      </c>
      <c r="I15" s="15">
        <v>1157781</v>
      </c>
      <c r="J15" s="15">
        <v>1160481</v>
      </c>
      <c r="K15" s="15">
        <v>1660208</v>
      </c>
      <c r="L15" s="15">
        <v>1669082</v>
      </c>
      <c r="M15" s="15">
        <v>1873242</v>
      </c>
      <c r="N15" s="15">
        <v>1455111</v>
      </c>
      <c r="O15" s="15">
        <v>1189224</v>
      </c>
      <c r="P15" s="15">
        <v>1103179</v>
      </c>
      <c r="Q15" s="15">
        <v>1007424</v>
      </c>
      <c r="R15" s="15">
        <v>1005150</v>
      </c>
      <c r="S15" s="15">
        <v>1246722</v>
      </c>
      <c r="T15" s="15">
        <v>1079210</v>
      </c>
      <c r="U15" s="15">
        <v>1262568</v>
      </c>
      <c r="V15" s="15">
        <v>1510028</v>
      </c>
      <c r="W15" s="15">
        <v>1541596</v>
      </c>
      <c r="X15" s="15">
        <v>2079754</v>
      </c>
      <c r="Y15" s="15">
        <v>1493241</v>
      </c>
      <c r="Z15" s="15">
        <v>1537970</v>
      </c>
      <c r="AA15" s="15">
        <v>1851509</v>
      </c>
      <c r="AB15" s="15">
        <v>1813045</v>
      </c>
      <c r="AC15" s="15">
        <v>1682103</v>
      </c>
      <c r="AD15" s="15">
        <v>1593815</v>
      </c>
      <c r="AE15" s="15">
        <v>1577217</v>
      </c>
      <c r="AF15" s="15">
        <v>1939213</v>
      </c>
    </row>
    <row r="16" spans="1:32" ht="15" customHeight="1" x14ac:dyDescent="0.15">
      <c r="A16" s="3" t="s">
        <v>123</v>
      </c>
      <c r="B16" s="15"/>
      <c r="C16" s="15"/>
      <c r="D16" s="15">
        <v>1435862</v>
      </c>
      <c r="E16" s="15">
        <v>1319983</v>
      </c>
      <c r="F16" s="15"/>
      <c r="G16" s="15"/>
      <c r="H16" s="15"/>
      <c r="I16" s="15"/>
      <c r="J16" s="15">
        <v>972361</v>
      </c>
      <c r="K16" s="15">
        <v>1013608</v>
      </c>
      <c r="L16" s="15">
        <v>1277166</v>
      </c>
      <c r="M16" s="15">
        <v>1609124</v>
      </c>
      <c r="N16" s="15">
        <v>1222097</v>
      </c>
      <c r="O16" s="15">
        <v>956569</v>
      </c>
      <c r="P16" s="15">
        <v>873114</v>
      </c>
      <c r="Q16" s="15">
        <v>801750</v>
      </c>
      <c r="R16" s="15">
        <v>809061</v>
      </c>
      <c r="S16" s="15">
        <v>1066701</v>
      </c>
      <c r="T16" s="15">
        <v>880180</v>
      </c>
      <c r="U16" s="15">
        <v>1057290</v>
      </c>
      <c r="V16" s="15">
        <v>1289924</v>
      </c>
      <c r="W16" s="15">
        <v>1311149</v>
      </c>
      <c r="X16" s="15">
        <v>1261660</v>
      </c>
      <c r="Y16" s="15">
        <v>1259146</v>
      </c>
      <c r="Z16" s="15">
        <v>1254052</v>
      </c>
      <c r="AA16" s="15">
        <v>1208979</v>
      </c>
      <c r="AB16" s="15">
        <v>1329186</v>
      </c>
      <c r="AC16" s="15">
        <v>1314171</v>
      </c>
      <c r="AD16" s="15">
        <v>1310861</v>
      </c>
      <c r="AE16" s="15">
        <v>1287529</v>
      </c>
      <c r="AF16" s="15">
        <v>1320322</v>
      </c>
    </row>
    <row r="17" spans="1:38" ht="15" customHeight="1" x14ac:dyDescent="0.15">
      <c r="A17" s="3" t="s">
        <v>124</v>
      </c>
      <c r="B17" s="15"/>
      <c r="C17" s="15"/>
      <c r="D17" s="15">
        <v>178340</v>
      </c>
      <c r="E17" s="15">
        <v>182251</v>
      </c>
      <c r="F17" s="15"/>
      <c r="G17" s="15"/>
      <c r="H17" s="15"/>
      <c r="I17" s="15"/>
      <c r="J17" s="15">
        <v>188120</v>
      </c>
      <c r="K17" s="15">
        <v>646600</v>
      </c>
      <c r="L17" s="15">
        <v>391916</v>
      </c>
      <c r="M17" s="15">
        <v>264118</v>
      </c>
      <c r="N17" s="15">
        <v>233014</v>
      </c>
      <c r="O17" s="15">
        <v>232655</v>
      </c>
      <c r="P17" s="15">
        <v>230065</v>
      </c>
      <c r="Q17" s="15">
        <v>205674</v>
      </c>
      <c r="R17" s="15">
        <v>196089</v>
      </c>
      <c r="S17" s="15">
        <v>180021</v>
      </c>
      <c r="T17" s="15">
        <v>199030</v>
      </c>
      <c r="U17" s="15">
        <v>205278</v>
      </c>
      <c r="V17" s="15">
        <v>220104</v>
      </c>
      <c r="W17" s="15">
        <v>230447</v>
      </c>
      <c r="X17" s="15">
        <v>324362</v>
      </c>
      <c r="Y17" s="15">
        <v>200686</v>
      </c>
      <c r="Z17" s="15">
        <v>193750</v>
      </c>
      <c r="AA17" s="15">
        <v>214150</v>
      </c>
      <c r="AB17" s="15">
        <v>241209</v>
      </c>
      <c r="AC17" s="15">
        <v>225378</v>
      </c>
      <c r="AD17" s="15">
        <v>239497</v>
      </c>
      <c r="AE17" s="15">
        <v>255015</v>
      </c>
      <c r="AF17" s="15">
        <v>340796</v>
      </c>
    </row>
    <row r="18" spans="1:38" ht="15" customHeight="1" x14ac:dyDescent="0.15">
      <c r="A18" s="3" t="s">
        <v>227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>
        <v>493732</v>
      </c>
      <c r="Y18" s="15">
        <v>33409</v>
      </c>
      <c r="Z18" s="15">
        <v>90168</v>
      </c>
      <c r="AA18" s="15">
        <v>428380</v>
      </c>
      <c r="AB18" s="15">
        <v>242650</v>
      </c>
      <c r="AC18" s="15">
        <v>142554</v>
      </c>
      <c r="AD18" s="15">
        <v>43457</v>
      </c>
      <c r="AE18" s="15">
        <v>34673</v>
      </c>
      <c r="AF18" s="15">
        <v>278095</v>
      </c>
    </row>
    <row r="19" spans="1:38" ht="15" customHeight="1" x14ac:dyDescent="0.15">
      <c r="A19" s="3" t="s">
        <v>125</v>
      </c>
      <c r="B19" s="15"/>
      <c r="C19" s="15"/>
      <c r="D19" s="15">
        <v>7442</v>
      </c>
      <c r="E19" s="15">
        <v>7716</v>
      </c>
      <c r="F19" s="15">
        <v>8034</v>
      </c>
      <c r="G19" s="15">
        <v>7681</v>
      </c>
      <c r="H19" s="15">
        <v>7211</v>
      </c>
      <c r="I19" s="15">
        <v>7548</v>
      </c>
      <c r="J19" s="15">
        <v>7184</v>
      </c>
      <c r="K19" s="15">
        <v>6836</v>
      </c>
      <c r="L19" s="15">
        <v>7062</v>
      </c>
      <c r="M19" s="15">
        <v>6021</v>
      </c>
      <c r="N19" s="15">
        <v>5734</v>
      </c>
      <c r="O19" s="15">
        <v>5580</v>
      </c>
      <c r="P19" s="15">
        <v>5884</v>
      </c>
      <c r="Q19" s="15">
        <v>5265</v>
      </c>
      <c r="R19" s="15">
        <v>5097</v>
      </c>
      <c r="S19" s="15">
        <v>5554</v>
      </c>
      <c r="T19" s="15">
        <v>5364</v>
      </c>
      <c r="U19" s="15">
        <v>4589</v>
      </c>
      <c r="V19" s="15">
        <v>4533</v>
      </c>
      <c r="W19" s="15">
        <v>4402</v>
      </c>
      <c r="X19" s="15">
        <v>4401</v>
      </c>
      <c r="Y19" s="15">
        <v>4074</v>
      </c>
      <c r="Z19" s="15">
        <v>3758</v>
      </c>
      <c r="AA19" s="15">
        <v>3612</v>
      </c>
      <c r="AB19" s="15">
        <v>3767</v>
      </c>
      <c r="AC19" s="15">
        <v>3130</v>
      </c>
      <c r="AD19" s="15">
        <v>2945</v>
      </c>
      <c r="AE19" s="15">
        <v>2821</v>
      </c>
      <c r="AF19" s="15">
        <v>2794</v>
      </c>
    </row>
    <row r="20" spans="1:38" ht="15" customHeight="1" x14ac:dyDescent="0.15">
      <c r="A20" s="3" t="s">
        <v>126</v>
      </c>
      <c r="B20" s="15"/>
      <c r="C20" s="15"/>
      <c r="D20" s="15">
        <v>18168</v>
      </c>
      <c r="E20" s="15">
        <v>11777</v>
      </c>
      <c r="F20" s="15">
        <v>28679</v>
      </c>
      <c r="G20" s="15">
        <v>28051</v>
      </c>
      <c r="H20" s="15">
        <v>42457</v>
      </c>
      <c r="I20" s="15">
        <v>36495</v>
      </c>
      <c r="J20" s="8">
        <v>46321</v>
      </c>
      <c r="K20" s="9">
        <v>44160</v>
      </c>
      <c r="L20" s="9">
        <v>68333</v>
      </c>
      <c r="M20" s="9">
        <v>57504</v>
      </c>
      <c r="N20" s="9">
        <v>11507</v>
      </c>
      <c r="O20" s="9">
        <v>9481</v>
      </c>
      <c r="P20" s="9">
        <v>7245</v>
      </c>
      <c r="Q20" s="9">
        <v>5440</v>
      </c>
      <c r="R20" s="9">
        <v>5745</v>
      </c>
      <c r="S20" s="9">
        <v>18598</v>
      </c>
      <c r="T20" s="9">
        <v>37511</v>
      </c>
      <c r="U20" s="9">
        <v>13591</v>
      </c>
      <c r="V20" s="9">
        <v>21107</v>
      </c>
      <c r="W20" s="9">
        <v>18372</v>
      </c>
      <c r="X20" s="9">
        <v>25242</v>
      </c>
      <c r="Y20" s="76">
        <v>39711</v>
      </c>
      <c r="Z20" s="76">
        <v>40917</v>
      </c>
      <c r="AA20" s="76">
        <v>34693</v>
      </c>
      <c r="AB20" s="76">
        <v>19056</v>
      </c>
      <c r="AC20" s="76">
        <v>10308</v>
      </c>
      <c r="AD20" s="76">
        <v>8231</v>
      </c>
      <c r="AE20" s="76">
        <v>14377</v>
      </c>
      <c r="AF20" s="76">
        <v>24151</v>
      </c>
    </row>
    <row r="21" spans="1:38" ht="15" customHeight="1" x14ac:dyDescent="0.15">
      <c r="A21" s="3" t="s">
        <v>127</v>
      </c>
      <c r="B21" s="15"/>
      <c r="C21" s="15"/>
      <c r="D21" s="15">
        <v>199413</v>
      </c>
      <c r="E21" s="15">
        <v>220198</v>
      </c>
      <c r="F21" s="15">
        <v>224915</v>
      </c>
      <c r="G21" s="15">
        <v>241091</v>
      </c>
      <c r="H21" s="15">
        <v>240212</v>
      </c>
      <c r="I21" s="15">
        <v>255789</v>
      </c>
      <c r="J21" s="8">
        <v>259225</v>
      </c>
      <c r="K21" s="9">
        <v>262260</v>
      </c>
      <c r="L21" s="9">
        <v>270300</v>
      </c>
      <c r="M21" s="9">
        <v>267665</v>
      </c>
      <c r="N21" s="9">
        <v>260354</v>
      </c>
      <c r="O21" s="9">
        <v>250073</v>
      </c>
      <c r="P21" s="9">
        <v>246421</v>
      </c>
      <c r="Q21" s="9">
        <v>230208</v>
      </c>
      <c r="R21" s="9">
        <v>242184</v>
      </c>
      <c r="S21" s="9">
        <v>238171</v>
      </c>
      <c r="T21" s="9">
        <v>231843</v>
      </c>
      <c r="U21" s="9">
        <v>221157</v>
      </c>
      <c r="V21" s="9">
        <v>225167</v>
      </c>
      <c r="W21" s="9">
        <v>240255</v>
      </c>
      <c r="X21" s="9">
        <v>248658</v>
      </c>
      <c r="Y21" s="76">
        <v>230683</v>
      </c>
      <c r="Z21" s="76">
        <v>233647</v>
      </c>
      <c r="AA21" s="76">
        <v>242021</v>
      </c>
      <c r="AB21" s="76">
        <v>186997</v>
      </c>
      <c r="AC21" s="76">
        <v>171193</v>
      </c>
      <c r="AD21" s="76">
        <v>183275</v>
      </c>
      <c r="AE21" s="76">
        <v>186626</v>
      </c>
      <c r="AF21" s="76">
        <v>162320</v>
      </c>
    </row>
    <row r="22" spans="1:38" ht="15" customHeight="1" x14ac:dyDescent="0.15">
      <c r="A22" s="4" t="s">
        <v>128</v>
      </c>
      <c r="B22" s="15"/>
      <c r="C22" s="15"/>
      <c r="D22" s="15">
        <v>35146</v>
      </c>
      <c r="E22" s="15">
        <v>34754</v>
      </c>
      <c r="F22" s="15">
        <v>40520</v>
      </c>
      <c r="G22" s="15">
        <v>41056</v>
      </c>
      <c r="H22" s="15">
        <v>50594</v>
      </c>
      <c r="I22" s="15">
        <v>47258</v>
      </c>
      <c r="J22" s="8">
        <v>55825</v>
      </c>
      <c r="K22" s="11">
        <v>54731</v>
      </c>
      <c r="L22" s="11">
        <v>56432</v>
      </c>
      <c r="M22" s="11">
        <v>59799</v>
      </c>
      <c r="N22" s="11">
        <v>58077</v>
      </c>
      <c r="O22" s="11">
        <v>58619</v>
      </c>
      <c r="P22" s="11">
        <v>59641</v>
      </c>
      <c r="Q22" s="11">
        <v>57347</v>
      </c>
      <c r="R22" s="11">
        <v>58675</v>
      </c>
      <c r="S22" s="11">
        <v>58601</v>
      </c>
      <c r="T22" s="11">
        <v>54819</v>
      </c>
      <c r="U22" s="11">
        <v>53014</v>
      </c>
      <c r="V22" s="11">
        <v>51388</v>
      </c>
      <c r="W22" s="11">
        <v>50070</v>
      </c>
      <c r="X22" s="11">
        <v>46751</v>
      </c>
      <c r="Y22" s="77">
        <v>60074</v>
      </c>
      <c r="Z22" s="77">
        <v>96048</v>
      </c>
      <c r="AA22" s="77">
        <v>82486</v>
      </c>
      <c r="AB22" s="77">
        <v>81751</v>
      </c>
      <c r="AC22" s="77">
        <v>82342</v>
      </c>
      <c r="AD22" s="77">
        <v>83991</v>
      </c>
      <c r="AE22" s="77">
        <v>85377</v>
      </c>
      <c r="AF22" s="77">
        <v>128668</v>
      </c>
    </row>
    <row r="23" spans="1:38" ht="15" customHeight="1" x14ac:dyDescent="0.15">
      <c r="A23" s="3" t="s">
        <v>129</v>
      </c>
      <c r="B23" s="15"/>
      <c r="C23" s="15"/>
      <c r="D23" s="15">
        <v>453412</v>
      </c>
      <c r="E23" s="15">
        <v>311121</v>
      </c>
      <c r="F23" s="15">
        <v>427682</v>
      </c>
      <c r="G23" s="15">
        <v>380851</v>
      </c>
      <c r="H23" s="15">
        <v>591160</v>
      </c>
      <c r="I23" s="15">
        <v>460205</v>
      </c>
      <c r="J23" s="8">
        <v>647813</v>
      </c>
      <c r="K23" s="9">
        <v>804060</v>
      </c>
      <c r="L23" s="9">
        <v>1228843</v>
      </c>
      <c r="M23" s="9">
        <v>778226</v>
      </c>
      <c r="N23" s="9">
        <v>701318</v>
      </c>
      <c r="O23" s="9">
        <v>515840</v>
      </c>
      <c r="P23" s="9">
        <v>420988</v>
      </c>
      <c r="Q23" s="9">
        <v>292039</v>
      </c>
      <c r="R23" s="9">
        <v>394273</v>
      </c>
      <c r="S23" s="9">
        <v>476758</v>
      </c>
      <c r="T23" s="9">
        <v>448146</v>
      </c>
      <c r="U23" s="9">
        <v>489145</v>
      </c>
      <c r="V23" s="9">
        <v>1253816</v>
      </c>
      <c r="W23" s="9">
        <v>1733466</v>
      </c>
      <c r="X23" s="9">
        <v>1011451</v>
      </c>
      <c r="Y23" s="76">
        <v>965744</v>
      </c>
      <c r="Z23" s="76">
        <v>1836471</v>
      </c>
      <c r="AA23" s="76">
        <v>4109863</v>
      </c>
      <c r="AB23" s="76">
        <v>4071451</v>
      </c>
      <c r="AC23" s="76">
        <v>1838512</v>
      </c>
      <c r="AD23" s="76">
        <v>981293</v>
      </c>
      <c r="AE23" s="76">
        <v>713981</v>
      </c>
      <c r="AF23" s="76">
        <v>853297</v>
      </c>
    </row>
    <row r="24" spans="1:38" ht="15" customHeight="1" x14ac:dyDescent="0.15">
      <c r="A24" s="3" t="s">
        <v>130</v>
      </c>
      <c r="B24" s="15"/>
      <c r="C24" s="15"/>
      <c r="D24" s="15">
        <v>624462</v>
      </c>
      <c r="E24" s="15">
        <v>808960</v>
      </c>
      <c r="F24" s="15">
        <v>993037</v>
      </c>
      <c r="G24" s="15">
        <v>958903</v>
      </c>
      <c r="H24" s="15">
        <v>1151840</v>
      </c>
      <c r="I24" s="15">
        <v>1597353</v>
      </c>
      <c r="J24" s="8">
        <v>1230992</v>
      </c>
      <c r="K24" s="9">
        <v>1841027</v>
      </c>
      <c r="L24" s="9">
        <v>7242396</v>
      </c>
      <c r="M24" s="9">
        <v>3086735</v>
      </c>
      <c r="N24" s="9">
        <v>1000967</v>
      </c>
      <c r="O24" s="9">
        <v>786764</v>
      </c>
      <c r="P24" s="9">
        <v>820802</v>
      </c>
      <c r="Q24" s="9">
        <v>657802</v>
      </c>
      <c r="R24" s="9">
        <v>651310</v>
      </c>
      <c r="S24" s="9">
        <v>586040</v>
      </c>
      <c r="T24" s="9">
        <v>507495</v>
      </c>
      <c r="U24" s="9">
        <v>561846</v>
      </c>
      <c r="V24" s="9">
        <v>673433</v>
      </c>
      <c r="W24" s="9">
        <v>866655</v>
      </c>
      <c r="X24" s="9">
        <v>985258</v>
      </c>
      <c r="Y24" s="76">
        <v>837665</v>
      </c>
      <c r="Z24" s="76">
        <v>777910</v>
      </c>
      <c r="AA24" s="76">
        <v>1172576</v>
      </c>
      <c r="AB24" s="76">
        <v>891787</v>
      </c>
      <c r="AC24" s="76">
        <v>823074</v>
      </c>
      <c r="AD24" s="76">
        <v>897250</v>
      </c>
      <c r="AE24" s="76">
        <v>987717</v>
      </c>
      <c r="AF24" s="76">
        <v>886209</v>
      </c>
    </row>
    <row r="25" spans="1:38" ht="15" customHeight="1" x14ac:dyDescent="0.15">
      <c r="A25" s="3" t="s">
        <v>131</v>
      </c>
      <c r="B25" s="15"/>
      <c r="C25" s="15"/>
      <c r="D25" s="15">
        <v>386587</v>
      </c>
      <c r="E25" s="15">
        <v>432629</v>
      </c>
      <c r="F25" s="15">
        <v>211239</v>
      </c>
      <c r="G25" s="15">
        <v>133335</v>
      </c>
      <c r="H25" s="15">
        <v>139088</v>
      </c>
      <c r="I25" s="15">
        <v>117006</v>
      </c>
      <c r="J25" s="8">
        <v>96527</v>
      </c>
      <c r="K25" s="9">
        <v>60288</v>
      </c>
      <c r="L25" s="9">
        <v>44532</v>
      </c>
      <c r="M25" s="9">
        <v>54429</v>
      </c>
      <c r="N25" s="9">
        <v>16274</v>
      </c>
      <c r="O25" s="9">
        <v>8557</v>
      </c>
      <c r="P25" s="9">
        <v>11240</v>
      </c>
      <c r="Q25" s="9">
        <v>6065</v>
      </c>
      <c r="R25" s="9">
        <v>5194</v>
      </c>
      <c r="S25" s="9">
        <v>5982</v>
      </c>
      <c r="T25" s="9">
        <v>13068</v>
      </c>
      <c r="U25" s="9">
        <v>23460</v>
      </c>
      <c r="V25" s="9">
        <v>14451</v>
      </c>
      <c r="W25" s="9">
        <v>11323</v>
      </c>
      <c r="X25" s="9">
        <v>35965</v>
      </c>
      <c r="Y25" s="76">
        <v>15055</v>
      </c>
      <c r="Z25" s="76">
        <v>91253</v>
      </c>
      <c r="AA25" s="76">
        <v>80599</v>
      </c>
      <c r="AB25" s="76">
        <v>25386</v>
      </c>
      <c r="AC25" s="76">
        <v>25679</v>
      </c>
      <c r="AD25" s="76">
        <v>50087</v>
      </c>
      <c r="AE25" s="76">
        <v>26048</v>
      </c>
      <c r="AF25" s="76">
        <v>33379</v>
      </c>
    </row>
    <row r="26" spans="1:38" ht="15" customHeight="1" x14ac:dyDescent="0.15">
      <c r="A26" s="3" t="s">
        <v>132</v>
      </c>
      <c r="B26" s="15"/>
      <c r="C26" s="15"/>
      <c r="D26" s="15">
        <v>133075</v>
      </c>
      <c r="E26" s="15">
        <v>10735</v>
      </c>
      <c r="F26" s="15">
        <v>21475</v>
      </c>
      <c r="G26" s="15">
        <v>73449</v>
      </c>
      <c r="H26" s="15">
        <v>5222</v>
      </c>
      <c r="I26" s="15">
        <v>56985</v>
      </c>
      <c r="J26" s="8">
        <v>3250</v>
      </c>
      <c r="K26" s="9">
        <v>3175</v>
      </c>
      <c r="L26" s="9">
        <v>3542</v>
      </c>
      <c r="M26" s="9">
        <v>27909</v>
      </c>
      <c r="N26" s="9">
        <v>5295</v>
      </c>
      <c r="O26" s="9">
        <v>4228</v>
      </c>
      <c r="P26" s="9">
        <v>1893</v>
      </c>
      <c r="Q26" s="9">
        <v>1678</v>
      </c>
      <c r="R26" s="9">
        <v>4234</v>
      </c>
      <c r="S26" s="9">
        <v>3322</v>
      </c>
      <c r="T26" s="9">
        <v>2858</v>
      </c>
      <c r="U26" s="9">
        <v>11429</v>
      </c>
      <c r="V26" s="9">
        <v>9618</v>
      </c>
      <c r="W26" s="9">
        <v>6585</v>
      </c>
      <c r="X26" s="9">
        <v>49623</v>
      </c>
      <c r="Y26" s="76">
        <v>10823</v>
      </c>
      <c r="Z26" s="76">
        <v>9930</v>
      </c>
      <c r="AA26" s="76">
        <v>8637</v>
      </c>
      <c r="AB26" s="76">
        <v>162961</v>
      </c>
      <c r="AC26" s="76">
        <v>207696</v>
      </c>
      <c r="AD26" s="76">
        <v>295254</v>
      </c>
      <c r="AE26" s="76">
        <v>170382</v>
      </c>
      <c r="AF26" s="76">
        <v>307833</v>
      </c>
    </row>
    <row r="27" spans="1:38" ht="15" customHeight="1" x14ac:dyDescent="0.15">
      <c r="A27" s="3" t="s">
        <v>133</v>
      </c>
      <c r="B27" s="15"/>
      <c r="C27" s="15"/>
      <c r="D27" s="15">
        <v>591822</v>
      </c>
      <c r="E27" s="15">
        <v>705761</v>
      </c>
      <c r="F27" s="15">
        <v>1596118</v>
      </c>
      <c r="G27" s="15">
        <v>692083</v>
      </c>
      <c r="H27" s="15">
        <v>831057</v>
      </c>
      <c r="I27" s="15">
        <v>802213</v>
      </c>
      <c r="J27" s="8">
        <v>551240</v>
      </c>
      <c r="K27" s="9">
        <v>1524512</v>
      </c>
      <c r="L27" s="9">
        <v>197200</v>
      </c>
      <c r="M27" s="9">
        <v>115840</v>
      </c>
      <c r="N27" s="9">
        <v>293640</v>
      </c>
      <c r="O27" s="9">
        <v>663943</v>
      </c>
      <c r="P27" s="9">
        <v>343830</v>
      </c>
      <c r="Q27" s="9">
        <v>513030</v>
      </c>
      <c r="R27" s="9">
        <v>562000</v>
      </c>
      <c r="S27" s="9">
        <v>112000</v>
      </c>
      <c r="T27" s="9">
        <v>296330</v>
      </c>
      <c r="U27" s="9">
        <v>36036</v>
      </c>
      <c r="V27" s="9">
        <v>68097</v>
      </c>
      <c r="W27" s="9">
        <v>40125</v>
      </c>
      <c r="X27" s="9">
        <v>34631</v>
      </c>
      <c r="Y27" s="76">
        <v>314159</v>
      </c>
      <c r="Z27" s="76">
        <v>146708</v>
      </c>
      <c r="AA27" s="76">
        <v>242600</v>
      </c>
      <c r="AB27" s="76">
        <v>39530</v>
      </c>
      <c r="AC27" s="76">
        <v>693756</v>
      </c>
      <c r="AD27" s="76">
        <v>628167</v>
      </c>
      <c r="AE27" s="76">
        <v>587016</v>
      </c>
      <c r="AF27" s="76">
        <v>711640</v>
      </c>
    </row>
    <row r="28" spans="1:38" ht="15" customHeight="1" x14ac:dyDescent="0.15">
      <c r="A28" s="3" t="s">
        <v>134</v>
      </c>
      <c r="B28" s="15"/>
      <c r="C28" s="15"/>
      <c r="D28" s="15">
        <v>515199</v>
      </c>
      <c r="E28" s="15">
        <v>571463</v>
      </c>
      <c r="F28" s="15">
        <v>609840</v>
      </c>
      <c r="G28" s="15">
        <v>610817</v>
      </c>
      <c r="H28" s="15">
        <v>652175</v>
      </c>
      <c r="I28" s="15">
        <v>702697</v>
      </c>
      <c r="J28" s="8">
        <v>854851</v>
      </c>
      <c r="K28" s="9">
        <v>581464</v>
      </c>
      <c r="L28" s="9">
        <v>1018473</v>
      </c>
      <c r="M28" s="9">
        <v>970577</v>
      </c>
      <c r="N28" s="9">
        <v>861516</v>
      </c>
      <c r="O28" s="9">
        <v>891140</v>
      </c>
      <c r="P28" s="9">
        <v>670404</v>
      </c>
      <c r="Q28" s="9">
        <v>625488</v>
      </c>
      <c r="R28" s="9">
        <v>669741</v>
      </c>
      <c r="S28" s="9">
        <v>745324</v>
      </c>
      <c r="T28" s="9">
        <v>604318</v>
      </c>
      <c r="U28" s="9">
        <v>580018</v>
      </c>
      <c r="V28" s="9">
        <v>576420</v>
      </c>
      <c r="W28" s="9">
        <v>695237</v>
      </c>
      <c r="X28" s="9">
        <v>751997</v>
      </c>
      <c r="Y28" s="76">
        <v>826509</v>
      </c>
      <c r="Z28" s="76">
        <v>799793</v>
      </c>
      <c r="AA28" s="76">
        <v>799904</v>
      </c>
      <c r="AB28" s="76">
        <v>1310115</v>
      </c>
      <c r="AC28" s="76">
        <v>1379619</v>
      </c>
      <c r="AD28" s="76">
        <v>1066964</v>
      </c>
      <c r="AE28" s="76">
        <v>840366</v>
      </c>
      <c r="AF28" s="76">
        <v>980194</v>
      </c>
    </row>
    <row r="29" spans="1:38" ht="15" customHeight="1" x14ac:dyDescent="0.15">
      <c r="A29" s="3" t="s">
        <v>135</v>
      </c>
      <c r="B29" s="15"/>
      <c r="C29" s="15"/>
      <c r="D29" s="15">
        <v>235832</v>
      </c>
      <c r="E29" s="15">
        <v>165629</v>
      </c>
      <c r="F29" s="15">
        <v>162104</v>
      </c>
      <c r="G29" s="15">
        <v>164835</v>
      </c>
      <c r="H29" s="15">
        <v>159175</v>
      </c>
      <c r="I29" s="15">
        <v>150564</v>
      </c>
      <c r="J29" s="8">
        <v>152034</v>
      </c>
      <c r="K29" s="9">
        <v>190339</v>
      </c>
      <c r="L29" s="9">
        <v>165305</v>
      </c>
      <c r="M29" s="9">
        <v>172004</v>
      </c>
      <c r="N29" s="9">
        <v>174893</v>
      </c>
      <c r="O29" s="9">
        <v>193427</v>
      </c>
      <c r="P29" s="9">
        <v>311947</v>
      </c>
      <c r="Q29" s="9">
        <v>302425</v>
      </c>
      <c r="R29" s="9">
        <v>289472</v>
      </c>
      <c r="S29" s="9">
        <v>227799</v>
      </c>
      <c r="T29" s="9">
        <v>192775</v>
      </c>
      <c r="U29" s="9">
        <v>373355</v>
      </c>
      <c r="V29" s="9">
        <v>362806</v>
      </c>
      <c r="W29" s="9">
        <v>371414</v>
      </c>
      <c r="X29" s="9">
        <v>512274</v>
      </c>
      <c r="Y29" s="76">
        <v>440846</v>
      </c>
      <c r="Z29" s="76">
        <v>485523</v>
      </c>
      <c r="AA29" s="76">
        <v>470286</v>
      </c>
      <c r="AB29" s="76">
        <v>512741</v>
      </c>
      <c r="AC29" s="76">
        <v>410630</v>
      </c>
      <c r="AD29" s="76">
        <v>386882</v>
      </c>
      <c r="AE29" s="76">
        <v>402134</v>
      </c>
      <c r="AF29" s="76">
        <v>402211</v>
      </c>
    </row>
    <row r="30" spans="1:38" ht="15" customHeight="1" x14ac:dyDescent="0.15">
      <c r="A30" s="3" t="s">
        <v>136</v>
      </c>
      <c r="B30" s="15"/>
      <c r="C30" s="15"/>
      <c r="D30" s="15">
        <v>190000</v>
      </c>
      <c r="E30" s="15">
        <v>943900</v>
      </c>
      <c r="F30" s="15">
        <v>1005100</v>
      </c>
      <c r="G30" s="15">
        <v>507700</v>
      </c>
      <c r="H30" s="15">
        <v>1207800</v>
      </c>
      <c r="I30" s="15">
        <v>753200</v>
      </c>
      <c r="J30" s="8">
        <v>703100</v>
      </c>
      <c r="K30" s="9">
        <v>1013500</v>
      </c>
      <c r="L30" s="9">
        <v>1642900</v>
      </c>
      <c r="M30" s="9">
        <v>1294900</v>
      </c>
      <c r="N30" s="9">
        <v>1016000</v>
      </c>
      <c r="O30" s="9">
        <v>1550096</v>
      </c>
      <c r="P30" s="9">
        <v>1383300</v>
      </c>
      <c r="Q30" s="9">
        <v>1270200</v>
      </c>
      <c r="R30" s="9">
        <v>1901400</v>
      </c>
      <c r="S30" s="9">
        <v>736100</v>
      </c>
      <c r="T30" s="9">
        <v>593900</v>
      </c>
      <c r="U30" s="9">
        <v>621200</v>
      </c>
      <c r="V30" s="9">
        <v>811700</v>
      </c>
      <c r="W30" s="9">
        <v>1212700</v>
      </c>
      <c r="X30" s="9">
        <v>1239800</v>
      </c>
      <c r="Y30" s="76">
        <v>931900</v>
      </c>
      <c r="Z30" s="76">
        <v>1061200</v>
      </c>
      <c r="AA30" s="76">
        <v>1927300</v>
      </c>
      <c r="AB30" s="76">
        <v>1291200</v>
      </c>
      <c r="AC30" s="76">
        <v>1203900</v>
      </c>
      <c r="AD30" s="76">
        <v>1102200</v>
      </c>
      <c r="AE30" s="76">
        <v>772900</v>
      </c>
      <c r="AF30" s="76">
        <v>1060100</v>
      </c>
    </row>
    <row r="31" spans="1:38" ht="15" customHeight="1" x14ac:dyDescent="0.15">
      <c r="A31" s="3" t="s">
        <v>191</v>
      </c>
      <c r="B31" s="73"/>
      <c r="C31" s="73"/>
      <c r="D31" s="73"/>
      <c r="E31" s="15"/>
      <c r="F31" s="15"/>
      <c r="G31" s="15"/>
      <c r="H31" s="15"/>
      <c r="I31" s="15"/>
      <c r="J31" s="8"/>
      <c r="K31" s="9"/>
      <c r="L31" s="9"/>
      <c r="M31" s="9"/>
      <c r="N31" s="9">
        <v>29700</v>
      </c>
      <c r="O31" s="9">
        <v>28900</v>
      </c>
      <c r="P31" s="9">
        <v>157600</v>
      </c>
      <c r="Q31" s="9">
        <v>159200</v>
      </c>
      <c r="R31" s="9">
        <v>139000</v>
      </c>
      <c r="S31" s="9">
        <v>19300</v>
      </c>
      <c r="T31" s="9"/>
      <c r="U31" s="9"/>
      <c r="V31" s="9">
        <v>0</v>
      </c>
      <c r="W31" s="9">
        <v>0</v>
      </c>
      <c r="X31" s="9">
        <v>0</v>
      </c>
      <c r="Y31" s="76">
        <v>0</v>
      </c>
      <c r="Z31" s="76">
        <v>0</v>
      </c>
      <c r="AA31" s="76">
        <v>0</v>
      </c>
      <c r="AB31" s="76">
        <v>0</v>
      </c>
      <c r="AC31" s="76"/>
      <c r="AD31" s="76"/>
      <c r="AE31" s="76"/>
      <c r="AF31" s="76"/>
      <c r="AH31" s="88"/>
      <c r="AI31" s="88"/>
      <c r="AJ31" s="88"/>
      <c r="AK31" s="88"/>
      <c r="AL31" s="88"/>
    </row>
    <row r="32" spans="1:38" ht="15" customHeight="1" x14ac:dyDescent="0.15">
      <c r="A32" s="3" t="s">
        <v>192</v>
      </c>
      <c r="B32" s="73"/>
      <c r="C32" s="73"/>
      <c r="D32" s="73"/>
      <c r="E32" s="15"/>
      <c r="F32" s="15"/>
      <c r="G32" s="15"/>
      <c r="H32" s="15"/>
      <c r="I32" s="15"/>
      <c r="J32" s="8"/>
      <c r="K32" s="9"/>
      <c r="L32" s="9"/>
      <c r="M32" s="9"/>
      <c r="N32" s="9">
        <v>177400</v>
      </c>
      <c r="O32" s="9">
        <v>358500</v>
      </c>
      <c r="P32" s="9">
        <v>633900</v>
      </c>
      <c r="Q32" s="9">
        <v>450500</v>
      </c>
      <c r="R32" s="9">
        <v>345300</v>
      </c>
      <c r="S32" s="9">
        <v>305600</v>
      </c>
      <c r="T32" s="9">
        <v>277300</v>
      </c>
      <c r="U32" s="9">
        <v>259700</v>
      </c>
      <c r="V32" s="9">
        <v>403100</v>
      </c>
      <c r="W32" s="9">
        <v>676600</v>
      </c>
      <c r="X32" s="9">
        <v>618900</v>
      </c>
      <c r="Y32" s="76">
        <v>683100</v>
      </c>
      <c r="Z32" s="76">
        <v>772000</v>
      </c>
      <c r="AA32" s="76">
        <v>692400</v>
      </c>
      <c r="AB32" s="76">
        <v>686200</v>
      </c>
      <c r="AC32" s="76">
        <v>539600</v>
      </c>
      <c r="AD32" s="76">
        <v>559000</v>
      </c>
      <c r="AE32" s="76">
        <v>558700</v>
      </c>
      <c r="AF32" s="76">
        <v>446200</v>
      </c>
      <c r="AH32" s="54"/>
      <c r="AI32" s="54"/>
      <c r="AJ32" s="54"/>
      <c r="AK32" s="54"/>
      <c r="AL32" s="54"/>
    </row>
    <row r="33" spans="1:32" ht="15" customHeight="1" x14ac:dyDescent="0.15">
      <c r="A33" s="3" t="s">
        <v>0</v>
      </c>
      <c r="B33" s="10">
        <f t="shared" ref="B33:K33" si="0">SUM(B4:B30)-B16-B17</f>
        <v>0</v>
      </c>
      <c r="C33" s="10">
        <f t="shared" si="0"/>
        <v>0</v>
      </c>
      <c r="D33" s="10">
        <f t="shared" si="0"/>
        <v>10014016</v>
      </c>
      <c r="E33" s="8">
        <f t="shared" si="0"/>
        <v>10829186</v>
      </c>
      <c r="F33" s="8">
        <f t="shared" si="0"/>
        <v>12108401</v>
      </c>
      <c r="G33" s="8">
        <f t="shared" si="0"/>
        <v>10621710</v>
      </c>
      <c r="H33" s="8">
        <f t="shared" si="0"/>
        <v>12223514</v>
      </c>
      <c r="I33" s="8">
        <f t="shared" si="0"/>
        <v>12150203</v>
      </c>
      <c r="J33" s="8">
        <f t="shared" si="0"/>
        <v>11698789</v>
      </c>
      <c r="K33" s="8">
        <f t="shared" si="0"/>
        <v>14043817</v>
      </c>
      <c r="L33" s="8">
        <f t="shared" ref="L33:Q33" si="1">SUM(L4:L30)-L16-L17</f>
        <v>19792911</v>
      </c>
      <c r="M33" s="8">
        <f t="shared" si="1"/>
        <v>14742763</v>
      </c>
      <c r="N33" s="8">
        <f t="shared" si="1"/>
        <v>11863117</v>
      </c>
      <c r="O33" s="8">
        <f t="shared" si="1"/>
        <v>12028225</v>
      </c>
      <c r="P33" s="8">
        <f t="shared" si="1"/>
        <v>11046433</v>
      </c>
      <c r="Q33" s="8">
        <f t="shared" si="1"/>
        <v>10879367</v>
      </c>
      <c r="R33" s="8">
        <f t="shared" ref="R33:W33" si="2">SUM(R4:R30)-R16-R17</f>
        <v>11746929</v>
      </c>
      <c r="S33" s="8">
        <f t="shared" si="2"/>
        <v>10446338</v>
      </c>
      <c r="T33" s="8">
        <f t="shared" si="2"/>
        <v>10113840</v>
      </c>
      <c r="U33" s="8">
        <f t="shared" si="2"/>
        <v>10347227</v>
      </c>
      <c r="V33" s="8">
        <f t="shared" si="2"/>
        <v>11528384</v>
      </c>
      <c r="W33" s="8">
        <f t="shared" si="2"/>
        <v>12650350</v>
      </c>
      <c r="X33" s="8">
        <f>SUM(X4:X30)-X16-X17-X18</f>
        <v>12756744</v>
      </c>
      <c r="Y33" s="8">
        <f t="shared" ref="Y33:AB33" si="3">SUM(Y4:Y30)-Y16-Y17-Y18</f>
        <v>11811543</v>
      </c>
      <c r="Z33" s="8">
        <f t="shared" si="3"/>
        <v>12740983</v>
      </c>
      <c r="AA33" s="8">
        <f t="shared" si="3"/>
        <v>16810955</v>
      </c>
      <c r="AB33" s="8">
        <f t="shared" si="3"/>
        <v>16247693</v>
      </c>
      <c r="AC33" s="8">
        <f t="shared" ref="AC33" si="4">SUM(AC4:AC30)-AC16-AC17-AC18</f>
        <v>14387141</v>
      </c>
      <c r="AD33" s="8">
        <f t="shared" ref="AD33" si="5">SUM(AD4:AD30)-AD16-AD17-AD18</f>
        <v>13235347</v>
      </c>
      <c r="AE33" s="8">
        <f t="shared" ref="AE33:AF33" si="6">SUM(AE4:AE30)-AE16-AE17-AE18</f>
        <v>12289710</v>
      </c>
      <c r="AF33" s="8">
        <f t="shared" si="6"/>
        <v>13547323</v>
      </c>
    </row>
    <row r="34" spans="1:32" ht="15" customHeight="1" x14ac:dyDescent="0.15">
      <c r="A34" s="3" t="s">
        <v>1</v>
      </c>
      <c r="B34" s="15">
        <f t="shared" ref="B34:L34" si="7">+B4+B5+B6+B9+B10+B11+B12+B13+B14+B15+B19</f>
        <v>0</v>
      </c>
      <c r="C34" s="15">
        <f t="shared" si="7"/>
        <v>0</v>
      </c>
      <c r="D34" s="15">
        <f t="shared" si="7"/>
        <v>6630900</v>
      </c>
      <c r="E34" s="15">
        <f t="shared" si="7"/>
        <v>6612259</v>
      </c>
      <c r="F34" s="15">
        <f t="shared" si="7"/>
        <v>6787692</v>
      </c>
      <c r="G34" s="15">
        <f t="shared" si="7"/>
        <v>6789539</v>
      </c>
      <c r="H34" s="15">
        <f t="shared" si="7"/>
        <v>7152734</v>
      </c>
      <c r="I34" s="15">
        <f t="shared" si="7"/>
        <v>7170438</v>
      </c>
      <c r="J34" s="12">
        <f t="shared" si="7"/>
        <v>7097611</v>
      </c>
      <c r="K34" s="12">
        <f t="shared" si="7"/>
        <v>7664301</v>
      </c>
      <c r="L34" s="12">
        <f t="shared" si="7"/>
        <v>7854655</v>
      </c>
      <c r="M34" s="12">
        <f>+M4+M5+M6+M9+M10+M11+M12+M13+M14+M15+M19</f>
        <v>7857175</v>
      </c>
      <c r="N34" s="12">
        <f>+N4+N5+N6+N9+N10+N11+N12+N13+N14+N15+N19</f>
        <v>7463276</v>
      </c>
      <c r="O34" s="12">
        <f>+O4+O5+O6+O9+O10+O11+O12+O13+O14+O15+O19</f>
        <v>7096057</v>
      </c>
      <c r="P34" s="12">
        <f>+P4+P5+P6+P9+P10+P11+P12+P13+P14+P15+P19</f>
        <v>6768722</v>
      </c>
      <c r="Q34" s="12">
        <f t="shared" ref="Q34:V34" si="8">SUM(Q4:Q15)+Q19</f>
        <v>6917645</v>
      </c>
      <c r="R34" s="12">
        <f t="shared" si="8"/>
        <v>6962701</v>
      </c>
      <c r="S34" s="12">
        <f t="shared" si="8"/>
        <v>7237643</v>
      </c>
      <c r="T34" s="12">
        <f t="shared" si="8"/>
        <v>7130777</v>
      </c>
      <c r="U34" s="12">
        <f t="shared" si="8"/>
        <v>7362976</v>
      </c>
      <c r="V34" s="12">
        <f t="shared" si="8"/>
        <v>7460381</v>
      </c>
      <c r="W34" s="12">
        <f>SUM(W4:W15)+W19</f>
        <v>7404148</v>
      </c>
      <c r="X34" s="12">
        <f>SUM(X4:X15)+X19</f>
        <v>7815094</v>
      </c>
      <c r="Y34" s="78">
        <f t="shared" ref="Y34:AB34" si="9">SUM(Y4:Y15)+Y19</f>
        <v>7138374</v>
      </c>
      <c r="Z34" s="78">
        <f t="shared" si="9"/>
        <v>7161583</v>
      </c>
      <c r="AA34" s="78">
        <f t="shared" si="9"/>
        <v>7639990</v>
      </c>
      <c r="AB34" s="78">
        <f t="shared" si="9"/>
        <v>7654718</v>
      </c>
      <c r="AC34" s="78">
        <f t="shared" ref="AC34" si="10">SUM(AC4:AC15)+AC19</f>
        <v>7540432</v>
      </c>
      <c r="AD34" s="78">
        <f t="shared" ref="AD34" si="11">SUM(AD4:AD15)+AD19</f>
        <v>7551753</v>
      </c>
      <c r="AE34" s="78">
        <f t="shared" ref="AE34:AF34" si="12">SUM(AE4:AE15)+AE19</f>
        <v>7502786</v>
      </c>
      <c r="AF34" s="78">
        <f t="shared" si="12"/>
        <v>7997321</v>
      </c>
    </row>
    <row r="35" spans="1:32" ht="15" customHeight="1" x14ac:dyDescent="0.15">
      <c r="A35" s="3" t="s">
        <v>172</v>
      </c>
      <c r="B35" s="15">
        <f t="shared" ref="B35:I35" si="13">SUM(B20:B30)</f>
        <v>0</v>
      </c>
      <c r="C35" s="15">
        <f t="shared" si="13"/>
        <v>0</v>
      </c>
      <c r="D35" s="15">
        <f t="shared" si="13"/>
        <v>3383116</v>
      </c>
      <c r="E35" s="15">
        <f t="shared" si="13"/>
        <v>4216927</v>
      </c>
      <c r="F35" s="15">
        <f t="shared" si="13"/>
        <v>5320709</v>
      </c>
      <c r="G35" s="15">
        <f t="shared" si="13"/>
        <v>3832171</v>
      </c>
      <c r="H35" s="15">
        <f t="shared" si="13"/>
        <v>5070780</v>
      </c>
      <c r="I35" s="15">
        <f t="shared" si="13"/>
        <v>4979765</v>
      </c>
      <c r="J35" s="12">
        <f t="shared" ref="J35:P35" si="14">SUM(J20:J30)</f>
        <v>4601178</v>
      </c>
      <c r="K35" s="12">
        <f t="shared" si="14"/>
        <v>6379516</v>
      </c>
      <c r="L35" s="12">
        <f t="shared" si="14"/>
        <v>11938256</v>
      </c>
      <c r="M35" s="12">
        <f t="shared" si="14"/>
        <v>6885588</v>
      </c>
      <c r="N35" s="12">
        <f t="shared" si="14"/>
        <v>4399841</v>
      </c>
      <c r="O35" s="12">
        <f t="shared" si="14"/>
        <v>4932168</v>
      </c>
      <c r="P35" s="12">
        <f t="shared" si="14"/>
        <v>4277711</v>
      </c>
      <c r="Q35" s="12">
        <f t="shared" ref="Q35:V35" si="15">SUM(Q20:Q30)</f>
        <v>3961722</v>
      </c>
      <c r="R35" s="12">
        <f t="shared" si="15"/>
        <v>4784228</v>
      </c>
      <c r="S35" s="12">
        <f t="shared" si="15"/>
        <v>3208695</v>
      </c>
      <c r="T35" s="12">
        <f t="shared" si="15"/>
        <v>2983063</v>
      </c>
      <c r="U35" s="12">
        <f t="shared" si="15"/>
        <v>2984251</v>
      </c>
      <c r="V35" s="12">
        <f t="shared" si="15"/>
        <v>4068003</v>
      </c>
      <c r="W35" s="12">
        <f>SUM(W20:W30)</f>
        <v>5246202</v>
      </c>
      <c r="X35" s="12">
        <f>SUM(X20:X30)</f>
        <v>4941650</v>
      </c>
      <c r="Y35" s="78">
        <f t="shared" ref="Y35:AB35" si="16">SUM(Y20:Y30)</f>
        <v>4673169</v>
      </c>
      <c r="Z35" s="78">
        <f t="shared" si="16"/>
        <v>5579400</v>
      </c>
      <c r="AA35" s="78">
        <f t="shared" si="16"/>
        <v>9170965</v>
      </c>
      <c r="AB35" s="78">
        <f t="shared" si="16"/>
        <v>8592975</v>
      </c>
      <c r="AC35" s="78">
        <f t="shared" ref="AC35" si="17">SUM(AC20:AC30)</f>
        <v>6846709</v>
      </c>
      <c r="AD35" s="78">
        <f t="shared" ref="AD35" si="18">SUM(AD20:AD30)</f>
        <v>5683594</v>
      </c>
      <c r="AE35" s="78">
        <f t="shared" ref="AE35:AF35" si="19">SUM(AE20:AE30)</f>
        <v>4786924</v>
      </c>
      <c r="AF35" s="78">
        <f t="shared" si="19"/>
        <v>5550002</v>
      </c>
    </row>
    <row r="36" spans="1:32" ht="15" customHeight="1" x14ac:dyDescent="0.15">
      <c r="A36" s="3" t="s">
        <v>12</v>
      </c>
      <c r="B36" s="15">
        <f t="shared" ref="B36:L36" si="20">+B4+B20+B21+B22+B25+B26+B27+B28+B29</f>
        <v>0</v>
      </c>
      <c r="C36" s="15">
        <f t="shared" si="20"/>
        <v>0</v>
      </c>
      <c r="D36" s="15">
        <f t="shared" si="20"/>
        <v>6365090</v>
      </c>
      <c r="E36" s="15">
        <f t="shared" si="20"/>
        <v>6507328</v>
      </c>
      <c r="F36" s="15">
        <f t="shared" si="20"/>
        <v>7470159</v>
      </c>
      <c r="G36" s="15">
        <f t="shared" si="20"/>
        <v>6674594</v>
      </c>
      <c r="H36" s="15">
        <f t="shared" si="20"/>
        <v>7083317</v>
      </c>
      <c r="I36" s="15">
        <f t="shared" si="20"/>
        <v>7421326</v>
      </c>
      <c r="J36" s="12">
        <f t="shared" si="20"/>
        <v>7187918</v>
      </c>
      <c r="K36" s="12">
        <f t="shared" si="20"/>
        <v>7821686</v>
      </c>
      <c r="L36" s="12">
        <f t="shared" si="20"/>
        <v>7072669</v>
      </c>
      <c r="M36" s="12">
        <f t="shared" ref="M36:R36" si="21">+M4+M20+M21+M22+M25+M26+M27+M28+M29</f>
        <v>6811732</v>
      </c>
      <c r="N36" s="12">
        <f t="shared" si="21"/>
        <v>6807763</v>
      </c>
      <c r="O36" s="12">
        <f t="shared" si="21"/>
        <v>7225688</v>
      </c>
      <c r="P36" s="12">
        <f t="shared" si="21"/>
        <v>6503841</v>
      </c>
      <c r="Q36" s="12">
        <f t="shared" si="21"/>
        <v>6765844</v>
      </c>
      <c r="R36" s="12">
        <f t="shared" si="21"/>
        <v>6876486</v>
      </c>
      <c r="S36" s="12">
        <f t="shared" ref="S36:X36" si="22">+S4+S20+S21+S22+S25+S26+S27+S28+S29</f>
        <v>6412372</v>
      </c>
      <c r="T36" s="12">
        <f t="shared" si="22"/>
        <v>6725240</v>
      </c>
      <c r="U36" s="12">
        <f t="shared" si="22"/>
        <v>6698875</v>
      </c>
      <c r="V36" s="12">
        <f t="shared" si="22"/>
        <v>6593754</v>
      </c>
      <c r="W36" s="12">
        <f t="shared" si="22"/>
        <v>6627774</v>
      </c>
      <c r="X36" s="12">
        <f t="shared" si="22"/>
        <v>6817193</v>
      </c>
      <c r="Y36" s="78">
        <f t="shared" ref="Y36:AB36" si="23">+Y4+Y20+Y21+Y22+Y25+Y26+Y27+Y28+Y29</f>
        <v>6983773</v>
      </c>
      <c r="Z36" s="78">
        <f t="shared" si="23"/>
        <v>6928214</v>
      </c>
      <c r="AA36" s="78">
        <f t="shared" si="23"/>
        <v>7134895</v>
      </c>
      <c r="AB36" s="78">
        <f t="shared" si="23"/>
        <v>7339073</v>
      </c>
      <c r="AC36" s="78">
        <f t="shared" ref="AC36" si="24">+AC4+AC20+AC21+AC22+AC25+AC26+AC27+AC28+AC29</f>
        <v>8077576</v>
      </c>
      <c r="AD36" s="78">
        <f t="shared" ref="AD36" si="25">+AD4+AD20+AD21+AD22+AD25+AD26+AD27+AD28+AD29</f>
        <v>7862700</v>
      </c>
      <c r="AE36" s="78">
        <f t="shared" ref="AE36:AF36" si="26">+AE4+AE20+AE21+AE22+AE25+AE26+AE27+AE28+AE29</f>
        <v>7418082</v>
      </c>
      <c r="AF36" s="78">
        <f t="shared" si="26"/>
        <v>7975514</v>
      </c>
    </row>
    <row r="37" spans="1:32" ht="15" customHeight="1" x14ac:dyDescent="0.15">
      <c r="A37" s="3" t="s">
        <v>11</v>
      </c>
      <c r="B37" s="12">
        <f t="shared" ref="B37:K37" si="27">SUM(B5:B19)-B16-B17+B23+B24+B30</f>
        <v>0</v>
      </c>
      <c r="C37" s="12">
        <f t="shared" si="27"/>
        <v>0</v>
      </c>
      <c r="D37" s="12">
        <f t="shared" si="27"/>
        <v>3648926</v>
      </c>
      <c r="E37" s="12">
        <f t="shared" si="27"/>
        <v>4321858</v>
      </c>
      <c r="F37" s="12">
        <f t="shared" si="27"/>
        <v>4638242</v>
      </c>
      <c r="G37" s="12">
        <f t="shared" si="27"/>
        <v>3947116</v>
      </c>
      <c r="H37" s="12">
        <f t="shared" si="27"/>
        <v>5140197</v>
      </c>
      <c r="I37" s="12">
        <f t="shared" si="27"/>
        <v>4728877</v>
      </c>
      <c r="J37" s="12">
        <f t="shared" si="27"/>
        <v>4510871</v>
      </c>
      <c r="K37" s="12">
        <f t="shared" si="27"/>
        <v>6222131</v>
      </c>
      <c r="L37" s="12">
        <f t="shared" ref="L37:Q37" si="28">SUM(L5:L19)-L16-L17+L23+L24+L30</f>
        <v>12720242</v>
      </c>
      <c r="M37" s="12">
        <f t="shared" si="28"/>
        <v>7931031</v>
      </c>
      <c r="N37" s="12">
        <f t="shared" si="28"/>
        <v>5055354</v>
      </c>
      <c r="O37" s="12">
        <f t="shared" si="28"/>
        <v>4802537</v>
      </c>
      <c r="P37" s="12">
        <f t="shared" si="28"/>
        <v>4542592</v>
      </c>
      <c r="Q37" s="12">
        <f t="shared" si="28"/>
        <v>4113523</v>
      </c>
      <c r="R37" s="12">
        <f t="shared" ref="R37:X37" si="29">SUM(R5:R19)-R16-R17+R23+R24+R30</f>
        <v>4870443</v>
      </c>
      <c r="S37" s="12">
        <f t="shared" si="29"/>
        <v>4033966</v>
      </c>
      <c r="T37" s="12">
        <f t="shared" si="29"/>
        <v>3388600</v>
      </c>
      <c r="U37" s="12">
        <f t="shared" si="29"/>
        <v>3648352</v>
      </c>
      <c r="V37" s="12">
        <f t="shared" si="29"/>
        <v>4934630</v>
      </c>
      <c r="W37" s="12">
        <f t="shared" si="29"/>
        <v>6022576</v>
      </c>
      <c r="X37" s="12">
        <f t="shared" si="29"/>
        <v>6433283</v>
      </c>
      <c r="Y37" s="78">
        <f t="shared" ref="Y37:AB37" si="30">SUM(Y5:Y19)-Y16-Y17+Y23+Y24+Y30</f>
        <v>4861179</v>
      </c>
      <c r="Z37" s="78">
        <f t="shared" si="30"/>
        <v>5902937</v>
      </c>
      <c r="AA37" s="78">
        <f t="shared" si="30"/>
        <v>10104440</v>
      </c>
      <c r="AB37" s="78">
        <f t="shared" si="30"/>
        <v>9151270</v>
      </c>
      <c r="AC37" s="78">
        <f t="shared" ref="AC37" si="31">SUM(AC5:AC19)-AC16-AC17+AC23+AC24+AC30</f>
        <v>6452119</v>
      </c>
      <c r="AD37" s="78">
        <f t="shared" ref="AD37" si="32">SUM(AD5:AD19)-AD16-AD17+AD23+AD24+AD30</f>
        <v>5416104</v>
      </c>
      <c r="AE37" s="78">
        <f t="shared" ref="AE37:AF37" si="33">SUM(AE5:AE19)-AE16-AE17+AE23+AE24+AE30</f>
        <v>4906301</v>
      </c>
      <c r="AF37" s="78">
        <f t="shared" si="33"/>
        <v>5849904</v>
      </c>
    </row>
    <row r="38" spans="1:32" ht="15" customHeight="1" x14ac:dyDescent="0.2">
      <c r="A38" s="28" t="s">
        <v>96</v>
      </c>
      <c r="K38" s="70" t="str">
        <f>財政指標!$L$1</f>
        <v>那須町</v>
      </c>
      <c r="L38" s="66"/>
      <c r="M38" s="70"/>
      <c r="P38" s="70"/>
      <c r="Q38" s="70"/>
      <c r="R38" s="70"/>
      <c r="S38" s="70"/>
      <c r="T38" s="70"/>
      <c r="U38" s="70" t="str">
        <f>財政指標!$L$1</f>
        <v>那須町</v>
      </c>
      <c r="V38" s="66"/>
      <c r="W38" s="70"/>
      <c r="X38" s="70"/>
      <c r="Y38" s="70"/>
      <c r="Z38" s="70"/>
      <c r="AA38" s="70"/>
      <c r="AB38" s="70"/>
      <c r="AC38" s="70"/>
      <c r="AD38" s="70"/>
      <c r="AE38" s="70" t="str">
        <f>財政指標!$L$1</f>
        <v>那須町</v>
      </c>
      <c r="AF38" s="66"/>
    </row>
    <row r="39" spans="1:32" ht="15" customHeight="1" x14ac:dyDescent="0.15">
      <c r="K39" s="18"/>
      <c r="L39" s="18" t="s">
        <v>250</v>
      </c>
      <c r="N39" s="66"/>
      <c r="U39" s="18"/>
      <c r="V39" s="18" t="s">
        <v>250</v>
      </c>
      <c r="AE39" s="18"/>
      <c r="AF39" s="18" t="s">
        <v>250</v>
      </c>
    </row>
    <row r="40" spans="1:32" ht="15" customHeight="1" x14ac:dyDescent="0.15">
      <c r="A40" s="2"/>
      <c r="B40" s="2" t="s">
        <v>10</v>
      </c>
      <c r="C40" s="2" t="s">
        <v>9</v>
      </c>
      <c r="D40" s="2" t="s">
        <v>8</v>
      </c>
      <c r="E40" s="2" t="s">
        <v>7</v>
      </c>
      <c r="F40" s="2" t="s">
        <v>6</v>
      </c>
      <c r="G40" s="2" t="s">
        <v>5</v>
      </c>
      <c r="H40" s="2" t="s">
        <v>4</v>
      </c>
      <c r="I40" s="2" t="s">
        <v>3</v>
      </c>
      <c r="J40" s="5" t="s">
        <v>165</v>
      </c>
      <c r="K40" s="5" t="s">
        <v>166</v>
      </c>
      <c r="L40" s="2" t="s">
        <v>168</v>
      </c>
      <c r="M40" s="2" t="s">
        <v>174</v>
      </c>
      <c r="N40" s="2" t="s">
        <v>182</v>
      </c>
      <c r="O40" s="2" t="s">
        <v>187</v>
      </c>
      <c r="P40" s="2" t="s">
        <v>188</v>
      </c>
      <c r="Q40" s="2" t="s">
        <v>194</v>
      </c>
      <c r="R40" s="2" t="s">
        <v>205</v>
      </c>
      <c r="S40" s="2" t="s">
        <v>207</v>
      </c>
      <c r="T40" s="2" t="s">
        <v>215</v>
      </c>
      <c r="U40" s="2" t="s">
        <v>220</v>
      </c>
      <c r="V40" s="2" t="s">
        <v>222</v>
      </c>
      <c r="W40" s="74" t="s">
        <v>224</v>
      </c>
      <c r="X40" s="74" t="s">
        <v>226</v>
      </c>
      <c r="Y40" s="48" t="s">
        <v>234</v>
      </c>
      <c r="Z40" s="48" t="s">
        <v>235</v>
      </c>
      <c r="AA40" s="48" t="s">
        <v>236</v>
      </c>
      <c r="AB40" s="48" t="s">
        <v>231</v>
      </c>
      <c r="AC40" s="48" t="s">
        <v>238</v>
      </c>
      <c r="AD40" s="48" t="s">
        <v>242</v>
      </c>
      <c r="AE40" s="48" t="str">
        <f>AE3</f>
        <v>１８(H30)</v>
      </c>
      <c r="AF40" s="48" t="str">
        <f>AF3</f>
        <v>１９(R1)</v>
      </c>
    </row>
    <row r="41" spans="1:32" ht="15" customHeight="1" x14ac:dyDescent="0.15">
      <c r="A41" s="3" t="s">
        <v>115</v>
      </c>
      <c r="B41" s="26" t="e">
        <f>+B4/$B$33*100</f>
        <v>#DIV/0!</v>
      </c>
      <c r="C41" s="26" t="e">
        <f t="shared" ref="C41:D43" si="34">+C4/C$33*100</f>
        <v>#DIV/0!</v>
      </c>
      <c r="D41" s="26">
        <f t="shared" si="34"/>
        <v>42.438997501102456</v>
      </c>
      <c r="E41" s="26">
        <f t="shared" ref="E41:L41" si="35">+E4/E$33*100</f>
        <v>40.209688890743955</v>
      </c>
      <c r="F41" s="26">
        <f t="shared" si="35"/>
        <v>37.785905835130499</v>
      </c>
      <c r="G41" s="26">
        <f t="shared" si="35"/>
        <v>44.153690884047862</v>
      </c>
      <c r="H41" s="26">
        <f t="shared" si="35"/>
        <v>40.604829347763662</v>
      </c>
      <c r="I41" s="26">
        <f t="shared" si="35"/>
        <v>43.228240713344462</v>
      </c>
      <c r="J41" s="26">
        <f t="shared" si="35"/>
        <v>44.181025916443147</v>
      </c>
      <c r="K41" s="26">
        <f t="shared" si="35"/>
        <v>36.320303803446031</v>
      </c>
      <c r="L41" s="26">
        <f t="shared" si="35"/>
        <v>26.517332392390387</v>
      </c>
      <c r="M41" s="26">
        <f t="shared" ref="M41:X41" si="36">+M4/M$33*100</f>
        <v>34.498316224713101</v>
      </c>
      <c r="N41" s="26">
        <f t="shared" si="36"/>
        <v>43.21129935749601</v>
      </c>
      <c r="O41" s="26">
        <f t="shared" si="36"/>
        <v>42.784533877608709</v>
      </c>
      <c r="P41" s="26">
        <f t="shared" si="36"/>
        <v>43.916619962299144</v>
      </c>
      <c r="Q41" s="26">
        <f t="shared" si="36"/>
        <v>46.180655547331014</v>
      </c>
      <c r="R41" s="26">
        <f t="shared" si="36"/>
        <v>42.898369437663241</v>
      </c>
      <c r="S41" s="26">
        <f t="shared" si="36"/>
        <v>47.888312631660973</v>
      </c>
      <c r="T41" s="26">
        <f t="shared" si="36"/>
        <v>52.321551458199856</v>
      </c>
      <c r="U41" s="26">
        <f t="shared" si="36"/>
        <v>52.060469921071608</v>
      </c>
      <c r="V41" s="26">
        <f t="shared" si="36"/>
        <v>45.667285197994794</v>
      </c>
      <c r="W41" s="26">
        <f t="shared" si="36"/>
        <v>41.06125917464734</v>
      </c>
      <c r="X41" s="26">
        <f t="shared" si="36"/>
        <v>40.073329056379905</v>
      </c>
      <c r="Y41" s="26">
        <f t="shared" ref="Y41:AB41" si="37">+Y4/Y$33*100</f>
        <v>42.720184822592614</v>
      </c>
      <c r="Z41" s="26">
        <f t="shared" si="37"/>
        <v>39.434908593787469</v>
      </c>
      <c r="AA41" s="26">
        <f t="shared" si="37"/>
        <v>30.775580566362827</v>
      </c>
      <c r="AB41" s="26">
        <f t="shared" si="37"/>
        <v>30.776898603389419</v>
      </c>
      <c r="AC41" s="26">
        <f t="shared" ref="AC41" si="38">+AC4/AC$33*100</f>
        <v>35.422972500234756</v>
      </c>
      <c r="AD41" s="26">
        <f t="shared" ref="AD41" si="39">+AD4/AD$33*100</f>
        <v>38.985370009566047</v>
      </c>
      <c r="AE41" s="26">
        <f t="shared" ref="AE41:AF41" si="40">+AE4/AE$33*100</f>
        <v>41.544967293776665</v>
      </c>
      <c r="AF41" s="26">
        <f t="shared" si="40"/>
        <v>38.569376400045975</v>
      </c>
    </row>
    <row r="42" spans="1:32" ht="15" customHeight="1" x14ac:dyDescent="0.15">
      <c r="A42" s="3" t="s">
        <v>116</v>
      </c>
      <c r="B42" s="26" t="e">
        <f>+B5/$B$33*100</f>
        <v>#DIV/0!</v>
      </c>
      <c r="C42" s="26" t="e">
        <f t="shared" si="34"/>
        <v>#DIV/0!</v>
      </c>
      <c r="D42" s="26">
        <f t="shared" si="34"/>
        <v>2.6530814410522212</v>
      </c>
      <c r="E42" s="26">
        <f t="shared" ref="E42:L42" si="41">+E5/E$33*100</f>
        <v>2.5994843933791518</v>
      </c>
      <c r="F42" s="26">
        <f t="shared" si="41"/>
        <v>2.4965724210818587</v>
      </c>
      <c r="G42" s="26">
        <f t="shared" si="41"/>
        <v>2.9026964584798494</v>
      </c>
      <c r="H42" s="26">
        <f t="shared" si="41"/>
        <v>2.6006678603223263</v>
      </c>
      <c r="I42" s="26">
        <f t="shared" si="41"/>
        <v>2.6793708714167161</v>
      </c>
      <c r="J42" s="26">
        <f t="shared" si="41"/>
        <v>1.9916762324715831</v>
      </c>
      <c r="K42" s="26">
        <f t="shared" si="41"/>
        <v>1.3289335798095345</v>
      </c>
      <c r="L42" s="26">
        <f t="shared" si="41"/>
        <v>0.96740696707017981</v>
      </c>
      <c r="M42" s="26">
        <f t="shared" ref="M42:X42" si="42">+M5/M$33*100</f>
        <v>1.3381209478847351</v>
      </c>
      <c r="N42" s="26">
        <f t="shared" si="42"/>
        <v>1.6750403793539252</v>
      </c>
      <c r="O42" s="26">
        <f t="shared" si="42"/>
        <v>1.6685171752274339</v>
      </c>
      <c r="P42" s="26">
        <f t="shared" si="42"/>
        <v>1.9130157219076964</v>
      </c>
      <c r="Q42" s="26">
        <f t="shared" si="42"/>
        <v>2.4740318071814289</v>
      </c>
      <c r="R42" s="26">
        <f t="shared" si="42"/>
        <v>2.6841142906371527</v>
      </c>
      <c r="S42" s="26">
        <f t="shared" si="42"/>
        <v>3.8899947522280058</v>
      </c>
      <c r="T42" s="26">
        <f t="shared" si="42"/>
        <v>2.122962198334164</v>
      </c>
      <c r="U42" s="26">
        <f t="shared" si="42"/>
        <v>2.0017150488725144</v>
      </c>
      <c r="V42" s="26">
        <f t="shared" si="42"/>
        <v>1.6804610255869341</v>
      </c>
      <c r="W42" s="26">
        <f t="shared" si="42"/>
        <v>1.4879904508570909</v>
      </c>
      <c r="X42" s="26">
        <f t="shared" si="42"/>
        <v>1.4381647856224127</v>
      </c>
      <c r="Y42" s="26">
        <f t="shared" ref="Y42:AB42" si="43">+Y5/Y$33*100</f>
        <v>1.4567444744518139</v>
      </c>
      <c r="Z42" s="26">
        <f t="shared" si="43"/>
        <v>1.294327133157622</v>
      </c>
      <c r="AA42" s="26">
        <f t="shared" si="43"/>
        <v>0.9288407470009884</v>
      </c>
      <c r="AB42" s="26">
        <f t="shared" si="43"/>
        <v>1.0089555483353851</v>
      </c>
      <c r="AC42" s="26">
        <f t="shared" ref="AC42" si="44">+AC5/AC$33*100</f>
        <v>1.1284312845755804</v>
      </c>
      <c r="AD42" s="26">
        <f t="shared" ref="AD42" si="45">+AD5/AD$33*100</f>
        <v>1.2215320081898873</v>
      </c>
      <c r="AE42" s="26">
        <f t="shared" ref="AE42:AF42" si="46">+AE5/AE$33*100</f>
        <v>1.3265487956998172</v>
      </c>
      <c r="AF42" s="26">
        <f t="shared" si="46"/>
        <v>1.2840839478028241</v>
      </c>
    </row>
    <row r="43" spans="1:32" ht="15" customHeight="1" x14ac:dyDescent="0.15">
      <c r="A43" s="3" t="s">
        <v>195</v>
      </c>
      <c r="B43" s="26" t="e">
        <f>+B6/$B$33*100</f>
        <v>#DIV/0!</v>
      </c>
      <c r="C43" s="26" t="e">
        <f t="shared" si="34"/>
        <v>#DIV/0!</v>
      </c>
      <c r="D43" s="26">
        <f t="shared" si="34"/>
        <v>0.92965699275894909</v>
      </c>
      <c r="E43" s="26">
        <f t="shared" ref="E43:L43" si="47">+E6/E$33*100</f>
        <v>0.65372411185845358</v>
      </c>
      <c r="F43" s="26">
        <f t="shared" si="47"/>
        <v>0.63877137864859279</v>
      </c>
      <c r="G43" s="26">
        <f t="shared" si="47"/>
        <v>0.9446219111611972</v>
      </c>
      <c r="H43" s="26">
        <f t="shared" si="47"/>
        <v>0.5653120698352373</v>
      </c>
      <c r="I43" s="26">
        <f t="shared" si="47"/>
        <v>0.31265321246073008</v>
      </c>
      <c r="J43" s="26">
        <f t="shared" si="47"/>
        <v>0.25592392511737755</v>
      </c>
      <c r="K43" s="26">
        <f t="shared" si="47"/>
        <v>0.16947671704921818</v>
      </c>
      <c r="L43" s="26">
        <f t="shared" si="47"/>
        <v>0.11119637732923671</v>
      </c>
      <c r="M43" s="26">
        <f t="shared" ref="M43:X43" si="48">+M6/M$33*100</f>
        <v>0.62037217853939586</v>
      </c>
      <c r="N43" s="26">
        <f t="shared" si="48"/>
        <v>0.77700489677375684</v>
      </c>
      <c r="O43" s="26">
        <f t="shared" si="48"/>
        <v>0.24661161559581735</v>
      </c>
      <c r="P43" s="26">
        <f t="shared" si="48"/>
        <v>0.1886581849543649</v>
      </c>
      <c r="Q43" s="26">
        <f t="shared" si="48"/>
        <v>0.19057174925710293</v>
      </c>
      <c r="R43" s="26">
        <f t="shared" si="48"/>
        <v>0.10145630402635447</v>
      </c>
      <c r="S43" s="26">
        <f t="shared" si="48"/>
        <v>7.7385970088273998E-2</v>
      </c>
      <c r="T43" s="26">
        <f t="shared" si="48"/>
        <v>0.10702166536152441</v>
      </c>
      <c r="U43" s="26">
        <f t="shared" si="48"/>
        <v>0.10490733410990209</v>
      </c>
      <c r="V43" s="26">
        <f t="shared" si="48"/>
        <v>7.6194547301685997E-2</v>
      </c>
      <c r="W43" s="26">
        <f t="shared" si="48"/>
        <v>5.9263182441592524E-2</v>
      </c>
      <c r="X43" s="26">
        <f t="shared" si="48"/>
        <v>4.632059716805479E-2</v>
      </c>
      <c r="Y43" s="26">
        <f t="shared" ref="Y43:AB43" si="49">+Y6/Y$33*100</f>
        <v>4.4490376913498941E-2</v>
      </c>
      <c r="Z43" s="26">
        <f t="shared" si="49"/>
        <v>3.8372235486068856E-2</v>
      </c>
      <c r="AA43" s="26">
        <f t="shared" si="49"/>
        <v>2.5626146759657617E-2</v>
      </c>
      <c r="AB43" s="26">
        <f t="shared" si="49"/>
        <v>2.1646150010343007E-2</v>
      </c>
      <c r="AC43" s="26">
        <f t="shared" ref="AC43" si="50">+AC6/AC$33*100</f>
        <v>1.4137624702503437E-2</v>
      </c>
      <c r="AD43" s="26">
        <f t="shared" ref="AD43" si="51">+AD6/AD$33*100</f>
        <v>2.8862106902070646E-2</v>
      </c>
      <c r="AE43" s="26">
        <f t="shared" ref="AE43:AF43" si="52">+AE6/AE$33*100</f>
        <v>3.3597212627474532E-2</v>
      </c>
      <c r="AF43" s="26">
        <f t="shared" si="52"/>
        <v>1.2282869464321475E-2</v>
      </c>
    </row>
    <row r="44" spans="1:32" ht="15" customHeight="1" x14ac:dyDescent="0.15">
      <c r="A44" s="3" t="s">
        <v>196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>
        <f t="shared" ref="Q44:X54" si="53">+Q7/Q$33*100</f>
        <v>2.9827102992297252E-2</v>
      </c>
      <c r="R44" s="26">
        <f t="shared" si="53"/>
        <v>4.7765675607641792E-2</v>
      </c>
      <c r="S44" s="26">
        <f t="shared" si="53"/>
        <v>8.3215764222831001E-2</v>
      </c>
      <c r="T44" s="26">
        <f t="shared" si="53"/>
        <v>9.4958986893207725E-2</v>
      </c>
      <c r="U44" s="26">
        <f t="shared" si="53"/>
        <v>3.3400253033977124E-2</v>
      </c>
      <c r="V44" s="26">
        <f t="shared" si="53"/>
        <v>2.3342386929512411E-2</v>
      </c>
      <c r="W44" s="26">
        <f t="shared" si="53"/>
        <v>2.6892536570134424E-2</v>
      </c>
      <c r="X44" s="26">
        <f t="shared" si="53"/>
        <v>3.0854268142403735E-2</v>
      </c>
      <c r="Y44" s="26">
        <f t="shared" ref="Y44:AB44" si="54">+Y7/Y$33*100</f>
        <v>3.9165077754870811E-2</v>
      </c>
      <c r="Z44" s="26">
        <f t="shared" si="54"/>
        <v>7.3997430182584811E-2</v>
      </c>
      <c r="AA44" s="26">
        <f t="shared" si="54"/>
        <v>0.1063830103643725</v>
      </c>
      <c r="AB44" s="26">
        <f t="shared" si="54"/>
        <v>8.423965174625099E-2</v>
      </c>
      <c r="AC44" s="26">
        <f t="shared" ref="AC44" si="55">+AC7/AC$33*100</f>
        <v>5.4312389098014682E-2</v>
      </c>
      <c r="AD44" s="26">
        <f t="shared" ref="AD44" si="56">+AD7/AD$33*100</f>
        <v>8.8029426051315474E-2</v>
      </c>
      <c r="AE44" s="26">
        <f t="shared" ref="AE44:AF44" si="57">+AE7/AE$33*100</f>
        <v>7.1295417060288649E-2</v>
      </c>
      <c r="AF44" s="26">
        <f t="shared" si="57"/>
        <v>7.7026287776559246E-2</v>
      </c>
    </row>
    <row r="45" spans="1:32" ht="15" customHeight="1" x14ac:dyDescent="0.15">
      <c r="A45" s="3" t="s">
        <v>197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>
        <f t="shared" si="53"/>
        <v>3.4634367973798472E-2</v>
      </c>
      <c r="R45" s="26">
        <f t="shared" si="53"/>
        <v>7.0256660272655092E-2</v>
      </c>
      <c r="S45" s="26">
        <f t="shared" si="53"/>
        <v>6.0796424546094532E-2</v>
      </c>
      <c r="T45" s="26">
        <f t="shared" si="53"/>
        <v>5.4815974941268601E-2</v>
      </c>
      <c r="U45" s="26">
        <f t="shared" si="53"/>
        <v>1.9338514560471129E-2</v>
      </c>
      <c r="V45" s="26">
        <f t="shared" si="53"/>
        <v>1.3792045788898082E-2</v>
      </c>
      <c r="W45" s="26">
        <f t="shared" si="53"/>
        <v>1.0371254550269361E-2</v>
      </c>
      <c r="X45" s="26">
        <f t="shared" si="53"/>
        <v>8.0428046529741441E-3</v>
      </c>
      <c r="Y45" s="26">
        <f t="shared" ref="Y45:AB45" si="58">+Y8/Y$33*100</f>
        <v>1.1395632221802012E-2</v>
      </c>
      <c r="Z45" s="26">
        <f t="shared" si="58"/>
        <v>0.11911953732298362</v>
      </c>
      <c r="AA45" s="26">
        <f t="shared" si="58"/>
        <v>5.7926512800730239E-2</v>
      </c>
      <c r="AB45" s="26">
        <f t="shared" si="58"/>
        <v>7.2404125311821194E-2</v>
      </c>
      <c r="AC45" s="26">
        <f t="shared" ref="AC45" si="59">+AC8/AC$33*100</f>
        <v>3.1396091829502475E-2</v>
      </c>
      <c r="AD45" s="26">
        <f t="shared" ref="AD45" si="60">+AD8/AD$33*100</f>
        <v>9.3454293264846028E-2</v>
      </c>
      <c r="AE45" s="26">
        <f t="shared" ref="AE45:AF45" si="61">+AE8/AE$33*100</f>
        <v>6.3964080519393868E-2</v>
      </c>
      <c r="AF45" s="26">
        <f t="shared" si="61"/>
        <v>5.3346332703516408E-2</v>
      </c>
    </row>
    <row r="46" spans="1:32" ht="15" customHeight="1" x14ac:dyDescent="0.15">
      <c r="A46" s="3" t="s">
        <v>117</v>
      </c>
      <c r="B46" s="26" t="e">
        <f t="shared" ref="B46:B54" si="62">+B9/$B$33*100</f>
        <v>#DIV/0!</v>
      </c>
      <c r="C46" s="26" t="e">
        <f t="shared" ref="C46:D54" si="63">+C9/C$33*100</f>
        <v>#DIV/0!</v>
      </c>
      <c r="D46" s="26">
        <f t="shared" si="63"/>
        <v>0</v>
      </c>
      <c r="E46" s="26">
        <f t="shared" ref="E46:L46" si="64">+E9/E$33*100</f>
        <v>0</v>
      </c>
      <c r="F46" s="26">
        <f t="shared" si="64"/>
        <v>0</v>
      </c>
      <c r="G46" s="26">
        <f t="shared" si="64"/>
        <v>0</v>
      </c>
      <c r="H46" s="26">
        <f t="shared" si="64"/>
        <v>0</v>
      </c>
      <c r="I46" s="26">
        <f t="shared" si="64"/>
        <v>0</v>
      </c>
      <c r="J46" s="26">
        <f t="shared" si="64"/>
        <v>0.54045764907803706</v>
      </c>
      <c r="K46" s="26">
        <f t="shared" si="64"/>
        <v>2.0390325507659348</v>
      </c>
      <c r="L46" s="26">
        <f t="shared" si="64"/>
        <v>1.3726379106135524</v>
      </c>
      <c r="M46" s="26">
        <f t="shared" ref="M46:P54" si="65">+M9/M$33*100</f>
        <v>1.9004646550989119</v>
      </c>
      <c r="N46" s="26">
        <f t="shared" si="65"/>
        <v>2.2974821878600711</v>
      </c>
      <c r="O46" s="26">
        <f t="shared" si="65"/>
        <v>2.0148775068640634</v>
      </c>
      <c r="P46" s="26">
        <f t="shared" si="65"/>
        <v>2.5351441501523615</v>
      </c>
      <c r="Q46" s="26">
        <f t="shared" si="53"/>
        <v>2.8407167439061483</v>
      </c>
      <c r="R46" s="26">
        <f t="shared" si="53"/>
        <v>2.4299116815978032</v>
      </c>
      <c r="S46" s="26">
        <f t="shared" si="53"/>
        <v>2.8266460457243485</v>
      </c>
      <c r="T46" s="26">
        <f t="shared" si="53"/>
        <v>2.8462483092475259</v>
      </c>
      <c r="U46" s="26">
        <f t="shared" si="53"/>
        <v>2.5716551883900878</v>
      </c>
      <c r="V46" s="26">
        <f t="shared" si="53"/>
        <v>2.4456593395917414</v>
      </c>
      <c r="W46" s="26">
        <f t="shared" si="53"/>
        <v>2.2249265830589668</v>
      </c>
      <c r="X46" s="26">
        <f t="shared" si="53"/>
        <v>2.1928557945507099</v>
      </c>
      <c r="Y46" s="26">
        <f t="shared" ref="Y46:AB46" si="66">+Y9/Y$33*100</f>
        <v>2.3708672101519674</v>
      </c>
      <c r="Z46" s="26">
        <f t="shared" si="66"/>
        <v>2.17918036622449</v>
      </c>
      <c r="AA46" s="26">
        <f t="shared" si="66"/>
        <v>1.9829747923303584</v>
      </c>
      <c r="AB46" s="26">
        <f t="shared" si="66"/>
        <v>3.3288233597225156</v>
      </c>
      <c r="AC46" s="26">
        <f t="shared" ref="AC46" si="67">+AC9/AC$33*100</f>
        <v>3.3235373171083817</v>
      </c>
      <c r="AD46" s="26">
        <f t="shared" ref="AD46" si="68">+AD9/AD$33*100</f>
        <v>3.7442690395650375</v>
      </c>
      <c r="AE46" s="26">
        <f t="shared" ref="AE46:AF46" si="69">+AE9/AE$33*100</f>
        <v>4.1684547479151259</v>
      </c>
      <c r="AF46" s="26">
        <f t="shared" si="69"/>
        <v>3.5767213935919293</v>
      </c>
    </row>
    <row r="47" spans="1:32" ht="15" customHeight="1" x14ac:dyDescent="0.15">
      <c r="A47" s="3" t="s">
        <v>118</v>
      </c>
      <c r="B47" s="26" t="e">
        <f t="shared" si="62"/>
        <v>#DIV/0!</v>
      </c>
      <c r="C47" s="26" t="e">
        <f t="shared" si="63"/>
        <v>#DIV/0!</v>
      </c>
      <c r="D47" s="26">
        <f t="shared" si="63"/>
        <v>1.5027936843719842</v>
      </c>
      <c r="E47" s="26">
        <f t="shared" ref="E47:L47" si="70">+E10/E$33*100</f>
        <v>1.3234512732535946</v>
      </c>
      <c r="F47" s="26">
        <f t="shared" si="70"/>
        <v>1.1439165253942283</v>
      </c>
      <c r="G47" s="26">
        <f t="shared" si="70"/>
        <v>1.387601431407937</v>
      </c>
      <c r="H47" s="26">
        <f t="shared" si="70"/>
        <v>1.1337247210581178</v>
      </c>
      <c r="I47" s="26">
        <f t="shared" si="70"/>
        <v>1.1198413721976497</v>
      </c>
      <c r="J47" s="26">
        <f t="shared" si="70"/>
        <v>1.2192458552761316</v>
      </c>
      <c r="K47" s="26">
        <f t="shared" si="70"/>
        <v>0.94759850544905277</v>
      </c>
      <c r="L47" s="26">
        <f t="shared" si="70"/>
        <v>0.61989365788589668</v>
      </c>
      <c r="M47" s="26">
        <f t="shared" si="65"/>
        <v>0.75985078238048043</v>
      </c>
      <c r="N47" s="26">
        <f t="shared" si="65"/>
        <v>0.91549295181021995</v>
      </c>
      <c r="O47" s="26">
        <f t="shared" si="65"/>
        <v>0.77576699804002669</v>
      </c>
      <c r="P47" s="26">
        <f t="shared" si="65"/>
        <v>0.81465211439747109</v>
      </c>
      <c r="Q47" s="26">
        <f t="shared" si="53"/>
        <v>0.76563277992184653</v>
      </c>
      <c r="R47" s="26">
        <f t="shared" si="53"/>
        <v>0.6646332841545225</v>
      </c>
      <c r="S47" s="26">
        <f t="shared" si="53"/>
        <v>0.7882475179340358</v>
      </c>
      <c r="T47" s="26">
        <f t="shared" si="53"/>
        <v>0.83584474344067139</v>
      </c>
      <c r="U47" s="26">
        <f t="shared" si="53"/>
        <v>0.8124012356160738</v>
      </c>
      <c r="V47" s="26">
        <f t="shared" si="53"/>
        <v>0.71055058540728699</v>
      </c>
      <c r="W47" s="26">
        <f t="shared" si="53"/>
        <v>0.62797472006703381</v>
      </c>
      <c r="X47" s="26">
        <f t="shared" si="53"/>
        <v>0.4166110098313488</v>
      </c>
      <c r="Y47" s="26">
        <f t="shared" ref="Y47:AB47" si="71">+Y10/Y$33*100</f>
        <v>0.54449278980739435</v>
      </c>
      <c r="Z47" s="26">
        <f t="shared" si="71"/>
        <v>0.51297454835313727</v>
      </c>
      <c r="AA47" s="26">
        <f t="shared" si="71"/>
        <v>0.35099731097965581</v>
      </c>
      <c r="AB47" s="26">
        <f t="shared" si="71"/>
        <v>0.36397782749834084</v>
      </c>
      <c r="AC47" s="26">
        <f t="shared" ref="AC47" si="72">+AC10/AC$33*100</f>
        <v>0.40751668451709755</v>
      </c>
      <c r="AD47" s="26">
        <f t="shared" ref="AD47" si="73">+AD10/AD$33*100</f>
        <v>0.43626359021792177</v>
      </c>
      <c r="AE47" s="26">
        <f t="shared" ref="AE47:AF47" si="74">+AE10/AE$33*100</f>
        <v>0.44021380488229583</v>
      </c>
      <c r="AF47" s="26">
        <f t="shared" si="74"/>
        <v>0.39199626376369712</v>
      </c>
    </row>
    <row r="48" spans="1:32" ht="15" customHeight="1" x14ac:dyDescent="0.15">
      <c r="A48" s="3" t="s">
        <v>119</v>
      </c>
      <c r="B48" s="26" t="e">
        <f t="shared" si="62"/>
        <v>#DIV/0!</v>
      </c>
      <c r="C48" s="26" t="e">
        <f t="shared" si="63"/>
        <v>#DIV/0!</v>
      </c>
      <c r="D48" s="26">
        <f t="shared" si="63"/>
        <v>0.40496240469358147</v>
      </c>
      <c r="E48" s="26">
        <f t="shared" ref="E48:L48" si="75">+E11/E$33*100</f>
        <v>0.5529501478689165</v>
      </c>
      <c r="F48" s="26">
        <f t="shared" si="75"/>
        <v>0.5044514135268563</v>
      </c>
      <c r="G48" s="26">
        <f t="shared" si="75"/>
        <v>0.55067404400986286</v>
      </c>
      <c r="H48" s="26">
        <f t="shared" si="75"/>
        <v>0.47892120056474757</v>
      </c>
      <c r="I48" s="26">
        <f t="shared" si="75"/>
        <v>0.49464194137332523</v>
      </c>
      <c r="J48" s="26">
        <f t="shared" si="75"/>
        <v>1.160077337919335</v>
      </c>
      <c r="K48" s="26">
        <f t="shared" si="75"/>
        <v>0.91659553809338301</v>
      </c>
      <c r="L48" s="26">
        <f t="shared" si="75"/>
        <v>0.64656987544682032</v>
      </c>
      <c r="M48" s="26">
        <f t="shared" si="65"/>
        <v>9.0478290941799724E-2</v>
      </c>
      <c r="N48" s="26">
        <f t="shared" si="65"/>
        <v>0</v>
      </c>
      <c r="O48" s="26">
        <f t="shared" si="65"/>
        <v>0</v>
      </c>
      <c r="P48" s="26">
        <f t="shared" si="65"/>
        <v>0</v>
      </c>
      <c r="Q48" s="26">
        <f t="shared" si="53"/>
        <v>4.5223219328845146E-3</v>
      </c>
      <c r="R48" s="26">
        <f t="shared" si="53"/>
        <v>4.1883287112742399E-3</v>
      </c>
      <c r="S48" s="26">
        <f t="shared" si="53"/>
        <v>0</v>
      </c>
      <c r="T48" s="26">
        <f t="shared" si="53"/>
        <v>0</v>
      </c>
      <c r="U48" s="26">
        <f t="shared" si="53"/>
        <v>0</v>
      </c>
      <c r="V48" s="26">
        <f t="shared" si="53"/>
        <v>0</v>
      </c>
      <c r="W48" s="26">
        <f t="shared" si="53"/>
        <v>0</v>
      </c>
      <c r="X48" s="26">
        <f t="shared" si="53"/>
        <v>0</v>
      </c>
      <c r="Y48" s="26">
        <f t="shared" ref="Y48:AB48" si="76">+Y11/Y$33*100</f>
        <v>0</v>
      </c>
      <c r="Z48" s="26">
        <f t="shared" si="76"/>
        <v>0</v>
      </c>
      <c r="AA48" s="26">
        <f t="shared" si="76"/>
        <v>0</v>
      </c>
      <c r="AB48" s="26">
        <f t="shared" si="76"/>
        <v>0</v>
      </c>
      <c r="AC48" s="26">
        <f t="shared" ref="AC48" si="77">+AC11/AC$33*100</f>
        <v>0</v>
      </c>
      <c r="AD48" s="26">
        <f t="shared" ref="AD48" si="78">+AD11/AD$33*100</f>
        <v>0</v>
      </c>
      <c r="AE48" s="26">
        <f t="shared" ref="AE48:AF48" si="79">+AE11/AE$33*100</f>
        <v>0</v>
      </c>
      <c r="AF48" s="26">
        <f t="shared" si="79"/>
        <v>0</v>
      </c>
    </row>
    <row r="49" spans="1:32" ht="15" customHeight="1" x14ac:dyDescent="0.15">
      <c r="A49" s="3" t="s">
        <v>120</v>
      </c>
      <c r="B49" s="26" t="e">
        <f t="shared" si="62"/>
        <v>#DIV/0!</v>
      </c>
      <c r="C49" s="26" t="e">
        <f t="shared" si="63"/>
        <v>#DIV/0!</v>
      </c>
      <c r="D49" s="26">
        <f t="shared" si="63"/>
        <v>2.0929565121525671</v>
      </c>
      <c r="E49" s="26">
        <f t="shared" ref="E49:L49" si="80">+E12/E$33*100</f>
        <v>1.7769756655763418</v>
      </c>
      <c r="F49" s="26">
        <f t="shared" si="80"/>
        <v>1.3633261732907591</v>
      </c>
      <c r="G49" s="26">
        <f t="shared" si="80"/>
        <v>1.7263698594670727</v>
      </c>
      <c r="H49" s="26">
        <f t="shared" si="80"/>
        <v>1.5947050905328861</v>
      </c>
      <c r="I49" s="26">
        <f t="shared" si="80"/>
        <v>1.5891915550711375</v>
      </c>
      <c r="J49" s="26">
        <f t="shared" si="80"/>
        <v>1.3401387100835822</v>
      </c>
      <c r="K49" s="26">
        <f t="shared" si="80"/>
        <v>0.9819552618778784</v>
      </c>
      <c r="L49" s="26">
        <f t="shared" si="80"/>
        <v>0.69309158213261302</v>
      </c>
      <c r="M49" s="26">
        <f t="shared" si="65"/>
        <v>0.88562096535093182</v>
      </c>
      <c r="N49" s="26">
        <f t="shared" si="65"/>
        <v>1.1340189934904967</v>
      </c>
      <c r="O49" s="26">
        <f t="shared" si="65"/>
        <v>0.9902624867758959</v>
      </c>
      <c r="P49" s="26">
        <f t="shared" si="65"/>
        <v>1.2180040380455845</v>
      </c>
      <c r="Q49" s="26">
        <f t="shared" si="53"/>
        <v>1.1660696803407773</v>
      </c>
      <c r="R49" s="26">
        <f t="shared" si="53"/>
        <v>1.1348497977641645</v>
      </c>
      <c r="S49" s="26">
        <f t="shared" si="53"/>
        <v>1.2119749523708692</v>
      </c>
      <c r="T49" s="26">
        <f t="shared" si="53"/>
        <v>1.2550722574215134</v>
      </c>
      <c r="U49" s="26">
        <f t="shared" si="53"/>
        <v>1.0234239569693406</v>
      </c>
      <c r="V49" s="26">
        <f t="shared" si="53"/>
        <v>0.5753972109187202</v>
      </c>
      <c r="W49" s="26">
        <f t="shared" si="53"/>
        <v>0.44118146928741103</v>
      </c>
      <c r="X49" s="26">
        <f t="shared" si="53"/>
        <v>0.33013910132554203</v>
      </c>
      <c r="Y49" s="26">
        <f t="shared" ref="Y49:AB49" si="81">+Y12/Y$33*100</f>
        <v>0.50281322262468164</v>
      </c>
      <c r="Z49" s="26">
        <f t="shared" si="81"/>
        <v>0.39360385301510881</v>
      </c>
      <c r="AA49" s="26">
        <f t="shared" si="81"/>
        <v>0.14375150013785654</v>
      </c>
      <c r="AB49" s="26">
        <f t="shared" si="81"/>
        <v>0.22933101948688961</v>
      </c>
      <c r="AC49" s="26">
        <f t="shared" ref="AC49" si="82">+AC12/AC$33*100</f>
        <v>0.26702317020455973</v>
      </c>
      <c r="AD49" s="26">
        <f t="shared" ref="AD49" si="83">+AD12/AD$33*100</f>
        <v>0.33872175772951024</v>
      </c>
      <c r="AE49" s="26">
        <f t="shared" ref="AE49:AF49" si="84">+AE12/AE$33*100</f>
        <v>0.47664265470869527</v>
      </c>
      <c r="AF49" s="26">
        <f t="shared" si="84"/>
        <v>0.1907314087070929</v>
      </c>
    </row>
    <row r="50" spans="1:32" ht="15" customHeight="1" x14ac:dyDescent="0.15">
      <c r="A50" s="3" t="s">
        <v>248</v>
      </c>
      <c r="B50" s="26" t="e">
        <f t="shared" si="62"/>
        <v>#DIV/0!</v>
      </c>
      <c r="C50" s="26" t="e">
        <f t="shared" si="63"/>
        <v>#DIV/0!</v>
      </c>
      <c r="D50" s="26">
        <f t="shared" si="63"/>
        <v>0</v>
      </c>
      <c r="E50" s="26">
        <f t="shared" ref="E50:L50" si="85">+E13/E$33*100</f>
        <v>0</v>
      </c>
      <c r="F50" s="26">
        <f t="shared" si="85"/>
        <v>0</v>
      </c>
      <c r="G50" s="26">
        <f t="shared" si="85"/>
        <v>0</v>
      </c>
      <c r="H50" s="26">
        <f t="shared" si="85"/>
        <v>0</v>
      </c>
      <c r="I50" s="26">
        <f t="shared" si="85"/>
        <v>0</v>
      </c>
      <c r="J50" s="26">
        <f t="shared" si="85"/>
        <v>0</v>
      </c>
      <c r="K50" s="26">
        <f t="shared" si="85"/>
        <v>0</v>
      </c>
      <c r="L50" s="26">
        <f t="shared" si="85"/>
        <v>0</v>
      </c>
      <c r="M50" s="26">
        <f t="shared" si="65"/>
        <v>0</v>
      </c>
      <c r="N50" s="26">
        <f t="shared" si="65"/>
        <v>0</v>
      </c>
      <c r="O50" s="26">
        <f t="shared" si="65"/>
        <v>0</v>
      </c>
      <c r="P50" s="26">
        <f t="shared" si="65"/>
        <v>0</v>
      </c>
      <c r="Q50" s="26">
        <f t="shared" si="53"/>
        <v>0</v>
      </c>
      <c r="R50" s="26">
        <f t="shared" si="53"/>
        <v>0</v>
      </c>
      <c r="S50" s="26">
        <f t="shared" si="53"/>
        <v>0</v>
      </c>
      <c r="T50" s="26">
        <f t="shared" si="53"/>
        <v>0</v>
      </c>
      <c r="U50" s="26">
        <f t="shared" si="53"/>
        <v>0</v>
      </c>
      <c r="V50" s="26">
        <f t="shared" si="53"/>
        <v>0</v>
      </c>
      <c r="W50" s="26">
        <f t="shared" si="53"/>
        <v>0</v>
      </c>
      <c r="X50" s="26">
        <f t="shared" si="53"/>
        <v>0</v>
      </c>
      <c r="Y50" s="26">
        <f t="shared" ref="Y50:AB50" si="86">+Y13/Y$33*100</f>
        <v>0</v>
      </c>
      <c r="Z50" s="26">
        <f t="shared" si="86"/>
        <v>0</v>
      </c>
      <c r="AA50" s="26">
        <f t="shared" si="86"/>
        <v>0</v>
      </c>
      <c r="AB50" s="26">
        <f t="shared" si="86"/>
        <v>0</v>
      </c>
      <c r="AC50" s="26">
        <f t="shared" ref="AC50" si="87">+AC13/AC$33*100</f>
        <v>0</v>
      </c>
      <c r="AD50" s="26">
        <f t="shared" ref="AD50" si="88">+AD13/AD$33*100</f>
        <v>0</v>
      </c>
      <c r="AE50" s="26">
        <f t="shared" ref="AE50:AF50" si="89">+AE13/AE$33*100</f>
        <v>0</v>
      </c>
      <c r="AF50" s="26">
        <f t="shared" si="89"/>
        <v>6.0004474684777209E-2</v>
      </c>
    </row>
    <row r="51" spans="1:32" ht="15" customHeight="1" x14ac:dyDescent="0.15">
      <c r="A51" s="3" t="s">
        <v>121</v>
      </c>
      <c r="B51" s="26" t="e">
        <f t="shared" si="62"/>
        <v>#DIV/0!</v>
      </c>
      <c r="C51" s="26" t="e">
        <f t="shared" si="63"/>
        <v>#DIV/0!</v>
      </c>
      <c r="D51" s="26">
        <f t="shared" si="63"/>
        <v>0</v>
      </c>
      <c r="E51" s="26">
        <f t="shared" ref="E51:L51" si="90">+E14/E$33*100</f>
        <v>0</v>
      </c>
      <c r="F51" s="26">
        <f t="shared" si="90"/>
        <v>0</v>
      </c>
      <c r="G51" s="26">
        <f t="shared" si="90"/>
        <v>0</v>
      </c>
      <c r="H51" s="26">
        <f t="shared" si="90"/>
        <v>0</v>
      </c>
      <c r="I51" s="26">
        <f t="shared" si="90"/>
        <v>0</v>
      </c>
      <c r="J51" s="26">
        <f t="shared" si="90"/>
        <v>0</v>
      </c>
      <c r="K51" s="26">
        <f t="shared" si="90"/>
        <v>0</v>
      </c>
      <c r="L51" s="26">
        <f t="shared" si="90"/>
        <v>0.28764844140409662</v>
      </c>
      <c r="M51" s="26">
        <f t="shared" si="65"/>
        <v>0.45488759467950479</v>
      </c>
      <c r="N51" s="26">
        <f t="shared" si="65"/>
        <v>0.58708010719273862</v>
      </c>
      <c r="O51" s="26">
        <f t="shared" si="65"/>
        <v>0.58114144023744152</v>
      </c>
      <c r="P51" s="26">
        <f t="shared" si="65"/>
        <v>0.64907830428157209</v>
      </c>
      <c r="Q51" s="26">
        <f t="shared" si="53"/>
        <v>0.58998836972776081</v>
      </c>
      <c r="R51" s="26">
        <f t="shared" si="53"/>
        <v>0.63688135001071344</v>
      </c>
      <c r="S51" s="26">
        <f t="shared" si="53"/>
        <v>0.46974355989630051</v>
      </c>
      <c r="T51" s="26">
        <f t="shared" si="53"/>
        <v>0.14300206449775751</v>
      </c>
      <c r="U51" s="26">
        <f t="shared" si="53"/>
        <v>0.28527449914841918</v>
      </c>
      <c r="V51" s="26">
        <f t="shared" si="53"/>
        <v>0.38280300170431519</v>
      </c>
      <c r="W51" s="26">
        <f t="shared" si="53"/>
        <v>0.36834553984672364</v>
      </c>
      <c r="X51" s="26">
        <f t="shared" si="53"/>
        <v>0.38846119354593933</v>
      </c>
      <c r="Y51" s="26">
        <f t="shared" ref="Y51:AB51" si="91">+Y14/Y$33*100</f>
        <v>6.8712445105605591E-2</v>
      </c>
      <c r="Z51" s="26">
        <f t="shared" si="91"/>
        <v>6.2004634964193894E-2</v>
      </c>
      <c r="AA51" s="26">
        <f t="shared" si="91"/>
        <v>3.922442240788819E-2</v>
      </c>
      <c r="AB51" s="26">
        <f t="shared" si="91"/>
        <v>4.4400149608932168E-2</v>
      </c>
      <c r="AC51" s="26">
        <f t="shared" ref="AC51" si="92">+AC14/AC$33*100</f>
        <v>4.8119358807979982E-2</v>
      </c>
      <c r="AD51" s="26">
        <f t="shared" ref="AD51" si="93">+AD14/AD$33*100</f>
        <v>5.6598440524453189E-2</v>
      </c>
      <c r="AE51" s="26">
        <f t="shared" ref="AE51:AF51" si="94">+AE14/AE$33*100</f>
        <v>6.7056098150403864E-2</v>
      </c>
      <c r="AF51" s="26">
        <f t="shared" si="94"/>
        <v>0.48192546970349787</v>
      </c>
    </row>
    <row r="52" spans="1:32" ht="15" customHeight="1" x14ac:dyDescent="0.15">
      <c r="A52" s="3" t="s">
        <v>122</v>
      </c>
      <c r="B52" s="26" t="e">
        <f t="shared" si="62"/>
        <v>#DIV/0!</v>
      </c>
      <c r="C52" s="26" t="e">
        <f t="shared" si="63"/>
        <v>#DIV/0!</v>
      </c>
      <c r="D52" s="26">
        <f t="shared" si="63"/>
        <v>16.119427011101241</v>
      </c>
      <c r="E52" s="26">
        <f t="shared" ref="E52:L52" si="95">+E15/E$33*100</f>
        <v>13.872086045987206</v>
      </c>
      <c r="F52" s="26">
        <f t="shared" si="95"/>
        <v>12.058412997719516</v>
      </c>
      <c r="G52" s="26">
        <f t="shared" si="95"/>
        <v>12.183367838135291</v>
      </c>
      <c r="H52" s="26">
        <f t="shared" si="95"/>
        <v>11.479031316199254</v>
      </c>
      <c r="I52" s="26">
        <f t="shared" si="95"/>
        <v>9.5289025212171357</v>
      </c>
      <c r="J52" s="26">
        <f t="shared" si="95"/>
        <v>9.9196677536452693</v>
      </c>
      <c r="K52" s="26">
        <f t="shared" si="95"/>
        <v>11.821629404598479</v>
      </c>
      <c r="L52" s="26">
        <f t="shared" si="95"/>
        <v>8.4327262422389513</v>
      </c>
      <c r="M52" s="26">
        <f t="shared" si="65"/>
        <v>12.70617997454073</v>
      </c>
      <c r="N52" s="26">
        <f t="shared" si="65"/>
        <v>12.265840419512006</v>
      </c>
      <c r="O52" s="26">
        <f t="shared" si="65"/>
        <v>9.8869450812567941</v>
      </c>
      <c r="P52" s="26">
        <f t="shared" si="65"/>
        <v>9.9867441372251129</v>
      </c>
      <c r="Q52" s="26">
        <f t="shared" si="53"/>
        <v>9.259950509988311</v>
      </c>
      <c r="R52" s="26">
        <f t="shared" si="53"/>
        <v>8.5567044799538667</v>
      </c>
      <c r="S52" s="26">
        <f t="shared" si="53"/>
        <v>11.934536293962534</v>
      </c>
      <c r="T52" s="26">
        <f t="shared" si="53"/>
        <v>10.670625598190203</v>
      </c>
      <c r="U52" s="26">
        <f t="shared" si="53"/>
        <v>12.201993828878017</v>
      </c>
      <c r="V52" s="26">
        <f t="shared" si="53"/>
        <v>13.098349256929678</v>
      </c>
      <c r="W52" s="26">
        <f t="shared" si="53"/>
        <v>12.186192476887992</v>
      </c>
      <c r="X52" s="26">
        <f t="shared" si="53"/>
        <v>16.303172659104863</v>
      </c>
      <c r="Y52" s="26">
        <f t="shared" ref="Y52:AB52" si="96">+Y15/Y$33*100</f>
        <v>12.642217871111336</v>
      </c>
      <c r="Z52" s="26">
        <f t="shared" si="96"/>
        <v>12.071046637453327</v>
      </c>
      <c r="AA52" s="26">
        <f t="shared" si="96"/>
        <v>11.013705051259731</v>
      </c>
      <c r="AB52" s="26">
        <f t="shared" si="96"/>
        <v>11.158784204009763</v>
      </c>
      <c r="AC52" s="26">
        <f t="shared" ref="AC52" si="97">+AC15/AC$33*100</f>
        <v>11.691711369201149</v>
      </c>
      <c r="AD52" s="26">
        <f t="shared" ref="AD52" si="98">+AD15/AD$33*100</f>
        <v>12.042109662859614</v>
      </c>
      <c r="AE52" s="26">
        <f t="shared" ref="AE52:AF52" si="99">+AE15/AE$33*100</f>
        <v>12.833638873496609</v>
      </c>
      <c r="AF52" s="26">
        <f t="shared" si="99"/>
        <v>14.314363066415408</v>
      </c>
    </row>
    <row r="53" spans="1:32" ht="15" customHeight="1" x14ac:dyDescent="0.15">
      <c r="A53" s="3" t="s">
        <v>123</v>
      </c>
      <c r="B53" s="26" t="e">
        <f t="shared" si="62"/>
        <v>#DIV/0!</v>
      </c>
      <c r="C53" s="26" t="e">
        <f t="shared" si="63"/>
        <v>#DIV/0!</v>
      </c>
      <c r="D53" s="26">
        <f t="shared" si="63"/>
        <v>14.338523125986615</v>
      </c>
      <c r="E53" s="26">
        <f t="shared" ref="E53:L53" si="100">+E16/E$33*100</f>
        <v>12.189124833574748</v>
      </c>
      <c r="F53" s="26">
        <f t="shared" si="100"/>
        <v>0</v>
      </c>
      <c r="G53" s="26">
        <f t="shared" si="100"/>
        <v>0</v>
      </c>
      <c r="H53" s="26">
        <f t="shared" si="100"/>
        <v>0</v>
      </c>
      <c r="I53" s="26">
        <f t="shared" si="100"/>
        <v>0</v>
      </c>
      <c r="J53" s="26">
        <f t="shared" si="100"/>
        <v>8.3116380678376185</v>
      </c>
      <c r="K53" s="26">
        <f t="shared" si="100"/>
        <v>7.2174680145718222</v>
      </c>
      <c r="L53" s="26">
        <f t="shared" si="100"/>
        <v>6.452643575267933</v>
      </c>
      <c r="M53" s="26">
        <f t="shared" si="65"/>
        <v>10.914670472556603</v>
      </c>
      <c r="N53" s="26">
        <f t="shared" si="65"/>
        <v>10.301651749704567</v>
      </c>
      <c r="O53" s="26">
        <f t="shared" si="65"/>
        <v>7.9527029133558775</v>
      </c>
      <c r="P53" s="26">
        <f t="shared" si="65"/>
        <v>7.9040356285146522</v>
      </c>
      <c r="Q53" s="26">
        <f t="shared" si="53"/>
        <v>7.3694544912401616</v>
      </c>
      <c r="R53" s="26">
        <f t="shared" si="53"/>
        <v>6.8874256412037562</v>
      </c>
      <c r="S53" s="26">
        <f t="shared" si="53"/>
        <v>10.211243404147941</v>
      </c>
      <c r="T53" s="26">
        <f t="shared" si="53"/>
        <v>8.7027281428221137</v>
      </c>
      <c r="U53" s="26">
        <f t="shared" si="53"/>
        <v>10.218099979830345</v>
      </c>
      <c r="V53" s="26">
        <f t="shared" si="53"/>
        <v>11.189113756099728</v>
      </c>
      <c r="W53" s="26">
        <f t="shared" si="53"/>
        <v>10.364527463667013</v>
      </c>
      <c r="X53" s="26">
        <f t="shared" si="53"/>
        <v>9.8901412460734495</v>
      </c>
      <c r="Y53" s="26">
        <f t="shared" ref="Y53:AB53" si="101">+Y16/Y$33*100</f>
        <v>10.660300690604098</v>
      </c>
      <c r="Z53" s="26">
        <f t="shared" si="101"/>
        <v>9.8426628463439592</v>
      </c>
      <c r="AA53" s="26">
        <f t="shared" si="101"/>
        <v>7.1916140397734694</v>
      </c>
      <c r="AB53" s="26">
        <f t="shared" si="101"/>
        <v>8.1807675711253296</v>
      </c>
      <c r="AC53" s="26">
        <f t="shared" ref="AC53" si="102">+AC16/AC$33*100</f>
        <v>9.1343443426320761</v>
      </c>
      <c r="AD53" s="26">
        <f t="shared" ref="AD53" si="103">+AD16/AD$33*100</f>
        <v>9.9042435381558178</v>
      </c>
      <c r="AE53" s="26">
        <f t="shared" ref="AE53:AF53" si="104">+AE16/AE$33*100</f>
        <v>10.476479916938644</v>
      </c>
      <c r="AF53" s="26">
        <f t="shared" si="104"/>
        <v>9.7459992649470308</v>
      </c>
    </row>
    <row r="54" spans="1:32" ht="15" customHeight="1" x14ac:dyDescent="0.15">
      <c r="A54" s="3" t="s">
        <v>124</v>
      </c>
      <c r="B54" s="26" t="e">
        <f t="shared" si="62"/>
        <v>#DIV/0!</v>
      </c>
      <c r="C54" s="26" t="e">
        <f t="shared" si="63"/>
        <v>#DIV/0!</v>
      </c>
      <c r="D54" s="26">
        <f t="shared" si="63"/>
        <v>1.7809038851146233</v>
      </c>
      <c r="E54" s="26">
        <f t="shared" ref="E54:L54" si="105">+E17/E$33*100</f>
        <v>1.6829612124124567</v>
      </c>
      <c r="F54" s="26">
        <f t="shared" si="105"/>
        <v>0</v>
      </c>
      <c r="G54" s="26">
        <f t="shared" si="105"/>
        <v>0</v>
      </c>
      <c r="H54" s="26">
        <f t="shared" si="105"/>
        <v>0</v>
      </c>
      <c r="I54" s="26">
        <f t="shared" si="105"/>
        <v>0</v>
      </c>
      <c r="J54" s="26">
        <f t="shared" si="105"/>
        <v>1.6080296858076506</v>
      </c>
      <c r="K54" s="26">
        <f t="shared" si="105"/>
        <v>4.6041613900266576</v>
      </c>
      <c r="L54" s="26">
        <f t="shared" si="105"/>
        <v>1.9800826669710181</v>
      </c>
      <c r="M54" s="26">
        <f t="shared" si="65"/>
        <v>1.7915095019841258</v>
      </c>
      <c r="N54" s="26">
        <f t="shared" si="65"/>
        <v>1.9641886698074378</v>
      </c>
      <c r="O54" s="26">
        <f t="shared" si="65"/>
        <v>1.9342421679009163</v>
      </c>
      <c r="P54" s="26">
        <f t="shared" si="65"/>
        <v>2.0827085087104589</v>
      </c>
      <c r="Q54" s="26">
        <f t="shared" si="53"/>
        <v>1.8904960187481497</v>
      </c>
      <c r="R54" s="26">
        <f t="shared" si="53"/>
        <v>1.6692788387501107</v>
      </c>
      <c r="S54" s="26">
        <f t="shared" si="53"/>
        <v>1.7232928898145934</v>
      </c>
      <c r="T54" s="26">
        <f t="shared" si="53"/>
        <v>1.9678974553680899</v>
      </c>
      <c r="U54" s="26">
        <f t="shared" si="53"/>
        <v>1.9838938490476723</v>
      </c>
      <c r="V54" s="26">
        <f t="shared" si="53"/>
        <v>1.9092355008299515</v>
      </c>
      <c r="W54" s="26">
        <f t="shared" si="53"/>
        <v>1.8216650132209782</v>
      </c>
      <c r="X54" s="26">
        <f t="shared" si="53"/>
        <v>2.5426707630097458</v>
      </c>
      <c r="Y54" s="26">
        <f t="shared" ref="Y54:AB54" si="106">+Y17/Y$33*100</f>
        <v>1.6990667519053184</v>
      </c>
      <c r="Z54" s="26">
        <f t="shared" si="106"/>
        <v>1.5206832942167805</v>
      </c>
      <c r="AA54" s="26">
        <f t="shared" si="106"/>
        <v>1.2738717104411974</v>
      </c>
      <c r="AB54" s="26">
        <f t="shared" si="106"/>
        <v>1.4845738407292652</v>
      </c>
      <c r="AC54" s="26">
        <f t="shared" ref="AC54" si="107">+AC17/AC$33*100</f>
        <v>1.5665238840711995</v>
      </c>
      <c r="AD54" s="26">
        <f t="shared" ref="AD54" si="108">+AD17/AD$33*100</f>
        <v>1.80952565882859</v>
      </c>
      <c r="AE54" s="26">
        <f t="shared" ref="AE54:AF54" si="109">+AE17/AE$33*100</f>
        <v>2.0750286215053082</v>
      </c>
      <c r="AF54" s="26">
        <f t="shared" si="109"/>
        <v>2.5155966237757821</v>
      </c>
    </row>
    <row r="55" spans="1:32" ht="15" customHeight="1" x14ac:dyDescent="0.15">
      <c r="A55" s="3" t="s">
        <v>227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>
        <f t="shared" ref="X55:AB69" si="110">+X18/X$33*100</f>
        <v>3.870360650021667</v>
      </c>
      <c r="Y55" s="26">
        <f t="shared" si="110"/>
        <v>0.28285042860191928</v>
      </c>
      <c r="Z55" s="26">
        <f t="shared" si="110"/>
        <v>0.70770049689258674</v>
      </c>
      <c r="AA55" s="26">
        <f t="shared" si="110"/>
        <v>2.5482193010450627</v>
      </c>
      <c r="AB55" s="26">
        <f t="shared" si="110"/>
        <v>1.4934427921551692</v>
      </c>
      <c r="AC55" s="26">
        <f t="shared" ref="AC55" si="111">+AC18/AC$33*100</f>
        <v>0.99084314249787364</v>
      </c>
      <c r="AD55" s="26">
        <f t="shared" ref="AD55" si="112">+AD18/AD$33*100</f>
        <v>0.32834046587520521</v>
      </c>
      <c r="AE55" s="26">
        <f t="shared" ref="AE55:AF55" si="113">+AE18/AE$33*100</f>
        <v>0.28213033505265789</v>
      </c>
      <c r="AF55" s="26">
        <f t="shared" si="113"/>
        <v>2.0527671776925964</v>
      </c>
    </row>
    <row r="56" spans="1:32" ht="15" customHeight="1" x14ac:dyDescent="0.15">
      <c r="A56" s="3" t="s">
        <v>125</v>
      </c>
      <c r="B56" s="26" t="e">
        <f t="shared" ref="B56:B67" si="114">+B19/$B$33*100</f>
        <v>#DIV/0!</v>
      </c>
      <c r="C56" s="26" t="e">
        <f t="shared" ref="C56:D67" si="115">+C19/C$33*100</f>
        <v>#DIV/0!</v>
      </c>
      <c r="D56" s="26">
        <f t="shared" si="115"/>
        <v>7.4315838920169491E-2</v>
      </c>
      <c r="E56" s="26">
        <f t="shared" ref="E56:L56" si="116">+E19/E$33*100</f>
        <v>7.1251892801545758E-2</v>
      </c>
      <c r="F56" s="26">
        <f t="shared" si="116"/>
        <v>6.6350627138959131E-2</v>
      </c>
      <c r="G56" s="26">
        <f t="shared" si="116"/>
        <v>7.2314156571776117E-2</v>
      </c>
      <c r="H56" s="26">
        <f t="shared" si="116"/>
        <v>5.8992855900520919E-2</v>
      </c>
      <c r="I56" s="26">
        <f t="shared" si="116"/>
        <v>6.2122418859997641E-2</v>
      </c>
      <c r="J56" s="26">
        <f t="shared" si="116"/>
        <v>6.1408065398905816E-2</v>
      </c>
      <c r="K56" s="26">
        <f t="shared" si="116"/>
        <v>4.8676225274083253E-2</v>
      </c>
      <c r="L56" s="26">
        <f t="shared" si="116"/>
        <v>3.5679440987735456E-2</v>
      </c>
      <c r="M56" s="26">
        <f t="shared" ref="M56:W56" si="117">+M19/M$33*100</f>
        <v>4.0840377071787691E-2</v>
      </c>
      <c r="N56" s="26">
        <f t="shared" si="117"/>
        <v>4.8334683034821288E-2</v>
      </c>
      <c r="O56" s="26">
        <f t="shared" si="117"/>
        <v>4.6390884773106586E-2</v>
      </c>
      <c r="P56" s="26">
        <f t="shared" si="117"/>
        <v>5.3266063352758304E-2</v>
      </c>
      <c r="Q56" s="26">
        <f t="shared" si="117"/>
        <v>4.8394359708611723E-2</v>
      </c>
      <c r="R56" s="26">
        <f t="shared" si="117"/>
        <v>4.3390063905213015E-2</v>
      </c>
      <c r="S56" s="26">
        <f t="shared" si="117"/>
        <v>5.3166956688554395E-2</v>
      </c>
      <c r="T56" s="26">
        <f t="shared" si="117"/>
        <v>5.3036235495123513E-2</v>
      </c>
      <c r="U56" s="26">
        <f t="shared" si="117"/>
        <v>4.4350046635683163E-2</v>
      </c>
      <c r="V56" s="26">
        <f t="shared" si="117"/>
        <v>3.9320341862311321E-2</v>
      </c>
      <c r="W56" s="26">
        <f t="shared" si="117"/>
        <v>3.479745619686412E-2</v>
      </c>
      <c r="X56" s="26">
        <f t="shared" si="110"/>
        <v>3.449939890617857E-2</v>
      </c>
      <c r="Y56" s="26">
        <f t="shared" si="110"/>
        <v>3.4491683262720209E-2</v>
      </c>
      <c r="Z56" s="26">
        <f t="shared" si="110"/>
        <v>2.9495369391827932E-2</v>
      </c>
      <c r="AA56" s="26">
        <f t="shared" si="110"/>
        <v>2.1485989344448307E-2</v>
      </c>
      <c r="AB56" s="26">
        <f t="shared" si="110"/>
        <v>2.3184829994018226E-2</v>
      </c>
      <c r="AC56" s="26">
        <f t="shared" ref="AC56" si="118">+AC19/AC$33*100</f>
        <v>2.1755538504835671E-2</v>
      </c>
      <c r="AD56" s="26">
        <f t="shared" ref="AD56" si="119">+AD19/AD$33*100</f>
        <v>2.2251022205915721E-2</v>
      </c>
      <c r="AE56" s="26">
        <f t="shared" ref="AE56:AF56" si="120">+AE19/AE$33*100</f>
        <v>2.2954162465997976E-2</v>
      </c>
      <c r="AF56" s="26">
        <f t="shared" si="120"/>
        <v>2.0624000771222478E-2</v>
      </c>
    </row>
    <row r="57" spans="1:32" ht="15" customHeight="1" x14ac:dyDescent="0.15">
      <c r="A57" s="3" t="s">
        <v>126</v>
      </c>
      <c r="B57" s="26" t="e">
        <f t="shared" si="114"/>
        <v>#DIV/0!</v>
      </c>
      <c r="C57" s="26" t="e">
        <f t="shared" si="115"/>
        <v>#DIV/0!</v>
      </c>
      <c r="D57" s="26">
        <f t="shared" si="115"/>
        <v>0.18142571371965052</v>
      </c>
      <c r="E57" s="26">
        <f t="shared" ref="E57:L57" si="121">+E20/E$33*100</f>
        <v>0.10875240299686423</v>
      </c>
      <c r="F57" s="26">
        <f t="shared" si="121"/>
        <v>0.23685208311155204</v>
      </c>
      <c r="G57" s="26">
        <f t="shared" si="121"/>
        <v>0.26409118682396715</v>
      </c>
      <c r="H57" s="26">
        <f t="shared" si="121"/>
        <v>0.34733874399783893</v>
      </c>
      <c r="I57" s="26">
        <f t="shared" si="121"/>
        <v>0.3003653519204576</v>
      </c>
      <c r="J57" s="26">
        <f t="shared" si="121"/>
        <v>0.39594696510895272</v>
      </c>
      <c r="K57" s="26">
        <f t="shared" si="121"/>
        <v>0.31444442775066067</v>
      </c>
      <c r="L57" s="26">
        <f t="shared" si="121"/>
        <v>0.34523976791488631</v>
      </c>
      <c r="M57" s="26">
        <f t="shared" ref="M57:W57" si="122">+M20/M$33*100</f>
        <v>0.39004900234779599</v>
      </c>
      <c r="N57" s="26">
        <f t="shared" si="122"/>
        <v>9.6998116093771986E-2</v>
      </c>
      <c r="O57" s="26">
        <f t="shared" si="122"/>
        <v>7.8822935221115331E-2</v>
      </c>
      <c r="P57" s="26">
        <f t="shared" si="122"/>
        <v>6.5586782629288562E-2</v>
      </c>
      <c r="Q57" s="26">
        <f t="shared" si="122"/>
        <v>5.000290917660926E-2</v>
      </c>
      <c r="R57" s="26">
        <f t="shared" si="122"/>
        <v>4.890639928103762E-2</v>
      </c>
      <c r="S57" s="26">
        <f t="shared" si="122"/>
        <v>0.17803368031936168</v>
      </c>
      <c r="T57" s="26">
        <f t="shared" si="122"/>
        <v>0.37088781313526809</v>
      </c>
      <c r="U57" s="26">
        <f t="shared" si="122"/>
        <v>0.13134920109513398</v>
      </c>
      <c r="V57" s="26">
        <f t="shared" si="122"/>
        <v>0.18308723928696338</v>
      </c>
      <c r="W57" s="26">
        <f t="shared" si="122"/>
        <v>0.14522918338227797</v>
      </c>
      <c r="X57" s="26">
        <f t="shared" si="110"/>
        <v>0.19787180804129956</v>
      </c>
      <c r="Y57" s="26">
        <f t="shared" si="110"/>
        <v>0.33620501572063871</v>
      </c>
      <c r="Z57" s="26">
        <f t="shared" si="110"/>
        <v>0.32114476567467359</v>
      </c>
      <c r="AA57" s="26">
        <f t="shared" si="110"/>
        <v>0.20637138104289732</v>
      </c>
      <c r="AB57" s="26">
        <f t="shared" si="110"/>
        <v>0.11728434307566003</v>
      </c>
      <c r="AC57" s="26">
        <f t="shared" ref="AC57" si="123">+AC20/AC$33*100</f>
        <v>7.164731338908821E-2</v>
      </c>
      <c r="AD57" s="26">
        <f t="shared" ref="AD57" si="124">+AD20/AD$33*100</f>
        <v>6.2189529296058504E-2</v>
      </c>
      <c r="AE57" s="26">
        <f t="shared" ref="AE57:AF57" si="125">+AE20/AE$33*100</f>
        <v>0.11698404600271285</v>
      </c>
      <c r="AF57" s="26">
        <f t="shared" si="125"/>
        <v>0.17827138247165142</v>
      </c>
    </row>
    <row r="58" spans="1:32" ht="15" customHeight="1" x14ac:dyDescent="0.15">
      <c r="A58" s="3" t="s">
        <v>127</v>
      </c>
      <c r="B58" s="26" t="e">
        <f t="shared" si="114"/>
        <v>#DIV/0!</v>
      </c>
      <c r="C58" s="26" t="e">
        <f t="shared" si="115"/>
        <v>#DIV/0!</v>
      </c>
      <c r="D58" s="26">
        <f t="shared" si="115"/>
        <v>1.9913389393426173</v>
      </c>
      <c r="E58" s="26">
        <f t="shared" ref="E58:L58" si="126">+E21/E$33*100</f>
        <v>2.0333753617307897</v>
      </c>
      <c r="F58" s="26">
        <f t="shared" si="126"/>
        <v>1.8575119869254413</v>
      </c>
      <c r="G58" s="26">
        <f t="shared" si="126"/>
        <v>2.2697945999278835</v>
      </c>
      <c r="H58" s="26">
        <f t="shared" si="126"/>
        <v>1.9651632092048164</v>
      </c>
      <c r="I58" s="26">
        <f t="shared" si="126"/>
        <v>2.1052240855564306</v>
      </c>
      <c r="J58" s="26">
        <f t="shared" si="126"/>
        <v>2.2158276382281961</v>
      </c>
      <c r="K58" s="26">
        <f t="shared" si="126"/>
        <v>1.8674410240463828</v>
      </c>
      <c r="L58" s="26">
        <f t="shared" si="126"/>
        <v>1.365640455817742</v>
      </c>
      <c r="M58" s="26">
        <f t="shared" ref="M58:W58" si="127">+M21/M$33*100</f>
        <v>1.8155687641454996</v>
      </c>
      <c r="N58" s="26">
        <f t="shared" si="127"/>
        <v>2.1946508662099515</v>
      </c>
      <c r="O58" s="26">
        <f t="shared" si="127"/>
        <v>2.0790515641335277</v>
      </c>
      <c r="P58" s="26">
        <f t="shared" si="127"/>
        <v>2.2307744047331841</v>
      </c>
      <c r="Q58" s="26">
        <f t="shared" si="127"/>
        <v>2.116005462450159</v>
      </c>
      <c r="R58" s="26">
        <f t="shared" si="127"/>
        <v>2.0616792695350417</v>
      </c>
      <c r="S58" s="26">
        <f t="shared" si="127"/>
        <v>2.2799472887053818</v>
      </c>
      <c r="T58" s="26">
        <f t="shared" si="127"/>
        <v>2.2923340689589713</v>
      </c>
      <c r="U58" s="26">
        <f t="shared" si="127"/>
        <v>2.1373552546977077</v>
      </c>
      <c r="V58" s="26">
        <f t="shared" si="127"/>
        <v>1.9531531912885622</v>
      </c>
      <c r="W58" s="26">
        <f t="shared" si="127"/>
        <v>1.8991964649199431</v>
      </c>
      <c r="X58" s="26">
        <f t="shared" si="110"/>
        <v>1.9492277966854239</v>
      </c>
      <c r="Y58" s="26">
        <f t="shared" si="110"/>
        <v>1.9530301841173503</v>
      </c>
      <c r="Z58" s="26">
        <f t="shared" si="110"/>
        <v>1.8338223981619002</v>
      </c>
      <c r="AA58" s="26">
        <f t="shared" si="110"/>
        <v>1.4396624106126035</v>
      </c>
      <c r="AB58" s="26">
        <f t="shared" si="110"/>
        <v>1.150914163629261</v>
      </c>
      <c r="AC58" s="26">
        <f t="shared" ref="AC58" si="128">+AC21/AC$33*100</f>
        <v>1.1899028444914801</v>
      </c>
      <c r="AD58" s="26">
        <f t="shared" ref="AD58" si="129">+AD21/AD$33*100</f>
        <v>1.384738911643193</v>
      </c>
      <c r="AE58" s="26">
        <f t="shared" ref="AE58:AF58" si="130">+AE21/AE$33*100</f>
        <v>1.518554953697036</v>
      </c>
      <c r="AF58" s="26">
        <f t="shared" si="130"/>
        <v>1.1981702953417439</v>
      </c>
    </row>
    <row r="59" spans="1:32" ht="15" customHeight="1" x14ac:dyDescent="0.15">
      <c r="A59" s="4" t="s">
        <v>128</v>
      </c>
      <c r="B59" s="26" t="e">
        <f t="shared" si="114"/>
        <v>#DIV/0!</v>
      </c>
      <c r="C59" s="26" t="e">
        <f t="shared" si="115"/>
        <v>#DIV/0!</v>
      </c>
      <c r="D59" s="26">
        <f t="shared" si="115"/>
        <v>0.35096808313467842</v>
      </c>
      <c r="E59" s="26">
        <f t="shared" ref="E59:L59" si="131">+E22/E$33*100</f>
        <v>0.32092901534796797</v>
      </c>
      <c r="F59" s="26">
        <f t="shared" si="131"/>
        <v>0.33464369077304262</v>
      </c>
      <c r="G59" s="26">
        <f t="shared" si="131"/>
        <v>0.38652909936347346</v>
      </c>
      <c r="H59" s="26">
        <f t="shared" si="131"/>
        <v>0.41390716286658646</v>
      </c>
      <c r="I59" s="26">
        <f t="shared" si="131"/>
        <v>0.38894823403362067</v>
      </c>
      <c r="J59" s="26">
        <f t="shared" si="131"/>
        <v>0.47718614294180361</v>
      </c>
      <c r="K59" s="26">
        <f t="shared" si="131"/>
        <v>0.38971598675773117</v>
      </c>
      <c r="L59" s="26">
        <f t="shared" si="131"/>
        <v>0.28511217981023612</v>
      </c>
      <c r="M59" s="26">
        <f t="shared" ref="M59:W59" si="132">+M22/M$33*100</f>
        <v>0.40561596221820839</v>
      </c>
      <c r="N59" s="26">
        <f t="shared" si="132"/>
        <v>0.48955936285547891</v>
      </c>
      <c r="O59" s="26">
        <f t="shared" si="132"/>
        <v>0.48734538969798125</v>
      </c>
      <c r="P59" s="26">
        <f t="shared" si="132"/>
        <v>0.53991184303566586</v>
      </c>
      <c r="Q59" s="26">
        <f t="shared" si="132"/>
        <v>0.52711706480717124</v>
      </c>
      <c r="R59" s="26">
        <f t="shared" si="132"/>
        <v>0.4994922502723903</v>
      </c>
      <c r="S59" s="26">
        <f t="shared" si="132"/>
        <v>0.56097170127943408</v>
      </c>
      <c r="T59" s="26">
        <f t="shared" si="132"/>
        <v>0.54201964832348548</v>
      </c>
      <c r="U59" s="26">
        <f t="shared" si="132"/>
        <v>0.51234983053913863</v>
      </c>
      <c r="V59" s="26">
        <f t="shared" si="132"/>
        <v>0.44575198050307835</v>
      </c>
      <c r="W59" s="26">
        <f t="shared" si="132"/>
        <v>0.39579932571035581</v>
      </c>
      <c r="X59" s="26">
        <f t="shared" si="110"/>
        <v>0.36648066309083255</v>
      </c>
      <c r="Y59" s="26">
        <f t="shared" si="110"/>
        <v>0.50860416797365082</v>
      </c>
      <c r="Z59" s="26">
        <f t="shared" si="110"/>
        <v>0.75385078215707535</v>
      </c>
      <c r="AA59" s="26">
        <f t="shared" si="110"/>
        <v>0.49066813872263648</v>
      </c>
      <c r="AB59" s="26">
        <f t="shared" si="110"/>
        <v>0.5031545093817319</v>
      </c>
      <c r="AC59" s="26">
        <f t="shared" ref="AC59" si="133">+AC22/AC$33*100</f>
        <v>0.57233052765660664</v>
      </c>
      <c r="AD59" s="26">
        <f t="shared" ref="AD59" si="134">+AD22/AD$33*100</f>
        <v>0.63459613110256952</v>
      </c>
      <c r="AE59" s="26">
        <f t="shared" ref="AE59:AF59" si="135">+AE22/AE$33*100</f>
        <v>0.69470312969142478</v>
      </c>
      <c r="AF59" s="26">
        <f t="shared" si="135"/>
        <v>0.94976697610295402</v>
      </c>
    </row>
    <row r="60" spans="1:32" ht="15" customHeight="1" x14ac:dyDescent="0.15">
      <c r="A60" s="3" t="s">
        <v>129</v>
      </c>
      <c r="B60" s="26" t="e">
        <f t="shared" si="114"/>
        <v>#DIV/0!</v>
      </c>
      <c r="C60" s="26" t="e">
        <f t="shared" si="115"/>
        <v>#DIV/0!</v>
      </c>
      <c r="D60" s="26">
        <f t="shared" si="115"/>
        <v>4.5277738721408074</v>
      </c>
      <c r="E60" s="26">
        <f t="shared" ref="E60:L60" si="136">+E23/E$33*100</f>
        <v>2.8729860212946754</v>
      </c>
      <c r="F60" s="26">
        <f t="shared" si="136"/>
        <v>3.5321096484994179</v>
      </c>
      <c r="G60" s="26">
        <f t="shared" si="136"/>
        <v>3.5855902674804714</v>
      </c>
      <c r="H60" s="26">
        <f t="shared" si="136"/>
        <v>4.8362524884415397</v>
      </c>
      <c r="I60" s="26">
        <f t="shared" si="136"/>
        <v>3.7876321901782215</v>
      </c>
      <c r="J60" s="26">
        <f t="shared" si="136"/>
        <v>5.5374363961945123</v>
      </c>
      <c r="K60" s="26">
        <f t="shared" si="136"/>
        <v>5.7253665438676684</v>
      </c>
      <c r="L60" s="26">
        <f t="shared" si="136"/>
        <v>6.2085006091322299</v>
      </c>
      <c r="M60" s="26">
        <f t="shared" ref="M60:W60" si="137">+M23/M$33*100</f>
        <v>5.2786984366499006</v>
      </c>
      <c r="N60" s="26">
        <f t="shared" si="137"/>
        <v>5.9117515236509934</v>
      </c>
      <c r="O60" s="26">
        <f t="shared" si="137"/>
        <v>4.2885795701360756</v>
      </c>
      <c r="P60" s="26">
        <f t="shared" si="137"/>
        <v>3.811076389998473</v>
      </c>
      <c r="Q60" s="26">
        <f t="shared" si="137"/>
        <v>2.6843381604830503</v>
      </c>
      <c r="R60" s="26">
        <f t="shared" si="137"/>
        <v>3.3563921259760745</v>
      </c>
      <c r="S60" s="26">
        <f t="shared" si="137"/>
        <v>4.5638768341594922</v>
      </c>
      <c r="T60" s="26">
        <f t="shared" si="137"/>
        <v>4.4310172990674159</v>
      </c>
      <c r="U60" s="26">
        <f t="shared" si="137"/>
        <v>4.7273051997409548</v>
      </c>
      <c r="V60" s="26">
        <f t="shared" si="137"/>
        <v>10.875904203052224</v>
      </c>
      <c r="W60" s="26">
        <f t="shared" si="137"/>
        <v>13.702909405668617</v>
      </c>
      <c r="X60" s="26">
        <f t="shared" si="110"/>
        <v>7.9287551745178861</v>
      </c>
      <c r="Y60" s="26">
        <f t="shared" si="110"/>
        <v>8.1762729899048754</v>
      </c>
      <c r="Z60" s="26">
        <f t="shared" si="110"/>
        <v>14.413887845231407</v>
      </c>
      <c r="AA60" s="26">
        <f t="shared" si="110"/>
        <v>24.447528412276402</v>
      </c>
      <c r="AB60" s="26">
        <f t="shared" si="110"/>
        <v>25.058640632857848</v>
      </c>
      <c r="AC60" s="26">
        <f t="shared" ref="AC60" si="138">+AC23/AC$33*100</f>
        <v>12.778855785176498</v>
      </c>
      <c r="AD60" s="26">
        <f t="shared" ref="AD60" si="139">+AD23/AD$33*100</f>
        <v>7.4141841539930917</v>
      </c>
      <c r="AE60" s="26">
        <f t="shared" ref="AE60:AF60" si="140">+AE23/AE$33*100</f>
        <v>5.8095837900162008</v>
      </c>
      <c r="AF60" s="26">
        <f t="shared" si="140"/>
        <v>6.2986392219333664</v>
      </c>
    </row>
    <row r="61" spans="1:32" ht="15" customHeight="1" x14ac:dyDescent="0.15">
      <c r="A61" s="3" t="s">
        <v>130</v>
      </c>
      <c r="B61" s="26" t="e">
        <f t="shared" si="114"/>
        <v>#DIV/0!</v>
      </c>
      <c r="C61" s="26" t="e">
        <f t="shared" si="115"/>
        <v>#DIV/0!</v>
      </c>
      <c r="D61" s="26">
        <f t="shared" si="115"/>
        <v>6.2358797908850949</v>
      </c>
      <c r="E61" s="26">
        <f t="shared" ref="E61:L61" si="141">+E24/E$33*100</f>
        <v>7.4701828927862177</v>
      </c>
      <c r="F61" s="26">
        <f t="shared" si="141"/>
        <v>8.201223266391656</v>
      </c>
      <c r="G61" s="26">
        <f t="shared" si="141"/>
        <v>9.0277648325928688</v>
      </c>
      <c r="H61" s="26">
        <f t="shared" si="141"/>
        <v>9.4231495133068925</v>
      </c>
      <c r="I61" s="26">
        <f t="shared" si="141"/>
        <v>13.146718618610734</v>
      </c>
      <c r="J61" s="26">
        <f t="shared" si="141"/>
        <v>10.522388257451261</v>
      </c>
      <c r="K61" s="26">
        <f t="shared" si="141"/>
        <v>13.109163982982688</v>
      </c>
      <c r="L61" s="26">
        <f t="shared" si="141"/>
        <v>36.590858211811288</v>
      </c>
      <c r="M61" s="26">
        <f t="shared" ref="M61:W61" si="142">+M24/M$33*100</f>
        <v>20.9372897061426</v>
      </c>
      <c r="N61" s="26">
        <f t="shared" si="142"/>
        <v>8.4376391128908192</v>
      </c>
      <c r="O61" s="26">
        <f t="shared" si="142"/>
        <v>6.5409817325498985</v>
      </c>
      <c r="P61" s="26">
        <f t="shared" si="142"/>
        <v>7.4304709945735432</v>
      </c>
      <c r="Q61" s="26">
        <f t="shared" si="142"/>
        <v>6.0463260408441046</v>
      </c>
      <c r="R61" s="26">
        <f t="shared" si="142"/>
        <v>5.5445129531301331</v>
      </c>
      <c r="S61" s="26">
        <f t="shared" si="142"/>
        <v>5.6100041947714114</v>
      </c>
      <c r="T61" s="26">
        <f t="shared" si="142"/>
        <v>5.0178270567855527</v>
      </c>
      <c r="U61" s="26">
        <f t="shared" si="142"/>
        <v>5.4299185665879373</v>
      </c>
      <c r="V61" s="26">
        <f t="shared" si="142"/>
        <v>5.8415212400974843</v>
      </c>
      <c r="W61" s="26">
        <f t="shared" si="142"/>
        <v>6.8508381191034236</v>
      </c>
      <c r="X61" s="26">
        <f t="shared" si="110"/>
        <v>7.7234284861403504</v>
      </c>
      <c r="Y61" s="26">
        <f t="shared" si="110"/>
        <v>7.0919184733103879</v>
      </c>
      <c r="Z61" s="26">
        <f t="shared" si="110"/>
        <v>6.1055728588602625</v>
      </c>
      <c r="AA61" s="26">
        <f t="shared" si="110"/>
        <v>6.975070720253548</v>
      </c>
      <c r="AB61" s="26">
        <f t="shared" si="110"/>
        <v>5.4886992264070971</v>
      </c>
      <c r="AC61" s="26">
        <f t="shared" ref="AC61" si="143">+AC24/AC$33*100</f>
        <v>5.72090035122336</v>
      </c>
      <c r="AD61" s="26">
        <f t="shared" ref="AD61" si="144">+AD24/AD$33*100</f>
        <v>6.7791951355714364</v>
      </c>
      <c r="AE61" s="26">
        <f t="shared" ref="AE61:AF61" si="145">+AE24/AE$33*100</f>
        <v>8.0369431011797676</v>
      </c>
      <c r="AF61" s="26">
        <f t="shared" si="145"/>
        <v>6.5415802073959552</v>
      </c>
    </row>
    <row r="62" spans="1:32" ht="15" customHeight="1" x14ac:dyDescent="0.15">
      <c r="A62" s="3" t="s">
        <v>131</v>
      </c>
      <c r="B62" s="26" t="e">
        <f t="shared" si="114"/>
        <v>#DIV/0!</v>
      </c>
      <c r="C62" s="26" t="e">
        <f t="shared" si="115"/>
        <v>#DIV/0!</v>
      </c>
      <c r="D62" s="26">
        <f t="shared" si="115"/>
        <v>3.8604591804127333</v>
      </c>
      <c r="E62" s="26">
        <f t="shared" ref="E62:L62" si="146">+E25/E$33*100</f>
        <v>3.9950278811352948</v>
      </c>
      <c r="F62" s="26">
        <f t="shared" si="146"/>
        <v>1.7445656119251418</v>
      </c>
      <c r="G62" s="26">
        <f t="shared" si="146"/>
        <v>1.255306348977707</v>
      </c>
      <c r="H62" s="26">
        <f t="shared" si="146"/>
        <v>1.1378724644975251</v>
      </c>
      <c r="I62" s="26">
        <f t="shared" si="146"/>
        <v>0.96299625611193496</v>
      </c>
      <c r="J62" s="26">
        <f t="shared" si="146"/>
        <v>0.82510249565147298</v>
      </c>
      <c r="K62" s="26">
        <f t="shared" si="146"/>
        <v>0.42928500136394543</v>
      </c>
      <c r="L62" s="26">
        <f t="shared" si="146"/>
        <v>0.22498964401951788</v>
      </c>
      <c r="M62" s="26">
        <f t="shared" ref="M62:W62" si="147">+M25/M$33*100</f>
        <v>0.36919131101815855</v>
      </c>
      <c r="N62" s="26">
        <f t="shared" si="147"/>
        <v>0.13718148442774358</v>
      </c>
      <c r="O62" s="26">
        <f t="shared" si="147"/>
        <v>7.1141003764063279E-2</v>
      </c>
      <c r="P62" s="26">
        <f t="shared" si="147"/>
        <v>0.10175230320955189</v>
      </c>
      <c r="Q62" s="26">
        <f t="shared" si="147"/>
        <v>5.574772870517191E-2</v>
      </c>
      <c r="R62" s="26">
        <f t="shared" si="147"/>
        <v>4.4215811638939846E-2</v>
      </c>
      <c r="S62" s="26">
        <f t="shared" si="147"/>
        <v>5.7264086228111709E-2</v>
      </c>
      <c r="T62" s="26">
        <f t="shared" si="147"/>
        <v>0.12920908379013313</v>
      </c>
      <c r="U62" s="26">
        <f t="shared" si="147"/>
        <v>0.2267274120882822</v>
      </c>
      <c r="V62" s="26">
        <f t="shared" si="147"/>
        <v>0.12535148031155102</v>
      </c>
      <c r="W62" s="26">
        <f t="shared" si="147"/>
        <v>8.9507404933460336E-2</v>
      </c>
      <c r="X62" s="26">
        <f t="shared" si="110"/>
        <v>0.28192930735303617</v>
      </c>
      <c r="Y62" s="26">
        <f t="shared" si="110"/>
        <v>0.1274600617379118</v>
      </c>
      <c r="Z62" s="26">
        <f t="shared" si="110"/>
        <v>0.71621632334020069</v>
      </c>
      <c r="AA62" s="26">
        <f t="shared" si="110"/>
        <v>0.47944331538571128</v>
      </c>
      <c r="AB62" s="26">
        <f t="shared" si="110"/>
        <v>0.15624372026231664</v>
      </c>
      <c r="AC62" s="26">
        <f t="shared" ref="AC62" si="148">+AC25/AC$33*100</f>
        <v>0.178485774206286</v>
      </c>
      <c r="AD62" s="26">
        <f t="shared" ref="AD62" si="149">+AD25/AD$33*100</f>
        <v>0.37843359905864199</v>
      </c>
      <c r="AE62" s="26">
        <f t="shared" ref="AE62:AF62" si="150">+AE25/AE$33*100</f>
        <v>0.21194967171723333</v>
      </c>
      <c r="AF62" s="26">
        <f t="shared" si="150"/>
        <v>0.2463881609672996</v>
      </c>
    </row>
    <row r="63" spans="1:32" ht="15" customHeight="1" x14ac:dyDescent="0.15">
      <c r="A63" s="3" t="s">
        <v>132</v>
      </c>
      <c r="B63" s="26" t="e">
        <f t="shared" si="114"/>
        <v>#DIV/0!</v>
      </c>
      <c r="C63" s="26" t="e">
        <f t="shared" si="115"/>
        <v>#DIV/0!</v>
      </c>
      <c r="D63" s="26">
        <f t="shared" si="115"/>
        <v>1.3288874313761831</v>
      </c>
      <c r="E63" s="26">
        <f t="shared" ref="E63:L63" si="151">+E26/E$33*100</f>
        <v>9.9130257805157287E-2</v>
      </c>
      <c r="F63" s="26">
        <f t="shared" si="151"/>
        <v>0.17735620087243559</v>
      </c>
      <c r="G63" s="26">
        <f t="shared" si="151"/>
        <v>0.69149882646014627</v>
      </c>
      <c r="H63" s="26">
        <f t="shared" si="151"/>
        <v>4.2720939330539484E-2</v>
      </c>
      <c r="I63" s="26">
        <f t="shared" si="151"/>
        <v>0.46900450963658802</v>
      </c>
      <c r="J63" s="26">
        <f t="shared" si="151"/>
        <v>2.778065319410411E-2</v>
      </c>
      <c r="K63" s="26">
        <f t="shared" si="151"/>
        <v>2.2607813815859322E-2</v>
      </c>
      <c r="L63" s="26">
        <f t="shared" si="151"/>
        <v>1.7895295947119652E-2</v>
      </c>
      <c r="M63" s="26">
        <f t="shared" ref="M63:W63" si="152">+M26/M$33*100</f>
        <v>0.1893064414045047</v>
      </c>
      <c r="N63" s="26">
        <f t="shared" si="152"/>
        <v>4.463413789141589E-2</v>
      </c>
      <c r="O63" s="26">
        <f t="shared" si="152"/>
        <v>3.5150656061056391E-2</v>
      </c>
      <c r="P63" s="26">
        <f t="shared" si="152"/>
        <v>1.7136753556555317E-2</v>
      </c>
      <c r="Q63" s="26">
        <f t="shared" si="152"/>
        <v>1.542369147028499E-2</v>
      </c>
      <c r="R63" s="26">
        <f t="shared" si="152"/>
        <v>3.6043462934014496E-2</v>
      </c>
      <c r="S63" s="26">
        <f t="shared" si="152"/>
        <v>3.1800617594414424E-2</v>
      </c>
      <c r="T63" s="26">
        <f t="shared" si="152"/>
        <v>2.8258307428236953E-2</v>
      </c>
      <c r="U63" s="26">
        <f t="shared" si="152"/>
        <v>0.1104547140987629</v>
      </c>
      <c r="V63" s="26">
        <f t="shared" si="152"/>
        <v>8.3428865658881593E-2</v>
      </c>
      <c r="W63" s="26">
        <f t="shared" si="152"/>
        <v>5.2053895742015042E-2</v>
      </c>
      <c r="X63" s="26">
        <f t="shared" si="110"/>
        <v>0.3889942449264483</v>
      </c>
      <c r="Y63" s="26">
        <f t="shared" si="110"/>
        <v>9.1630703964757185E-2</v>
      </c>
      <c r="Z63" s="26">
        <f t="shared" si="110"/>
        <v>7.7937471543600673E-2</v>
      </c>
      <c r="AA63" s="26">
        <f t="shared" si="110"/>
        <v>5.1377212062015516E-2</v>
      </c>
      <c r="AB63" s="26">
        <f t="shared" si="110"/>
        <v>1.0029793152787907</v>
      </c>
      <c r="AC63" s="26">
        <f t="shared" ref="AC63" si="153">+AC26/AC$33*100</f>
        <v>1.4436224681470766</v>
      </c>
      <c r="AD63" s="26">
        <f t="shared" ref="AD63" si="154">+AD26/AD$33*100</f>
        <v>2.2307990867183158</v>
      </c>
      <c r="AE63" s="26">
        <f t="shared" ref="AE63:AF63" si="155">+AE26/AE$33*100</f>
        <v>1.3863793368598607</v>
      </c>
      <c r="AF63" s="26">
        <f t="shared" si="155"/>
        <v>2.2722791801745625</v>
      </c>
    </row>
    <row r="64" spans="1:32" ht="15" customHeight="1" x14ac:dyDescent="0.15">
      <c r="A64" s="3" t="s">
        <v>133</v>
      </c>
      <c r="B64" s="26" t="e">
        <f t="shared" si="114"/>
        <v>#DIV/0!</v>
      </c>
      <c r="C64" s="26" t="e">
        <f t="shared" si="115"/>
        <v>#DIV/0!</v>
      </c>
      <c r="D64" s="26">
        <f t="shared" si="115"/>
        <v>5.9099366328154455</v>
      </c>
      <c r="E64" s="26">
        <f t="shared" ref="E64:L64" si="156">+E27/E$33*100</f>
        <v>6.5172119123265588</v>
      </c>
      <c r="F64" s="26">
        <f t="shared" si="156"/>
        <v>13.181905686803733</v>
      </c>
      <c r="G64" s="26">
        <f t="shared" si="156"/>
        <v>6.5157399326473797</v>
      </c>
      <c r="H64" s="26">
        <f t="shared" si="156"/>
        <v>6.7988386972845944</v>
      </c>
      <c r="I64" s="26">
        <f t="shared" si="156"/>
        <v>6.6024658188838483</v>
      </c>
      <c r="J64" s="26">
        <f t="shared" si="156"/>
        <v>4.7119406974516762</v>
      </c>
      <c r="K64" s="26">
        <f t="shared" si="156"/>
        <v>10.855396364108135</v>
      </c>
      <c r="L64" s="26">
        <f t="shared" si="156"/>
        <v>0.99631630738904442</v>
      </c>
      <c r="M64" s="26">
        <f t="shared" ref="M64:W64" si="157">+M27/M$33*100</f>
        <v>0.78574145158543207</v>
      </c>
      <c r="N64" s="26">
        <f t="shared" si="157"/>
        <v>2.4752347970605029</v>
      </c>
      <c r="O64" s="26">
        <f t="shared" si="157"/>
        <v>5.51987512704493</v>
      </c>
      <c r="P64" s="26">
        <f t="shared" si="157"/>
        <v>3.1125884708665685</v>
      </c>
      <c r="Q64" s="26">
        <f t="shared" si="157"/>
        <v>4.7156236203815896</v>
      </c>
      <c r="R64" s="26">
        <f t="shared" si="157"/>
        <v>4.7842291376750463</v>
      </c>
      <c r="S64" s="26">
        <f t="shared" si="157"/>
        <v>1.0721460477346223</v>
      </c>
      <c r="T64" s="26">
        <f t="shared" si="157"/>
        <v>2.9299455004231825</v>
      </c>
      <c r="U64" s="26">
        <f t="shared" si="157"/>
        <v>0.34826722173969898</v>
      </c>
      <c r="V64" s="26">
        <f t="shared" si="157"/>
        <v>0.59068990068339156</v>
      </c>
      <c r="W64" s="26">
        <f t="shared" si="157"/>
        <v>0.31718490002252903</v>
      </c>
      <c r="X64" s="26">
        <f t="shared" si="110"/>
        <v>0.27147209350599183</v>
      </c>
      <c r="Y64" s="26">
        <f t="shared" si="110"/>
        <v>2.6597625729339511</v>
      </c>
      <c r="Z64" s="26">
        <f t="shared" si="110"/>
        <v>1.1514653147249314</v>
      </c>
      <c r="AA64" s="26">
        <f t="shared" si="110"/>
        <v>1.4431065932899112</v>
      </c>
      <c r="AB64" s="26">
        <f t="shared" si="110"/>
        <v>0.24329607901872591</v>
      </c>
      <c r="AC64" s="26">
        <f t="shared" ref="AC64" si="158">+AC27/AC$33*100</f>
        <v>4.8220560290609509</v>
      </c>
      <c r="AD64" s="26">
        <f t="shared" ref="AD64" si="159">+AD27/AD$33*100</f>
        <v>4.7461317032337726</v>
      </c>
      <c r="AE64" s="26">
        <f t="shared" ref="AE64:AF64" si="160">+AE27/AE$33*100</f>
        <v>4.7764837412762384</v>
      </c>
      <c r="AF64" s="26">
        <f t="shared" si="160"/>
        <v>5.2529935249938307</v>
      </c>
    </row>
    <row r="65" spans="1:32" ht="15" customHeight="1" x14ac:dyDescent="0.15">
      <c r="A65" s="3" t="s">
        <v>134</v>
      </c>
      <c r="B65" s="26" t="e">
        <f t="shared" si="114"/>
        <v>#DIV/0!</v>
      </c>
      <c r="C65" s="26" t="e">
        <f t="shared" si="115"/>
        <v>#DIV/0!</v>
      </c>
      <c r="D65" s="26">
        <f t="shared" si="115"/>
        <v>5.144779077644773</v>
      </c>
      <c r="E65" s="26">
        <f t="shared" ref="E65:L65" si="161">+E28/E$33*100</f>
        <v>5.2770632991251603</v>
      </c>
      <c r="F65" s="26">
        <f t="shared" si="161"/>
        <v>5.036503168337422</v>
      </c>
      <c r="G65" s="26">
        <f t="shared" si="161"/>
        <v>5.7506465531444562</v>
      </c>
      <c r="H65" s="26">
        <f t="shared" si="161"/>
        <v>5.3354133680380293</v>
      </c>
      <c r="I65" s="26">
        <f t="shared" si="161"/>
        <v>5.7834177749951996</v>
      </c>
      <c r="J65" s="26">
        <f t="shared" si="161"/>
        <v>7.3071751272717202</v>
      </c>
      <c r="K65" s="26">
        <f t="shared" si="161"/>
        <v>4.1403558590944325</v>
      </c>
      <c r="L65" s="26">
        <f t="shared" si="161"/>
        <v>5.1456453272588352</v>
      </c>
      <c r="M65" s="26">
        <f t="shared" ref="M65:W65" si="162">+M28/M$33*100</f>
        <v>6.5834131634619641</v>
      </c>
      <c r="N65" s="26">
        <f t="shared" si="162"/>
        <v>7.2621386099454304</v>
      </c>
      <c r="O65" s="26">
        <f t="shared" si="162"/>
        <v>7.4087406911659865</v>
      </c>
      <c r="P65" s="26">
        <f t="shared" si="162"/>
        <v>6.0689636192968353</v>
      </c>
      <c r="Q65" s="26">
        <f t="shared" si="162"/>
        <v>5.7493050836505475</v>
      </c>
      <c r="R65" s="26">
        <f t="shared" si="162"/>
        <v>5.701413535401465</v>
      </c>
      <c r="S65" s="26">
        <f t="shared" si="162"/>
        <v>7.1347873293014255</v>
      </c>
      <c r="T65" s="26">
        <f t="shared" si="162"/>
        <v>5.9751587923083616</v>
      </c>
      <c r="U65" s="26">
        <f t="shared" si="162"/>
        <v>5.6055404989182129</v>
      </c>
      <c r="V65" s="26">
        <f t="shared" si="162"/>
        <v>5.0000069393941073</v>
      </c>
      <c r="W65" s="26">
        <f t="shared" si="162"/>
        <v>5.4957926065286733</v>
      </c>
      <c r="X65" s="26">
        <f t="shared" si="110"/>
        <v>5.894897632185768</v>
      </c>
      <c r="Y65" s="26">
        <f t="shared" si="110"/>
        <v>6.9974684933204747</v>
      </c>
      <c r="Z65" s="26">
        <f t="shared" si="110"/>
        <v>6.2773256977110794</v>
      </c>
      <c r="AA65" s="26">
        <f t="shared" si="110"/>
        <v>4.7582305704821648</v>
      </c>
      <c r="AB65" s="26">
        <f t="shared" si="110"/>
        <v>8.063390907250648</v>
      </c>
      <c r="AC65" s="26">
        <f t="shared" ref="AC65" si="163">+AC28/AC$33*100</f>
        <v>9.5892505675728081</v>
      </c>
      <c r="AD65" s="26">
        <f t="shared" ref="AD65" si="164">+AD28/AD$33*100</f>
        <v>8.0614735677122784</v>
      </c>
      <c r="AE65" s="26">
        <f t="shared" ref="AE65:AF65" si="165">+AE28/AE$33*100</f>
        <v>6.837964443424621</v>
      </c>
      <c r="AF65" s="26">
        <f t="shared" si="165"/>
        <v>7.2353335046340899</v>
      </c>
    </row>
    <row r="66" spans="1:32" ht="15" customHeight="1" x14ac:dyDescent="0.15">
      <c r="A66" s="3" t="s">
        <v>135</v>
      </c>
      <c r="B66" s="26" t="e">
        <f t="shared" si="114"/>
        <v>#DIV/0!</v>
      </c>
      <c r="C66" s="26" t="e">
        <f t="shared" si="115"/>
        <v>#DIV/0!</v>
      </c>
      <c r="D66" s="26">
        <f t="shared" si="115"/>
        <v>2.355019205082157</v>
      </c>
      <c r="E66" s="26">
        <f t="shared" ref="E66:L66" si="166">+E29/E$33*100</f>
        <v>1.5294686045654771</v>
      </c>
      <c r="F66" s="26">
        <f t="shared" si="166"/>
        <v>1.3387729725832502</v>
      </c>
      <c r="G66" s="26">
        <f t="shared" si="166"/>
        <v>1.5518687668934663</v>
      </c>
      <c r="H66" s="26">
        <f t="shared" si="166"/>
        <v>1.3022032780426316</v>
      </c>
      <c r="I66" s="26">
        <f t="shared" si="166"/>
        <v>1.2391891723948973</v>
      </c>
      <c r="J66" s="26">
        <f t="shared" si="166"/>
        <v>1.2995704085268998</v>
      </c>
      <c r="K66" s="26">
        <f t="shared" si="166"/>
        <v>1.3553224169753848</v>
      </c>
      <c r="L66" s="26">
        <f t="shared" si="166"/>
        <v>0.83517275452812367</v>
      </c>
      <c r="M66" s="26">
        <f t="shared" ref="M66:W66" si="167">+M29/M$33*100</f>
        <v>1.1667012486058412</v>
      </c>
      <c r="N66" s="26">
        <f t="shared" si="167"/>
        <v>1.4742584094888382</v>
      </c>
      <c r="O66" s="26">
        <f t="shared" si="167"/>
        <v>1.6081092596787971</v>
      </c>
      <c r="P66" s="26">
        <f t="shared" si="167"/>
        <v>2.8239613638176233</v>
      </c>
      <c r="Q66" s="26">
        <f t="shared" si="167"/>
        <v>2.7798032734808928</v>
      </c>
      <c r="R66" s="26">
        <f t="shared" si="167"/>
        <v>2.4642355461584895</v>
      </c>
      <c r="S66" s="26">
        <f t="shared" si="167"/>
        <v>2.1806589064991004</v>
      </c>
      <c r="T66" s="26">
        <f t="shared" si="167"/>
        <v>1.9060515096145481</v>
      </c>
      <c r="U66" s="26">
        <f t="shared" si="167"/>
        <v>3.6082614211517732</v>
      </c>
      <c r="V66" s="26">
        <f t="shared" si="167"/>
        <v>3.1470672732622371</v>
      </c>
      <c r="W66" s="26">
        <f t="shared" si="167"/>
        <v>2.9359978182421829</v>
      </c>
      <c r="X66" s="26">
        <f t="shared" si="110"/>
        <v>4.0157112191010498</v>
      </c>
      <c r="Y66" s="26">
        <f t="shared" si="110"/>
        <v>3.7323320077656237</v>
      </c>
      <c r="Z66" s="26">
        <f t="shared" si="110"/>
        <v>3.8107185293316852</v>
      </c>
      <c r="AA66" s="26">
        <f t="shared" si="110"/>
        <v>2.7974972272544898</v>
      </c>
      <c r="AB66" s="26">
        <f t="shared" si="110"/>
        <v>3.1557772540384659</v>
      </c>
      <c r="AC66" s="26">
        <f t="shared" ref="AC66" si="168">+AC29/AC$33*100</f>
        <v>2.8541459349011733</v>
      </c>
      <c r="AD66" s="26">
        <f t="shared" ref="AD66" si="169">+AD29/AD$33*100</f>
        <v>2.9230967650489252</v>
      </c>
      <c r="AE66" s="26">
        <f t="shared" ref="AE66:AF66" si="170">+AE29/AE$33*100</f>
        <v>3.2721195211278378</v>
      </c>
      <c r="AF66" s="26">
        <f t="shared" si="170"/>
        <v>2.9689334195397867</v>
      </c>
    </row>
    <row r="67" spans="1:32" ht="15" customHeight="1" x14ac:dyDescent="0.15">
      <c r="A67" s="3" t="s">
        <v>136</v>
      </c>
      <c r="B67" s="26" t="e">
        <f t="shared" si="114"/>
        <v>#DIV/0!</v>
      </c>
      <c r="C67" s="26" t="e">
        <f t="shared" si="115"/>
        <v>#DIV/0!</v>
      </c>
      <c r="D67" s="26">
        <f t="shared" si="115"/>
        <v>1.8973406872926906</v>
      </c>
      <c r="E67" s="26">
        <f t="shared" ref="E67:L67" si="171">+E30/E$33*100</f>
        <v>8.7162599294166707</v>
      </c>
      <c r="F67" s="26">
        <f t="shared" si="171"/>
        <v>8.3008483118456358</v>
      </c>
      <c r="G67" s="26">
        <f t="shared" si="171"/>
        <v>4.779833002407333</v>
      </c>
      <c r="H67" s="26">
        <f t="shared" si="171"/>
        <v>9.8809556728122541</v>
      </c>
      <c r="I67" s="26">
        <f t="shared" si="171"/>
        <v>6.1990733817369144</v>
      </c>
      <c r="J67" s="26">
        <f t="shared" si="171"/>
        <v>6.0100237725460302</v>
      </c>
      <c r="K67" s="26">
        <f t="shared" si="171"/>
        <v>7.2166989928735186</v>
      </c>
      <c r="L67" s="26">
        <f t="shared" si="171"/>
        <v>8.3004465588715082</v>
      </c>
      <c r="M67" s="26">
        <f t="shared" ref="M67:W67" si="172">+M30/M$33*100</f>
        <v>8.7832925212187156</v>
      </c>
      <c r="N67" s="26">
        <f t="shared" si="172"/>
        <v>8.5643596029610087</v>
      </c>
      <c r="O67" s="26">
        <f t="shared" si="172"/>
        <v>12.88715500416728</v>
      </c>
      <c r="P67" s="26">
        <f t="shared" si="172"/>
        <v>12.52259439766665</v>
      </c>
      <c r="Q67" s="26">
        <f t="shared" si="172"/>
        <v>11.675311624288435</v>
      </c>
      <c r="R67" s="26">
        <f t="shared" si="172"/>
        <v>16.186358153692765</v>
      </c>
      <c r="S67" s="26">
        <f t="shared" si="172"/>
        <v>7.0464884440844244</v>
      </c>
      <c r="T67" s="26">
        <f t="shared" si="172"/>
        <v>5.8721514281420317</v>
      </c>
      <c r="U67" s="26">
        <f t="shared" si="172"/>
        <v>6.0035408520563038</v>
      </c>
      <c r="V67" s="26">
        <f t="shared" si="172"/>
        <v>7.0408827464456429</v>
      </c>
      <c r="W67" s="26">
        <f t="shared" si="172"/>
        <v>9.5862960313351007</v>
      </c>
      <c r="X67" s="26">
        <f t="shared" si="110"/>
        <v>9.7187809052215837</v>
      </c>
      <c r="Y67" s="26">
        <f t="shared" si="110"/>
        <v>7.8897397232520756</v>
      </c>
      <c r="Z67" s="26">
        <f t="shared" si="110"/>
        <v>8.329027673924374</v>
      </c>
      <c r="AA67" s="26">
        <f t="shared" si="110"/>
        <v>11.464547968869109</v>
      </c>
      <c r="AB67" s="26">
        <f t="shared" si="110"/>
        <v>7.9469743796857815</v>
      </c>
      <c r="AC67" s="26">
        <f t="shared" ref="AC67" si="173">+AC30/AC$33*100</f>
        <v>8.367889075390309</v>
      </c>
      <c r="AD67" s="26">
        <f t="shared" ref="AD67" si="174">+AD30/AD$33*100</f>
        <v>8.3277000595450961</v>
      </c>
      <c r="AE67" s="26">
        <f t="shared" ref="AE67:AF67" si="175">+AE30/AE$33*100</f>
        <v>6.2890011237043018</v>
      </c>
      <c r="AF67" s="26">
        <f t="shared" si="175"/>
        <v>7.8251622110139403</v>
      </c>
    </row>
    <row r="68" spans="1:32" ht="15" customHeight="1" x14ac:dyDescent="0.15">
      <c r="A68" s="3" t="s">
        <v>191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>
        <f t="shared" ref="N68:W68" si="176">+N31/N$33*100</f>
        <v>0.25035578760624211</v>
      </c>
      <c r="O68" s="26">
        <f t="shared" si="176"/>
        <v>0.24026820249870617</v>
      </c>
      <c r="P68" s="26">
        <f t="shared" si="176"/>
        <v>1.4267048919773468</v>
      </c>
      <c r="Q68" s="26">
        <f t="shared" si="176"/>
        <v>1.463320430315477</v>
      </c>
      <c r="R68" s="26">
        <f t="shared" si="176"/>
        <v>1.1832879895673158</v>
      </c>
      <c r="S68" s="26">
        <f t="shared" si="176"/>
        <v>0.18475373858284116</v>
      </c>
      <c r="T68" s="26">
        <f t="shared" si="176"/>
        <v>0</v>
      </c>
      <c r="U68" s="26">
        <f t="shared" si="176"/>
        <v>0</v>
      </c>
      <c r="V68" s="26">
        <f t="shared" si="176"/>
        <v>0</v>
      </c>
      <c r="W68" s="26">
        <f t="shared" si="176"/>
        <v>0</v>
      </c>
      <c r="X68" s="26">
        <f t="shared" si="110"/>
        <v>0</v>
      </c>
      <c r="Y68" s="26">
        <f t="shared" si="110"/>
        <v>0</v>
      </c>
      <c r="Z68" s="26">
        <f t="shared" si="110"/>
        <v>0</v>
      </c>
      <c r="AA68" s="26">
        <f t="shared" si="110"/>
        <v>0</v>
      </c>
      <c r="AB68" s="26">
        <f t="shared" si="110"/>
        <v>0</v>
      </c>
      <c r="AC68" s="26">
        <f t="shared" ref="AC68" si="177">+AC31/AC$33*100</f>
        <v>0</v>
      </c>
      <c r="AD68" s="26">
        <f t="shared" ref="AD68" si="178">+AD31/AD$33*100</f>
        <v>0</v>
      </c>
      <c r="AE68" s="26">
        <f t="shared" ref="AE68:AF68" si="179">+AE31/AE$33*100</f>
        <v>0</v>
      </c>
      <c r="AF68" s="26">
        <f t="shared" si="179"/>
        <v>0</v>
      </c>
    </row>
    <row r="69" spans="1:32" ht="15" customHeight="1" x14ac:dyDescent="0.15">
      <c r="A69" s="3" t="s">
        <v>192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>
        <f t="shared" ref="N69:W69" si="180">+N32/N$33*100</f>
        <v>1.4953911353989007</v>
      </c>
      <c r="O69" s="26">
        <f t="shared" si="180"/>
        <v>2.9804896399926006</v>
      </c>
      <c r="P69" s="26">
        <f t="shared" si="180"/>
        <v>5.7385040039621842</v>
      </c>
      <c r="Q69" s="26">
        <f t="shared" si="180"/>
        <v>4.1408659161879546</v>
      </c>
      <c r="R69" s="26">
        <f t="shared" si="180"/>
        <v>2.9394916748028357</v>
      </c>
      <c r="S69" s="26">
        <f t="shared" si="180"/>
        <v>2.9254270731044696</v>
      </c>
      <c r="T69" s="26">
        <f t="shared" si="180"/>
        <v>2.741787491200177</v>
      </c>
      <c r="U69" s="26">
        <f t="shared" si="180"/>
        <v>2.5098511900821352</v>
      </c>
      <c r="V69" s="26">
        <f t="shared" si="180"/>
        <v>3.496587205977872</v>
      </c>
      <c r="W69" s="26">
        <f t="shared" si="180"/>
        <v>5.3484686194453115</v>
      </c>
      <c r="X69" s="26">
        <f t="shared" si="110"/>
        <v>4.8515514617209528</v>
      </c>
      <c r="Y69" s="26">
        <f t="shared" si="110"/>
        <v>5.7833256840363703</v>
      </c>
      <c r="Z69" s="26">
        <f t="shared" si="110"/>
        <v>6.0591871129566686</v>
      </c>
      <c r="AA69" s="26">
        <f t="shared" si="110"/>
        <v>4.1187428078892605</v>
      </c>
      <c r="AB69" s="26">
        <f t="shared" si="110"/>
        <v>4.2233688191917462</v>
      </c>
      <c r="AC69" s="26">
        <f t="shared" ref="AC69" si="181">+AC32/AC$33*100</f>
        <v>3.750571430418316</v>
      </c>
      <c r="AD69" s="26">
        <f t="shared" ref="AD69" si="182">+AD32/AD$33*100</f>
        <v>4.2235386801721182</v>
      </c>
      <c r="AE69" s="26">
        <f t="shared" ref="AE69:AF69" si="183">+AE32/AE$33*100</f>
        <v>4.5460796064349767</v>
      </c>
      <c r="AF69" s="26">
        <f t="shared" si="183"/>
        <v>3.2936396364063953</v>
      </c>
    </row>
    <row r="70" spans="1:32" ht="15" customHeight="1" x14ac:dyDescent="0.15">
      <c r="A70" s="3" t="s">
        <v>0</v>
      </c>
      <c r="B70" s="27" t="e">
        <f t="shared" ref="B70:N70" si="184">SUM(B41:B67)-B53-B54</f>
        <v>#DIV/0!</v>
      </c>
      <c r="C70" s="27" t="e">
        <f t="shared" si="184"/>
        <v>#DIV/0!</v>
      </c>
      <c r="D70" s="27">
        <f t="shared" si="184"/>
        <v>100.00000000000001</v>
      </c>
      <c r="E70" s="27">
        <f t="shared" si="184"/>
        <v>100.00000000000001</v>
      </c>
      <c r="F70" s="27">
        <f t="shared" si="184"/>
        <v>99.999999999999986</v>
      </c>
      <c r="G70" s="27">
        <f t="shared" si="184"/>
        <v>99.999999999999972</v>
      </c>
      <c r="H70" s="27">
        <f t="shared" si="184"/>
        <v>99.999999999999986</v>
      </c>
      <c r="I70" s="27">
        <f t="shared" si="184"/>
        <v>99.999999999999986</v>
      </c>
      <c r="J70" s="27">
        <f t="shared" si="184"/>
        <v>99.999999999999986</v>
      </c>
      <c r="K70" s="27">
        <f t="shared" si="184"/>
        <v>100</v>
      </c>
      <c r="L70" s="27">
        <f t="shared" si="184"/>
        <v>100.00000000000001</v>
      </c>
      <c r="M70" s="27">
        <f t="shared" si="184"/>
        <v>100.00000000000001</v>
      </c>
      <c r="N70" s="27">
        <f t="shared" si="184"/>
        <v>100</v>
      </c>
      <c r="O70" s="27">
        <f t="shared" ref="O70:T70" si="185">SUM(O41:O67)-O53-O54</f>
        <v>100</v>
      </c>
      <c r="P70" s="27">
        <f t="shared" si="185"/>
        <v>99.999999999999986</v>
      </c>
      <c r="Q70" s="27">
        <f t="shared" si="185"/>
        <v>100.00000000000001</v>
      </c>
      <c r="R70" s="27">
        <f t="shared" si="185"/>
        <v>100</v>
      </c>
      <c r="S70" s="27">
        <f t="shared" si="185"/>
        <v>99.999999999999986</v>
      </c>
      <c r="T70" s="27">
        <f t="shared" si="185"/>
        <v>100</v>
      </c>
      <c r="U70" s="27">
        <f>SUM(U41:U67)-U53-U54</f>
        <v>100.00000000000001</v>
      </c>
      <c r="V70" s="27">
        <f>SUM(V41:V67)-V53-V54</f>
        <v>100.00000000000001</v>
      </c>
      <c r="W70" s="27">
        <f>SUM(W41:W67)-W53-W54</f>
        <v>100.00000000000001</v>
      </c>
      <c r="X70" s="27">
        <f>SUM(X41:X67)-X53-X54-X55</f>
        <v>100</v>
      </c>
      <c r="Y70" s="27">
        <f t="shared" ref="Y70:AB70" si="186">SUM(Y41:Y67)-Y53-Y54-Y55</f>
        <v>99.999999999999972</v>
      </c>
      <c r="Z70" s="27">
        <f t="shared" si="186"/>
        <v>100</v>
      </c>
      <c r="AA70" s="27">
        <f t="shared" si="186"/>
        <v>100.00000000000003</v>
      </c>
      <c r="AB70" s="27">
        <f t="shared" si="186"/>
        <v>100</v>
      </c>
      <c r="AC70" s="27">
        <f t="shared" ref="AC70" si="187">SUM(AC41:AC67)-AC53-AC54-AC55</f>
        <v>100</v>
      </c>
      <c r="AD70" s="27">
        <f t="shared" ref="AD70" si="188">SUM(AD41:AD67)-AD53-AD54-AD55</f>
        <v>100.00000000000001</v>
      </c>
      <c r="AE70" s="27">
        <f t="shared" ref="AE70:AF70" si="189">SUM(AE41:AE67)-AE53-AE54-AE55</f>
        <v>100</v>
      </c>
      <c r="AF70" s="27">
        <f t="shared" si="189"/>
        <v>100</v>
      </c>
    </row>
    <row r="71" spans="1:32" ht="15" customHeight="1" x14ac:dyDescent="0.15">
      <c r="A71" s="3" t="s">
        <v>1</v>
      </c>
      <c r="B71" s="26" t="e">
        <f>+B34/$B$33*100</f>
        <v>#DIV/0!</v>
      </c>
      <c r="C71" s="26" t="e">
        <f t="shared" ref="C71:D74" si="190">+C34/C$33*100</f>
        <v>#DIV/0!</v>
      </c>
      <c r="D71" s="26">
        <f t="shared" si="190"/>
        <v>66.21619138615317</v>
      </c>
      <c r="E71" s="26">
        <f t="shared" ref="E71:L71" si="191">+E34/E$33*100</f>
        <v>61.059612421469168</v>
      </c>
      <c r="F71" s="26">
        <f t="shared" si="191"/>
        <v>56.057707371931272</v>
      </c>
      <c r="G71" s="26">
        <f t="shared" si="191"/>
        <v>63.921336583280841</v>
      </c>
      <c r="H71" s="26">
        <f t="shared" si="191"/>
        <v>58.51618446217676</v>
      </c>
      <c r="I71" s="26">
        <f t="shared" si="191"/>
        <v>59.014964605941159</v>
      </c>
      <c r="J71" s="26">
        <f t="shared" si="191"/>
        <v>60.669621445433364</v>
      </c>
      <c r="K71" s="26">
        <f t="shared" si="191"/>
        <v>54.574201586363593</v>
      </c>
      <c r="L71" s="26">
        <f t="shared" si="191"/>
        <v>39.684182887499468</v>
      </c>
      <c r="M71" s="26">
        <f t="shared" ref="M71:N74" si="192">+M34/M$33*100</f>
        <v>53.29513199120138</v>
      </c>
      <c r="N71" s="26">
        <f t="shared" si="192"/>
        <v>62.911593976524053</v>
      </c>
      <c r="O71" s="26">
        <f t="shared" ref="O71:P74" si="193">+O34/O$33*100</f>
        <v>58.995047066379293</v>
      </c>
      <c r="P71" s="26">
        <f t="shared" si="193"/>
        <v>61.275182676616055</v>
      </c>
      <c r="Q71" s="26">
        <f t="shared" ref="Q71:R74" si="194">+Q34/Q$33*100</f>
        <v>63.584995340261983</v>
      </c>
      <c r="R71" s="26">
        <f t="shared" si="194"/>
        <v>59.272521354304594</v>
      </c>
      <c r="S71" s="26">
        <f t="shared" ref="S71:T74" si="195">+S34/S$33*100</f>
        <v>69.284020869322816</v>
      </c>
      <c r="T71" s="26">
        <f t="shared" si="195"/>
        <v>70.50513949202282</v>
      </c>
      <c r="U71" s="26">
        <f t="shared" ref="U71:V74" si="196">+U34/U$33*100</f>
        <v>71.158929827286087</v>
      </c>
      <c r="V71" s="26">
        <f t="shared" si="196"/>
        <v>64.713154940015883</v>
      </c>
      <c r="W71" s="26">
        <f t="shared" ref="W71:X74" si="197">+W34/W$33*100</f>
        <v>58.529194844411414</v>
      </c>
      <c r="X71" s="26">
        <f t="shared" si="197"/>
        <v>61.262450669230326</v>
      </c>
      <c r="Y71" s="26">
        <f t="shared" ref="Y71:AB71" si="198">+Y34/Y$33*100</f>
        <v>60.435575605998302</v>
      </c>
      <c r="Z71" s="26">
        <f t="shared" si="198"/>
        <v>56.209030339338803</v>
      </c>
      <c r="AA71" s="26">
        <f t="shared" si="198"/>
        <v>45.446496049748511</v>
      </c>
      <c r="AB71" s="26">
        <f t="shared" si="198"/>
        <v>47.11264546911368</v>
      </c>
      <c r="AC71" s="26">
        <f t="shared" ref="AC71" si="199">+AC34/AC$33*100</f>
        <v>52.41091332878436</v>
      </c>
      <c r="AD71" s="26">
        <f t="shared" ref="AD71" si="200">+AD34/AD$33*100</f>
        <v>57.057461357076619</v>
      </c>
      <c r="AE71" s="26">
        <f t="shared" ref="AE71:AF71" si="201">+AE34/AE$33*100</f>
        <v>61.049333141302768</v>
      </c>
      <c r="AF71" s="26">
        <f t="shared" si="201"/>
        <v>59.032481915430822</v>
      </c>
    </row>
    <row r="72" spans="1:32" ht="15" customHeight="1" x14ac:dyDescent="0.15">
      <c r="A72" s="3" t="s">
        <v>172</v>
      </c>
      <c r="B72" s="26" t="e">
        <f>+B35/$B$33*100</f>
        <v>#DIV/0!</v>
      </c>
      <c r="C72" s="26" t="e">
        <f t="shared" si="190"/>
        <v>#DIV/0!</v>
      </c>
      <c r="D72" s="26">
        <f t="shared" si="190"/>
        <v>33.78380861384683</v>
      </c>
      <c r="E72" s="26">
        <f t="shared" ref="E72:L72" si="202">+E35/E$33*100</f>
        <v>38.940387578530832</v>
      </c>
      <c r="F72" s="26">
        <f t="shared" si="202"/>
        <v>43.942292628068728</v>
      </c>
      <c r="G72" s="26">
        <f t="shared" si="202"/>
        <v>36.078663416719152</v>
      </c>
      <c r="H72" s="26">
        <f t="shared" si="202"/>
        <v>41.483815537823247</v>
      </c>
      <c r="I72" s="26">
        <f t="shared" si="202"/>
        <v>40.985035394058848</v>
      </c>
      <c r="J72" s="26">
        <f t="shared" si="202"/>
        <v>39.330378554566629</v>
      </c>
      <c r="K72" s="26">
        <f t="shared" si="202"/>
        <v>45.425798413636407</v>
      </c>
      <c r="L72" s="26">
        <f t="shared" si="202"/>
        <v>60.31581711250054</v>
      </c>
      <c r="M72" s="26">
        <f t="shared" si="192"/>
        <v>46.70486800879862</v>
      </c>
      <c r="N72" s="26">
        <f t="shared" si="192"/>
        <v>37.088406023475954</v>
      </c>
      <c r="O72" s="26">
        <f t="shared" si="193"/>
        <v>41.004952933620714</v>
      </c>
      <c r="P72" s="26">
        <f t="shared" si="193"/>
        <v>38.724817323383938</v>
      </c>
      <c r="Q72" s="26">
        <f t="shared" si="194"/>
        <v>36.415004659738017</v>
      </c>
      <c r="R72" s="26">
        <f t="shared" si="194"/>
        <v>40.727478645695399</v>
      </c>
      <c r="S72" s="26">
        <f t="shared" si="195"/>
        <v>30.71597913067718</v>
      </c>
      <c r="T72" s="26">
        <f t="shared" si="195"/>
        <v>29.49486050797719</v>
      </c>
      <c r="U72" s="26">
        <f t="shared" si="196"/>
        <v>28.841070172713906</v>
      </c>
      <c r="V72" s="26">
        <f t="shared" si="196"/>
        <v>35.286845059984124</v>
      </c>
      <c r="W72" s="26">
        <f t="shared" si="197"/>
        <v>41.470805155588579</v>
      </c>
      <c r="X72" s="26">
        <f t="shared" si="197"/>
        <v>38.737549330769674</v>
      </c>
      <c r="Y72" s="26">
        <f t="shared" ref="Y72:AB72" si="203">+Y35/Y$33*100</f>
        <v>39.564424394001698</v>
      </c>
      <c r="Z72" s="26">
        <f t="shared" si="203"/>
        <v>43.79096966066119</v>
      </c>
      <c r="AA72" s="26">
        <f t="shared" si="203"/>
        <v>54.553503950251489</v>
      </c>
      <c r="AB72" s="26">
        <f t="shared" si="203"/>
        <v>52.88735453088632</v>
      </c>
      <c r="AC72" s="26">
        <f t="shared" ref="AC72" si="204">+AC35/AC$33*100</f>
        <v>47.589086671215632</v>
      </c>
      <c r="AD72" s="26">
        <f t="shared" ref="AD72" si="205">+AD35/AD$33*100</f>
        <v>42.942538642923381</v>
      </c>
      <c r="AE72" s="26">
        <f t="shared" ref="AE72:AF72" si="206">+AE35/AE$33*100</f>
        <v>38.950666858697232</v>
      </c>
      <c r="AF72" s="26">
        <f t="shared" si="206"/>
        <v>40.967518084569186</v>
      </c>
    </row>
    <row r="73" spans="1:32" ht="15" customHeight="1" x14ac:dyDescent="0.15">
      <c r="A73" s="3" t="s">
        <v>12</v>
      </c>
      <c r="B73" s="26" t="e">
        <f>+B36/$B$33*100</f>
        <v>#DIV/0!</v>
      </c>
      <c r="C73" s="26" t="e">
        <f t="shared" si="190"/>
        <v>#DIV/0!</v>
      </c>
      <c r="D73" s="26">
        <f t="shared" si="190"/>
        <v>63.56181176463069</v>
      </c>
      <c r="E73" s="26">
        <f t="shared" ref="E73:L73" si="207">+E36/E$33*100</f>
        <v>60.09064762577723</v>
      </c>
      <c r="F73" s="26">
        <f t="shared" si="207"/>
        <v>61.694017236462514</v>
      </c>
      <c r="G73" s="26">
        <f t="shared" si="207"/>
        <v>62.839166198286343</v>
      </c>
      <c r="H73" s="26">
        <f t="shared" si="207"/>
        <v>57.948287211026226</v>
      </c>
      <c r="I73" s="26">
        <f t="shared" si="207"/>
        <v>61.079851916877438</v>
      </c>
      <c r="J73" s="26">
        <f t="shared" si="207"/>
        <v>61.441556044817972</v>
      </c>
      <c r="K73" s="26">
        <f t="shared" si="207"/>
        <v>55.694872697358555</v>
      </c>
      <c r="L73" s="26">
        <f t="shared" si="207"/>
        <v>35.733344125075895</v>
      </c>
      <c r="M73" s="26">
        <f t="shared" si="192"/>
        <v>46.203903569500504</v>
      </c>
      <c r="N73" s="26">
        <f t="shared" si="192"/>
        <v>57.385955141469147</v>
      </c>
      <c r="O73" s="26">
        <f t="shared" si="193"/>
        <v>60.072770504376159</v>
      </c>
      <c r="P73" s="26">
        <f t="shared" si="193"/>
        <v>58.877295503444415</v>
      </c>
      <c r="Q73" s="26">
        <f t="shared" si="194"/>
        <v>62.189684381453446</v>
      </c>
      <c r="R73" s="26">
        <f t="shared" si="194"/>
        <v>58.538584850559658</v>
      </c>
      <c r="S73" s="26">
        <f t="shared" si="195"/>
        <v>61.383922289322825</v>
      </c>
      <c r="T73" s="26">
        <f t="shared" si="195"/>
        <v>66.495416182182041</v>
      </c>
      <c r="U73" s="26">
        <f t="shared" si="196"/>
        <v>64.740775475400312</v>
      </c>
      <c r="V73" s="26">
        <f t="shared" si="196"/>
        <v>57.195822068383563</v>
      </c>
      <c r="W73" s="26">
        <f t="shared" si="197"/>
        <v>52.392020774128781</v>
      </c>
      <c r="X73" s="26">
        <f t="shared" si="197"/>
        <v>53.439913821269755</v>
      </c>
      <c r="Y73" s="26">
        <f t="shared" ref="Y73:AB73" si="208">+Y36/Y$33*100</f>
        <v>59.126678030126968</v>
      </c>
      <c r="Z73" s="26">
        <f t="shared" si="208"/>
        <v>54.377389876432616</v>
      </c>
      <c r="AA73" s="26">
        <f t="shared" si="208"/>
        <v>42.441937415215257</v>
      </c>
      <c r="AB73" s="26">
        <f t="shared" si="208"/>
        <v>45.169938895325018</v>
      </c>
      <c r="AC73" s="26">
        <f t="shared" ref="AC73" si="209">+AC36/AC$33*100</f>
        <v>56.14441395966022</v>
      </c>
      <c r="AD73" s="26">
        <f t="shared" ref="AD73" si="210">+AD36/AD$33*100</f>
        <v>59.406829303379801</v>
      </c>
      <c r="AE73" s="26">
        <f t="shared" ref="AE73:AF73" si="211">+AE36/AE$33*100</f>
        <v>60.360106137573631</v>
      </c>
      <c r="AF73" s="26">
        <f t="shared" si="211"/>
        <v>58.871512844271891</v>
      </c>
    </row>
    <row r="74" spans="1:32" ht="15" customHeight="1" x14ac:dyDescent="0.15">
      <c r="A74" s="3" t="s">
        <v>11</v>
      </c>
      <c r="B74" s="26" t="e">
        <f>+B37/$B$33*100</f>
        <v>#DIV/0!</v>
      </c>
      <c r="C74" s="26" t="e">
        <f t="shared" si="190"/>
        <v>#DIV/0!</v>
      </c>
      <c r="D74" s="26">
        <f t="shared" si="190"/>
        <v>36.43818823536931</v>
      </c>
      <c r="E74" s="26">
        <f t="shared" ref="E74:L74" si="212">+E37/E$33*100</f>
        <v>39.90935237422277</v>
      </c>
      <c r="F74" s="26">
        <f t="shared" si="212"/>
        <v>38.305982763537486</v>
      </c>
      <c r="G74" s="26">
        <f t="shared" si="212"/>
        <v>37.160833801713657</v>
      </c>
      <c r="H74" s="26">
        <f t="shared" si="212"/>
        <v>42.051712788973781</v>
      </c>
      <c r="I74" s="26">
        <f t="shared" si="212"/>
        <v>38.920148083122562</v>
      </c>
      <c r="J74" s="26">
        <f t="shared" si="212"/>
        <v>38.558443955182028</v>
      </c>
      <c r="K74" s="26">
        <f t="shared" si="212"/>
        <v>44.305127302641438</v>
      </c>
      <c r="L74" s="26">
        <f t="shared" si="212"/>
        <v>64.266655874924112</v>
      </c>
      <c r="M74" s="26">
        <f t="shared" si="192"/>
        <v>53.796096430499496</v>
      </c>
      <c r="N74" s="26">
        <f t="shared" si="192"/>
        <v>42.61404485853086</v>
      </c>
      <c r="O74" s="26">
        <f t="shared" si="193"/>
        <v>39.927229495623834</v>
      </c>
      <c r="P74" s="26">
        <f t="shared" si="193"/>
        <v>41.122704496555585</v>
      </c>
      <c r="Q74" s="26">
        <f t="shared" si="194"/>
        <v>37.810315618546561</v>
      </c>
      <c r="R74" s="26">
        <f t="shared" si="194"/>
        <v>41.461415149440334</v>
      </c>
      <c r="S74" s="26">
        <f t="shared" si="195"/>
        <v>38.616077710677175</v>
      </c>
      <c r="T74" s="26">
        <f t="shared" si="195"/>
        <v>33.504583817817959</v>
      </c>
      <c r="U74" s="26">
        <f t="shared" si="196"/>
        <v>35.259224524599681</v>
      </c>
      <c r="V74" s="26">
        <f t="shared" si="196"/>
        <v>42.804177931616429</v>
      </c>
      <c r="W74" s="26">
        <f t="shared" si="197"/>
        <v>47.607979225871219</v>
      </c>
      <c r="X74" s="26">
        <f t="shared" si="197"/>
        <v>50.430446828751919</v>
      </c>
      <c r="Y74" s="26">
        <f t="shared" ref="Y74:AB74" si="213">+Y37/Y$33*100</f>
        <v>41.156172398474951</v>
      </c>
      <c r="Z74" s="26">
        <f t="shared" si="213"/>
        <v>46.330310620459976</v>
      </c>
      <c r="AA74" s="26">
        <f t="shared" si="213"/>
        <v>60.106281885829802</v>
      </c>
      <c r="AB74" s="26">
        <f t="shared" si="213"/>
        <v>56.323503896830154</v>
      </c>
      <c r="AC74" s="26">
        <f t="shared" ref="AC74" si="214">+AC37/AC$33*100</f>
        <v>44.846429182837646</v>
      </c>
      <c r="AD74" s="26">
        <f t="shared" ref="AD74" si="215">+AD37/AD$33*100</f>
        <v>40.921511162495399</v>
      </c>
      <c r="AE74" s="26">
        <f t="shared" ref="AE74:AF74" si="216">+AE37/AE$33*100</f>
        <v>39.922024197479026</v>
      </c>
      <c r="AF74" s="26">
        <f t="shared" si="216"/>
        <v>43.181254333420704</v>
      </c>
    </row>
    <row r="75" spans="1:32" ht="15" customHeight="1" x14ac:dyDescent="0.15"/>
    <row r="76" spans="1:32" ht="15" customHeight="1" x14ac:dyDescent="0.15"/>
    <row r="77" spans="1:32" ht="15" customHeight="1" x14ac:dyDescent="0.15"/>
    <row r="78" spans="1:32" ht="15" customHeight="1" x14ac:dyDescent="0.15"/>
    <row r="79" spans="1:32" ht="15" customHeight="1" x14ac:dyDescent="0.15"/>
    <row r="80" spans="1:32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</sheetData>
  <phoneticPr fontId="2"/>
  <pageMargins left="0.78740157480314965" right="0.78740157480314965" top="0.39370078740157483" bottom="0.55118110236220474" header="0.51181102362204722" footer="0.31496062992125984"/>
  <pageSetup paperSize="9" firstPageNumber="2" orientation="landscape" useFirstPageNumber="1" r:id="rId1"/>
  <headerFooter alignWithMargins="0">
    <oddFooter>&amp;C-&amp;P--</oddFooter>
  </headerFooter>
  <rowBreaks count="1" manualBreakCount="1">
    <brk id="37" max="16383" man="1"/>
  </rowBreaks>
  <colBreaks count="1" manualBreakCount="1">
    <brk id="12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515"/>
  <sheetViews>
    <sheetView view="pageBreakPreview" zoomScaleNormal="100" zoomScaleSheetLayoutView="100" workbookViewId="0">
      <pane xSplit="1" ySplit="3" topLeftCell="Z28" activePane="bottomRight" state="frozen"/>
      <selection pane="topRight" activeCell="B1" sqref="B1"/>
      <selection pane="bottomLeft" activeCell="A2" sqref="A2"/>
      <selection pane="bottomRight" activeCell="AG33" sqref="AG33"/>
    </sheetView>
  </sheetViews>
  <sheetFormatPr defaultColWidth="9" defaultRowHeight="12" x14ac:dyDescent="0.15"/>
  <cols>
    <col min="1" max="1" width="24.77734375" style="13" customWidth="1"/>
    <col min="2" max="3" width="8.6640625" style="13" hidden="1" customWidth="1"/>
    <col min="4" max="9" width="9.77734375" style="13" customWidth="1"/>
    <col min="10" max="11" width="9.77734375" style="10" customWidth="1"/>
    <col min="12" max="32" width="9.77734375" style="13" customWidth="1"/>
    <col min="33" max="16384" width="9" style="13"/>
  </cols>
  <sheetData>
    <row r="1" spans="1:32" ht="18" customHeight="1" x14ac:dyDescent="0.2">
      <c r="A1" s="30" t="s">
        <v>97</v>
      </c>
      <c r="K1" s="71" t="str">
        <f>財政指標!$L$1</f>
        <v>那須町</v>
      </c>
      <c r="U1" s="71" t="str">
        <f>財政指標!$L$1</f>
        <v>那須町</v>
      </c>
      <c r="W1" s="71"/>
      <c r="AE1" s="71" t="str">
        <f>財政指標!$L$1</f>
        <v>那須町</v>
      </c>
    </row>
    <row r="2" spans="1:32" ht="18" customHeight="1" x14ac:dyDescent="0.15">
      <c r="K2" s="13"/>
      <c r="L2" s="22" t="s">
        <v>169</v>
      </c>
      <c r="U2" s="18"/>
      <c r="V2" s="18" t="s">
        <v>169</v>
      </c>
      <c r="X2" s="22"/>
      <c r="Y2" s="18"/>
      <c r="Z2" s="18"/>
      <c r="AA2" s="18"/>
      <c r="AB2" s="18"/>
      <c r="AC2" s="18"/>
      <c r="AE2" s="18"/>
      <c r="AF2" s="18" t="s">
        <v>169</v>
      </c>
    </row>
    <row r="3" spans="1:32" ht="18" customHeight="1" x14ac:dyDescent="0.15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82</v>
      </c>
      <c r="L3" s="7" t="s">
        <v>83</v>
      </c>
      <c r="M3" s="7" t="s">
        <v>174</v>
      </c>
      <c r="N3" s="7" t="s">
        <v>182</v>
      </c>
      <c r="O3" s="2" t="s">
        <v>185</v>
      </c>
      <c r="P3" s="2" t="s">
        <v>186</v>
      </c>
      <c r="Q3" s="2" t="s">
        <v>201</v>
      </c>
      <c r="R3" s="2" t="s">
        <v>205</v>
      </c>
      <c r="S3" s="2" t="s">
        <v>207</v>
      </c>
      <c r="T3" s="2" t="s">
        <v>216</v>
      </c>
      <c r="U3" s="2" t="s">
        <v>220</v>
      </c>
      <c r="V3" s="2" t="s">
        <v>222</v>
      </c>
      <c r="W3" s="2" t="s">
        <v>223</v>
      </c>
      <c r="X3" s="2" t="s">
        <v>225</v>
      </c>
      <c r="Y3" s="48" t="s">
        <v>234</v>
      </c>
      <c r="Z3" s="48" t="s">
        <v>235</v>
      </c>
      <c r="AA3" s="48" t="s">
        <v>236</v>
      </c>
      <c r="AB3" s="48" t="s">
        <v>237</v>
      </c>
      <c r="AC3" s="48" t="s">
        <v>238</v>
      </c>
      <c r="AD3" s="48" t="s">
        <v>242</v>
      </c>
      <c r="AE3" s="48" t="str">
        <f>財政指標!AF3</f>
        <v>１８(H30)</v>
      </c>
      <c r="AF3" s="48" t="str">
        <f>財政指標!AG3</f>
        <v>１９(R1)</v>
      </c>
    </row>
    <row r="4" spans="1:32" ht="18" customHeight="1" x14ac:dyDescent="0.15">
      <c r="A4" s="14" t="s">
        <v>40</v>
      </c>
      <c r="B4" s="16">
        <f t="shared" ref="B4:J4" si="0">SUM(B5:B8)</f>
        <v>0</v>
      </c>
      <c r="C4" s="16">
        <f t="shared" si="0"/>
        <v>0</v>
      </c>
      <c r="D4" s="16">
        <f t="shared" si="0"/>
        <v>1334890</v>
      </c>
      <c r="E4" s="16">
        <f t="shared" si="0"/>
        <v>1355573</v>
      </c>
      <c r="F4" s="16">
        <f t="shared" si="0"/>
        <v>1333700</v>
      </c>
      <c r="G4" s="16">
        <f t="shared" si="0"/>
        <v>1179400</v>
      </c>
      <c r="H4" s="16">
        <f t="shared" si="0"/>
        <v>1231551</v>
      </c>
      <c r="I4" s="16">
        <f t="shared" si="0"/>
        <v>1259621</v>
      </c>
      <c r="J4" s="16">
        <f t="shared" si="0"/>
        <v>1228313</v>
      </c>
      <c r="K4" s="16">
        <f t="shared" ref="K4:P4" si="1">SUM(K5:K8)</f>
        <v>1095774</v>
      </c>
      <c r="L4" s="16">
        <f t="shared" si="1"/>
        <v>1037337</v>
      </c>
      <c r="M4" s="16">
        <f t="shared" si="1"/>
        <v>1057452</v>
      </c>
      <c r="N4" s="16">
        <f t="shared" si="1"/>
        <v>1049470</v>
      </c>
      <c r="O4" s="16">
        <f t="shared" si="1"/>
        <v>1032246</v>
      </c>
      <c r="P4" s="16">
        <f t="shared" si="1"/>
        <v>942907</v>
      </c>
      <c r="Q4" s="16">
        <f>SUM(Q5:Q8)</f>
        <v>1055326</v>
      </c>
      <c r="R4" s="16">
        <f>SUM(R5:R8)</f>
        <v>983314</v>
      </c>
      <c r="S4" s="16">
        <f>SUM(S5:S8)</f>
        <v>1133060</v>
      </c>
      <c r="T4" s="16">
        <f>SUM(T5:T8)</f>
        <v>1335344</v>
      </c>
      <c r="U4" s="16">
        <f>SUM(U5:U8)</f>
        <v>1344875</v>
      </c>
      <c r="V4" s="16">
        <v>1321098</v>
      </c>
      <c r="W4" s="16">
        <v>1233321</v>
      </c>
      <c r="X4" s="16">
        <v>1224152</v>
      </c>
      <c r="Y4" s="79">
        <f>SUM(Y5:Y8)</f>
        <v>1282510</v>
      </c>
      <c r="Z4" s="79">
        <f t="shared" ref="Z4:AB4" si="2">SUM(Z5:Z8)</f>
        <v>1280117</v>
      </c>
      <c r="AA4" s="79">
        <f t="shared" si="2"/>
        <v>1360202</v>
      </c>
      <c r="AB4" s="79">
        <f t="shared" si="2"/>
        <v>1312406</v>
      </c>
      <c r="AC4" s="79">
        <f t="shared" ref="AC4" si="3">SUM(AC5:AC8)</f>
        <v>1287792</v>
      </c>
      <c r="AD4" s="79">
        <f t="shared" ref="AD4" si="4">SUM(AD5:AD8)</f>
        <v>1294758</v>
      </c>
      <c r="AE4" s="79">
        <v>1324266</v>
      </c>
      <c r="AF4" s="79">
        <v>1352777</v>
      </c>
    </row>
    <row r="5" spans="1:32" ht="18" customHeight="1" x14ac:dyDescent="0.15">
      <c r="A5" s="14" t="s">
        <v>41</v>
      </c>
      <c r="B5" s="16"/>
      <c r="C5" s="16"/>
      <c r="D5" s="16">
        <v>18426</v>
      </c>
      <c r="E5" s="16">
        <v>18984</v>
      </c>
      <c r="F5" s="16">
        <v>20357</v>
      </c>
      <c r="G5" s="16">
        <v>20867</v>
      </c>
      <c r="H5" s="16">
        <v>21808</v>
      </c>
      <c r="I5" s="16">
        <v>28561</v>
      </c>
      <c r="J5" s="16">
        <v>29924</v>
      </c>
      <c r="K5" s="16">
        <v>30103</v>
      </c>
      <c r="L5" s="16">
        <v>30136</v>
      </c>
      <c r="M5" s="16">
        <v>30367</v>
      </c>
      <c r="N5" s="16">
        <v>31418</v>
      </c>
      <c r="O5" s="16">
        <v>32170</v>
      </c>
      <c r="P5" s="16">
        <v>31978</v>
      </c>
      <c r="Q5" s="16">
        <v>50353</v>
      </c>
      <c r="R5" s="16">
        <v>54886</v>
      </c>
      <c r="S5" s="16">
        <v>61314</v>
      </c>
      <c r="T5" s="16">
        <v>62815</v>
      </c>
      <c r="U5" s="16">
        <v>64048</v>
      </c>
      <c r="V5" s="16">
        <v>64714</v>
      </c>
      <c r="W5" s="16">
        <v>64668</v>
      </c>
      <c r="X5" s="16">
        <v>64277</v>
      </c>
      <c r="Y5" s="79">
        <v>64709</v>
      </c>
      <c r="Z5" s="79">
        <v>65618</v>
      </c>
      <c r="AA5" s="79">
        <v>76473</v>
      </c>
      <c r="AB5" s="79">
        <v>75489</v>
      </c>
      <c r="AC5" s="79">
        <v>77081</v>
      </c>
      <c r="AD5" s="79">
        <v>77149</v>
      </c>
      <c r="AE5" s="79">
        <v>77127</v>
      </c>
      <c r="AF5" s="79">
        <v>77270</v>
      </c>
    </row>
    <row r="6" spans="1:32" ht="18" customHeight="1" x14ac:dyDescent="0.15">
      <c r="A6" s="14" t="s">
        <v>42</v>
      </c>
      <c r="B6" s="17"/>
      <c r="C6" s="17"/>
      <c r="D6" s="17">
        <v>912390</v>
      </c>
      <c r="E6" s="17">
        <v>963662</v>
      </c>
      <c r="F6" s="17">
        <v>922101</v>
      </c>
      <c r="G6" s="17">
        <v>779504</v>
      </c>
      <c r="H6" s="17">
        <v>811422</v>
      </c>
      <c r="I6" s="17">
        <v>752236</v>
      </c>
      <c r="J6" s="17">
        <v>843846</v>
      </c>
      <c r="K6" s="17">
        <v>721979</v>
      </c>
      <c r="L6" s="17">
        <v>693999</v>
      </c>
      <c r="M6" s="17">
        <v>722236</v>
      </c>
      <c r="N6" s="17">
        <v>736240</v>
      </c>
      <c r="O6" s="17">
        <v>687487</v>
      </c>
      <c r="P6" s="17">
        <v>649852</v>
      </c>
      <c r="Q6" s="17">
        <v>619671</v>
      </c>
      <c r="R6" s="17">
        <v>632870</v>
      </c>
      <c r="S6" s="17">
        <v>724771</v>
      </c>
      <c r="T6" s="17">
        <v>919221</v>
      </c>
      <c r="U6" s="17">
        <v>995232</v>
      </c>
      <c r="V6" s="17">
        <v>950466</v>
      </c>
      <c r="W6" s="17">
        <v>905450</v>
      </c>
      <c r="X6" s="17">
        <v>882059</v>
      </c>
      <c r="Y6" s="17">
        <v>897173</v>
      </c>
      <c r="Z6" s="17">
        <v>905456</v>
      </c>
      <c r="AA6" s="17">
        <v>952541</v>
      </c>
      <c r="AB6" s="17">
        <v>906351</v>
      </c>
      <c r="AC6" s="17">
        <v>923464</v>
      </c>
      <c r="AD6" s="17">
        <v>939051</v>
      </c>
      <c r="AE6" s="17">
        <v>955877</v>
      </c>
      <c r="AF6" s="17">
        <v>960273</v>
      </c>
    </row>
    <row r="7" spans="1:32" ht="18" customHeight="1" x14ac:dyDescent="0.15">
      <c r="A7" s="14" t="s">
        <v>43</v>
      </c>
      <c r="B7" s="17"/>
      <c r="C7" s="17"/>
      <c r="D7" s="17">
        <v>109724</v>
      </c>
      <c r="E7" s="17">
        <v>119208</v>
      </c>
      <c r="F7" s="17">
        <v>143752</v>
      </c>
      <c r="G7" s="17">
        <v>167315</v>
      </c>
      <c r="H7" s="17">
        <v>184206</v>
      </c>
      <c r="I7" s="17">
        <v>188495</v>
      </c>
      <c r="J7" s="17">
        <v>188979</v>
      </c>
      <c r="K7" s="17">
        <v>190898</v>
      </c>
      <c r="L7" s="17">
        <v>196591</v>
      </c>
      <c r="M7" s="17">
        <v>191009</v>
      </c>
      <c r="N7" s="17">
        <v>185590</v>
      </c>
      <c r="O7" s="17">
        <v>180463</v>
      </c>
      <c r="P7" s="17">
        <v>176626</v>
      </c>
      <c r="Q7" s="17">
        <v>171704</v>
      </c>
      <c r="R7" s="17">
        <v>165796</v>
      </c>
      <c r="S7" s="17">
        <v>173006</v>
      </c>
      <c r="T7" s="17">
        <v>170856</v>
      </c>
      <c r="U7" s="17">
        <v>163423</v>
      </c>
      <c r="V7" s="17">
        <v>162111</v>
      </c>
      <c r="W7" s="17">
        <v>159209</v>
      </c>
      <c r="X7" s="17">
        <v>154865</v>
      </c>
      <c r="Y7" s="17">
        <v>161087</v>
      </c>
      <c r="Z7" s="17">
        <v>169305</v>
      </c>
      <c r="AA7" s="17">
        <v>163004</v>
      </c>
      <c r="AB7" s="17">
        <v>155371</v>
      </c>
      <c r="AC7" s="17">
        <v>152897</v>
      </c>
      <c r="AD7" s="17">
        <v>155833</v>
      </c>
      <c r="AE7" s="17">
        <v>156312</v>
      </c>
      <c r="AF7" s="17">
        <v>159912</v>
      </c>
    </row>
    <row r="8" spans="1:32" ht="18" customHeight="1" x14ac:dyDescent="0.15">
      <c r="A8" s="14" t="s">
        <v>44</v>
      </c>
      <c r="B8" s="17"/>
      <c r="C8" s="17"/>
      <c r="D8" s="17">
        <v>294350</v>
      </c>
      <c r="E8" s="17">
        <v>253719</v>
      </c>
      <c r="F8" s="17">
        <v>247490</v>
      </c>
      <c r="G8" s="17">
        <v>211714</v>
      </c>
      <c r="H8" s="17">
        <v>214115</v>
      </c>
      <c r="I8" s="17">
        <v>290329</v>
      </c>
      <c r="J8" s="17">
        <v>165564</v>
      </c>
      <c r="K8" s="17">
        <v>152794</v>
      </c>
      <c r="L8" s="17">
        <v>116611</v>
      </c>
      <c r="M8" s="17">
        <v>113840</v>
      </c>
      <c r="N8" s="17">
        <v>96222</v>
      </c>
      <c r="O8" s="17">
        <v>132126</v>
      </c>
      <c r="P8" s="17">
        <v>84451</v>
      </c>
      <c r="Q8" s="17">
        <v>213598</v>
      </c>
      <c r="R8" s="17">
        <v>129762</v>
      </c>
      <c r="S8" s="17">
        <v>173969</v>
      </c>
      <c r="T8" s="17">
        <v>182452</v>
      </c>
      <c r="U8" s="17">
        <v>122172</v>
      </c>
      <c r="V8" s="17">
        <v>143807</v>
      </c>
      <c r="W8" s="17">
        <v>103994</v>
      </c>
      <c r="X8" s="17">
        <v>122951</v>
      </c>
      <c r="Y8" s="17">
        <v>159541</v>
      </c>
      <c r="Z8" s="17">
        <v>139738</v>
      </c>
      <c r="AA8" s="17">
        <v>168184</v>
      </c>
      <c r="AB8" s="17">
        <v>175195</v>
      </c>
      <c r="AC8" s="17">
        <v>134350</v>
      </c>
      <c r="AD8" s="17">
        <v>122725</v>
      </c>
      <c r="AE8" s="17">
        <v>134950</v>
      </c>
      <c r="AF8" s="17">
        <v>155322</v>
      </c>
    </row>
    <row r="9" spans="1:32" ht="18" customHeight="1" x14ac:dyDescent="0.15">
      <c r="A9" s="14" t="s">
        <v>45</v>
      </c>
      <c r="B9" s="16"/>
      <c r="C9" s="16"/>
      <c r="D9" s="16">
        <v>2018081</v>
      </c>
      <c r="E9" s="16">
        <v>2198664</v>
      </c>
      <c r="F9" s="16">
        <v>2468919</v>
      </c>
      <c r="G9" s="16">
        <v>2705008</v>
      </c>
      <c r="H9" s="16">
        <v>2976714</v>
      </c>
      <c r="I9" s="16">
        <v>3170920</v>
      </c>
      <c r="J9" s="16">
        <v>3234314</v>
      </c>
      <c r="K9" s="16">
        <v>3368054</v>
      </c>
      <c r="L9" s="16">
        <v>3552992</v>
      </c>
      <c r="M9" s="16">
        <v>3403834</v>
      </c>
      <c r="N9" s="16">
        <v>3483451</v>
      </c>
      <c r="O9" s="16">
        <v>3558335</v>
      </c>
      <c r="P9" s="16">
        <v>3452003</v>
      </c>
      <c r="Q9" s="16">
        <v>3507346</v>
      </c>
      <c r="R9" s="16">
        <v>3601528</v>
      </c>
      <c r="S9" s="16">
        <v>3420083</v>
      </c>
      <c r="T9" s="16">
        <v>3503809</v>
      </c>
      <c r="U9" s="16">
        <v>3594555</v>
      </c>
      <c r="V9" s="16">
        <v>3520340</v>
      </c>
      <c r="W9" s="16">
        <v>3539685</v>
      </c>
      <c r="X9" s="16">
        <v>3499027</v>
      </c>
      <c r="Y9" s="79">
        <v>3337737</v>
      </c>
      <c r="Z9" s="79">
        <v>3287613</v>
      </c>
      <c r="AA9" s="79">
        <v>3356957</v>
      </c>
      <c r="AB9" s="79">
        <v>3227040</v>
      </c>
      <c r="AC9" s="79">
        <v>3344456</v>
      </c>
      <c r="AD9" s="79">
        <v>3412947</v>
      </c>
      <c r="AE9" s="79">
        <v>3332407</v>
      </c>
      <c r="AF9" s="79">
        <v>3412108</v>
      </c>
    </row>
    <row r="10" spans="1:32" ht="18" customHeight="1" x14ac:dyDescent="0.15">
      <c r="A10" s="14" t="s">
        <v>46</v>
      </c>
      <c r="B10" s="16"/>
      <c r="C10" s="16"/>
      <c r="D10" s="16">
        <v>2014342</v>
      </c>
      <c r="E10" s="16">
        <v>2194974</v>
      </c>
      <c r="F10" s="16">
        <v>2464917</v>
      </c>
      <c r="G10" s="16">
        <v>2700951</v>
      </c>
      <c r="H10" s="16">
        <v>2972113</v>
      </c>
      <c r="I10" s="16">
        <v>3166636</v>
      </c>
      <c r="J10" s="16">
        <v>3229958</v>
      </c>
      <c r="K10" s="16">
        <v>3363697</v>
      </c>
      <c r="L10" s="16">
        <v>3548635</v>
      </c>
      <c r="M10" s="16">
        <v>3399462</v>
      </c>
      <c r="N10" s="16">
        <v>3479079</v>
      </c>
      <c r="O10" s="16">
        <v>3554002</v>
      </c>
      <c r="P10" s="16">
        <v>3447837</v>
      </c>
      <c r="Q10" s="16">
        <v>3501949</v>
      </c>
      <c r="R10" s="16">
        <v>3596253</v>
      </c>
      <c r="S10" s="16">
        <v>3414943</v>
      </c>
      <c r="T10" s="16">
        <v>3498232</v>
      </c>
      <c r="U10" s="16">
        <v>3589775</v>
      </c>
      <c r="V10" s="16">
        <v>3515484</v>
      </c>
      <c r="W10" s="16">
        <v>3534549</v>
      </c>
      <c r="X10" s="16">
        <v>3493967</v>
      </c>
      <c r="Y10" s="79">
        <v>3332506</v>
      </c>
      <c r="Z10" s="79">
        <v>3283202</v>
      </c>
      <c r="AA10" s="79">
        <v>3352765</v>
      </c>
      <c r="AB10" s="79">
        <v>3222519</v>
      </c>
      <c r="AC10" s="79">
        <v>3339714</v>
      </c>
      <c r="AD10" s="79">
        <v>3404980</v>
      </c>
      <c r="AE10" s="79">
        <v>3322553</v>
      </c>
      <c r="AF10" s="79">
        <v>3401516</v>
      </c>
    </row>
    <row r="11" spans="1:32" ht="18" customHeight="1" x14ac:dyDescent="0.15">
      <c r="A11" s="14" t="s">
        <v>47</v>
      </c>
      <c r="B11" s="16"/>
      <c r="C11" s="16"/>
      <c r="D11" s="16">
        <v>34782</v>
      </c>
      <c r="E11" s="16">
        <v>35644</v>
      </c>
      <c r="F11" s="16">
        <v>36515</v>
      </c>
      <c r="G11" s="16">
        <v>37434</v>
      </c>
      <c r="H11" s="16">
        <v>38244</v>
      </c>
      <c r="I11" s="16">
        <v>38795</v>
      </c>
      <c r="J11" s="16">
        <v>41320</v>
      </c>
      <c r="K11" s="16">
        <v>41571</v>
      </c>
      <c r="L11" s="16">
        <v>43118</v>
      </c>
      <c r="M11" s="16">
        <v>44361</v>
      </c>
      <c r="N11" s="16">
        <v>45486</v>
      </c>
      <c r="O11" s="16">
        <v>47295</v>
      </c>
      <c r="P11" s="16">
        <v>49373</v>
      </c>
      <c r="Q11" s="16">
        <v>51343</v>
      </c>
      <c r="R11" s="16">
        <v>52336</v>
      </c>
      <c r="S11" s="16">
        <v>53622</v>
      </c>
      <c r="T11" s="16">
        <v>54050</v>
      </c>
      <c r="U11" s="16">
        <v>57100</v>
      </c>
      <c r="V11" s="16">
        <v>59013</v>
      </c>
      <c r="W11" s="16">
        <v>60987</v>
      </c>
      <c r="X11" s="16">
        <v>62312</v>
      </c>
      <c r="Y11" s="79">
        <v>64158</v>
      </c>
      <c r="Z11" s="79">
        <v>65152</v>
      </c>
      <c r="AA11" s="79">
        <v>67093</v>
      </c>
      <c r="AB11" s="79">
        <v>68629</v>
      </c>
      <c r="AC11" s="79">
        <v>85415</v>
      </c>
      <c r="AD11" s="79">
        <v>88543</v>
      </c>
      <c r="AE11" s="79">
        <v>91010</v>
      </c>
      <c r="AF11" s="79">
        <v>94355</v>
      </c>
    </row>
    <row r="12" spans="1:32" ht="18" customHeight="1" x14ac:dyDescent="0.15">
      <c r="A12" s="14" t="s">
        <v>48</v>
      </c>
      <c r="B12" s="16"/>
      <c r="C12" s="16"/>
      <c r="D12" s="16">
        <v>160999</v>
      </c>
      <c r="E12" s="16">
        <v>156801</v>
      </c>
      <c r="F12" s="16">
        <v>152752</v>
      </c>
      <c r="G12" s="16">
        <v>156329</v>
      </c>
      <c r="H12" s="16">
        <v>155545</v>
      </c>
      <c r="I12" s="16">
        <v>152706</v>
      </c>
      <c r="J12" s="16">
        <v>182020</v>
      </c>
      <c r="K12" s="16">
        <v>183452</v>
      </c>
      <c r="L12" s="16">
        <v>204736</v>
      </c>
      <c r="M12" s="16">
        <v>201655</v>
      </c>
      <c r="N12" s="16">
        <v>194505</v>
      </c>
      <c r="O12" s="16">
        <v>188515</v>
      </c>
      <c r="P12" s="16">
        <v>192265</v>
      </c>
      <c r="Q12" s="16">
        <v>193904</v>
      </c>
      <c r="R12" s="16">
        <v>188831</v>
      </c>
      <c r="S12" s="16">
        <v>189908</v>
      </c>
      <c r="T12" s="16">
        <v>191429</v>
      </c>
      <c r="U12" s="16">
        <v>174823</v>
      </c>
      <c r="V12" s="16">
        <v>159757</v>
      </c>
      <c r="W12" s="16">
        <v>164300</v>
      </c>
      <c r="X12" s="16">
        <v>187652</v>
      </c>
      <c r="Y12" s="79">
        <v>181220</v>
      </c>
      <c r="Z12" s="79">
        <v>202240</v>
      </c>
      <c r="AA12" s="79">
        <v>195121</v>
      </c>
      <c r="AB12" s="79">
        <v>193281</v>
      </c>
      <c r="AC12" s="79">
        <v>177582</v>
      </c>
      <c r="AD12" s="79">
        <v>167097</v>
      </c>
      <c r="AE12" s="79">
        <v>162068</v>
      </c>
      <c r="AF12" s="79">
        <v>166039</v>
      </c>
    </row>
    <row r="13" spans="1:32" ht="18" customHeight="1" x14ac:dyDescent="0.15">
      <c r="A13" s="14" t="s">
        <v>49</v>
      </c>
      <c r="B13" s="16"/>
      <c r="C13" s="16"/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</row>
    <row r="14" spans="1:32" ht="18" customHeight="1" x14ac:dyDescent="0.15">
      <c r="A14" s="14" t="s">
        <v>50</v>
      </c>
      <c r="B14" s="16"/>
      <c r="C14" s="16"/>
      <c r="D14" s="16">
        <v>532228</v>
      </c>
      <c r="E14" s="16">
        <v>433697</v>
      </c>
      <c r="F14" s="16">
        <v>403669</v>
      </c>
      <c r="G14" s="16">
        <v>428520</v>
      </c>
      <c r="H14" s="16">
        <v>352018</v>
      </c>
      <c r="I14" s="16">
        <v>410053</v>
      </c>
      <c r="J14" s="16">
        <v>253750</v>
      </c>
      <c r="K14" s="16">
        <v>184851</v>
      </c>
      <c r="L14" s="16">
        <v>176436</v>
      </c>
      <c r="M14" s="16">
        <v>147954</v>
      </c>
      <c r="N14" s="16">
        <v>134570</v>
      </c>
      <c r="O14" s="16">
        <v>114560</v>
      </c>
      <c r="P14" s="16">
        <v>4763</v>
      </c>
      <c r="Q14" s="16">
        <v>1430</v>
      </c>
      <c r="R14" s="16">
        <v>458</v>
      </c>
      <c r="S14" s="16">
        <v>681</v>
      </c>
      <c r="T14" s="16">
        <v>200</v>
      </c>
      <c r="U14" s="16">
        <v>200</v>
      </c>
      <c r="V14" s="16">
        <v>200</v>
      </c>
      <c r="W14" s="16">
        <v>200</v>
      </c>
      <c r="X14" s="16">
        <v>200</v>
      </c>
      <c r="Y14" s="79">
        <v>200</v>
      </c>
      <c r="Z14" s="79">
        <v>200</v>
      </c>
      <c r="AA14" s="79">
        <v>200</v>
      </c>
      <c r="AB14" s="79">
        <v>200</v>
      </c>
      <c r="AC14" s="79">
        <v>200</v>
      </c>
      <c r="AD14" s="79">
        <v>200</v>
      </c>
      <c r="AE14" s="79">
        <v>200</v>
      </c>
      <c r="AF14" s="79">
        <v>200</v>
      </c>
    </row>
    <row r="15" spans="1:32" ht="18" customHeight="1" x14ac:dyDescent="0.15">
      <c r="A15" s="14" t="s">
        <v>51</v>
      </c>
      <c r="B15" s="16"/>
      <c r="C15" s="16"/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</row>
    <row r="16" spans="1:32" ht="18" customHeight="1" x14ac:dyDescent="0.15">
      <c r="A16" s="14" t="s">
        <v>52</v>
      </c>
      <c r="B16" s="16"/>
      <c r="C16" s="16"/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18" customHeight="1" x14ac:dyDescent="0.15">
      <c r="A17" s="14" t="s">
        <v>53</v>
      </c>
      <c r="B17" s="17">
        <f t="shared" ref="B17:J17" si="5">SUM(B18:B21)</f>
        <v>0</v>
      </c>
      <c r="C17" s="17">
        <f t="shared" si="5"/>
        <v>0</v>
      </c>
      <c r="D17" s="17">
        <f t="shared" si="5"/>
        <v>168868</v>
      </c>
      <c r="E17" s="17">
        <f t="shared" si="5"/>
        <v>174003</v>
      </c>
      <c r="F17" s="17">
        <f t="shared" si="5"/>
        <v>179714</v>
      </c>
      <c r="G17" s="17">
        <f t="shared" si="5"/>
        <v>183186</v>
      </c>
      <c r="H17" s="17">
        <f t="shared" si="5"/>
        <v>209265</v>
      </c>
      <c r="I17" s="17">
        <f t="shared" si="5"/>
        <v>220224</v>
      </c>
      <c r="J17" s="17">
        <f t="shared" si="5"/>
        <v>228928</v>
      </c>
      <c r="K17" s="17">
        <f t="shared" ref="K17:P17" si="6">SUM(K18:K21)</f>
        <v>227055</v>
      </c>
      <c r="L17" s="17">
        <f t="shared" si="6"/>
        <v>233933</v>
      </c>
      <c r="M17" s="17">
        <f t="shared" si="6"/>
        <v>230749</v>
      </c>
      <c r="N17" s="17">
        <f t="shared" si="6"/>
        <v>218725</v>
      </c>
      <c r="O17" s="17">
        <f t="shared" si="6"/>
        <v>205269</v>
      </c>
      <c r="P17" s="17">
        <f t="shared" si="6"/>
        <v>209909</v>
      </c>
      <c r="Q17" s="17">
        <f t="shared" ref="Q17:V17" si="7">SUM(Q18:Q21)</f>
        <v>214814</v>
      </c>
      <c r="R17" s="17">
        <f t="shared" si="7"/>
        <v>212774</v>
      </c>
      <c r="S17" s="17">
        <f t="shared" si="7"/>
        <v>205221</v>
      </c>
      <c r="T17" s="17">
        <f t="shared" si="7"/>
        <v>206886</v>
      </c>
      <c r="U17" s="17">
        <f t="shared" si="7"/>
        <v>215462</v>
      </c>
      <c r="V17" s="17">
        <f t="shared" si="7"/>
        <v>204492</v>
      </c>
      <c r="W17" s="17">
        <f>SUM(W18:W21)</f>
        <v>196100</v>
      </c>
      <c r="X17" s="17">
        <f>SUM(X18:X21)</f>
        <v>138909</v>
      </c>
      <c r="Y17" s="17">
        <f t="shared" ref="Y17:AB17" si="8">SUM(Y18:Y21)</f>
        <v>180288</v>
      </c>
      <c r="Z17" s="17">
        <f t="shared" si="8"/>
        <v>189273</v>
      </c>
      <c r="AA17" s="17">
        <f t="shared" si="8"/>
        <v>194296</v>
      </c>
      <c r="AB17" s="17">
        <f t="shared" si="8"/>
        <v>199180</v>
      </c>
      <c r="AC17" s="17">
        <f t="shared" ref="AC17" si="9">SUM(AC18:AC21)</f>
        <v>201108</v>
      </c>
      <c r="AD17" s="17">
        <f t="shared" ref="AD17" si="10">SUM(AD18:AD21)</f>
        <v>196504</v>
      </c>
      <c r="AE17" s="17">
        <f t="shared" ref="AE17:AF17" si="11">SUM(AE18:AE21)</f>
        <v>196005</v>
      </c>
      <c r="AF17" s="17">
        <f t="shared" si="11"/>
        <v>199839</v>
      </c>
    </row>
    <row r="18" spans="1:32" ht="18" customHeight="1" x14ac:dyDescent="0.15">
      <c r="A18" s="14" t="s">
        <v>54</v>
      </c>
      <c r="B18" s="17"/>
      <c r="C18" s="17"/>
      <c r="D18" s="17">
        <v>168868</v>
      </c>
      <c r="E18" s="17">
        <v>174003</v>
      </c>
      <c r="F18" s="17">
        <v>179714</v>
      </c>
      <c r="G18" s="17">
        <v>183186</v>
      </c>
      <c r="H18" s="17">
        <v>209265</v>
      </c>
      <c r="I18" s="17">
        <v>220224</v>
      </c>
      <c r="J18" s="17">
        <v>228928</v>
      </c>
      <c r="K18" s="17">
        <v>227055</v>
      </c>
      <c r="L18" s="17">
        <v>233933</v>
      </c>
      <c r="M18" s="17">
        <v>230749</v>
      </c>
      <c r="N18" s="17">
        <v>218725</v>
      </c>
      <c r="O18" s="17">
        <v>205269</v>
      </c>
      <c r="P18" s="17">
        <v>209909</v>
      </c>
      <c r="Q18" s="17">
        <v>214814</v>
      </c>
      <c r="R18" s="17">
        <v>212774</v>
      </c>
      <c r="S18" s="17">
        <v>205221</v>
      </c>
      <c r="T18" s="17">
        <v>206886</v>
      </c>
      <c r="U18" s="17">
        <v>215462</v>
      </c>
      <c r="V18" s="17">
        <v>204492</v>
      </c>
      <c r="W18" s="17">
        <v>196100</v>
      </c>
      <c r="X18" s="17">
        <v>138909</v>
      </c>
      <c r="Y18" s="17">
        <v>180288</v>
      </c>
      <c r="Z18" s="17">
        <v>189273</v>
      </c>
      <c r="AA18" s="17">
        <v>194296</v>
      </c>
      <c r="AB18" s="17">
        <v>199180</v>
      </c>
      <c r="AC18" s="17">
        <v>201108</v>
      </c>
      <c r="AD18" s="17">
        <v>196504</v>
      </c>
      <c r="AE18" s="17">
        <v>196005</v>
      </c>
      <c r="AF18" s="17">
        <v>199839</v>
      </c>
    </row>
    <row r="19" spans="1:32" ht="18" customHeight="1" x14ac:dyDescent="0.15">
      <c r="A19" s="14" t="s">
        <v>55</v>
      </c>
      <c r="B19" s="16"/>
      <c r="C19" s="16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79">
        <v>0</v>
      </c>
      <c r="Z19" s="79">
        <v>0</v>
      </c>
      <c r="AA19" s="79">
        <v>0</v>
      </c>
      <c r="AB19" s="79">
        <v>0</v>
      </c>
      <c r="AC19" s="79">
        <v>0</v>
      </c>
      <c r="AD19" s="79">
        <v>0</v>
      </c>
      <c r="AE19" s="79">
        <v>0</v>
      </c>
      <c r="AF19" s="79">
        <v>0</v>
      </c>
    </row>
    <row r="20" spans="1:32" ht="18" customHeight="1" x14ac:dyDescent="0.15">
      <c r="A20" s="14" t="s">
        <v>56</v>
      </c>
      <c r="B20" s="16"/>
      <c r="C20" s="16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79">
        <v>0</v>
      </c>
      <c r="Z20" s="79">
        <v>0</v>
      </c>
      <c r="AA20" s="79">
        <v>0</v>
      </c>
      <c r="AB20" s="79">
        <v>0</v>
      </c>
      <c r="AC20" s="79">
        <v>0</v>
      </c>
      <c r="AD20" s="79">
        <v>0</v>
      </c>
      <c r="AE20" s="79">
        <v>0</v>
      </c>
      <c r="AF20" s="79">
        <v>0</v>
      </c>
    </row>
    <row r="21" spans="1:32" ht="18" customHeight="1" x14ac:dyDescent="0.15">
      <c r="A21" s="14" t="s">
        <v>57</v>
      </c>
      <c r="B21" s="16"/>
      <c r="C21" s="16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79">
        <v>0</v>
      </c>
      <c r="Z21" s="79">
        <v>0</v>
      </c>
      <c r="AA21" s="79">
        <v>0</v>
      </c>
      <c r="AB21" s="79">
        <v>0</v>
      </c>
      <c r="AC21" s="79">
        <v>0</v>
      </c>
      <c r="AD21" s="79">
        <v>0</v>
      </c>
      <c r="AE21" s="79">
        <v>0</v>
      </c>
      <c r="AF21" s="79">
        <v>0</v>
      </c>
    </row>
    <row r="22" spans="1:32" ht="18" customHeight="1" x14ac:dyDescent="0.15">
      <c r="A22" s="14" t="s">
        <v>58</v>
      </c>
      <c r="B22" s="17">
        <f t="shared" ref="B22:J22" si="12">+B4+B9+B11+B12+B13+B14+B15+B16+B17</f>
        <v>0</v>
      </c>
      <c r="C22" s="17">
        <f t="shared" si="12"/>
        <v>0</v>
      </c>
      <c r="D22" s="17">
        <f t="shared" si="12"/>
        <v>4249848</v>
      </c>
      <c r="E22" s="17">
        <f t="shared" si="12"/>
        <v>4354382</v>
      </c>
      <c r="F22" s="17">
        <f t="shared" si="12"/>
        <v>4575269</v>
      </c>
      <c r="G22" s="17">
        <f t="shared" si="12"/>
        <v>4689877</v>
      </c>
      <c r="H22" s="17">
        <f t="shared" si="12"/>
        <v>4963337</v>
      </c>
      <c r="I22" s="17">
        <f t="shared" si="12"/>
        <v>5252319</v>
      </c>
      <c r="J22" s="17">
        <f t="shared" si="12"/>
        <v>5168645</v>
      </c>
      <c r="K22" s="17">
        <f t="shared" ref="K22:P22" si="13">+K4+K9+K11+K12+K13+K14+K15+K16+K17</f>
        <v>5100757</v>
      </c>
      <c r="L22" s="17">
        <f t="shared" si="13"/>
        <v>5248552</v>
      </c>
      <c r="M22" s="17">
        <f t="shared" si="13"/>
        <v>5086005</v>
      </c>
      <c r="N22" s="17">
        <f t="shared" si="13"/>
        <v>5126207</v>
      </c>
      <c r="O22" s="17">
        <f t="shared" si="13"/>
        <v>5146220</v>
      </c>
      <c r="P22" s="17">
        <f t="shared" si="13"/>
        <v>4851220</v>
      </c>
      <c r="Q22" s="17">
        <f t="shared" ref="Q22:V22" si="14">+Q4+Q9+Q11+Q12+Q13+Q14+Q15+Q16+Q17</f>
        <v>5024163</v>
      </c>
      <c r="R22" s="17">
        <f t="shared" si="14"/>
        <v>5039241</v>
      </c>
      <c r="S22" s="17">
        <f t="shared" si="14"/>
        <v>5002575</v>
      </c>
      <c r="T22" s="17">
        <f t="shared" si="14"/>
        <v>5291718</v>
      </c>
      <c r="U22" s="17">
        <f t="shared" si="14"/>
        <v>5387015</v>
      </c>
      <c r="V22" s="17">
        <f t="shared" si="14"/>
        <v>5264900</v>
      </c>
      <c r="W22" s="17">
        <f>+W4+W9+W11+W12+W13+W14+W15+W16+W17</f>
        <v>5194593</v>
      </c>
      <c r="X22" s="17">
        <f>+X4+X9+X11+X12+X13+X14+X15+X16+X17</f>
        <v>5112252</v>
      </c>
      <c r="Y22" s="17">
        <f t="shared" ref="Y22:AB22" si="15">+Y4+Y9+Y11+Y12+Y13+Y14+Y15+Y16+Y17</f>
        <v>5046113</v>
      </c>
      <c r="Z22" s="17">
        <f t="shared" si="15"/>
        <v>5024595</v>
      </c>
      <c r="AA22" s="17">
        <f t="shared" si="15"/>
        <v>5173869</v>
      </c>
      <c r="AB22" s="17">
        <f t="shared" si="15"/>
        <v>5000736</v>
      </c>
      <c r="AC22" s="17">
        <f t="shared" ref="AC22" si="16">+AC4+AC9+AC11+AC12+AC13+AC14+AC15+AC16+AC17</f>
        <v>5096553</v>
      </c>
      <c r="AD22" s="17">
        <f t="shared" ref="AD22" si="17">+AD4+AD9+AD11+AD12+AD13+AD14+AD15+AD16+AD17</f>
        <v>5160049</v>
      </c>
      <c r="AE22" s="17">
        <f t="shared" ref="AE22:AF22" si="18">+AE4+AE9+AE11+AE12+AE13+AE14+AE15+AE16+AE17</f>
        <v>5105956</v>
      </c>
      <c r="AF22" s="17">
        <f t="shared" si="18"/>
        <v>5225318</v>
      </c>
    </row>
    <row r="23" spans="1:32" ht="18" customHeight="1" x14ac:dyDescent="0.15"/>
    <row r="24" spans="1:32" ht="18" customHeight="1" x14ac:dyDescent="0.15"/>
    <row r="25" spans="1:32" ht="18" customHeight="1" x14ac:dyDescent="0.15"/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2">
      <c r="A29" s="30" t="s">
        <v>100</v>
      </c>
      <c r="K29" s="71" t="str">
        <f>財政指標!$L$1</f>
        <v>那須町</v>
      </c>
      <c r="M29" s="71"/>
      <c r="P29" s="71"/>
      <c r="R29" s="71"/>
      <c r="S29" s="71"/>
      <c r="T29" s="71"/>
      <c r="U29" s="71" t="str">
        <f>財政指標!$L$1</f>
        <v>那須町</v>
      </c>
      <c r="W29" s="71"/>
      <c r="X29" s="71"/>
      <c r="Y29" s="71"/>
      <c r="Z29" s="71"/>
      <c r="AA29" s="71"/>
      <c r="AB29" s="71"/>
      <c r="AC29" s="71"/>
      <c r="AE29" s="71" t="str">
        <f>財政指標!$L$1</f>
        <v>那須町</v>
      </c>
    </row>
    <row r="30" spans="1:32" ht="18" customHeight="1" x14ac:dyDescent="0.15">
      <c r="K30" s="18"/>
      <c r="L30" s="18" t="s">
        <v>250</v>
      </c>
      <c r="U30" s="18"/>
      <c r="V30" s="18" t="s">
        <v>250</v>
      </c>
      <c r="AE30" s="18"/>
      <c r="AF30" s="18" t="s">
        <v>250</v>
      </c>
    </row>
    <row r="31" spans="1:32" ht="18" customHeight="1" x14ac:dyDescent="0.15">
      <c r="A31" s="7"/>
      <c r="B31" s="7" t="s">
        <v>10</v>
      </c>
      <c r="C31" s="7" t="s">
        <v>9</v>
      </c>
      <c r="D31" s="7" t="s">
        <v>8</v>
      </c>
      <c r="E31" s="7" t="s">
        <v>7</v>
      </c>
      <c r="F31" s="7" t="s">
        <v>6</v>
      </c>
      <c r="G31" s="7" t="s">
        <v>5</v>
      </c>
      <c r="H31" s="7" t="s">
        <v>4</v>
      </c>
      <c r="I31" s="7" t="s">
        <v>3</v>
      </c>
      <c r="J31" s="8" t="s">
        <v>2</v>
      </c>
      <c r="K31" s="8" t="s">
        <v>82</v>
      </c>
      <c r="L31" s="7" t="s">
        <v>83</v>
      </c>
      <c r="M31" s="7" t="s">
        <v>174</v>
      </c>
      <c r="N31" s="7" t="s">
        <v>182</v>
      </c>
      <c r="O31" s="2" t="s">
        <v>187</v>
      </c>
      <c r="P31" s="2" t="s">
        <v>188</v>
      </c>
      <c r="Q31" s="2" t="s">
        <v>201</v>
      </c>
      <c r="R31" s="2" t="s">
        <v>205</v>
      </c>
      <c r="S31" s="2" t="s">
        <v>207</v>
      </c>
      <c r="T31" s="2" t="s">
        <v>216</v>
      </c>
      <c r="U31" s="2" t="s">
        <v>220</v>
      </c>
      <c r="V31" s="2" t="s">
        <v>222</v>
      </c>
      <c r="W31" s="2" t="s">
        <v>223</v>
      </c>
      <c r="X31" s="2" t="s">
        <v>225</v>
      </c>
      <c r="Y31" s="48" t="s">
        <v>234</v>
      </c>
      <c r="Z31" s="48" t="s">
        <v>235</v>
      </c>
      <c r="AA31" s="48" t="s">
        <v>236</v>
      </c>
      <c r="AB31" s="48" t="s">
        <v>237</v>
      </c>
      <c r="AC31" s="48" t="s">
        <v>238</v>
      </c>
      <c r="AD31" s="48" t="s">
        <v>242</v>
      </c>
      <c r="AE31" s="48" t="str">
        <f>AE3</f>
        <v>１８(H30)</v>
      </c>
      <c r="AF31" s="48" t="str">
        <f>AF3</f>
        <v>１９(R1)</v>
      </c>
    </row>
    <row r="32" spans="1:32" ht="18" customHeight="1" x14ac:dyDescent="0.15">
      <c r="A32" s="14" t="s">
        <v>40</v>
      </c>
      <c r="B32" s="31" t="e">
        <f>B4/B$22*100</f>
        <v>#DIV/0!</v>
      </c>
      <c r="C32" s="31" t="e">
        <f>C4/C$22*100</f>
        <v>#DIV/0!</v>
      </c>
      <c r="D32" s="31">
        <f>D4/D$22*100</f>
        <v>31.410299850724073</v>
      </c>
      <c r="E32" s="31">
        <f>E4/E$22*100</f>
        <v>31.131237452295181</v>
      </c>
      <c r="F32" s="31">
        <f>F4/F$22*100</f>
        <v>29.150198600344591</v>
      </c>
      <c r="G32" s="31">
        <f>G4/G$22*100</f>
        <v>25.147781061209066</v>
      </c>
      <c r="H32" s="31">
        <f>H4/H$22*100</f>
        <v>24.812963536427208</v>
      </c>
      <c r="I32" s="31">
        <f>I4/I$22*100</f>
        <v>23.982187677481129</v>
      </c>
      <c r="J32" s="31">
        <f>J4/J$22*100</f>
        <v>23.76470041954903</v>
      </c>
      <c r="K32" s="31">
        <f>K4/K$22*100</f>
        <v>21.482576017638166</v>
      </c>
      <c r="L32" s="31">
        <f>L4/L$22*100</f>
        <v>19.764251168703293</v>
      </c>
      <c r="M32" s="31">
        <f>M4/M$22*100</f>
        <v>20.791407008054456</v>
      </c>
      <c r="N32" s="31">
        <f>N4/N$22*100</f>
        <v>20.472641857810267</v>
      </c>
      <c r="O32" s="31">
        <f>O4/O$22*100</f>
        <v>20.058334078216632</v>
      </c>
      <c r="P32" s="31">
        <f>P4/P$22*100</f>
        <v>19.436492263801682</v>
      </c>
      <c r="Q32" s="31">
        <f>Q4/Q$22*100</f>
        <v>21.00501118295724</v>
      </c>
      <c r="R32" s="31">
        <f>R4/R$22*100</f>
        <v>19.513136998210641</v>
      </c>
      <c r="S32" s="31">
        <f>S4/S$22*100</f>
        <v>22.649535489223048</v>
      </c>
      <c r="T32" s="31">
        <f>T4/T$22*100</f>
        <v>25.234602448580972</v>
      </c>
      <c r="U32" s="31">
        <f>U4/U$22*100</f>
        <v>24.965124470601992</v>
      </c>
      <c r="V32" s="31">
        <f>V4/V$22*100</f>
        <v>25.092556363843567</v>
      </c>
      <c r="W32" s="31">
        <f>W4/W$22*100</f>
        <v>23.742399067645916</v>
      </c>
      <c r="X32" s="31">
        <f>X4/X$22*100</f>
        <v>23.945454958010679</v>
      </c>
      <c r="Y32" s="80">
        <f>Y4/Y$22*100</f>
        <v>25.415800240700122</v>
      </c>
      <c r="Z32" s="80">
        <f>Z4/Z$22*100</f>
        <v>25.47701854577334</v>
      </c>
      <c r="AA32" s="80">
        <f>AA4/AA$22*100</f>
        <v>26.289842282438926</v>
      </c>
      <c r="AB32" s="80">
        <f>AB4/AB$22*100</f>
        <v>26.244256845392361</v>
      </c>
      <c r="AC32" s="80">
        <f>AC4/AC$22*100</f>
        <v>25.267901658238422</v>
      </c>
      <c r="AD32" s="80">
        <f>AD4/AD$22*100</f>
        <v>25.091971025856534</v>
      </c>
      <c r="AE32" s="80">
        <f>AE4/AE$22*100</f>
        <v>25.935711157714636</v>
      </c>
      <c r="AF32" s="80">
        <f>AF4/AF$22*100</f>
        <v>25.888893269270884</v>
      </c>
    </row>
    <row r="33" spans="1:32" ht="18" customHeight="1" x14ac:dyDescent="0.15">
      <c r="A33" s="14" t="s">
        <v>41</v>
      </c>
      <c r="B33" s="31" t="e">
        <f>B5/B$22*100</f>
        <v>#DIV/0!</v>
      </c>
      <c r="C33" s="31" t="e">
        <f>C5/C$22*100</f>
        <v>#DIV/0!</v>
      </c>
      <c r="D33" s="31">
        <f>D5/D$22*100</f>
        <v>0.43356844762447971</v>
      </c>
      <c r="E33" s="31">
        <f>E5/E$22*100</f>
        <v>0.43597461132257109</v>
      </c>
      <c r="F33" s="31">
        <f>F5/F$22*100</f>
        <v>0.44493558739387784</v>
      </c>
      <c r="G33" s="31">
        <f>G5/G$22*100</f>
        <v>0.44493704205888557</v>
      </c>
      <c r="H33" s="31">
        <f>H5/H$22*100</f>
        <v>0.43938181106783603</v>
      </c>
      <c r="I33" s="31">
        <f>I5/I$22*100</f>
        <v>0.54377885273152682</v>
      </c>
      <c r="J33" s="31">
        <f>J5/J$22*100</f>
        <v>0.57895251076442666</v>
      </c>
      <c r="K33" s="31">
        <f>K5/K$22*100</f>
        <v>0.59016730261802319</v>
      </c>
      <c r="L33" s="31">
        <f>L5/L$22*100</f>
        <v>0.57417741121741772</v>
      </c>
      <c r="M33" s="31">
        <f>M5/M$22*100</f>
        <v>0.59706980233011964</v>
      </c>
      <c r="N33" s="31">
        <f>N5/N$22*100</f>
        <v>0.61288980331851606</v>
      </c>
      <c r="O33" s="31">
        <f>O5/O$22*100</f>
        <v>0.62511901939676118</v>
      </c>
      <c r="P33" s="31">
        <f>P5/P$22*100</f>
        <v>0.65917439324541038</v>
      </c>
      <c r="Q33" s="31">
        <f>Q5/Q$22*100</f>
        <v>1.0022166876353333</v>
      </c>
      <c r="R33" s="31">
        <f>R5/R$22*100</f>
        <v>1.0891719606186725</v>
      </c>
      <c r="S33" s="31">
        <f>S5/S$22*100</f>
        <v>1.2256487908727005</v>
      </c>
      <c r="T33" s="31">
        <f>T5/T$22*100</f>
        <v>1.1870436028526086</v>
      </c>
      <c r="U33" s="31">
        <f>U5/U$22*100</f>
        <v>1.1889330176359265</v>
      </c>
      <c r="V33" s="31">
        <f>V5/V$22*100</f>
        <v>1.2291591483219055</v>
      </c>
      <c r="W33" s="31">
        <f>W5/W$22*100</f>
        <v>1.2449098514551573</v>
      </c>
      <c r="X33" s="31">
        <f>X5/X$22*100</f>
        <v>1.2573128241722042</v>
      </c>
      <c r="Y33" s="80">
        <f>Y5/Y$22*100</f>
        <v>1.2823533678298524</v>
      </c>
      <c r="Z33" s="80">
        <f>Z5/Z$22*100</f>
        <v>1.3059361003225136</v>
      </c>
      <c r="AA33" s="80">
        <f>AA5/AA$22*100</f>
        <v>1.4780621619913452</v>
      </c>
      <c r="AB33" s="80">
        <f>AB5/AB$22*100</f>
        <v>1.5095577930928568</v>
      </c>
      <c r="AC33" s="80">
        <f>AC5/AC$22*100</f>
        <v>1.5124143710464701</v>
      </c>
      <c r="AD33" s="80">
        <f>AD5/AD$22*100</f>
        <v>1.4951214610558932</v>
      </c>
      <c r="AE33" s="80">
        <f>AE5/AE$22*100</f>
        <v>1.5105300554881398</v>
      </c>
      <c r="AF33" s="80">
        <f>AF5/AF$22*100</f>
        <v>1.4787616753659778</v>
      </c>
    </row>
    <row r="34" spans="1:32" ht="18" customHeight="1" x14ac:dyDescent="0.15">
      <c r="A34" s="14" t="s">
        <v>42</v>
      </c>
      <c r="B34" s="31" t="e">
        <f>B6/B$22*100</f>
        <v>#DIV/0!</v>
      </c>
      <c r="C34" s="31" t="e">
        <f>C6/C$22*100</f>
        <v>#DIV/0!</v>
      </c>
      <c r="D34" s="31">
        <f>D6/D$22*100</f>
        <v>21.468767824166886</v>
      </c>
      <c r="E34" s="31">
        <f>E6/E$22*100</f>
        <v>22.130855767821934</v>
      </c>
      <c r="F34" s="31">
        <f>F6/F$22*100</f>
        <v>20.154028101954225</v>
      </c>
      <c r="G34" s="31">
        <f>G6/G$22*100</f>
        <v>16.620990273305676</v>
      </c>
      <c r="H34" s="31">
        <f>H6/H$22*100</f>
        <v>16.348315659404147</v>
      </c>
      <c r="I34" s="31">
        <f>I6/I$22*100</f>
        <v>14.321978539384222</v>
      </c>
      <c r="J34" s="31">
        <f>J6/J$22*100</f>
        <v>16.326251851307259</v>
      </c>
      <c r="K34" s="31">
        <f>K6/K$22*100</f>
        <v>14.154350030789548</v>
      </c>
      <c r="L34" s="31">
        <f>L6/L$22*100</f>
        <v>13.222675511264823</v>
      </c>
      <c r="M34" s="31">
        <f>M6/M$22*100</f>
        <v>14.200457923261972</v>
      </c>
      <c r="N34" s="31">
        <f>N6/N$22*100</f>
        <v>14.362276045426961</v>
      </c>
      <c r="O34" s="31">
        <f>O6/O$22*100</f>
        <v>13.359067432018062</v>
      </c>
      <c r="P34" s="31">
        <f>P6/P$22*100</f>
        <v>13.395640684199025</v>
      </c>
      <c r="Q34" s="31">
        <f>Q6/Q$22*100</f>
        <v>12.333815602718303</v>
      </c>
      <c r="R34" s="31">
        <f>R6/R$22*100</f>
        <v>12.558835745303707</v>
      </c>
      <c r="S34" s="31">
        <f>S6/S$22*100</f>
        <v>14.487958701268846</v>
      </c>
      <c r="T34" s="31">
        <f>T6/T$22*100</f>
        <v>17.370937000044222</v>
      </c>
      <c r="U34" s="31">
        <f>U6/U$22*100</f>
        <v>18.474646905568299</v>
      </c>
      <c r="V34" s="31">
        <f>V6/V$22*100</f>
        <v>18.052878497217421</v>
      </c>
      <c r="W34" s="31">
        <f>W6/W$22*100</f>
        <v>17.43062449743416</v>
      </c>
      <c r="X34" s="31">
        <f>X6/X$22*100</f>
        <v>17.253824733209552</v>
      </c>
      <c r="Y34" s="80">
        <f>Y6/Y$22*100</f>
        <v>17.779486904078446</v>
      </c>
      <c r="Z34" s="80">
        <f>Z6/Z$22*100</f>
        <v>18.020477272297569</v>
      </c>
      <c r="AA34" s="80">
        <f>AA6/AA$22*100</f>
        <v>18.41061302479827</v>
      </c>
      <c r="AB34" s="80">
        <f>AB6/AB$22*100</f>
        <v>18.124352095371563</v>
      </c>
      <c r="AC34" s="80">
        <f>AC6/AC$22*100</f>
        <v>18.119383826676579</v>
      </c>
      <c r="AD34" s="80">
        <f>AD6/AD$22*100</f>
        <v>18.19848997557969</v>
      </c>
      <c r="AE34" s="80">
        <f>AE6/AE$22*100</f>
        <v>18.72082328950739</v>
      </c>
      <c r="AF34" s="80">
        <f>AF6/AF$22*100</f>
        <v>18.377312155930031</v>
      </c>
    </row>
    <row r="35" spans="1:32" ht="18" customHeight="1" x14ac:dyDescent="0.15">
      <c r="A35" s="14" t="s">
        <v>43</v>
      </c>
      <c r="B35" s="31" t="e">
        <f>B7/B$22*100</f>
        <v>#DIV/0!</v>
      </c>
      <c r="C35" s="31" t="e">
        <f>C7/C$22*100</f>
        <v>#DIV/0!</v>
      </c>
      <c r="D35" s="31">
        <f>D7/D$22*100</f>
        <v>2.5818335149868887</v>
      </c>
      <c r="E35" s="31">
        <f>E7/E$22*100</f>
        <v>2.7376559980268151</v>
      </c>
      <c r="F35" s="31">
        <f>F7/F$22*100</f>
        <v>3.1419354796406509</v>
      </c>
      <c r="G35" s="31">
        <f>G7/G$22*100</f>
        <v>3.5675775718638252</v>
      </c>
      <c r="H35" s="31">
        <f>H7/H$22*100</f>
        <v>3.7113337256768983</v>
      </c>
      <c r="I35" s="31">
        <f>I7/I$22*100</f>
        <v>3.5887957300384841</v>
      </c>
      <c r="J35" s="31">
        <f>J7/J$22*100</f>
        <v>3.6562580715061688</v>
      </c>
      <c r="K35" s="31">
        <f>K7/K$22*100</f>
        <v>3.7425425284913589</v>
      </c>
      <c r="L35" s="31">
        <f>L7/L$22*100</f>
        <v>3.7456235548395065</v>
      </c>
      <c r="M35" s="31">
        <f>M7/M$22*100</f>
        <v>3.755580263880983</v>
      </c>
      <c r="N35" s="31">
        <f>N7/N$22*100</f>
        <v>3.6204156406481438</v>
      </c>
      <c r="O35" s="31">
        <f>O7/O$22*100</f>
        <v>3.5067097792165902</v>
      </c>
      <c r="P35" s="31">
        <f>P7/P$22*100</f>
        <v>3.6408573513466713</v>
      </c>
      <c r="Q35" s="31">
        <f>Q7/Q$22*100</f>
        <v>3.4175642788659526</v>
      </c>
      <c r="R35" s="31">
        <f>R7/R$22*100</f>
        <v>3.2900986477923957</v>
      </c>
      <c r="S35" s="31">
        <f>S7/S$22*100</f>
        <v>3.4583389554379491</v>
      </c>
      <c r="T35" s="31">
        <f>T7/T$22*100</f>
        <v>3.2287434817955152</v>
      </c>
      <c r="U35" s="31">
        <f>U7/U$22*100</f>
        <v>3.033646648468586</v>
      </c>
      <c r="V35" s="31">
        <f>V7/V$22*100</f>
        <v>3.07908982126916</v>
      </c>
      <c r="W35" s="31">
        <f>W7/W$22*100</f>
        <v>3.0648984434391684</v>
      </c>
      <c r="X35" s="31">
        <f>X7/X$22*100</f>
        <v>3.0292912008249986</v>
      </c>
      <c r="Y35" s="80">
        <f>Y7/Y$22*100</f>
        <v>3.1922987059544647</v>
      </c>
      <c r="Z35" s="80">
        <f>Z7/Z$22*100</f>
        <v>3.3695253050245846</v>
      </c>
      <c r="AA35" s="80">
        <f>AA7/AA$22*100</f>
        <v>3.1505242981606223</v>
      </c>
      <c r="AB35" s="80">
        <f>AB7/AB$22*100</f>
        <v>3.1069626550971696</v>
      </c>
      <c r="AC35" s="80">
        <f>AC7/AC$22*100</f>
        <v>3.0000080446529251</v>
      </c>
      <c r="AD35" s="80">
        <f>AD7/AD$22*100</f>
        <v>3.0199907016386858</v>
      </c>
      <c r="AE35" s="80">
        <f>AE7/AE$22*100</f>
        <v>3.0613659812187963</v>
      </c>
      <c r="AF35" s="80">
        <f>AF7/AF$22*100</f>
        <v>3.0603304908906979</v>
      </c>
    </row>
    <row r="36" spans="1:32" ht="18" customHeight="1" x14ac:dyDescent="0.15">
      <c r="A36" s="14" t="s">
        <v>44</v>
      </c>
      <c r="B36" s="31" t="e">
        <f>B8/B$22*100</f>
        <v>#DIV/0!</v>
      </c>
      <c r="C36" s="31" t="e">
        <f>C8/C$22*100</f>
        <v>#DIV/0!</v>
      </c>
      <c r="D36" s="31">
        <f>D8/D$22*100</f>
        <v>6.9261300639458163</v>
      </c>
      <c r="E36" s="31">
        <f>E8/E$22*100</f>
        <v>5.8267510751238634</v>
      </c>
      <c r="F36" s="31">
        <f>F8/F$22*100</f>
        <v>5.4092994313558389</v>
      </c>
      <c r="G36" s="31">
        <f>G8/G$22*100</f>
        <v>4.514276173980682</v>
      </c>
      <c r="H36" s="31">
        <f>H8/H$22*100</f>
        <v>4.313932340278325</v>
      </c>
      <c r="I36" s="31">
        <f>I8/I$22*100</f>
        <v>5.5276345553268946</v>
      </c>
      <c r="J36" s="31">
        <f>J8/J$22*100</f>
        <v>3.2032379859711781</v>
      </c>
      <c r="K36" s="31">
        <f>K8/K$22*100</f>
        <v>2.995516155739236</v>
      </c>
      <c r="L36" s="31">
        <f>L8/L$22*100</f>
        <v>2.2217746913815466</v>
      </c>
      <c r="M36" s="31">
        <f>M8/M$22*100</f>
        <v>2.2382990185813818</v>
      </c>
      <c r="N36" s="31">
        <f>N8/N$22*100</f>
        <v>1.877060368416648</v>
      </c>
      <c r="O36" s="31">
        <f>O8/O$22*100</f>
        <v>2.567437847585218</v>
      </c>
      <c r="P36" s="31">
        <f>P8/P$22*100</f>
        <v>1.7408198350105746</v>
      </c>
      <c r="Q36" s="31">
        <f>Q8/Q$22*100</f>
        <v>4.2514146137376514</v>
      </c>
      <c r="R36" s="31">
        <f>R8/R$22*100</f>
        <v>2.5750306444958673</v>
      </c>
      <c r="S36" s="31">
        <f>S8/S$22*100</f>
        <v>3.4775890416435535</v>
      </c>
      <c r="T36" s="31">
        <f>T8/T$22*100</f>
        <v>3.4478783638886275</v>
      </c>
      <c r="U36" s="31">
        <f>U8/U$22*100</f>
        <v>2.267897898929184</v>
      </c>
      <c r="V36" s="31">
        <f>V8/V$22*100</f>
        <v>2.7314288970350811</v>
      </c>
      <c r="W36" s="31">
        <f>W8/W$22*100</f>
        <v>2.001966275317431</v>
      </c>
      <c r="X36" s="31">
        <f>X8/X$22*100</f>
        <v>2.4050261998039222</v>
      </c>
      <c r="Y36" s="80">
        <f>Y8/Y$22*100</f>
        <v>3.1616612628373564</v>
      </c>
      <c r="Z36" s="80">
        <f>Z8/Z$22*100</f>
        <v>2.7810798681286752</v>
      </c>
      <c r="AA36" s="80">
        <f>AA8/AA$22*100</f>
        <v>3.2506427974886876</v>
      </c>
      <c r="AB36" s="80">
        <f>AB8/AB$22*100</f>
        <v>3.5033843018307707</v>
      </c>
      <c r="AC36" s="80">
        <f>AC8/AC$22*100</f>
        <v>2.6360954158624468</v>
      </c>
      <c r="AD36" s="80">
        <f>AD8/AD$22*100</f>
        <v>2.3783688875822691</v>
      </c>
      <c r="AE36" s="80">
        <f>AE8/AE$22*100</f>
        <v>2.6429918315003107</v>
      </c>
      <c r="AF36" s="80">
        <f>AF8/AF$22*100</f>
        <v>2.9724889470841775</v>
      </c>
    </row>
    <row r="37" spans="1:32" ht="18" customHeight="1" x14ac:dyDescent="0.15">
      <c r="A37" s="14" t="s">
        <v>45</v>
      </c>
      <c r="B37" s="31" t="e">
        <f>B9/B$22*100</f>
        <v>#DIV/0!</v>
      </c>
      <c r="C37" s="31" t="e">
        <f>C9/C$22*100</f>
        <v>#DIV/0!</v>
      </c>
      <c r="D37" s="31">
        <f>D9/D$22*100</f>
        <v>47.48595714482024</v>
      </c>
      <c r="E37" s="31">
        <f>E9/E$22*100</f>
        <v>50.493135420824352</v>
      </c>
      <c r="F37" s="31">
        <f>F9/F$22*100</f>
        <v>53.962269759439287</v>
      </c>
      <c r="G37" s="31">
        <f>G9/G$22*100</f>
        <v>57.677589412259643</v>
      </c>
      <c r="H37" s="31">
        <f>H9/H$22*100</f>
        <v>59.974045687407482</v>
      </c>
      <c r="I37" s="31">
        <f>I9/I$22*100</f>
        <v>60.371809099942332</v>
      </c>
      <c r="J37" s="31">
        <f>J9/J$22*100</f>
        <v>62.575665382319734</v>
      </c>
      <c r="K37" s="31">
        <f>K9/K$22*100</f>
        <v>66.030473515989883</v>
      </c>
      <c r="L37" s="31">
        <f>L9/L$22*100</f>
        <v>67.694708940675454</v>
      </c>
      <c r="M37" s="31">
        <f>M9/M$22*100</f>
        <v>66.925494567936923</v>
      </c>
      <c r="N37" s="31">
        <f>N9/N$22*100</f>
        <v>67.953771667823787</v>
      </c>
      <c r="O37" s="31">
        <f>O9/O$22*100</f>
        <v>69.144634314117937</v>
      </c>
      <c r="P37" s="31">
        <f>P9/P$22*100</f>
        <v>71.157420195332307</v>
      </c>
      <c r="Q37" s="31">
        <f>Q9/Q$22*100</f>
        <v>69.809558328422071</v>
      </c>
      <c r="R37" s="31">
        <f>R9/R$22*100</f>
        <v>71.469651878130065</v>
      </c>
      <c r="S37" s="31">
        <f>S9/S$22*100</f>
        <v>68.366451277592049</v>
      </c>
      <c r="T37" s="31">
        <f>T9/T$22*100</f>
        <v>66.213071066901136</v>
      </c>
      <c r="U37" s="31">
        <f>U9/U$22*100</f>
        <v>66.726285336127717</v>
      </c>
      <c r="V37" s="31">
        <f>V9/V$22*100</f>
        <v>66.864327907462624</v>
      </c>
      <c r="W37" s="31">
        <f>W9/W$22*100</f>
        <v>68.141719668894169</v>
      </c>
      <c r="X37" s="31">
        <f>X9/X$22*100</f>
        <v>68.443946033959207</v>
      </c>
      <c r="Y37" s="80">
        <f>Y9/Y$22*100</f>
        <v>66.144713762850742</v>
      </c>
      <c r="Z37" s="80">
        <f>Z9/Z$22*100</f>
        <v>65.430407823914166</v>
      </c>
      <c r="AA37" s="80">
        <f>AA9/AA$22*100</f>
        <v>64.882914507499123</v>
      </c>
      <c r="AB37" s="80">
        <f>AB9/AB$22*100</f>
        <v>64.531300992493897</v>
      </c>
      <c r="AC37" s="80">
        <f>AC9/AC$22*100</f>
        <v>65.621921326041345</v>
      </c>
      <c r="AD37" s="80">
        <f>AD9/AD$22*100</f>
        <v>66.141755630615137</v>
      </c>
      <c r="AE37" s="80">
        <f>AE9/AE$22*100</f>
        <v>65.265094332971145</v>
      </c>
      <c r="AF37" s="80">
        <f>AF9/AF$22*100</f>
        <v>65.29952818182548</v>
      </c>
    </row>
    <row r="38" spans="1:32" ht="18" customHeight="1" x14ac:dyDescent="0.15">
      <c r="A38" s="14" t="s">
        <v>46</v>
      </c>
      <c r="B38" s="31" t="e">
        <f>B10/B$22*100</f>
        <v>#DIV/0!</v>
      </c>
      <c r="C38" s="31" t="e">
        <f>C10/C$22*100</f>
        <v>#DIV/0!</v>
      </c>
      <c r="D38" s="31">
        <f>D10/D$22*100</f>
        <v>47.397977527666875</v>
      </c>
      <c r="E38" s="31">
        <f>E10/E$22*100</f>
        <v>50.408393200229106</v>
      </c>
      <c r="F38" s="31">
        <f>F10/F$22*100</f>
        <v>53.874799492663705</v>
      </c>
      <c r="G38" s="31">
        <f>G10/G$22*100</f>
        <v>57.591083945271912</v>
      </c>
      <c r="H38" s="31">
        <f>H10/H$22*100</f>
        <v>59.881345957366996</v>
      </c>
      <c r="I38" s="31">
        <f>I10/I$22*100</f>
        <v>60.290245127913977</v>
      </c>
      <c r="J38" s="31">
        <f>J10/J$22*100</f>
        <v>62.491387974991511</v>
      </c>
      <c r="K38" s="31">
        <f>K10/K$22*100</f>
        <v>65.945054822254818</v>
      </c>
      <c r="L38" s="31">
        <f>L10/L$22*100</f>
        <v>67.611695568606351</v>
      </c>
      <c r="M38" s="31">
        <f>M10/M$22*100</f>
        <v>66.839533189605589</v>
      </c>
      <c r="N38" s="31">
        <f>N10/N$22*100</f>
        <v>67.868484436933585</v>
      </c>
      <c r="O38" s="31">
        <f>O10/O$22*100</f>
        <v>69.060436592294934</v>
      </c>
      <c r="P38" s="31">
        <f>P10/P$22*100</f>
        <v>71.071544889739073</v>
      </c>
      <c r="Q38" s="31">
        <f>Q10/Q$22*100</f>
        <v>69.702137450556449</v>
      </c>
      <c r="R38" s="31">
        <f>R10/R$22*100</f>
        <v>71.364973415639383</v>
      </c>
      <c r="S38" s="31">
        <f>S10/S$22*100</f>
        <v>68.263704192340953</v>
      </c>
      <c r="T38" s="31">
        <f>T10/T$22*100</f>
        <v>66.107679963293592</v>
      </c>
      <c r="U38" s="31">
        <f>U10/U$22*100</f>
        <v>66.637553450287399</v>
      </c>
      <c r="V38" s="31">
        <f>V10/V$22*100</f>
        <v>66.77209443674144</v>
      </c>
      <c r="W38" s="31">
        <f>W10/W$22*100</f>
        <v>68.042847630218574</v>
      </c>
      <c r="X38" s="31">
        <f>X10/X$22*100</f>
        <v>68.344968127549265</v>
      </c>
      <c r="Y38" s="80">
        <f>Y10/Y$22*100</f>
        <v>66.041049813985538</v>
      </c>
      <c r="Z38" s="80">
        <f>Z10/Z$22*100</f>
        <v>65.342619653922355</v>
      </c>
      <c r="AA38" s="80">
        <f>AA10/AA$22*100</f>
        <v>64.801891969046764</v>
      </c>
      <c r="AB38" s="80">
        <f>AB10/AB$22*100</f>
        <v>64.440894300358991</v>
      </c>
      <c r="AC38" s="80">
        <f>AC10/AC$22*100</f>
        <v>65.528878047574509</v>
      </c>
      <c r="AD38" s="80">
        <f>AD10/AD$22*100</f>
        <v>65.987357871989204</v>
      </c>
      <c r="AE38" s="80">
        <f>AE10/AE$22*100</f>
        <v>65.072104029098568</v>
      </c>
      <c r="AF38" s="80">
        <f>AF10/AF$22*100</f>
        <v>65.096822815376981</v>
      </c>
    </row>
    <row r="39" spans="1:32" ht="18" customHeight="1" x14ac:dyDescent="0.15">
      <c r="A39" s="14" t="s">
        <v>47</v>
      </c>
      <c r="B39" s="31" t="e">
        <f>B11/B$22*100</f>
        <v>#DIV/0!</v>
      </c>
      <c r="C39" s="31" t="e">
        <f>C11/C$22*100</f>
        <v>#DIV/0!</v>
      </c>
      <c r="D39" s="31">
        <f>D11/D$22*100</f>
        <v>0.81842927088215855</v>
      </c>
      <c r="E39" s="31">
        <f>E11/E$22*100</f>
        <v>0.81857769943013725</v>
      </c>
      <c r="F39" s="31">
        <f>F11/F$22*100</f>
        <v>0.79809515025236777</v>
      </c>
      <c r="G39" s="31">
        <f>G11/G$22*100</f>
        <v>0.79818724456952717</v>
      </c>
      <c r="H39" s="31">
        <f>H11/H$22*100</f>
        <v>0.77052998819141238</v>
      </c>
      <c r="I39" s="31">
        <f>I11/I$22*100</f>
        <v>0.73862611924370936</v>
      </c>
      <c r="J39" s="31">
        <f>J11/J$22*100</f>
        <v>0.79943582892614984</v>
      </c>
      <c r="K39" s="31">
        <f>K11/K$22*100</f>
        <v>0.81499667598358438</v>
      </c>
      <c r="L39" s="31">
        <f>L11/L$22*100</f>
        <v>0.82152182163766319</v>
      </c>
      <c r="M39" s="31">
        <f>M11/M$22*100</f>
        <v>0.87221699546107412</v>
      </c>
      <c r="N39" s="31">
        <f>N11/N$22*100</f>
        <v>0.88732273199267997</v>
      </c>
      <c r="O39" s="31">
        <f>O11/O$22*100</f>
        <v>0.91902406037829709</v>
      </c>
      <c r="P39" s="31">
        <f>P11/P$22*100</f>
        <v>1.0177439901715446</v>
      </c>
      <c r="Q39" s="31">
        <f>Q11/Q$22*100</f>
        <v>1.0219214623410906</v>
      </c>
      <c r="R39" s="31">
        <f>R11/R$22*100</f>
        <v>1.0385691019738885</v>
      </c>
      <c r="S39" s="31">
        <f>S11/S$22*100</f>
        <v>1.0718879776914889</v>
      </c>
      <c r="T39" s="31">
        <f>T11/T$22*100</f>
        <v>1.0214074143784684</v>
      </c>
      <c r="U39" s="31">
        <f>U11/U$22*100</f>
        <v>1.0599562095149169</v>
      </c>
      <c r="V39" s="31">
        <f>V11/V$22*100</f>
        <v>1.1208759900472942</v>
      </c>
      <c r="W39" s="31">
        <f>W11/W$22*100</f>
        <v>1.1740477069137083</v>
      </c>
      <c r="X39" s="31">
        <f>X11/X$22*100</f>
        <v>1.2188757518213109</v>
      </c>
      <c r="Y39" s="80">
        <f>Y11/Y$22*100</f>
        <v>1.271434072126407</v>
      </c>
      <c r="Z39" s="80">
        <f>Z11/Z$22*100</f>
        <v>1.2966617209944284</v>
      </c>
      <c r="AA39" s="80">
        <f>AA11/AA$22*100</f>
        <v>1.2967665010459291</v>
      </c>
      <c r="AB39" s="80">
        <f>AB11/AB$22*100</f>
        <v>1.3723779859604666</v>
      </c>
      <c r="AC39" s="80">
        <f>AC11/AC$22*100</f>
        <v>1.6759366575801331</v>
      </c>
      <c r="AD39" s="80">
        <f>AD11/AD$22*100</f>
        <v>1.7159333176874871</v>
      </c>
      <c r="AE39" s="80">
        <f>AE11/AE$22*100</f>
        <v>1.78242820737194</v>
      </c>
      <c r="AF39" s="80">
        <f>AF11/AF$22*100</f>
        <v>1.8057274217569153</v>
      </c>
    </row>
    <row r="40" spans="1:32" ht="18" customHeight="1" x14ac:dyDescent="0.15">
      <c r="A40" s="14" t="s">
        <v>48</v>
      </c>
      <c r="B40" s="31" t="e">
        <f>B12/B$22*100</f>
        <v>#DIV/0!</v>
      </c>
      <c r="C40" s="31" t="e">
        <f>C12/C$22*100</f>
        <v>#DIV/0!</v>
      </c>
      <c r="D40" s="31">
        <f>D12/D$22*100</f>
        <v>3.788347253831196</v>
      </c>
      <c r="E40" s="31">
        <f>E12/E$22*100</f>
        <v>3.6009932063838219</v>
      </c>
      <c r="F40" s="31">
        <f>F12/F$22*100</f>
        <v>3.338645225012999</v>
      </c>
      <c r="G40" s="31">
        <f>G12/G$22*100</f>
        <v>3.3333283580784738</v>
      </c>
      <c r="H40" s="31">
        <f>H12/H$22*100</f>
        <v>3.1338794847095812</v>
      </c>
      <c r="I40" s="31">
        <f>I12/I$22*100</f>
        <v>2.9074014735205536</v>
      </c>
      <c r="J40" s="31">
        <f>J12/J$22*100</f>
        <v>3.5216193025444773</v>
      </c>
      <c r="K40" s="31">
        <f>K12/K$22*100</f>
        <v>3.5965641962555757</v>
      </c>
      <c r="L40" s="31">
        <f>L12/L$22*100</f>
        <v>3.9008092136650263</v>
      </c>
      <c r="M40" s="31">
        <f>M12/M$22*100</f>
        <v>3.9648997592412907</v>
      </c>
      <c r="N40" s="31">
        <f>N12/N$22*100</f>
        <v>3.794325902172893</v>
      </c>
      <c r="O40" s="31">
        <f>O12/O$22*100</f>
        <v>3.6631741355791241</v>
      </c>
      <c r="P40" s="31">
        <f>P12/P$22*100</f>
        <v>3.9632298679507425</v>
      </c>
      <c r="Q40" s="31">
        <f>Q12/Q$22*100</f>
        <v>3.8594289237829269</v>
      </c>
      <c r="R40" s="31">
        <f>R12/R$22*100</f>
        <v>3.7472111375502779</v>
      </c>
      <c r="S40" s="31">
        <f>S12/S$22*100</f>
        <v>3.7962049544484588</v>
      </c>
      <c r="T40" s="31">
        <f>T12/T$22*100</f>
        <v>3.617520812711486</v>
      </c>
      <c r="U40" s="31">
        <f>U12/U$22*100</f>
        <v>3.2452666272508988</v>
      </c>
      <c r="V40" s="31">
        <f>V12/V$22*100</f>
        <v>3.0343786206765562</v>
      </c>
      <c r="W40" s="31">
        <f>W12/W$22*100</f>
        <v>3.1629041967291758</v>
      </c>
      <c r="X40" s="31">
        <f>X12/X$22*100</f>
        <v>3.6706328248294491</v>
      </c>
      <c r="Y40" s="80">
        <f>Y12/Y$22*100</f>
        <v>3.5912790696522254</v>
      </c>
      <c r="Z40" s="80">
        <f>Z12/Z$22*100</f>
        <v>4.0250010199827058</v>
      </c>
      <c r="AA40" s="80">
        <f>AA12/AA$22*100</f>
        <v>3.7712783218902528</v>
      </c>
      <c r="AB40" s="80">
        <f>AB12/AB$22*100</f>
        <v>3.8650510644833083</v>
      </c>
      <c r="AC40" s="80">
        <f>AC12/AC$22*100</f>
        <v>3.4843550140653892</v>
      </c>
      <c r="AD40" s="80">
        <f>AD12/AD$22*100</f>
        <v>3.2382832023494355</v>
      </c>
      <c r="AE40" s="80">
        <f>AE12/AE$22*100</f>
        <v>3.174097074083678</v>
      </c>
      <c r="AF40" s="80">
        <f>AF12/AF$22*100</f>
        <v>3.1775865124380944</v>
      </c>
    </row>
    <row r="41" spans="1:32" ht="18" customHeight="1" x14ac:dyDescent="0.15">
      <c r="A41" s="14" t="s">
        <v>49</v>
      </c>
      <c r="B41" s="31" t="e">
        <f>B13/B$22*100</f>
        <v>#DIV/0!</v>
      </c>
      <c r="C41" s="31" t="e">
        <f>C13/C$22*100</f>
        <v>#DIV/0!</v>
      </c>
      <c r="D41" s="31">
        <f>D13/D$22*100</f>
        <v>0</v>
      </c>
      <c r="E41" s="31">
        <f>E13/E$22*100</f>
        <v>0</v>
      </c>
      <c r="F41" s="31">
        <f>F13/F$22*100</f>
        <v>0</v>
      </c>
      <c r="G41" s="31">
        <f>G13/G$22*100</f>
        <v>0</v>
      </c>
      <c r="H41" s="31">
        <f>H13/H$22*100</f>
        <v>0</v>
      </c>
      <c r="I41" s="31">
        <f>I13/I$22*100</f>
        <v>0</v>
      </c>
      <c r="J41" s="31">
        <f>J13/J$22*100</f>
        <v>0</v>
      </c>
      <c r="K41" s="31">
        <f>K13/K$22*100</f>
        <v>0</v>
      </c>
      <c r="L41" s="31">
        <f>L13/L$22*100</f>
        <v>0</v>
      </c>
      <c r="M41" s="31">
        <f>M13/M$22*100</f>
        <v>0</v>
      </c>
      <c r="N41" s="31">
        <f>N13/N$22*100</f>
        <v>0</v>
      </c>
      <c r="O41" s="31">
        <f>O13/O$22*100</f>
        <v>0</v>
      </c>
      <c r="P41" s="31">
        <f>P13/P$22*100</f>
        <v>0</v>
      </c>
      <c r="Q41" s="31">
        <f>Q13/Q$22*100</f>
        <v>0</v>
      </c>
      <c r="R41" s="31">
        <f>R13/R$22*100</f>
        <v>0</v>
      </c>
      <c r="S41" s="31">
        <f>S13/S$22*100</f>
        <v>0</v>
      </c>
      <c r="T41" s="31">
        <f>T13/T$22*100</f>
        <v>0</v>
      </c>
      <c r="U41" s="31">
        <f>U13/U$22*100</f>
        <v>0</v>
      </c>
      <c r="V41" s="31">
        <f>V13/V$22*100</f>
        <v>0</v>
      </c>
      <c r="W41" s="31">
        <f>W13/W$22*100</f>
        <v>0</v>
      </c>
      <c r="X41" s="31">
        <f>X13/X$22*100</f>
        <v>0</v>
      </c>
      <c r="Y41" s="80">
        <f>Y13/Y$22*100</f>
        <v>0</v>
      </c>
      <c r="Z41" s="80">
        <f>Z13/Z$22*100</f>
        <v>0</v>
      </c>
      <c r="AA41" s="80">
        <f>AA13/AA$22*100</f>
        <v>0</v>
      </c>
      <c r="AB41" s="80">
        <f>AB13/AB$22*100</f>
        <v>0</v>
      </c>
      <c r="AC41" s="80">
        <f>AC13/AC$22*100</f>
        <v>0</v>
      </c>
      <c r="AD41" s="80">
        <f>AD13/AD$22*100</f>
        <v>0</v>
      </c>
      <c r="AE41" s="80">
        <f>AE13/AE$22*100</f>
        <v>0</v>
      </c>
      <c r="AF41" s="80">
        <f>AF13/AF$22*100</f>
        <v>0</v>
      </c>
    </row>
    <row r="42" spans="1:32" ht="18" customHeight="1" x14ac:dyDescent="0.15">
      <c r="A42" s="14" t="s">
        <v>50</v>
      </c>
      <c r="B42" s="31" t="e">
        <f>B14/B$22*100</f>
        <v>#DIV/0!</v>
      </c>
      <c r="C42" s="31" t="e">
        <f>C14/C$22*100</f>
        <v>#DIV/0!</v>
      </c>
      <c r="D42" s="31">
        <f>D14/D$22*100</f>
        <v>12.523459662557343</v>
      </c>
      <c r="E42" s="31">
        <f>E14/E$22*100</f>
        <v>9.9600126952573298</v>
      </c>
      <c r="F42" s="31">
        <f>F14/F$22*100</f>
        <v>8.8228473560789542</v>
      </c>
      <c r="G42" s="31">
        <f>G14/G$22*100</f>
        <v>9.1371266240031463</v>
      </c>
      <c r="H42" s="31">
        <f>H14/H$22*100</f>
        <v>7.0923654791121375</v>
      </c>
      <c r="I42" s="31">
        <f>I14/I$22*100</f>
        <v>7.8070848324330644</v>
      </c>
      <c r="J42" s="31">
        <f>J14/J$22*100</f>
        <v>4.9094104934658889</v>
      </c>
      <c r="K42" s="31">
        <f>K14/K$22*100</f>
        <v>3.6239914977325913</v>
      </c>
      <c r="L42" s="31">
        <f>L14/L$22*100</f>
        <v>3.3616128791331397</v>
      </c>
      <c r="M42" s="31">
        <f>M14/M$22*100</f>
        <v>2.9090415758537396</v>
      </c>
      <c r="N42" s="31">
        <f>N14/N$22*100</f>
        <v>2.6251378455844643</v>
      </c>
      <c r="O42" s="31">
        <f>O14/O$22*100</f>
        <v>2.226099933543455</v>
      </c>
      <c r="P42" s="31">
        <f>P14/P$22*100</f>
        <v>9.8181488367874464E-2</v>
      </c>
      <c r="Q42" s="31">
        <f>Q14/Q$22*100</f>
        <v>2.8462452352760053E-2</v>
      </c>
      <c r="R42" s="31">
        <f>R14/R$22*100</f>
        <v>9.0886702977690491E-3</v>
      </c>
      <c r="S42" s="31">
        <f>S14/S$22*100</f>
        <v>1.3612989310505091E-2</v>
      </c>
      <c r="T42" s="31">
        <f>T14/T$22*100</f>
        <v>3.7794908950174594E-3</v>
      </c>
      <c r="U42" s="31">
        <f>U14/U$22*100</f>
        <v>3.7126312067072395E-3</v>
      </c>
      <c r="V42" s="31">
        <f>V14/V$22*100</f>
        <v>3.7987426161940402E-3</v>
      </c>
      <c r="W42" s="31">
        <f>W14/W$22*100</f>
        <v>3.8501572692990573E-3</v>
      </c>
      <c r="X42" s="31">
        <f>X14/X$22*100</f>
        <v>3.9121702138314E-3</v>
      </c>
      <c r="Y42" s="80">
        <f>Y14/Y$22*100</f>
        <v>3.9634467163141215E-3</v>
      </c>
      <c r="Z42" s="80">
        <f>Z14/Z$22*100</f>
        <v>3.9804203124828973E-3</v>
      </c>
      <c r="AA42" s="80">
        <f>AA14/AA$22*100</f>
        <v>3.8655791246357419E-3</v>
      </c>
      <c r="AB42" s="80">
        <f>AB14/AB$22*100</f>
        <v>3.9994112866586036E-3</v>
      </c>
      <c r="AC42" s="80">
        <f>AC14/AC$22*100</f>
        <v>3.9242209391327828E-3</v>
      </c>
      <c r="AD42" s="80">
        <f>AD14/AD$22*100</f>
        <v>3.8759321859152887E-3</v>
      </c>
      <c r="AE42" s="80">
        <f>AE14/AE$22*100</f>
        <v>3.9169941926644105E-3</v>
      </c>
      <c r="AF42" s="80">
        <f>AF14/AF$22*100</f>
        <v>3.8275182486501302E-3</v>
      </c>
    </row>
    <row r="43" spans="1:32" ht="18" customHeight="1" x14ac:dyDescent="0.15">
      <c r="A43" s="14" t="s">
        <v>51</v>
      </c>
      <c r="B43" s="31" t="e">
        <f>B15/B$22*100</f>
        <v>#DIV/0!</v>
      </c>
      <c r="C43" s="31" t="e">
        <f>C15/C$22*100</f>
        <v>#DIV/0!</v>
      </c>
      <c r="D43" s="31">
        <f>D15/D$22*100</f>
        <v>0</v>
      </c>
      <c r="E43" s="31">
        <f>E15/E$22*100</f>
        <v>0</v>
      </c>
      <c r="F43" s="31">
        <f>F15/F$22*100</f>
        <v>0</v>
      </c>
      <c r="G43" s="31">
        <f>G15/G$22*100</f>
        <v>0</v>
      </c>
      <c r="H43" s="31">
        <f>H15/H$22*100</f>
        <v>0</v>
      </c>
      <c r="I43" s="31">
        <f>I15/I$22*100</f>
        <v>0</v>
      </c>
      <c r="J43" s="31">
        <f>J15/J$22*100</f>
        <v>0</v>
      </c>
      <c r="K43" s="31">
        <f>K15/K$22*100</f>
        <v>0</v>
      </c>
      <c r="L43" s="31">
        <f>L15/L$22*100</f>
        <v>0</v>
      </c>
      <c r="M43" s="31">
        <f>M15/M$22*100</f>
        <v>0</v>
      </c>
      <c r="N43" s="31">
        <f>N15/N$22*100</f>
        <v>0</v>
      </c>
      <c r="O43" s="31">
        <f>O15/O$22*100</f>
        <v>0</v>
      </c>
      <c r="P43" s="31">
        <f>P15/P$22*100</f>
        <v>0</v>
      </c>
      <c r="Q43" s="31">
        <f>Q15/Q$22*100</f>
        <v>0</v>
      </c>
      <c r="R43" s="31">
        <f>R15/R$22*100</f>
        <v>0</v>
      </c>
      <c r="S43" s="31">
        <f>S15/S$22*100</f>
        <v>0</v>
      </c>
      <c r="T43" s="31">
        <f>T15/T$22*100</f>
        <v>0</v>
      </c>
      <c r="U43" s="31">
        <f>U15/U$22*100</f>
        <v>0</v>
      </c>
      <c r="V43" s="31">
        <f>V15/V$22*100</f>
        <v>0</v>
      </c>
      <c r="W43" s="31">
        <f>W15/W$22*100</f>
        <v>0</v>
      </c>
      <c r="X43" s="31">
        <f>X15/X$22*100</f>
        <v>0</v>
      </c>
      <c r="Y43" s="80">
        <f>Y15/Y$22*100</f>
        <v>0</v>
      </c>
      <c r="Z43" s="80">
        <f>Z15/Z$22*100</f>
        <v>0</v>
      </c>
      <c r="AA43" s="80">
        <f>AA15/AA$22*100</f>
        <v>0</v>
      </c>
      <c r="AB43" s="80">
        <f>AB15/AB$22*100</f>
        <v>0</v>
      </c>
      <c r="AC43" s="80">
        <f>AC15/AC$22*100</f>
        <v>0</v>
      </c>
      <c r="AD43" s="80">
        <f>AD15/AD$22*100</f>
        <v>0</v>
      </c>
      <c r="AE43" s="80">
        <f>AE15/AE$22*100</f>
        <v>0</v>
      </c>
      <c r="AF43" s="80">
        <f>AF15/AF$22*100</f>
        <v>0</v>
      </c>
    </row>
    <row r="44" spans="1:32" ht="18" customHeight="1" x14ac:dyDescent="0.15">
      <c r="A44" s="14" t="s">
        <v>52</v>
      </c>
      <c r="B44" s="31" t="e">
        <f>B16/B$22*100</f>
        <v>#DIV/0!</v>
      </c>
      <c r="C44" s="31" t="e">
        <f>C16/C$22*100</f>
        <v>#DIV/0!</v>
      </c>
      <c r="D44" s="31">
        <f>D16/D$22*100</f>
        <v>0</v>
      </c>
      <c r="E44" s="31">
        <f>E16/E$22*100</f>
        <v>0</v>
      </c>
      <c r="F44" s="31">
        <f>F16/F$22*100</f>
        <v>0</v>
      </c>
      <c r="G44" s="31">
        <f>G16/G$22*100</f>
        <v>0</v>
      </c>
      <c r="H44" s="31">
        <f>H16/H$22*100</f>
        <v>0</v>
      </c>
      <c r="I44" s="31">
        <f>I16/I$22*100</f>
        <v>0</v>
      </c>
      <c r="J44" s="31">
        <f>J16/J$22*100</f>
        <v>0</v>
      </c>
      <c r="K44" s="31">
        <f>K16/K$22*100</f>
        <v>0</v>
      </c>
      <c r="L44" s="31">
        <f>L16/L$22*100</f>
        <v>0</v>
      </c>
      <c r="M44" s="31">
        <f>M16/M$22*100</f>
        <v>0</v>
      </c>
      <c r="N44" s="31">
        <f>N16/N$22*100</f>
        <v>0</v>
      </c>
      <c r="O44" s="31">
        <f>O16/O$22*100</f>
        <v>0</v>
      </c>
      <c r="P44" s="31">
        <f>P16/P$22*100</f>
        <v>0</v>
      </c>
      <c r="Q44" s="31">
        <f>Q16/Q$22*100</f>
        <v>0</v>
      </c>
      <c r="R44" s="31">
        <f>R16/R$22*100</f>
        <v>0</v>
      </c>
      <c r="S44" s="31">
        <f>S16/S$22*100</f>
        <v>0</v>
      </c>
      <c r="T44" s="31">
        <f>T16/T$22*100</f>
        <v>0</v>
      </c>
      <c r="U44" s="31">
        <f>U16/U$22*100</f>
        <v>0</v>
      </c>
      <c r="V44" s="31">
        <f>V16/V$22*100</f>
        <v>0</v>
      </c>
      <c r="W44" s="31">
        <f>W16/W$22*100</f>
        <v>0</v>
      </c>
      <c r="X44" s="31">
        <f>X16/X$22*100</f>
        <v>0</v>
      </c>
      <c r="Y44" s="80">
        <f>Y16/Y$22*100</f>
        <v>0</v>
      </c>
      <c r="Z44" s="80">
        <f>Z16/Z$22*100</f>
        <v>0</v>
      </c>
      <c r="AA44" s="80">
        <f>AA16/AA$22*100</f>
        <v>0</v>
      </c>
      <c r="AB44" s="80">
        <f>AB16/AB$22*100</f>
        <v>0</v>
      </c>
      <c r="AC44" s="80">
        <f>AC16/AC$22*100</f>
        <v>0</v>
      </c>
      <c r="AD44" s="80">
        <f>AD16/AD$22*100</f>
        <v>0</v>
      </c>
      <c r="AE44" s="80">
        <f>AE16/AE$22*100</f>
        <v>0</v>
      </c>
      <c r="AF44" s="80">
        <f>AF16/AF$22*100</f>
        <v>0</v>
      </c>
    </row>
    <row r="45" spans="1:32" ht="18" customHeight="1" x14ac:dyDescent="0.15">
      <c r="A45" s="14" t="s">
        <v>53</v>
      </c>
      <c r="B45" s="31" t="e">
        <f>B17/B$22*100</f>
        <v>#DIV/0!</v>
      </c>
      <c r="C45" s="31" t="e">
        <f>C17/C$22*100</f>
        <v>#DIV/0!</v>
      </c>
      <c r="D45" s="31">
        <f>D17/D$22*100</f>
        <v>3.9735068171849908</v>
      </c>
      <c r="E45" s="31">
        <f>E17/E$22*100</f>
        <v>3.9960435258091733</v>
      </c>
      <c r="F45" s="31">
        <f>F17/F$22*100</f>
        <v>3.9279439088718062</v>
      </c>
      <c r="G45" s="31">
        <f>G17/G$22*100</f>
        <v>3.9059872998801461</v>
      </c>
      <c r="H45" s="31">
        <f>H17/H$22*100</f>
        <v>4.2162158241521777</v>
      </c>
      <c r="I45" s="31">
        <f>I17/I$22*100</f>
        <v>4.1928907973792144</v>
      </c>
      <c r="J45" s="31">
        <f>J17/J$22*100</f>
        <v>4.4291685731947155</v>
      </c>
      <c r="K45" s="31">
        <f>K17/K$22*100</f>
        <v>4.4513980964002009</v>
      </c>
      <c r="L45" s="31">
        <f>L17/L$22*100</f>
        <v>4.4570959761854319</v>
      </c>
      <c r="M45" s="31">
        <f>M17/M$22*100</f>
        <v>4.5369400934525235</v>
      </c>
      <c r="N45" s="31">
        <f>N17/N$22*100</f>
        <v>4.2667999946159023</v>
      </c>
      <c r="O45" s="31">
        <f>O17/O$22*100</f>
        <v>3.9887334781645558</v>
      </c>
      <c r="P45" s="31">
        <f>P17/P$22*100</f>
        <v>4.3269321943758481</v>
      </c>
      <c r="Q45" s="31">
        <f>Q17/Q$22*100</f>
        <v>4.2756176501439143</v>
      </c>
      <c r="R45" s="31">
        <f>R17/R$22*100</f>
        <v>4.2223422138373614</v>
      </c>
      <c r="S45" s="31">
        <f>S17/S$22*100</f>
        <v>4.1023073117344566</v>
      </c>
      <c r="T45" s="31">
        <f>T17/T$22*100</f>
        <v>3.9096187665329101</v>
      </c>
      <c r="U45" s="31">
        <f>U17/U$22*100</f>
        <v>3.9996547252977765</v>
      </c>
      <c r="V45" s="31">
        <f>V17/V$22*100</f>
        <v>3.8840623753537575</v>
      </c>
      <c r="W45" s="31">
        <f>W17/W$22*100</f>
        <v>3.7750792025477256</v>
      </c>
      <c r="X45" s="31">
        <f>X17/X$22*100</f>
        <v>2.7171782611655293</v>
      </c>
      <c r="Y45" s="80">
        <f>Y17/Y$22*100</f>
        <v>3.5728094079542014</v>
      </c>
      <c r="Z45" s="80">
        <f>Z17/Z$22*100</f>
        <v>3.7669304690228764</v>
      </c>
      <c r="AA45" s="80">
        <f>AA17/AA$22*100</f>
        <v>3.7553328080011301</v>
      </c>
      <c r="AB45" s="80">
        <f>AB17/AB$22*100</f>
        <v>3.983013700383303</v>
      </c>
      <c r="AC45" s="80">
        <f>AC17/AC$22*100</f>
        <v>3.9459611231355782</v>
      </c>
      <c r="AD45" s="80">
        <f>AD17/AD$22*100</f>
        <v>3.8081808913054895</v>
      </c>
      <c r="AE45" s="80">
        <f>AE17/AE$22*100</f>
        <v>3.8387522336659381</v>
      </c>
      <c r="AF45" s="80">
        <f>AF17/AF$22*100</f>
        <v>3.8244370964599663</v>
      </c>
    </row>
    <row r="46" spans="1:32" ht="18" customHeight="1" x14ac:dyDescent="0.15">
      <c r="A46" s="14" t="s">
        <v>54</v>
      </c>
      <c r="B46" s="31" t="e">
        <f>B18/B$22*100</f>
        <v>#DIV/0!</v>
      </c>
      <c r="C46" s="31" t="e">
        <f>C18/C$22*100</f>
        <v>#DIV/0!</v>
      </c>
      <c r="D46" s="31">
        <f>D18/D$22*100</f>
        <v>3.9735068171849908</v>
      </c>
      <c r="E46" s="31">
        <f>E18/E$22*100</f>
        <v>3.9960435258091733</v>
      </c>
      <c r="F46" s="31">
        <f>F18/F$22*100</f>
        <v>3.9279439088718062</v>
      </c>
      <c r="G46" s="31">
        <f>G18/G$22*100</f>
        <v>3.9059872998801461</v>
      </c>
      <c r="H46" s="31">
        <f>H18/H$22*100</f>
        <v>4.2162158241521777</v>
      </c>
      <c r="I46" s="31">
        <f>I18/I$22*100</f>
        <v>4.1928907973792144</v>
      </c>
      <c r="J46" s="31">
        <f>J18/J$22*100</f>
        <v>4.4291685731947155</v>
      </c>
      <c r="K46" s="31">
        <f>K18/K$22*100</f>
        <v>4.4513980964002009</v>
      </c>
      <c r="L46" s="31">
        <f>L18/L$22*100</f>
        <v>4.4570959761854319</v>
      </c>
      <c r="M46" s="31">
        <f>M18/M$22*100</f>
        <v>4.5369400934525235</v>
      </c>
      <c r="N46" s="31">
        <f>N18/N$22*100</f>
        <v>4.2667999946159023</v>
      </c>
      <c r="O46" s="31">
        <f>O18/O$22*100</f>
        <v>3.9887334781645558</v>
      </c>
      <c r="P46" s="31">
        <f>P18/P$22*100</f>
        <v>4.3269321943758481</v>
      </c>
      <c r="Q46" s="31">
        <f>Q18/Q$22*100</f>
        <v>4.2756176501439143</v>
      </c>
      <c r="R46" s="31">
        <f>R18/R$22*100</f>
        <v>4.2223422138373614</v>
      </c>
      <c r="S46" s="31">
        <f>S18/S$22*100</f>
        <v>4.1023073117344566</v>
      </c>
      <c r="T46" s="31">
        <f>T18/T$22*100</f>
        <v>3.9096187665329101</v>
      </c>
      <c r="U46" s="31">
        <f>U18/U$22*100</f>
        <v>3.9996547252977765</v>
      </c>
      <c r="V46" s="31">
        <f>V18/V$22*100</f>
        <v>3.8840623753537575</v>
      </c>
      <c r="W46" s="31">
        <f>W18/W$22*100</f>
        <v>3.7750792025477256</v>
      </c>
      <c r="X46" s="31">
        <f>X18/X$22*100</f>
        <v>2.7171782611655293</v>
      </c>
      <c r="Y46" s="80">
        <f>Y18/Y$22*100</f>
        <v>3.5728094079542014</v>
      </c>
      <c r="Z46" s="80">
        <f>Z18/Z$22*100</f>
        <v>3.7669304690228764</v>
      </c>
      <c r="AA46" s="80">
        <f>AA18/AA$22*100</f>
        <v>3.7553328080011301</v>
      </c>
      <c r="AB46" s="80">
        <f>AB18/AB$22*100</f>
        <v>3.983013700383303</v>
      </c>
      <c r="AC46" s="80">
        <f>AC18/AC$22*100</f>
        <v>3.9459611231355782</v>
      </c>
      <c r="AD46" s="80">
        <f>AD18/AD$22*100</f>
        <v>3.8081808913054895</v>
      </c>
      <c r="AE46" s="80">
        <f>AE18/AE$22*100</f>
        <v>3.8387522336659381</v>
      </c>
      <c r="AF46" s="80">
        <f>AF18/AF$22*100</f>
        <v>3.8244370964599663</v>
      </c>
    </row>
    <row r="47" spans="1:32" ht="18" customHeight="1" x14ac:dyDescent="0.15">
      <c r="A47" s="14" t="s">
        <v>55</v>
      </c>
      <c r="B47" s="31" t="e">
        <f>B19/B$22*100</f>
        <v>#DIV/0!</v>
      </c>
      <c r="C47" s="31" t="e">
        <f>C19/C$22*100</f>
        <v>#DIV/0!</v>
      </c>
      <c r="D47" s="31">
        <f>D19/D$22*100</f>
        <v>0</v>
      </c>
      <c r="E47" s="31">
        <f>E19/E$22*100</f>
        <v>0</v>
      </c>
      <c r="F47" s="31">
        <f>F19/F$22*100</f>
        <v>0</v>
      </c>
      <c r="G47" s="31">
        <f>G19/G$22*100</f>
        <v>0</v>
      </c>
      <c r="H47" s="31">
        <f>H19/H$22*100</f>
        <v>0</v>
      </c>
      <c r="I47" s="31">
        <f>I19/I$22*100</f>
        <v>0</v>
      </c>
      <c r="J47" s="31">
        <f>J19/J$22*100</f>
        <v>0</v>
      </c>
      <c r="K47" s="31">
        <f>K19/K$22*100</f>
        <v>0</v>
      </c>
      <c r="L47" s="31">
        <f>L19/L$22*100</f>
        <v>0</v>
      </c>
      <c r="M47" s="31">
        <f>M19/M$22*100</f>
        <v>0</v>
      </c>
      <c r="N47" s="31">
        <f>N19/N$22*100</f>
        <v>0</v>
      </c>
      <c r="O47" s="31">
        <f>O19/O$22*100</f>
        <v>0</v>
      </c>
      <c r="P47" s="31">
        <f>P19/P$22*100</f>
        <v>0</v>
      </c>
      <c r="Q47" s="31">
        <f>Q19/Q$22*100</f>
        <v>0</v>
      </c>
      <c r="R47" s="31">
        <f>R19/R$22*100</f>
        <v>0</v>
      </c>
      <c r="S47" s="31">
        <f>S19/S$22*100</f>
        <v>0</v>
      </c>
      <c r="T47" s="31">
        <f>T19/T$22*100</f>
        <v>0</v>
      </c>
      <c r="U47" s="31">
        <f>U19/U$22*100</f>
        <v>0</v>
      </c>
      <c r="V47" s="31">
        <f>V19/V$22*100</f>
        <v>0</v>
      </c>
      <c r="W47" s="31">
        <f>W19/W$22*100</f>
        <v>0</v>
      </c>
      <c r="X47" s="31">
        <f>X19/X$22*100</f>
        <v>0</v>
      </c>
      <c r="Y47" s="80">
        <f>Y19/Y$22*100</f>
        <v>0</v>
      </c>
      <c r="Z47" s="80">
        <f>Z19/Z$22*100</f>
        <v>0</v>
      </c>
      <c r="AA47" s="80">
        <f>AA19/AA$22*100</f>
        <v>0</v>
      </c>
      <c r="AB47" s="80">
        <f>AB19/AB$22*100</f>
        <v>0</v>
      </c>
      <c r="AC47" s="80">
        <f>AC19/AC$22*100</f>
        <v>0</v>
      </c>
      <c r="AD47" s="80">
        <f>AD19/AD$22*100</f>
        <v>0</v>
      </c>
      <c r="AE47" s="80">
        <f>AE19/AE$22*100</f>
        <v>0</v>
      </c>
      <c r="AF47" s="80">
        <f>AF19/AF$22*100</f>
        <v>0</v>
      </c>
    </row>
    <row r="48" spans="1:32" ht="18" customHeight="1" x14ac:dyDescent="0.15">
      <c r="A48" s="14" t="s">
        <v>56</v>
      </c>
      <c r="B48" s="31" t="e">
        <f>B20/B$22*100</f>
        <v>#DIV/0!</v>
      </c>
      <c r="C48" s="31" t="e">
        <f>C20/C$22*100</f>
        <v>#DIV/0!</v>
      </c>
      <c r="D48" s="31">
        <f>D20/D$22*100</f>
        <v>0</v>
      </c>
      <c r="E48" s="31">
        <f>E20/E$22*100</f>
        <v>0</v>
      </c>
      <c r="F48" s="31">
        <f>F20/F$22*100</f>
        <v>0</v>
      </c>
      <c r="G48" s="31">
        <f>G20/G$22*100</f>
        <v>0</v>
      </c>
      <c r="H48" s="31">
        <f>H20/H$22*100</f>
        <v>0</v>
      </c>
      <c r="I48" s="31">
        <f>I20/I$22*100</f>
        <v>0</v>
      </c>
      <c r="J48" s="31">
        <f>J20/J$22*100</f>
        <v>0</v>
      </c>
      <c r="K48" s="31">
        <f>K20/K$22*100</f>
        <v>0</v>
      </c>
      <c r="L48" s="31">
        <f>L20/L$22*100</f>
        <v>0</v>
      </c>
      <c r="M48" s="31">
        <f>M20/M$22*100</f>
        <v>0</v>
      </c>
      <c r="N48" s="31">
        <f>N20/N$22*100</f>
        <v>0</v>
      </c>
      <c r="O48" s="31">
        <f>O20/O$22*100</f>
        <v>0</v>
      </c>
      <c r="P48" s="31">
        <f>P20/P$22*100</f>
        <v>0</v>
      </c>
      <c r="Q48" s="31">
        <f>Q20/Q$22*100</f>
        <v>0</v>
      </c>
      <c r="R48" s="31">
        <f>R20/R$22*100</f>
        <v>0</v>
      </c>
      <c r="S48" s="31">
        <f>S20/S$22*100</f>
        <v>0</v>
      </c>
      <c r="T48" s="31">
        <f>T20/T$22*100</f>
        <v>0</v>
      </c>
      <c r="U48" s="31">
        <f>U20/U$22*100</f>
        <v>0</v>
      </c>
      <c r="V48" s="31">
        <f>V20/V$22*100</f>
        <v>0</v>
      </c>
      <c r="W48" s="31">
        <f>W20/W$22*100</f>
        <v>0</v>
      </c>
      <c r="X48" s="31">
        <f>X20/X$22*100</f>
        <v>0</v>
      </c>
      <c r="Y48" s="80">
        <f>Y20/Y$22*100</f>
        <v>0</v>
      </c>
      <c r="Z48" s="80">
        <f>Z20/Z$22*100</f>
        <v>0</v>
      </c>
      <c r="AA48" s="80">
        <f>AA20/AA$22*100</f>
        <v>0</v>
      </c>
      <c r="AB48" s="80">
        <f>AB20/AB$22*100</f>
        <v>0</v>
      </c>
      <c r="AC48" s="80">
        <f>AC20/AC$22*100</f>
        <v>0</v>
      </c>
      <c r="AD48" s="80">
        <f>AD20/AD$22*100</f>
        <v>0</v>
      </c>
      <c r="AE48" s="80">
        <f>AE20/AE$22*100</f>
        <v>0</v>
      </c>
      <c r="AF48" s="80">
        <f>AF20/AF$22*100</f>
        <v>0</v>
      </c>
    </row>
    <row r="49" spans="1:32" ht="18" customHeight="1" x14ac:dyDescent="0.15">
      <c r="A49" s="14" t="s">
        <v>57</v>
      </c>
      <c r="B49" s="31" t="e">
        <f>B21/B$22*100</f>
        <v>#DIV/0!</v>
      </c>
      <c r="C49" s="31" t="e">
        <f>C21/C$22*100</f>
        <v>#DIV/0!</v>
      </c>
      <c r="D49" s="31">
        <f>D21/D$22*100</f>
        <v>0</v>
      </c>
      <c r="E49" s="31">
        <f>E21/E$22*100</f>
        <v>0</v>
      </c>
      <c r="F49" s="31">
        <f>F21/F$22*100</f>
        <v>0</v>
      </c>
      <c r="G49" s="31">
        <f>G21/G$22*100</f>
        <v>0</v>
      </c>
      <c r="H49" s="31">
        <f>H21/H$22*100</f>
        <v>0</v>
      </c>
      <c r="I49" s="31">
        <f>I21/I$22*100</f>
        <v>0</v>
      </c>
      <c r="J49" s="31">
        <f>J21/J$22*100</f>
        <v>0</v>
      </c>
      <c r="K49" s="31">
        <f>K21/K$22*100</f>
        <v>0</v>
      </c>
      <c r="L49" s="31">
        <f>L21/L$22*100</f>
        <v>0</v>
      </c>
      <c r="M49" s="31">
        <f>M21/M$22*100</f>
        <v>0</v>
      </c>
      <c r="N49" s="31">
        <f>N21/N$22*100</f>
        <v>0</v>
      </c>
      <c r="O49" s="31">
        <f>O21/O$22*100</f>
        <v>0</v>
      </c>
      <c r="P49" s="31">
        <f>P21/P$22*100</f>
        <v>0</v>
      </c>
      <c r="Q49" s="31">
        <f>Q21/Q$22*100</f>
        <v>0</v>
      </c>
      <c r="R49" s="31">
        <f>R21/R$22*100</f>
        <v>0</v>
      </c>
      <c r="S49" s="31">
        <f>S21/S$22*100</f>
        <v>0</v>
      </c>
      <c r="T49" s="31">
        <f>T21/T$22*100</f>
        <v>0</v>
      </c>
      <c r="U49" s="31">
        <f>U21/U$22*100</f>
        <v>0</v>
      </c>
      <c r="V49" s="31">
        <f>V21/V$22*100</f>
        <v>0</v>
      </c>
      <c r="W49" s="31">
        <f>W21/W$22*100</f>
        <v>0</v>
      </c>
      <c r="X49" s="31">
        <f>X21/X$22*100</f>
        <v>0</v>
      </c>
      <c r="Y49" s="80">
        <f>Y21/Y$22*100</f>
        <v>0</v>
      </c>
      <c r="Z49" s="80">
        <f>Z21/Z$22*100</f>
        <v>0</v>
      </c>
      <c r="AA49" s="80">
        <f>AA21/AA$22*100</f>
        <v>0</v>
      </c>
      <c r="AB49" s="80">
        <f>AB21/AB$22*100</f>
        <v>0</v>
      </c>
      <c r="AC49" s="80">
        <f>AC21/AC$22*100</f>
        <v>0</v>
      </c>
      <c r="AD49" s="80">
        <f>AD21/AD$22*100</f>
        <v>0</v>
      </c>
      <c r="AE49" s="80">
        <f>AE21/AE$22*100</f>
        <v>0</v>
      </c>
      <c r="AF49" s="80">
        <f>AF21/AF$22*100</f>
        <v>0</v>
      </c>
    </row>
    <row r="50" spans="1:32" ht="18" customHeight="1" x14ac:dyDescent="0.15">
      <c r="A50" s="14" t="s">
        <v>58</v>
      </c>
      <c r="B50" s="32" t="e">
        <f>+B32+B37+B39+B40+B41+B42+B43+B44+B45</f>
        <v>#DIV/0!</v>
      </c>
      <c r="C50" s="32" t="e">
        <f>+C32+C37+C39+C40+C41+C42+C43+C44+C45</f>
        <v>#DIV/0!</v>
      </c>
      <c r="D50" s="32">
        <f t="shared" ref="D50:L50" si="19">+D32+D37+D39+D40+D41+D42+D43+D44+D45</f>
        <v>100.00000000000001</v>
      </c>
      <c r="E50" s="32">
        <f t="shared" si="19"/>
        <v>100</v>
      </c>
      <c r="F50" s="32">
        <f t="shared" si="19"/>
        <v>100</v>
      </c>
      <c r="G50" s="32">
        <f t="shared" si="19"/>
        <v>100.00000000000001</v>
      </c>
      <c r="H50" s="32">
        <f t="shared" si="19"/>
        <v>99.999999999999986</v>
      </c>
      <c r="I50" s="32">
        <f t="shared" si="19"/>
        <v>100</v>
      </c>
      <c r="J50" s="32">
        <f t="shared" si="19"/>
        <v>99.999999999999986</v>
      </c>
      <c r="K50" s="32">
        <f t="shared" si="19"/>
        <v>99.999999999999986</v>
      </c>
      <c r="L50" s="32">
        <f t="shared" si="19"/>
        <v>100</v>
      </c>
      <c r="M50" s="32">
        <f t="shared" ref="M50:R50" si="20">+M32+M37+M39+M40+M41+M42+M43+M44+M45</f>
        <v>100.00000000000001</v>
      </c>
      <c r="N50" s="32">
        <f t="shared" si="20"/>
        <v>99.999999999999986</v>
      </c>
      <c r="O50" s="32">
        <f t="shared" si="20"/>
        <v>100</v>
      </c>
      <c r="P50" s="32">
        <f t="shared" si="20"/>
        <v>99.999999999999986</v>
      </c>
      <c r="Q50" s="32">
        <f t="shared" si="20"/>
        <v>100</v>
      </c>
      <c r="R50" s="32">
        <f t="shared" si="20"/>
        <v>100.00000000000001</v>
      </c>
      <c r="S50" s="32">
        <f t="shared" ref="S50:X50" si="21">+S32+S37+S39+S40+S41+S42+S43+S44+S45</f>
        <v>100</v>
      </c>
      <c r="T50" s="32">
        <f t="shared" si="21"/>
        <v>100</v>
      </c>
      <c r="U50" s="32">
        <f t="shared" si="21"/>
        <v>100.00000000000001</v>
      </c>
      <c r="V50" s="32">
        <f t="shared" si="21"/>
        <v>100.00000000000001</v>
      </c>
      <c r="W50" s="32">
        <f t="shared" si="21"/>
        <v>100</v>
      </c>
      <c r="X50" s="32">
        <f t="shared" si="21"/>
        <v>100.00000000000003</v>
      </c>
      <c r="Y50" s="32">
        <f t="shared" ref="Y50:AB50" si="22">+Y32+Y37+Y39+Y40+Y41+Y42+Y43+Y44+Y45</f>
        <v>100.00000000000001</v>
      </c>
      <c r="Z50" s="32">
        <f t="shared" si="22"/>
        <v>100</v>
      </c>
      <c r="AA50" s="32">
        <f t="shared" si="22"/>
        <v>99.999999999999986</v>
      </c>
      <c r="AB50" s="32">
        <f t="shared" si="22"/>
        <v>100</v>
      </c>
      <c r="AC50" s="32">
        <f t="shared" ref="AC50" si="23">+AC32+AC37+AC39+AC40+AC41+AC42+AC43+AC44+AC45</f>
        <v>99.999999999999986</v>
      </c>
      <c r="AD50" s="32">
        <f t="shared" ref="AD50" si="24">+AD32+AD37+AD39+AD40+AD41+AD42+AD43+AD44+AD45</f>
        <v>100</v>
      </c>
      <c r="AE50" s="32">
        <f t="shared" ref="AE50:AF50" si="25">+AE32+AE37+AE39+AE40+AE41+AE42+AE43+AE44+AE45</f>
        <v>100</v>
      </c>
      <c r="AF50" s="32">
        <f t="shared" si="25"/>
        <v>99.999999999999986</v>
      </c>
    </row>
    <row r="51" spans="1:32" ht="18" customHeight="1" x14ac:dyDescent="0.15"/>
    <row r="52" spans="1:32" ht="18" customHeight="1" x14ac:dyDescent="0.15"/>
    <row r="53" spans="1:32" ht="18" customHeight="1" x14ac:dyDescent="0.15"/>
    <row r="54" spans="1:32" ht="18" customHeight="1" x14ac:dyDescent="0.15"/>
    <row r="55" spans="1:32" ht="18" customHeight="1" x14ac:dyDescent="0.15"/>
    <row r="56" spans="1:32" ht="18" customHeight="1" x14ac:dyDescent="0.15"/>
    <row r="57" spans="1:32" ht="18" customHeight="1" x14ac:dyDescent="0.15"/>
    <row r="58" spans="1:32" ht="18" customHeight="1" x14ac:dyDescent="0.15"/>
    <row r="59" spans="1:32" ht="18" customHeight="1" x14ac:dyDescent="0.15"/>
    <row r="60" spans="1:32" ht="18" customHeight="1" x14ac:dyDescent="0.15"/>
    <row r="61" spans="1:32" ht="18" customHeight="1" x14ac:dyDescent="0.15"/>
    <row r="62" spans="1:32" ht="18" customHeight="1" x14ac:dyDescent="0.15"/>
    <row r="63" spans="1:32" ht="18" customHeight="1" x14ac:dyDescent="0.15"/>
    <row r="64" spans="1:3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</sheetData>
  <phoneticPr fontId="2"/>
  <pageMargins left="0.78740157480314965" right="0.78740157480314965" top="0.78740157480314965" bottom="0.78740157480314965" header="0" footer="0.31496062992125984"/>
  <pageSetup paperSize="9" firstPageNumber="4" orientation="landscape" useFirstPageNumber="1" horizontalDpi="4294967292" r:id="rId1"/>
  <headerFooter alignWithMargins="0">
    <oddFooter>&amp;C-&amp;P--</oddFooter>
  </headerFooter>
  <colBreaks count="1" manualBreakCount="1">
    <brk id="12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273"/>
  <sheetViews>
    <sheetView view="pageBreakPreview" zoomScaleNormal="100" zoomScaleSheetLayoutView="100" workbookViewId="0">
      <pane xSplit="1" ySplit="3" topLeftCell="Z25" activePane="bottomRight" state="frozen"/>
      <selection pane="topRight" activeCell="B1" sqref="B1"/>
      <selection pane="bottomLeft" activeCell="A2" sqref="A2"/>
      <selection pane="bottomRight" activeCell="AH32" sqref="AH32"/>
    </sheetView>
  </sheetViews>
  <sheetFormatPr defaultColWidth="9" defaultRowHeight="12" x14ac:dyDescent="0.15"/>
  <cols>
    <col min="1" max="1" width="25.21875" style="18" customWidth="1"/>
    <col min="2" max="2" width="8.6640625" style="22" hidden="1" customWidth="1"/>
    <col min="3" max="3" width="8.6640625" style="18" hidden="1" customWidth="1"/>
    <col min="4" max="9" width="9.77734375" style="18" customWidth="1"/>
    <col min="10" max="11" width="9.77734375" style="20" customWidth="1"/>
    <col min="12" max="32" width="9.77734375" style="18" customWidth="1"/>
    <col min="33" max="16384" width="9" style="18"/>
  </cols>
  <sheetData>
    <row r="1" spans="1:32" ht="18" customHeight="1" x14ac:dyDescent="0.2">
      <c r="A1" s="33" t="s">
        <v>98</v>
      </c>
      <c r="K1" s="34" t="str">
        <f>財政指標!$L$1</f>
        <v>那須町</v>
      </c>
      <c r="U1" s="34" t="str">
        <f>財政指標!$L$1</f>
        <v>那須町</v>
      </c>
      <c r="W1" s="34"/>
      <c r="AE1" s="34" t="str">
        <f>財政指標!$L$1</f>
        <v>那須町</v>
      </c>
    </row>
    <row r="2" spans="1:32" ht="18" customHeight="1" x14ac:dyDescent="0.15">
      <c r="K2" s="18"/>
      <c r="L2" s="22" t="s">
        <v>169</v>
      </c>
      <c r="V2" s="18" t="s">
        <v>169</v>
      </c>
      <c r="X2" s="22"/>
      <c r="AF2" s="18" t="s">
        <v>169</v>
      </c>
    </row>
    <row r="3" spans="1:32" s="82" customFormat="1" ht="18" customHeight="1" x14ac:dyDescent="0.2">
      <c r="A3" s="53"/>
      <c r="B3" s="81" t="s">
        <v>10</v>
      </c>
      <c r="C3" s="53" t="s">
        <v>9</v>
      </c>
      <c r="D3" s="53" t="s">
        <v>8</v>
      </c>
      <c r="E3" s="53" t="s">
        <v>7</v>
      </c>
      <c r="F3" s="53" t="s">
        <v>6</v>
      </c>
      <c r="G3" s="53" t="s">
        <v>5</v>
      </c>
      <c r="H3" s="53" t="s">
        <v>4</v>
      </c>
      <c r="I3" s="53" t="s">
        <v>3</v>
      </c>
      <c r="J3" s="54" t="s">
        <v>165</v>
      </c>
      <c r="K3" s="54" t="s">
        <v>166</v>
      </c>
      <c r="L3" s="53" t="s">
        <v>83</v>
      </c>
      <c r="M3" s="53" t="s">
        <v>174</v>
      </c>
      <c r="N3" s="53" t="s">
        <v>182</v>
      </c>
      <c r="O3" s="48" t="s">
        <v>185</v>
      </c>
      <c r="P3" s="48" t="s">
        <v>186</v>
      </c>
      <c r="Q3" s="48" t="s">
        <v>194</v>
      </c>
      <c r="R3" s="48" t="s">
        <v>205</v>
      </c>
      <c r="S3" s="48" t="s">
        <v>207</v>
      </c>
      <c r="T3" s="48" t="s">
        <v>217</v>
      </c>
      <c r="U3" s="48" t="s">
        <v>220</v>
      </c>
      <c r="V3" s="48" t="s">
        <v>222</v>
      </c>
      <c r="W3" s="48" t="s">
        <v>223</v>
      </c>
      <c r="X3" s="48" t="s">
        <v>225</v>
      </c>
      <c r="Y3" s="48" t="s">
        <v>228</v>
      </c>
      <c r="Z3" s="48" t="s">
        <v>229</v>
      </c>
      <c r="AA3" s="48" t="s">
        <v>230</v>
      </c>
      <c r="AB3" s="48" t="s">
        <v>231</v>
      </c>
      <c r="AC3" s="48" t="s">
        <v>238</v>
      </c>
      <c r="AD3" s="48" t="s">
        <v>242</v>
      </c>
      <c r="AE3" s="48" t="str">
        <f>財政指標!AF3</f>
        <v>１８(H30)</v>
      </c>
      <c r="AF3" s="48" t="str">
        <f>財政指標!AG3</f>
        <v>１９(R1)</v>
      </c>
    </row>
    <row r="4" spans="1:32" ht="18" customHeight="1" x14ac:dyDescent="0.15">
      <c r="A4" s="19" t="s">
        <v>60</v>
      </c>
      <c r="B4" s="19"/>
      <c r="C4" s="15"/>
      <c r="D4" s="15">
        <v>2274602</v>
      </c>
      <c r="E4" s="15">
        <v>2385933</v>
      </c>
      <c r="F4" s="15">
        <v>2465885</v>
      </c>
      <c r="G4" s="15">
        <v>2542024</v>
      </c>
      <c r="H4" s="15">
        <v>2584710</v>
      </c>
      <c r="I4" s="15">
        <v>2717065</v>
      </c>
      <c r="J4" s="17">
        <v>2719478</v>
      </c>
      <c r="K4" s="16">
        <v>2805215</v>
      </c>
      <c r="L4" s="19">
        <v>2729419</v>
      </c>
      <c r="M4" s="19">
        <v>2731245</v>
      </c>
      <c r="N4" s="19">
        <v>2758444</v>
      </c>
      <c r="O4" s="19">
        <v>2753810</v>
      </c>
      <c r="P4" s="19">
        <v>2679584</v>
      </c>
      <c r="Q4" s="19">
        <v>2609566</v>
      </c>
      <c r="R4" s="19">
        <v>2517166</v>
      </c>
      <c r="S4" s="19">
        <v>2484082</v>
      </c>
      <c r="T4" s="19">
        <v>2463800</v>
      </c>
      <c r="U4" s="19">
        <v>2359828</v>
      </c>
      <c r="V4" s="19">
        <v>2271567</v>
      </c>
      <c r="W4" s="19">
        <v>2221405</v>
      </c>
      <c r="X4" s="19">
        <v>2198545</v>
      </c>
      <c r="Y4" s="83">
        <v>2108540</v>
      </c>
      <c r="Z4" s="83">
        <v>2060665</v>
      </c>
      <c r="AA4" s="83">
        <v>2116013</v>
      </c>
      <c r="AB4" s="83">
        <v>2122012</v>
      </c>
      <c r="AC4" s="83">
        <v>2063024</v>
      </c>
      <c r="AD4" s="83">
        <v>2055042</v>
      </c>
      <c r="AE4" s="83">
        <v>2020075</v>
      </c>
      <c r="AF4" s="83">
        <v>2059641</v>
      </c>
    </row>
    <row r="5" spans="1:32" ht="18" customHeight="1" x14ac:dyDescent="0.15">
      <c r="A5" s="19" t="s">
        <v>61</v>
      </c>
      <c r="B5" s="19"/>
      <c r="C5" s="15"/>
      <c r="D5" s="15">
        <v>1614245</v>
      </c>
      <c r="E5" s="15">
        <v>1685471</v>
      </c>
      <c r="F5" s="15">
        <v>1752627</v>
      </c>
      <c r="G5" s="15">
        <v>1826644</v>
      </c>
      <c r="H5" s="15">
        <v>1826331</v>
      </c>
      <c r="I5" s="15">
        <v>1919702</v>
      </c>
      <c r="J5" s="17">
        <v>1936782</v>
      </c>
      <c r="K5" s="16">
        <v>1969227</v>
      </c>
      <c r="L5" s="19">
        <v>1922357</v>
      </c>
      <c r="M5" s="19">
        <v>1926458</v>
      </c>
      <c r="N5" s="19">
        <v>1939277</v>
      </c>
      <c r="O5" s="19">
        <v>1899156</v>
      </c>
      <c r="P5" s="19">
        <v>1840793</v>
      </c>
      <c r="Q5" s="19">
        <v>1795322</v>
      </c>
      <c r="R5" s="19">
        <v>1716721</v>
      </c>
      <c r="S5" s="19">
        <v>1700025</v>
      </c>
      <c r="T5" s="19">
        <v>1676170</v>
      </c>
      <c r="U5" s="19">
        <v>1598762</v>
      </c>
      <c r="V5" s="19">
        <v>1500196</v>
      </c>
      <c r="W5" s="19">
        <v>1440580</v>
      </c>
      <c r="X5" s="19">
        <v>1390728</v>
      </c>
      <c r="Y5" s="83">
        <v>1334832</v>
      </c>
      <c r="Z5" s="83">
        <v>1311656</v>
      </c>
      <c r="AA5" s="83">
        <v>1359844</v>
      </c>
      <c r="AB5" s="83">
        <v>1371623</v>
      </c>
      <c r="AC5" s="83">
        <v>1341265</v>
      </c>
      <c r="AD5" s="83">
        <v>1320670</v>
      </c>
      <c r="AE5" s="83">
        <v>1283662</v>
      </c>
      <c r="AF5" s="83">
        <v>1324860</v>
      </c>
    </row>
    <row r="6" spans="1:32" ht="18" customHeight="1" x14ac:dyDescent="0.15">
      <c r="A6" s="19" t="s">
        <v>62</v>
      </c>
      <c r="B6" s="19"/>
      <c r="C6" s="15"/>
      <c r="D6" s="15">
        <v>136794</v>
      </c>
      <c r="E6" s="15">
        <v>159550</v>
      </c>
      <c r="F6" s="15">
        <v>159070</v>
      </c>
      <c r="G6" s="15">
        <v>157228</v>
      </c>
      <c r="H6" s="15">
        <v>417158</v>
      </c>
      <c r="I6" s="15">
        <v>465090</v>
      </c>
      <c r="J6" s="17">
        <v>508634</v>
      </c>
      <c r="K6" s="20">
        <v>590168</v>
      </c>
      <c r="L6" s="19">
        <v>584166</v>
      </c>
      <c r="M6" s="19">
        <v>364514</v>
      </c>
      <c r="N6" s="19">
        <v>428093</v>
      </c>
      <c r="O6" s="19">
        <v>444758</v>
      </c>
      <c r="P6" s="19">
        <v>596137</v>
      </c>
      <c r="Q6" s="19">
        <v>634824</v>
      </c>
      <c r="R6" s="19">
        <v>702078</v>
      </c>
      <c r="S6" s="19">
        <v>722479</v>
      </c>
      <c r="T6" s="19">
        <v>775821</v>
      </c>
      <c r="U6" s="19">
        <v>816567</v>
      </c>
      <c r="V6" s="19">
        <v>914566</v>
      </c>
      <c r="W6" s="19">
        <v>1221590</v>
      </c>
      <c r="X6" s="19">
        <v>1296961</v>
      </c>
      <c r="Y6" s="83">
        <v>1253107</v>
      </c>
      <c r="Z6" s="83">
        <v>1206821</v>
      </c>
      <c r="AA6" s="83">
        <v>1259304</v>
      </c>
      <c r="AB6" s="83">
        <v>1348630</v>
      </c>
      <c r="AC6" s="83">
        <v>1425114</v>
      </c>
      <c r="AD6" s="83">
        <v>1481066</v>
      </c>
      <c r="AE6" s="83">
        <v>1493971</v>
      </c>
      <c r="AF6" s="83">
        <v>1577684</v>
      </c>
    </row>
    <row r="7" spans="1:32" ht="18" customHeight="1" x14ac:dyDescent="0.15">
      <c r="A7" s="19" t="s">
        <v>63</v>
      </c>
      <c r="B7" s="19"/>
      <c r="C7" s="15"/>
      <c r="D7" s="15">
        <v>570167</v>
      </c>
      <c r="E7" s="15">
        <v>569969</v>
      </c>
      <c r="F7" s="15">
        <v>594622</v>
      </c>
      <c r="G7" s="15">
        <v>636825</v>
      </c>
      <c r="H7" s="15">
        <v>716320</v>
      </c>
      <c r="I7" s="15">
        <v>774488</v>
      </c>
      <c r="J7" s="17">
        <v>749129</v>
      </c>
      <c r="K7" s="16">
        <v>836585</v>
      </c>
      <c r="L7" s="19">
        <v>871430</v>
      </c>
      <c r="M7" s="19">
        <v>911607</v>
      </c>
      <c r="N7" s="19">
        <v>974990</v>
      </c>
      <c r="O7" s="19">
        <v>1061611</v>
      </c>
      <c r="P7" s="19">
        <v>998093</v>
      </c>
      <c r="Q7" s="19">
        <v>1013350</v>
      </c>
      <c r="R7" s="19">
        <v>1071660</v>
      </c>
      <c r="S7" s="19">
        <v>1138115</v>
      </c>
      <c r="T7" s="19">
        <v>1280686</v>
      </c>
      <c r="U7" s="19">
        <v>1288314</v>
      </c>
      <c r="V7" s="19">
        <v>1233436</v>
      </c>
      <c r="W7" s="19">
        <v>1227102</v>
      </c>
      <c r="X7" s="19">
        <v>1111199</v>
      </c>
      <c r="Y7" s="83">
        <v>1082940</v>
      </c>
      <c r="Z7" s="83">
        <v>1081015</v>
      </c>
      <c r="AA7" s="83">
        <v>1067234</v>
      </c>
      <c r="AB7" s="83">
        <v>1060366</v>
      </c>
      <c r="AC7" s="83">
        <v>1031630</v>
      </c>
      <c r="AD7" s="83">
        <v>1028451</v>
      </c>
      <c r="AE7" s="83">
        <v>1013779</v>
      </c>
      <c r="AF7" s="83">
        <v>1049373</v>
      </c>
    </row>
    <row r="8" spans="1:32" ht="18" customHeight="1" x14ac:dyDescent="0.15">
      <c r="A8" s="19" t="s">
        <v>64</v>
      </c>
      <c r="B8" s="19"/>
      <c r="C8" s="15"/>
      <c r="D8" s="15">
        <v>570167</v>
      </c>
      <c r="E8" s="15">
        <v>569969</v>
      </c>
      <c r="F8" s="15">
        <v>594622</v>
      </c>
      <c r="G8" s="15">
        <v>636825</v>
      </c>
      <c r="H8" s="15">
        <v>716320</v>
      </c>
      <c r="I8" s="15">
        <v>774488</v>
      </c>
      <c r="J8" s="17">
        <v>749129</v>
      </c>
      <c r="K8" s="16">
        <v>836585</v>
      </c>
      <c r="L8" s="19">
        <v>868385</v>
      </c>
      <c r="M8" s="19">
        <v>911169</v>
      </c>
      <c r="N8" s="19">
        <v>974990</v>
      </c>
      <c r="O8" s="19">
        <v>1061611</v>
      </c>
      <c r="P8" s="19">
        <v>997792</v>
      </c>
      <c r="Q8" s="19">
        <v>1013350</v>
      </c>
      <c r="R8" s="19">
        <v>1071660</v>
      </c>
      <c r="S8" s="19">
        <v>1138115</v>
      </c>
      <c r="T8" s="19">
        <v>1280686</v>
      </c>
      <c r="U8" s="19">
        <v>1288314</v>
      </c>
      <c r="V8" s="19">
        <v>1233436</v>
      </c>
      <c r="W8" s="19">
        <v>1226861</v>
      </c>
      <c r="X8" s="19">
        <v>1111199</v>
      </c>
      <c r="Y8" s="83">
        <f>Y7-Y9</f>
        <v>1082733</v>
      </c>
      <c r="Z8" s="83">
        <f t="shared" ref="Z8:AB8" si="0">Z7-Z9</f>
        <v>1080805</v>
      </c>
      <c r="AA8" s="83">
        <f t="shared" si="0"/>
        <v>1066579</v>
      </c>
      <c r="AB8" s="83">
        <f t="shared" si="0"/>
        <v>1060309</v>
      </c>
      <c r="AC8" s="83">
        <v>1031630</v>
      </c>
      <c r="AD8" s="83">
        <v>1028327</v>
      </c>
      <c r="AE8" s="83">
        <v>1013779</v>
      </c>
      <c r="AF8" s="83">
        <v>1049215</v>
      </c>
    </row>
    <row r="9" spans="1:32" ht="18" customHeight="1" x14ac:dyDescent="0.15">
      <c r="A9" s="19" t="s">
        <v>65</v>
      </c>
      <c r="B9" s="19"/>
      <c r="C9" s="15"/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7">
        <v>0</v>
      </c>
      <c r="K9" s="16">
        <v>0</v>
      </c>
      <c r="L9" s="19">
        <v>3045</v>
      </c>
      <c r="M9" s="19">
        <v>438</v>
      </c>
      <c r="N9" s="19">
        <v>0</v>
      </c>
      <c r="O9" s="19">
        <v>0</v>
      </c>
      <c r="P9" s="19">
        <v>301</v>
      </c>
      <c r="Q9" s="19">
        <v>301</v>
      </c>
      <c r="R9" s="19">
        <v>301</v>
      </c>
      <c r="S9" s="19">
        <v>0</v>
      </c>
      <c r="T9" s="19">
        <v>0</v>
      </c>
      <c r="U9" s="19">
        <v>0</v>
      </c>
      <c r="V9" s="19">
        <v>0</v>
      </c>
      <c r="W9" s="19">
        <v>241</v>
      </c>
      <c r="X9" s="19">
        <v>0</v>
      </c>
      <c r="Y9" s="83">
        <v>207</v>
      </c>
      <c r="Z9" s="83">
        <v>210</v>
      </c>
      <c r="AA9" s="83">
        <v>655</v>
      </c>
      <c r="AB9" s="83">
        <v>57</v>
      </c>
      <c r="AC9" s="83">
        <v>57</v>
      </c>
      <c r="AD9" s="83">
        <v>124</v>
      </c>
      <c r="AE9" s="83">
        <v>124</v>
      </c>
      <c r="AF9" s="83">
        <v>158</v>
      </c>
    </row>
    <row r="10" spans="1:32" ht="18" customHeight="1" x14ac:dyDescent="0.15">
      <c r="A10" s="19" t="s">
        <v>66</v>
      </c>
      <c r="B10" s="19"/>
      <c r="C10" s="15"/>
      <c r="D10" s="15">
        <v>758469</v>
      </c>
      <c r="E10" s="15">
        <v>893241</v>
      </c>
      <c r="F10" s="15">
        <v>1029696</v>
      </c>
      <c r="G10" s="15">
        <v>1178591</v>
      </c>
      <c r="H10" s="15">
        <v>1139755</v>
      </c>
      <c r="I10" s="15">
        <v>1284816</v>
      </c>
      <c r="J10" s="17">
        <v>1300372</v>
      </c>
      <c r="K10" s="16">
        <v>1438650</v>
      </c>
      <c r="L10" s="19">
        <v>1276340</v>
      </c>
      <c r="M10" s="19">
        <v>1239085</v>
      </c>
      <c r="N10" s="19">
        <v>1383867</v>
      </c>
      <c r="O10" s="19">
        <v>1385707</v>
      </c>
      <c r="P10" s="19">
        <v>1409826</v>
      </c>
      <c r="Q10" s="19">
        <v>1456086</v>
      </c>
      <c r="R10" s="19">
        <v>1382166</v>
      </c>
      <c r="S10" s="19">
        <v>1306873</v>
      </c>
      <c r="T10" s="19">
        <v>1266630</v>
      </c>
      <c r="U10" s="19">
        <v>1270638</v>
      </c>
      <c r="V10" s="19">
        <v>1463949</v>
      </c>
      <c r="W10" s="19">
        <v>1545175</v>
      </c>
      <c r="X10" s="19">
        <v>1612186</v>
      </c>
      <c r="Y10" s="83">
        <v>2105672</v>
      </c>
      <c r="Z10" s="83">
        <v>2072491</v>
      </c>
      <c r="AA10" s="83">
        <v>3470037</v>
      </c>
      <c r="AB10" s="83">
        <v>2851524</v>
      </c>
      <c r="AC10" s="83">
        <v>2512202</v>
      </c>
      <c r="AD10" s="83">
        <v>1851593</v>
      </c>
      <c r="AE10" s="83">
        <v>1876578</v>
      </c>
      <c r="AF10" s="83">
        <v>1934263</v>
      </c>
    </row>
    <row r="11" spans="1:32" ht="18" customHeight="1" x14ac:dyDescent="0.15">
      <c r="A11" s="19" t="s">
        <v>67</v>
      </c>
      <c r="B11" s="19"/>
      <c r="C11" s="15"/>
      <c r="D11" s="15">
        <v>157334</v>
      </c>
      <c r="E11" s="15">
        <v>106642</v>
      </c>
      <c r="F11" s="15">
        <v>30285</v>
      </c>
      <c r="G11" s="15">
        <v>120178</v>
      </c>
      <c r="H11" s="15">
        <v>73048</v>
      </c>
      <c r="I11" s="15">
        <v>58271</v>
      </c>
      <c r="J11" s="17">
        <v>55020</v>
      </c>
      <c r="K11" s="17">
        <v>51441</v>
      </c>
      <c r="L11" s="19">
        <v>54730</v>
      </c>
      <c r="M11" s="19">
        <v>73421</v>
      </c>
      <c r="N11" s="19">
        <v>73708</v>
      </c>
      <c r="O11" s="19">
        <v>88421</v>
      </c>
      <c r="P11" s="19">
        <v>95787</v>
      </c>
      <c r="Q11" s="19">
        <v>68407</v>
      </c>
      <c r="R11" s="19">
        <v>68727</v>
      </c>
      <c r="S11" s="19">
        <v>62868</v>
      </c>
      <c r="T11" s="19">
        <v>52628</v>
      </c>
      <c r="U11" s="19">
        <v>59395</v>
      </c>
      <c r="V11" s="19">
        <v>57753</v>
      </c>
      <c r="W11" s="19">
        <v>54418</v>
      </c>
      <c r="X11" s="19">
        <v>50418</v>
      </c>
      <c r="Y11" s="83">
        <v>52813</v>
      </c>
      <c r="Z11" s="83">
        <v>72406</v>
      </c>
      <c r="AA11" s="83">
        <v>58463</v>
      </c>
      <c r="AB11" s="83">
        <v>54573</v>
      </c>
      <c r="AC11" s="83">
        <v>58397</v>
      </c>
      <c r="AD11" s="83">
        <v>62834</v>
      </c>
      <c r="AE11" s="83">
        <v>75684</v>
      </c>
      <c r="AF11" s="83">
        <v>61880</v>
      </c>
    </row>
    <row r="12" spans="1:32" ht="18" customHeight="1" x14ac:dyDescent="0.15">
      <c r="A12" s="19" t="s">
        <v>68</v>
      </c>
      <c r="B12" s="19"/>
      <c r="C12" s="15"/>
      <c r="D12" s="15">
        <v>886870</v>
      </c>
      <c r="E12" s="15">
        <v>975843</v>
      </c>
      <c r="F12" s="15">
        <v>1220539</v>
      </c>
      <c r="G12" s="15">
        <v>1096626</v>
      </c>
      <c r="H12" s="15">
        <v>1086073</v>
      </c>
      <c r="I12" s="15">
        <v>1349042</v>
      </c>
      <c r="J12" s="17">
        <v>1355520</v>
      </c>
      <c r="K12" s="17">
        <v>1222775</v>
      </c>
      <c r="L12" s="19">
        <v>1400573</v>
      </c>
      <c r="M12" s="19">
        <v>1273362</v>
      </c>
      <c r="N12" s="19">
        <v>1388024</v>
      </c>
      <c r="O12" s="19">
        <v>1408458</v>
      </c>
      <c r="P12" s="19">
        <v>1525387</v>
      </c>
      <c r="Q12" s="19">
        <v>1518995</v>
      </c>
      <c r="R12" s="19">
        <v>1525277</v>
      </c>
      <c r="S12" s="19">
        <v>1590604</v>
      </c>
      <c r="T12" s="19">
        <v>1580085</v>
      </c>
      <c r="U12" s="19">
        <v>1549832</v>
      </c>
      <c r="V12" s="19">
        <v>2009446</v>
      </c>
      <c r="W12" s="19">
        <v>1587993</v>
      </c>
      <c r="X12" s="19">
        <v>1592193</v>
      </c>
      <c r="Y12" s="83">
        <v>1681412</v>
      </c>
      <c r="Z12" s="83">
        <v>1750396</v>
      </c>
      <c r="AA12" s="83">
        <v>2450662</v>
      </c>
      <c r="AB12" s="83">
        <v>2333077</v>
      </c>
      <c r="AC12" s="83">
        <v>2094493</v>
      </c>
      <c r="AD12" s="83">
        <v>1927619</v>
      </c>
      <c r="AE12" s="83">
        <v>1659596</v>
      </c>
      <c r="AF12" s="83">
        <v>1836438</v>
      </c>
    </row>
    <row r="13" spans="1:32" ht="18" customHeight="1" x14ac:dyDescent="0.15">
      <c r="A13" s="19" t="s">
        <v>69</v>
      </c>
      <c r="B13" s="19"/>
      <c r="C13" s="15"/>
      <c r="D13" s="15">
        <v>498334</v>
      </c>
      <c r="E13" s="15">
        <v>530777</v>
      </c>
      <c r="F13" s="15">
        <v>609958</v>
      </c>
      <c r="G13" s="15">
        <v>615642</v>
      </c>
      <c r="H13" s="15">
        <v>624129</v>
      </c>
      <c r="I13" s="15">
        <v>671678</v>
      </c>
      <c r="J13" s="17">
        <v>681980</v>
      </c>
      <c r="K13" s="17">
        <v>709370</v>
      </c>
      <c r="L13" s="19">
        <v>726036</v>
      </c>
      <c r="M13" s="19">
        <v>759276</v>
      </c>
      <c r="N13" s="19">
        <v>814617</v>
      </c>
      <c r="O13" s="19">
        <v>833565</v>
      </c>
      <c r="P13" s="19">
        <v>963233</v>
      </c>
      <c r="Q13" s="19">
        <v>1019422</v>
      </c>
      <c r="R13" s="19">
        <v>987029</v>
      </c>
      <c r="S13" s="19">
        <v>1118293</v>
      </c>
      <c r="T13" s="19">
        <v>1124381</v>
      </c>
      <c r="U13" s="19">
        <v>1079918</v>
      </c>
      <c r="V13" s="19">
        <v>1083744</v>
      </c>
      <c r="W13" s="19">
        <v>1069517</v>
      </c>
      <c r="X13" s="19">
        <v>1119411</v>
      </c>
      <c r="Y13" s="83">
        <v>1001263</v>
      </c>
      <c r="Z13" s="83">
        <v>1056287</v>
      </c>
      <c r="AA13" s="83">
        <v>1083817</v>
      </c>
      <c r="AB13" s="83">
        <v>1106366</v>
      </c>
      <c r="AC13" s="83">
        <v>1051870</v>
      </c>
      <c r="AD13" s="83">
        <v>970995</v>
      </c>
      <c r="AE13" s="83">
        <v>922799</v>
      </c>
      <c r="AF13" s="83">
        <v>1056976</v>
      </c>
    </row>
    <row r="14" spans="1:32" ht="18" customHeight="1" x14ac:dyDescent="0.15">
      <c r="A14" s="19" t="s">
        <v>70</v>
      </c>
      <c r="B14" s="19"/>
      <c r="C14" s="15"/>
      <c r="D14" s="15">
        <v>410779</v>
      </c>
      <c r="E14" s="15">
        <v>651544</v>
      </c>
      <c r="F14" s="15">
        <v>339123</v>
      </c>
      <c r="G14" s="15">
        <v>352478</v>
      </c>
      <c r="H14" s="15">
        <v>357440</v>
      </c>
      <c r="I14" s="15">
        <v>483883</v>
      </c>
      <c r="J14" s="17">
        <v>590389</v>
      </c>
      <c r="K14" s="17">
        <v>478842</v>
      </c>
      <c r="L14" s="19">
        <v>510050</v>
      </c>
      <c r="M14" s="19">
        <v>625091</v>
      </c>
      <c r="N14" s="19">
        <v>658542</v>
      </c>
      <c r="O14" s="19">
        <v>600374</v>
      </c>
      <c r="P14" s="19">
        <v>677813</v>
      </c>
      <c r="Q14" s="19">
        <v>734655</v>
      </c>
      <c r="R14" s="19">
        <v>839958</v>
      </c>
      <c r="S14" s="19">
        <v>841400</v>
      </c>
      <c r="T14" s="19">
        <v>823601</v>
      </c>
      <c r="U14" s="19">
        <v>902414</v>
      </c>
      <c r="V14" s="19">
        <v>914185</v>
      </c>
      <c r="W14" s="19">
        <v>970641</v>
      </c>
      <c r="X14" s="19">
        <v>1074025</v>
      </c>
      <c r="Y14" s="83">
        <v>1077400</v>
      </c>
      <c r="Z14" s="83">
        <v>1036971</v>
      </c>
      <c r="AA14" s="83">
        <v>1076218</v>
      </c>
      <c r="AB14" s="83">
        <v>1216010</v>
      </c>
      <c r="AC14" s="83">
        <v>1213395</v>
      </c>
      <c r="AD14" s="83">
        <v>1296555</v>
      </c>
      <c r="AE14" s="83">
        <v>1320905</v>
      </c>
      <c r="AF14" s="83">
        <v>1303476</v>
      </c>
    </row>
    <row r="15" spans="1:32" ht="18" customHeight="1" x14ac:dyDescent="0.15">
      <c r="A15" s="19" t="s">
        <v>71</v>
      </c>
      <c r="B15" s="19"/>
      <c r="C15" s="15"/>
      <c r="D15" s="15">
        <v>1185121</v>
      </c>
      <c r="E15" s="15">
        <v>605891</v>
      </c>
      <c r="F15" s="15">
        <v>264824</v>
      </c>
      <c r="G15" s="15">
        <v>640324</v>
      </c>
      <c r="H15" s="15">
        <v>122780</v>
      </c>
      <c r="I15" s="15">
        <v>118760</v>
      </c>
      <c r="J15" s="17">
        <v>219810</v>
      </c>
      <c r="K15" s="16">
        <v>463930</v>
      </c>
      <c r="L15" s="19">
        <v>560649</v>
      </c>
      <c r="M15" s="19">
        <v>325375</v>
      </c>
      <c r="N15" s="19">
        <v>60409</v>
      </c>
      <c r="O15" s="19">
        <v>325277</v>
      </c>
      <c r="P15" s="19">
        <v>102830</v>
      </c>
      <c r="Q15" s="19">
        <v>125727</v>
      </c>
      <c r="R15" s="19">
        <v>160551</v>
      </c>
      <c r="S15" s="19">
        <v>101100</v>
      </c>
      <c r="T15" s="19">
        <v>139690</v>
      </c>
      <c r="U15" s="19">
        <v>112398</v>
      </c>
      <c r="V15" s="19">
        <v>229908</v>
      </c>
      <c r="W15" s="19">
        <v>385761</v>
      </c>
      <c r="X15" s="19">
        <v>232454</v>
      </c>
      <c r="Y15" s="83">
        <v>19474</v>
      </c>
      <c r="Z15" s="83">
        <v>34295</v>
      </c>
      <c r="AA15" s="83">
        <v>19015</v>
      </c>
      <c r="AB15" s="83">
        <v>165609</v>
      </c>
      <c r="AC15" s="83">
        <v>865890</v>
      </c>
      <c r="AD15" s="83">
        <v>777690</v>
      </c>
      <c r="AE15" s="83">
        <v>577830</v>
      </c>
      <c r="AF15" s="83">
        <v>846034</v>
      </c>
    </row>
    <row r="16" spans="1:32" ht="18" customHeight="1" x14ac:dyDescent="0.15">
      <c r="A16" s="19" t="s">
        <v>72</v>
      </c>
      <c r="B16" s="19"/>
      <c r="C16" s="15"/>
      <c r="D16" s="15">
        <v>86374</v>
      </c>
      <c r="E16" s="15">
        <v>147134</v>
      </c>
      <c r="F16" s="15">
        <v>197134</v>
      </c>
      <c r="G16" s="15">
        <v>111422</v>
      </c>
      <c r="H16" s="15">
        <v>131491</v>
      </c>
      <c r="I16" s="15">
        <v>104426</v>
      </c>
      <c r="J16" s="17">
        <v>100000</v>
      </c>
      <c r="K16" s="16">
        <v>110320</v>
      </c>
      <c r="L16" s="19">
        <v>110320</v>
      </c>
      <c r="M16" s="19">
        <v>110320</v>
      </c>
      <c r="N16" s="19">
        <v>120000</v>
      </c>
      <c r="O16" s="19">
        <v>130000</v>
      </c>
      <c r="P16" s="19">
        <v>240000</v>
      </c>
      <c r="Q16" s="19">
        <v>240000</v>
      </c>
      <c r="R16" s="19">
        <v>240000</v>
      </c>
      <c r="S16" s="19">
        <v>140000</v>
      </c>
      <c r="T16" s="19">
        <v>150000</v>
      </c>
      <c r="U16" s="19">
        <v>302000</v>
      </c>
      <c r="V16" s="19">
        <v>300000</v>
      </c>
      <c r="W16" s="19">
        <v>300000</v>
      </c>
      <c r="X16" s="19">
        <v>308700</v>
      </c>
      <c r="Y16" s="83">
        <v>300000</v>
      </c>
      <c r="Z16" s="83">
        <v>300000</v>
      </c>
      <c r="AA16" s="83">
        <v>300000</v>
      </c>
      <c r="AB16" s="83">
        <v>300000</v>
      </c>
      <c r="AC16" s="83">
        <v>320000</v>
      </c>
      <c r="AD16" s="83">
        <v>307000</v>
      </c>
      <c r="AE16" s="83">
        <v>306823</v>
      </c>
      <c r="AF16" s="83">
        <v>288116</v>
      </c>
    </row>
    <row r="17" spans="1:32" ht="18" customHeight="1" x14ac:dyDescent="0.15">
      <c r="A17" s="19" t="s">
        <v>80</v>
      </c>
      <c r="B17" s="19"/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</row>
    <row r="18" spans="1:32" ht="18" customHeight="1" x14ac:dyDescent="0.15">
      <c r="A18" s="19" t="s">
        <v>176</v>
      </c>
      <c r="B18" s="19"/>
      <c r="C18" s="15"/>
      <c r="D18" s="15">
        <v>2698896</v>
      </c>
      <c r="E18" s="15">
        <v>3705853</v>
      </c>
      <c r="F18" s="15">
        <v>4887428</v>
      </c>
      <c r="G18" s="15">
        <v>3099159</v>
      </c>
      <c r="H18" s="15">
        <v>4681235</v>
      </c>
      <c r="I18" s="15">
        <v>3738624</v>
      </c>
      <c r="J18" s="17">
        <v>3518766</v>
      </c>
      <c r="K18" s="16">
        <v>2633038</v>
      </c>
      <c r="L18" s="19">
        <v>2607413</v>
      </c>
      <c r="M18" s="19">
        <v>3354415</v>
      </c>
      <c r="N18" s="19">
        <v>2722430</v>
      </c>
      <c r="O18" s="19">
        <v>2593106</v>
      </c>
      <c r="P18" s="19">
        <v>2070578</v>
      </c>
      <c r="Q18" s="19">
        <v>1808016</v>
      </c>
      <c r="R18" s="19">
        <v>2493530</v>
      </c>
      <c r="S18" s="19">
        <v>1345933</v>
      </c>
      <c r="T18" s="19">
        <v>1000881</v>
      </c>
      <c r="U18" s="19">
        <v>1102266</v>
      </c>
      <c r="V18" s="19">
        <v>1434505</v>
      </c>
      <c r="W18" s="19">
        <v>2374675</v>
      </c>
      <c r="X18" s="19">
        <v>1255476</v>
      </c>
      <c r="Y18" s="83">
        <v>859975</v>
      </c>
      <c r="Z18" s="83">
        <v>2055346</v>
      </c>
      <c r="AA18" s="83">
        <v>3608456</v>
      </c>
      <c r="AB18" s="83">
        <v>3381995</v>
      </c>
      <c r="AC18" s="83">
        <v>1663627</v>
      </c>
      <c r="AD18" s="83">
        <v>1602485</v>
      </c>
      <c r="AE18" s="83">
        <v>962861</v>
      </c>
      <c r="AF18" s="83">
        <v>1176751</v>
      </c>
    </row>
    <row r="19" spans="1:32" ht="18" customHeight="1" x14ac:dyDescent="0.15">
      <c r="A19" s="19" t="s">
        <v>74</v>
      </c>
      <c r="B19" s="19"/>
      <c r="C19" s="15"/>
      <c r="D19" s="15">
        <v>916312</v>
      </c>
      <c r="E19" s="15">
        <v>897408</v>
      </c>
      <c r="F19" s="15">
        <v>1368812</v>
      </c>
      <c r="G19" s="15">
        <v>1054133</v>
      </c>
      <c r="H19" s="15">
        <v>1745094</v>
      </c>
      <c r="I19" s="15">
        <v>1597023</v>
      </c>
      <c r="J19" s="17">
        <v>1516907</v>
      </c>
      <c r="K19" s="16">
        <v>1454005</v>
      </c>
      <c r="L19" s="19">
        <v>1588714</v>
      </c>
      <c r="M19" s="19">
        <v>1588830</v>
      </c>
      <c r="N19" s="19">
        <v>1089136</v>
      </c>
      <c r="O19" s="19">
        <v>933288</v>
      </c>
      <c r="P19" s="19">
        <v>564369</v>
      </c>
      <c r="Q19" s="19">
        <v>370889</v>
      </c>
      <c r="R19" s="19">
        <v>462726</v>
      </c>
      <c r="S19" s="19">
        <v>560492</v>
      </c>
      <c r="T19" s="19">
        <v>470758</v>
      </c>
      <c r="U19" s="19">
        <v>538731</v>
      </c>
      <c r="V19" s="19">
        <v>734919</v>
      </c>
      <c r="W19" s="19">
        <v>1582165</v>
      </c>
      <c r="X19" s="19">
        <v>664692</v>
      </c>
      <c r="Y19" s="83">
        <v>203724</v>
      </c>
      <c r="Z19" s="83">
        <v>1216493</v>
      </c>
      <c r="AA19" s="83">
        <v>2276291</v>
      </c>
      <c r="AB19" s="83">
        <v>2668356</v>
      </c>
      <c r="AC19" s="83">
        <v>557090</v>
      </c>
      <c r="AD19" s="83">
        <v>978003</v>
      </c>
      <c r="AE19" s="83">
        <v>391490</v>
      </c>
      <c r="AF19" s="83">
        <v>499440</v>
      </c>
    </row>
    <row r="20" spans="1:32" ht="18" customHeight="1" x14ac:dyDescent="0.15">
      <c r="A20" s="19" t="s">
        <v>75</v>
      </c>
      <c r="B20" s="19"/>
      <c r="C20" s="15"/>
      <c r="D20" s="15">
        <v>1631039</v>
      </c>
      <c r="E20" s="15">
        <v>2671433</v>
      </c>
      <c r="F20" s="15">
        <v>3393902</v>
      </c>
      <c r="G20" s="15">
        <v>1866356</v>
      </c>
      <c r="H20" s="15">
        <v>2782800</v>
      </c>
      <c r="I20" s="15">
        <v>2030068</v>
      </c>
      <c r="J20" s="17">
        <v>1870045</v>
      </c>
      <c r="K20" s="16">
        <v>1060047</v>
      </c>
      <c r="L20" s="19">
        <v>890763</v>
      </c>
      <c r="M20" s="19">
        <v>1624726</v>
      </c>
      <c r="N20" s="19">
        <v>1521400</v>
      </c>
      <c r="O20" s="19">
        <v>1576284</v>
      </c>
      <c r="P20" s="19">
        <v>1439630</v>
      </c>
      <c r="Q20" s="19">
        <v>1336527</v>
      </c>
      <c r="R20" s="19">
        <v>1980222</v>
      </c>
      <c r="S20" s="19">
        <v>725831</v>
      </c>
      <c r="T20" s="19">
        <v>478000</v>
      </c>
      <c r="U20" s="19">
        <v>498160</v>
      </c>
      <c r="V20" s="19">
        <v>618627</v>
      </c>
      <c r="W20" s="19">
        <v>733778</v>
      </c>
      <c r="X20" s="19">
        <v>531941</v>
      </c>
      <c r="Y20" s="83">
        <v>598620</v>
      </c>
      <c r="Z20" s="83">
        <v>806019</v>
      </c>
      <c r="AA20" s="83">
        <v>1276709</v>
      </c>
      <c r="AB20" s="83">
        <v>667936</v>
      </c>
      <c r="AC20" s="83">
        <v>1048754</v>
      </c>
      <c r="AD20" s="83">
        <v>602791</v>
      </c>
      <c r="AE20" s="83">
        <v>552558</v>
      </c>
      <c r="AF20" s="83">
        <v>672713</v>
      </c>
    </row>
    <row r="21" spans="1:32" ht="18" customHeight="1" x14ac:dyDescent="0.15">
      <c r="A21" s="19" t="s">
        <v>177</v>
      </c>
      <c r="B21" s="19"/>
      <c r="C21" s="15"/>
      <c r="D21" s="15">
        <v>77447</v>
      </c>
      <c r="E21" s="15">
        <v>17746</v>
      </c>
      <c r="F21" s="15">
        <v>8978</v>
      </c>
      <c r="G21" s="15">
        <v>34776</v>
      </c>
      <c r="H21" s="15">
        <v>10711</v>
      </c>
      <c r="I21" s="15">
        <v>887</v>
      </c>
      <c r="J21" s="17">
        <v>207</v>
      </c>
      <c r="K21" s="16">
        <v>2244380</v>
      </c>
      <c r="L21" s="19">
        <v>8017244</v>
      </c>
      <c r="M21" s="19">
        <v>2772812</v>
      </c>
      <c r="N21" s="19">
        <v>403470</v>
      </c>
      <c r="O21" s="19">
        <v>566299</v>
      </c>
      <c r="P21" s="19">
        <v>24910</v>
      </c>
      <c r="Q21" s="19">
        <v>0</v>
      </c>
      <c r="R21" s="19">
        <v>0</v>
      </c>
      <c r="S21" s="19">
        <v>108566</v>
      </c>
      <c r="T21" s="19">
        <v>0</v>
      </c>
      <c r="U21" s="19">
        <v>7155</v>
      </c>
      <c r="V21" s="19">
        <v>3832</v>
      </c>
      <c r="W21" s="19">
        <v>9593</v>
      </c>
      <c r="X21" s="19">
        <v>998078</v>
      </c>
      <c r="Y21" s="83">
        <v>270417</v>
      </c>
      <c r="Z21" s="83">
        <v>270673</v>
      </c>
      <c r="AA21" s="83">
        <v>79886</v>
      </c>
      <c r="AB21" s="83">
        <v>37230</v>
      </c>
      <c r="AC21" s="83">
        <v>72405</v>
      </c>
      <c r="AD21" s="83">
        <v>4646</v>
      </c>
      <c r="AE21" s="83">
        <v>1414</v>
      </c>
      <c r="AF21" s="83">
        <v>335163</v>
      </c>
    </row>
    <row r="22" spans="1:32" ht="18" customHeight="1" x14ac:dyDescent="0.15">
      <c r="A22" s="19" t="s">
        <v>178</v>
      </c>
      <c r="B22" s="19"/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83">
        <v>0</v>
      </c>
      <c r="Z22" s="83">
        <v>0</v>
      </c>
      <c r="AA22" s="83">
        <v>0</v>
      </c>
      <c r="AB22" s="83">
        <v>0</v>
      </c>
      <c r="AC22" s="83">
        <v>0</v>
      </c>
      <c r="AD22" s="83">
        <v>0</v>
      </c>
      <c r="AE22" s="83">
        <v>0</v>
      </c>
      <c r="AF22" s="83">
        <v>0</v>
      </c>
    </row>
    <row r="23" spans="1:32" ht="18" customHeight="1" x14ac:dyDescent="0.15">
      <c r="A23" s="19" t="s">
        <v>59</v>
      </c>
      <c r="B23" s="19">
        <f t="shared" ref="B23:G23" si="1">SUM(B4:B22)-B5-B8-B9-B13-B19-B20</f>
        <v>0</v>
      </c>
      <c r="C23" s="15">
        <f t="shared" si="1"/>
        <v>0</v>
      </c>
      <c r="D23" s="15">
        <f t="shared" si="1"/>
        <v>9242853</v>
      </c>
      <c r="E23" s="15">
        <f t="shared" si="1"/>
        <v>10219346</v>
      </c>
      <c r="F23" s="15">
        <f t="shared" si="1"/>
        <v>11197584</v>
      </c>
      <c r="G23" s="15">
        <f t="shared" si="1"/>
        <v>9969631</v>
      </c>
      <c r="H23" s="15">
        <f t="shared" ref="H23:N23" si="2">SUM(H4:H22)-H5-H8-H9-H13-H19-H20</f>
        <v>11320721</v>
      </c>
      <c r="I23" s="15">
        <f t="shared" si="2"/>
        <v>11095352</v>
      </c>
      <c r="J23" s="17">
        <f t="shared" si="2"/>
        <v>11117325</v>
      </c>
      <c r="K23" s="16">
        <f t="shared" si="2"/>
        <v>12875344</v>
      </c>
      <c r="L23" s="21">
        <f t="shared" si="2"/>
        <v>18722334</v>
      </c>
      <c r="M23" s="21">
        <f t="shared" si="2"/>
        <v>13781247</v>
      </c>
      <c r="N23" s="21">
        <f t="shared" si="2"/>
        <v>10971977</v>
      </c>
      <c r="O23" s="21">
        <f t="shared" ref="O23:U23" si="3">SUM(O4:O22)-O5-O8-O9-O13-O19-O20</f>
        <v>11357821</v>
      </c>
      <c r="P23" s="21">
        <f t="shared" si="3"/>
        <v>10420945</v>
      </c>
      <c r="Q23" s="21">
        <f t="shared" si="3"/>
        <v>10209626</v>
      </c>
      <c r="R23" s="21">
        <f t="shared" si="3"/>
        <v>11001113</v>
      </c>
      <c r="S23" s="21">
        <f t="shared" si="3"/>
        <v>9842020</v>
      </c>
      <c r="T23" s="21">
        <f t="shared" si="3"/>
        <v>9533822</v>
      </c>
      <c r="U23" s="21">
        <f t="shared" si="3"/>
        <v>9770807</v>
      </c>
      <c r="V23" s="21">
        <f>SUM(V4:V22)-V5-V8-V9-V13-V19-V20</f>
        <v>10833147</v>
      </c>
      <c r="W23" s="21">
        <f>SUM(W4:W22)-W5-W8-W9-W13-W19-W20</f>
        <v>11898353</v>
      </c>
      <c r="X23" s="21">
        <f>SUM(X4:X22)-X5-X8-X9-X13-X19-X20</f>
        <v>11730235</v>
      </c>
      <c r="Y23" s="15">
        <f t="shared" ref="Y23:AB23" si="4">SUM(Y4:Y22)-Y5-Y8-Y9-Y13-Y19-Y20</f>
        <v>10811750</v>
      </c>
      <c r="Z23" s="15">
        <f t="shared" si="4"/>
        <v>11941079</v>
      </c>
      <c r="AA23" s="15">
        <f t="shared" si="4"/>
        <v>15505288</v>
      </c>
      <c r="AB23" s="15">
        <f t="shared" si="4"/>
        <v>14871026</v>
      </c>
      <c r="AC23" s="15">
        <f t="shared" ref="AC23" si="5">SUM(AC4:AC22)-AC5-AC8-AC9-AC13-AC19-AC20</f>
        <v>13320177</v>
      </c>
      <c r="AD23" s="15">
        <f>SUM(AD4:AD22)-AD5-AD8-AD9-AD13-AD19-AD20</f>
        <v>12394981</v>
      </c>
      <c r="AE23" s="15">
        <f>SUM(AE4:AE22)-AE5-AE8-AE9-AE13-AE19-AE20</f>
        <v>11309516</v>
      </c>
      <c r="AF23" s="15">
        <f>SUM(AF4:AF22)-AF5-AF8-AF9-AF13-AF19-AF20</f>
        <v>12468819</v>
      </c>
    </row>
    <row r="24" spans="1:32" ht="18" customHeight="1" x14ac:dyDescent="0.15">
      <c r="A24" s="19" t="s">
        <v>78</v>
      </c>
      <c r="B24" s="19">
        <f t="shared" ref="B24:G24" si="6">SUM(B4:B7)-B5</f>
        <v>0</v>
      </c>
      <c r="C24" s="15">
        <f t="shared" si="6"/>
        <v>0</v>
      </c>
      <c r="D24" s="15">
        <f t="shared" si="6"/>
        <v>2981563</v>
      </c>
      <c r="E24" s="15">
        <f t="shared" si="6"/>
        <v>3115452</v>
      </c>
      <c r="F24" s="15">
        <f t="shared" si="6"/>
        <v>3219577</v>
      </c>
      <c r="G24" s="15">
        <f t="shared" si="6"/>
        <v>3336077</v>
      </c>
      <c r="H24" s="15">
        <f t="shared" ref="H24:M24" si="7">SUM(H4:H7)-H5</f>
        <v>3718188</v>
      </c>
      <c r="I24" s="15">
        <f t="shared" si="7"/>
        <v>3956643</v>
      </c>
      <c r="J24" s="17">
        <f t="shared" si="7"/>
        <v>3977241</v>
      </c>
      <c r="K24" s="16">
        <f t="shared" si="7"/>
        <v>4231968</v>
      </c>
      <c r="L24" s="21">
        <f t="shared" si="7"/>
        <v>4185015</v>
      </c>
      <c r="M24" s="21">
        <f t="shared" si="7"/>
        <v>4007366</v>
      </c>
      <c r="N24" s="21">
        <f t="shared" ref="N24:S24" si="8">SUM(N4:N7)-N5</f>
        <v>4161527</v>
      </c>
      <c r="O24" s="21">
        <f t="shared" si="8"/>
        <v>4260179</v>
      </c>
      <c r="P24" s="21">
        <f t="shared" si="8"/>
        <v>4273814</v>
      </c>
      <c r="Q24" s="21">
        <f t="shared" si="8"/>
        <v>4257740</v>
      </c>
      <c r="R24" s="21">
        <f t="shared" si="8"/>
        <v>4290904</v>
      </c>
      <c r="S24" s="21">
        <f t="shared" si="8"/>
        <v>4344676</v>
      </c>
      <c r="T24" s="21">
        <f>SUM(T4:T7)-T5</f>
        <v>4520307</v>
      </c>
      <c r="U24" s="21">
        <f>SUM(U4:U7)-U5</f>
        <v>4464709</v>
      </c>
      <c r="V24" s="21">
        <f>SUM(V4:V7)-V5</f>
        <v>4419569</v>
      </c>
      <c r="W24" s="21">
        <f>SUM(W4:W7)-W5</f>
        <v>4670097</v>
      </c>
      <c r="X24" s="21">
        <f>SUM(X4:X7)-X5</f>
        <v>4606705</v>
      </c>
      <c r="Y24" s="15">
        <f t="shared" ref="Y24:AB24" si="9">SUM(Y4:Y7)-Y5</f>
        <v>4444587</v>
      </c>
      <c r="Z24" s="15">
        <f t="shared" si="9"/>
        <v>4348501</v>
      </c>
      <c r="AA24" s="15">
        <f t="shared" si="9"/>
        <v>4442551</v>
      </c>
      <c r="AB24" s="15">
        <f t="shared" si="9"/>
        <v>4531008</v>
      </c>
      <c r="AC24" s="15">
        <f t="shared" ref="AC24" si="10">SUM(AC4:AC7)-AC5</f>
        <v>4519768</v>
      </c>
      <c r="AD24" s="15">
        <f>SUM(AD4:AD7)-AD5</f>
        <v>4564559</v>
      </c>
      <c r="AE24" s="15">
        <f>SUM(AE4:AE7)-AE5</f>
        <v>4527825</v>
      </c>
      <c r="AF24" s="15">
        <f>SUM(AF4:AF7)-AF5</f>
        <v>4686698</v>
      </c>
    </row>
    <row r="25" spans="1:32" ht="18" customHeight="1" x14ac:dyDescent="0.15">
      <c r="A25" s="19" t="s">
        <v>179</v>
      </c>
      <c r="B25" s="19">
        <f t="shared" ref="B25:G25" si="11">+B18+B21+B22</f>
        <v>0</v>
      </c>
      <c r="C25" s="15">
        <f t="shared" si="11"/>
        <v>0</v>
      </c>
      <c r="D25" s="15">
        <f t="shared" si="11"/>
        <v>2776343</v>
      </c>
      <c r="E25" s="15">
        <f t="shared" si="11"/>
        <v>3723599</v>
      </c>
      <c r="F25" s="15">
        <f t="shared" si="11"/>
        <v>4896406</v>
      </c>
      <c r="G25" s="15">
        <f t="shared" si="11"/>
        <v>3133935</v>
      </c>
      <c r="H25" s="15">
        <f t="shared" ref="H25:M25" si="12">+H18+H21+H22</f>
        <v>4691946</v>
      </c>
      <c r="I25" s="15">
        <f t="shared" si="12"/>
        <v>3739511</v>
      </c>
      <c r="J25" s="17">
        <f t="shared" si="12"/>
        <v>3518973</v>
      </c>
      <c r="K25" s="16">
        <f t="shared" si="12"/>
        <v>4877418</v>
      </c>
      <c r="L25" s="21">
        <f t="shared" si="12"/>
        <v>10624657</v>
      </c>
      <c r="M25" s="21">
        <f t="shared" si="12"/>
        <v>6127227</v>
      </c>
      <c r="N25" s="21">
        <f t="shared" ref="N25:S25" si="13">+N18+N21+N22</f>
        <v>3125900</v>
      </c>
      <c r="O25" s="21">
        <f t="shared" si="13"/>
        <v>3159405</v>
      </c>
      <c r="P25" s="21">
        <f t="shared" si="13"/>
        <v>2095488</v>
      </c>
      <c r="Q25" s="21">
        <f t="shared" si="13"/>
        <v>1808016</v>
      </c>
      <c r="R25" s="21">
        <f t="shared" si="13"/>
        <v>2493530</v>
      </c>
      <c r="S25" s="21">
        <f t="shared" si="13"/>
        <v>1454499</v>
      </c>
      <c r="T25" s="21">
        <f>+T18+T21+T22</f>
        <v>1000881</v>
      </c>
      <c r="U25" s="21">
        <f>+U18+U21+U22</f>
        <v>1109421</v>
      </c>
      <c r="V25" s="21">
        <f>+V18+V21+V22</f>
        <v>1438337</v>
      </c>
      <c r="W25" s="21">
        <f>+W18+W21+W22</f>
        <v>2384268</v>
      </c>
      <c r="X25" s="21">
        <f>+X18+X21+X22</f>
        <v>2253554</v>
      </c>
      <c r="Y25" s="15">
        <f t="shared" ref="Y25:AB25" si="14">+Y18+Y21+Y22</f>
        <v>1130392</v>
      </c>
      <c r="Z25" s="15">
        <f t="shared" si="14"/>
        <v>2326019</v>
      </c>
      <c r="AA25" s="15">
        <f t="shared" si="14"/>
        <v>3688342</v>
      </c>
      <c r="AB25" s="15">
        <f t="shared" si="14"/>
        <v>3419225</v>
      </c>
      <c r="AC25" s="15">
        <f t="shared" ref="AC25:AD25" si="15">+AC18+AC21+AC22</f>
        <v>1736032</v>
      </c>
      <c r="AD25" s="15">
        <f t="shared" si="15"/>
        <v>1607131</v>
      </c>
      <c r="AE25" s="15">
        <f t="shared" ref="AE25" si="16">+AE18+AE21+AE22</f>
        <v>964275</v>
      </c>
      <c r="AF25" s="15">
        <f t="shared" ref="AF25" si="17">+AF18+AF21+AF22</f>
        <v>1511914</v>
      </c>
    </row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2">
      <c r="A29" s="33" t="s">
        <v>99</v>
      </c>
      <c r="K29" s="34" t="str">
        <f>財政指標!$L$1</f>
        <v>那須町</v>
      </c>
      <c r="M29" s="34"/>
      <c r="P29" s="34"/>
      <c r="R29" s="34"/>
      <c r="S29" s="34"/>
      <c r="T29" s="34"/>
      <c r="U29" s="34" t="str">
        <f>財政指標!$L$1</f>
        <v>那須町</v>
      </c>
      <c r="W29" s="34"/>
      <c r="X29" s="34"/>
      <c r="Y29" s="34"/>
      <c r="Z29" s="34"/>
      <c r="AA29" s="34"/>
      <c r="AB29" s="34"/>
      <c r="AC29" s="34"/>
      <c r="AE29" s="34" t="str">
        <f>財政指標!$L$1</f>
        <v>那須町</v>
      </c>
    </row>
    <row r="30" spans="1:32" ht="18" customHeight="1" x14ac:dyDescent="0.15">
      <c r="K30" s="18"/>
      <c r="L30" s="18" t="s">
        <v>250</v>
      </c>
      <c r="V30" s="18" t="s">
        <v>250</v>
      </c>
      <c r="AF30" s="18" t="s">
        <v>250</v>
      </c>
    </row>
    <row r="31" spans="1:32" s="82" customFormat="1" ht="18" customHeight="1" x14ac:dyDescent="0.2">
      <c r="A31" s="53"/>
      <c r="B31" s="81" t="s">
        <v>10</v>
      </c>
      <c r="C31" s="53" t="s">
        <v>9</v>
      </c>
      <c r="D31" s="53" t="s">
        <v>8</v>
      </c>
      <c r="E31" s="53" t="s">
        <v>7</v>
      </c>
      <c r="F31" s="53" t="s">
        <v>6</v>
      </c>
      <c r="G31" s="53" t="s">
        <v>5</v>
      </c>
      <c r="H31" s="53" t="s">
        <v>4</v>
      </c>
      <c r="I31" s="53" t="s">
        <v>3</v>
      </c>
      <c r="J31" s="54" t="s">
        <v>165</v>
      </c>
      <c r="K31" s="54" t="s">
        <v>166</v>
      </c>
      <c r="L31" s="53" t="s">
        <v>83</v>
      </c>
      <c r="M31" s="58" t="s">
        <v>174</v>
      </c>
      <c r="N31" s="58" t="s">
        <v>182</v>
      </c>
      <c r="O31" s="48" t="s">
        <v>187</v>
      </c>
      <c r="P31" s="48" t="s">
        <v>188</v>
      </c>
      <c r="Q31" s="48" t="s">
        <v>194</v>
      </c>
      <c r="R31" s="48" t="s">
        <v>205</v>
      </c>
      <c r="S31" s="48" t="s">
        <v>207</v>
      </c>
      <c r="T31" s="48" t="s">
        <v>217</v>
      </c>
      <c r="U31" s="48" t="s">
        <v>220</v>
      </c>
      <c r="V31" s="48" t="s">
        <v>222</v>
      </c>
      <c r="W31" s="48" t="s">
        <v>223</v>
      </c>
      <c r="X31" s="48" t="s">
        <v>225</v>
      </c>
      <c r="Y31" s="48" t="s">
        <v>228</v>
      </c>
      <c r="Z31" s="48" t="s">
        <v>229</v>
      </c>
      <c r="AA31" s="48" t="s">
        <v>230</v>
      </c>
      <c r="AB31" s="48" t="s">
        <v>231</v>
      </c>
      <c r="AC31" s="48" t="s">
        <v>238</v>
      </c>
      <c r="AD31" s="48" t="s">
        <v>244</v>
      </c>
      <c r="AE31" s="48" t="str">
        <f>AE3</f>
        <v>１８(H30)</v>
      </c>
      <c r="AF31" s="48" t="str">
        <f>AF3</f>
        <v>１９(R1)</v>
      </c>
    </row>
    <row r="32" spans="1:32" ht="18" customHeight="1" x14ac:dyDescent="0.15">
      <c r="A32" s="19" t="s">
        <v>60</v>
      </c>
      <c r="B32" s="35" t="e">
        <f>B4/B$23*100</f>
        <v>#DIV/0!</v>
      </c>
      <c r="C32" s="35" t="e">
        <f>C4/C$23*100</f>
        <v>#DIV/0!</v>
      </c>
      <c r="D32" s="35">
        <f>D4/D$23*100</f>
        <v>24.609306239101713</v>
      </c>
      <c r="E32" s="35">
        <f>E4/E$23*100</f>
        <v>23.347218109652026</v>
      </c>
      <c r="F32" s="35">
        <f>F4/F$23*100</f>
        <v>22.021580726699614</v>
      </c>
      <c r="G32" s="35">
        <f>G4/G$23*100</f>
        <v>25.497673885823858</v>
      </c>
      <c r="H32" s="35">
        <f>H4/H$23*100</f>
        <v>22.831673000332753</v>
      </c>
      <c r="I32" s="35">
        <f>I4/I$23*100</f>
        <v>24.488317270150599</v>
      </c>
      <c r="J32" s="35">
        <f>J4/J$23*100</f>
        <v>24.461621837987106</v>
      </c>
      <c r="K32" s="35">
        <f>K4/K$23*100</f>
        <v>21.787495541866686</v>
      </c>
      <c r="L32" s="35">
        <f>L4/L$23*100</f>
        <v>14.578412071913682</v>
      </c>
      <c r="M32" s="35">
        <f>M4/M$23*100</f>
        <v>19.818562137374069</v>
      </c>
      <c r="N32" s="35">
        <f>N4/N$23*100</f>
        <v>25.140810995137887</v>
      </c>
      <c r="O32" s="35">
        <f>O4/O$23*100</f>
        <v>24.245935906191864</v>
      </c>
      <c r="P32" s="35">
        <f>P4/P$23*100</f>
        <v>25.713445373716109</v>
      </c>
      <c r="Q32" s="35">
        <f>Q4/Q$23*100</f>
        <v>25.559858901785432</v>
      </c>
      <c r="R32" s="35">
        <f>R4/R$23*100</f>
        <v>22.881012130318087</v>
      </c>
      <c r="S32" s="35">
        <f>S4/S$23*100</f>
        <v>25.239554481701926</v>
      </c>
      <c r="T32" s="35">
        <f>T4/T$23*100</f>
        <v>25.842731278179937</v>
      </c>
      <c r="U32" s="35">
        <f>U4/U$23*100</f>
        <v>24.151822873995975</v>
      </c>
      <c r="V32" s="35">
        <f>V4/V$23*100</f>
        <v>20.96867143037937</v>
      </c>
      <c r="W32" s="35">
        <f>W4/W$23*100</f>
        <v>18.669852877957144</v>
      </c>
      <c r="X32" s="35">
        <f>X4/X$23*100</f>
        <v>18.742548636067394</v>
      </c>
      <c r="Y32" s="84">
        <f>Y4/Y$23*100</f>
        <v>19.502300737623418</v>
      </c>
      <c r="Z32" s="84">
        <f>Z4/Z$23*100</f>
        <v>17.256941353457258</v>
      </c>
      <c r="AA32" s="84">
        <f>AA4/AA$23*100</f>
        <v>13.647040932100069</v>
      </c>
      <c r="AB32" s="84">
        <f>AB4/AB$23*100</f>
        <v>14.269439109312296</v>
      </c>
      <c r="AC32" s="84">
        <f>AC4/AC$23*100</f>
        <v>15.487962359659335</v>
      </c>
      <c r="AD32" s="84">
        <f>AD4/AD$23*100</f>
        <v>16.57963009382588</v>
      </c>
      <c r="AE32" s="84">
        <f>AE4/AE$23*100</f>
        <v>17.861728123467</v>
      </c>
      <c r="AF32" s="84">
        <f>AF4/AF$23*100</f>
        <v>16.518332650429844</v>
      </c>
    </row>
    <row r="33" spans="1:32" ht="18" customHeight="1" x14ac:dyDescent="0.15">
      <c r="A33" s="19" t="s">
        <v>61</v>
      </c>
      <c r="B33" s="35" t="e">
        <f>B5/B$23*100</f>
        <v>#DIV/0!</v>
      </c>
      <c r="C33" s="35" t="e">
        <f>C5/C$23*100</f>
        <v>#DIV/0!</v>
      </c>
      <c r="D33" s="35">
        <f>D5/D$23*100</f>
        <v>17.464791444806057</v>
      </c>
      <c r="E33" s="35">
        <f>E5/E$23*100</f>
        <v>16.492943873316353</v>
      </c>
      <c r="F33" s="35">
        <f>F5/F$23*100</f>
        <v>15.651831680834007</v>
      </c>
      <c r="G33" s="35">
        <f>G5/G$23*100</f>
        <v>18.322082331833546</v>
      </c>
      <c r="H33" s="35">
        <f>H5/H$23*100</f>
        <v>16.132638548375144</v>
      </c>
      <c r="I33" s="35">
        <f>I5/I$23*100</f>
        <v>17.301857570629576</v>
      </c>
      <c r="J33" s="35">
        <f>J5/J$23*100</f>
        <v>17.421295140692568</v>
      </c>
      <c r="K33" s="35">
        <f>K5/K$23*100</f>
        <v>15.294558343450863</v>
      </c>
      <c r="L33" s="35">
        <f>L5/L$23*100</f>
        <v>10.267720894200478</v>
      </c>
      <c r="M33" s="35">
        <f>M5/M$23*100</f>
        <v>13.978836603102755</v>
      </c>
      <c r="N33" s="35">
        <f>N5/N$23*100</f>
        <v>17.674818312141923</v>
      </c>
      <c r="O33" s="35">
        <f>O5/O$23*100</f>
        <v>16.721129871654078</v>
      </c>
      <c r="P33" s="35">
        <f>P5/P$23*100</f>
        <v>17.664357695007507</v>
      </c>
      <c r="Q33" s="35">
        <f>Q5/Q$23*100</f>
        <v>17.584601042192926</v>
      </c>
      <c r="R33" s="35">
        <f>R5/R$23*100</f>
        <v>15.604975605650081</v>
      </c>
      <c r="S33" s="35">
        <f>S5/S$23*100</f>
        <v>17.273130922310663</v>
      </c>
      <c r="T33" s="35">
        <f>T5/T$23*100</f>
        <v>17.581301601812999</v>
      </c>
      <c r="U33" s="35">
        <f>U5/U$23*100</f>
        <v>16.362640260932388</v>
      </c>
      <c r="V33" s="35">
        <f>V5/V$23*100</f>
        <v>13.848201265984853</v>
      </c>
      <c r="W33" s="35">
        <f>W5/W$23*100</f>
        <v>12.107389989185899</v>
      </c>
      <c r="X33" s="35">
        <f>X5/X$23*100</f>
        <v>11.855926160047092</v>
      </c>
      <c r="Y33" s="84">
        <f>Y5/Y$23*100</f>
        <v>12.346123430526973</v>
      </c>
      <c r="Z33" s="84">
        <f>Z5/Z$23*100</f>
        <v>10.984400990898727</v>
      </c>
      <c r="AA33" s="84">
        <f>AA5/AA$23*100</f>
        <v>8.7701950457160152</v>
      </c>
      <c r="AB33" s="84">
        <f>AB5/AB$23*100</f>
        <v>9.2234590942144816</v>
      </c>
      <c r="AC33" s="84">
        <f>AC5/AC$23*100</f>
        <v>10.069423251657993</v>
      </c>
      <c r="AD33" s="84">
        <f>AD5/AD$23*100</f>
        <v>10.654877163587424</v>
      </c>
      <c r="AE33" s="84">
        <f>AE5/AE$23*100</f>
        <v>11.350282363984455</v>
      </c>
      <c r="AF33" s="84">
        <f>AF5/AF$23*100</f>
        <v>10.6253848099006</v>
      </c>
    </row>
    <row r="34" spans="1:32" ht="18" customHeight="1" x14ac:dyDescent="0.15">
      <c r="A34" s="19" t="s">
        <v>62</v>
      </c>
      <c r="B34" s="35" t="e">
        <f>B6/B$23*100</f>
        <v>#DIV/0!</v>
      </c>
      <c r="C34" s="35" t="e">
        <f>C6/C$23*100</f>
        <v>#DIV/0!</v>
      </c>
      <c r="D34" s="35">
        <f>D6/D$23*100</f>
        <v>1.4799975721782008</v>
      </c>
      <c r="E34" s="35">
        <f>E6/E$23*100</f>
        <v>1.5612545068931025</v>
      </c>
      <c r="F34" s="35">
        <f>F6/F$23*100</f>
        <v>1.4205742953122744</v>
      </c>
      <c r="G34" s="35">
        <f>G6/G$23*100</f>
        <v>1.5770694020671376</v>
      </c>
      <c r="H34" s="35">
        <f>H6/H$23*100</f>
        <v>3.6849066415469469</v>
      </c>
      <c r="I34" s="35">
        <f>I6/I$23*100</f>
        <v>4.1917552503066151</v>
      </c>
      <c r="J34" s="35">
        <f>J6/J$23*100</f>
        <v>4.5751473488451584</v>
      </c>
      <c r="K34" s="35">
        <f>K6/K$23*100</f>
        <v>4.5837066566920468</v>
      </c>
      <c r="L34" s="35">
        <f>L6/L$23*100</f>
        <v>3.1201558523632791</v>
      </c>
      <c r="M34" s="35">
        <f>M6/M$23*100</f>
        <v>2.6450001222676005</v>
      </c>
      <c r="N34" s="35">
        <f>N6/N$23*100</f>
        <v>3.9016942890055271</v>
      </c>
      <c r="O34" s="35">
        <f>O6/O$23*100</f>
        <v>3.9158743565337053</v>
      </c>
      <c r="P34" s="35">
        <f>P6/P$23*100</f>
        <v>5.7205656492765291</v>
      </c>
      <c r="Q34" s="35">
        <f>Q6/Q$23*100</f>
        <v>6.2178967182539306</v>
      </c>
      <c r="R34" s="35">
        <f>R6/R$23*100</f>
        <v>6.3818815423493964</v>
      </c>
      <c r="S34" s="35">
        <f>S6/S$23*100</f>
        <v>7.3407593156689375</v>
      </c>
      <c r="T34" s="35">
        <f>T6/T$23*100</f>
        <v>8.1375653961234011</v>
      </c>
      <c r="U34" s="35">
        <f>U6/U$23*100</f>
        <v>8.3572114360666419</v>
      </c>
      <c r="V34" s="35">
        <f>V6/V$23*100</f>
        <v>8.4422928997455688</v>
      </c>
      <c r="W34" s="35">
        <f>W6/W$23*100</f>
        <v>10.266883156013273</v>
      </c>
      <c r="X34" s="35">
        <f>X6/X$23*100</f>
        <v>11.056564510429672</v>
      </c>
      <c r="Y34" s="84">
        <f>Y6/Y$23*100</f>
        <v>11.590232848521284</v>
      </c>
      <c r="Z34" s="84">
        <f>Z6/Z$23*100</f>
        <v>10.106465253265638</v>
      </c>
      <c r="AA34" s="84">
        <f>AA6/AA$23*100</f>
        <v>8.1217711015751526</v>
      </c>
      <c r="AB34" s="84">
        <f>AB6/AB$23*100</f>
        <v>9.0688429971139843</v>
      </c>
      <c r="AC34" s="84">
        <f>AC6/AC$23*100</f>
        <v>10.698911883828572</v>
      </c>
      <c r="AD34" s="84">
        <f>AD6/AD$23*100</f>
        <v>11.948917065705869</v>
      </c>
      <c r="AE34" s="84">
        <f>AE6/AE$23*100</f>
        <v>13.209857963859815</v>
      </c>
      <c r="AF34" s="84">
        <f>AF6/AF$23*100</f>
        <v>12.653034742103483</v>
      </c>
    </row>
    <row r="35" spans="1:32" ht="18" customHeight="1" x14ac:dyDescent="0.15">
      <c r="A35" s="19" t="s">
        <v>63</v>
      </c>
      <c r="B35" s="35" t="e">
        <f>B7/B$23*100</f>
        <v>#DIV/0!</v>
      </c>
      <c r="C35" s="35" t="e">
        <f>C7/C$23*100</f>
        <v>#DIV/0!</v>
      </c>
      <c r="D35" s="35">
        <f>D7/D$23*100</f>
        <v>6.1687338314262918</v>
      </c>
      <c r="E35" s="35">
        <f>E7/E$23*100</f>
        <v>5.5773529930388897</v>
      </c>
      <c r="F35" s="35">
        <f>F7/F$23*100</f>
        <v>5.3102705012081177</v>
      </c>
      <c r="G35" s="35">
        <f>G7/G$23*100</f>
        <v>6.3876486501857492</v>
      </c>
      <c r="H35" s="35">
        <f>H7/H$23*100</f>
        <v>6.3275121787737723</v>
      </c>
      <c r="I35" s="35">
        <f>I7/I$23*100</f>
        <v>6.9802922881581413</v>
      </c>
      <c r="J35" s="35">
        <f>J7/J$23*100</f>
        <v>6.7383925539641956</v>
      </c>
      <c r="K35" s="35">
        <f>K7/K$23*100</f>
        <v>6.4975739677324356</v>
      </c>
      <c r="L35" s="35">
        <f>L7/L$23*100</f>
        <v>4.6544944663416432</v>
      </c>
      <c r="M35" s="35">
        <f>M7/M$23*100</f>
        <v>6.6148368141141365</v>
      </c>
      <c r="N35" s="35">
        <f>N7/N$23*100</f>
        <v>8.886183410701646</v>
      </c>
      <c r="O35" s="35">
        <f>O7/O$23*100</f>
        <v>9.346960125538164</v>
      </c>
      <c r="P35" s="35">
        <f>P7/P$23*100</f>
        <v>9.5777590228141509</v>
      </c>
      <c r="Q35" s="35">
        <f>Q7/Q$23*100</f>
        <v>9.9254370336386462</v>
      </c>
      <c r="R35" s="35">
        <f>R7/R$23*100</f>
        <v>9.7413779860274143</v>
      </c>
      <c r="S35" s="35">
        <f>S7/S$23*100</f>
        <v>11.563835472799283</v>
      </c>
      <c r="T35" s="35">
        <f>T7/T$23*100</f>
        <v>13.433080667962964</v>
      </c>
      <c r="U35" s="35">
        <f>U7/U$23*100</f>
        <v>13.185338734047249</v>
      </c>
      <c r="V35" s="35">
        <f>V7/V$23*100</f>
        <v>11.385758911976362</v>
      </c>
      <c r="W35" s="35">
        <f>W7/W$23*100</f>
        <v>10.313208895382411</v>
      </c>
      <c r="X35" s="35">
        <f>X7/X$23*100</f>
        <v>9.4729474729193406</v>
      </c>
      <c r="Y35" s="84">
        <f>Y7/Y$23*100</f>
        <v>10.016324831780238</v>
      </c>
      <c r="Z35" s="84">
        <f>Z7/Z$23*100</f>
        <v>9.0529088702955569</v>
      </c>
      <c r="AA35" s="84">
        <f>AA7/AA$23*100</f>
        <v>6.8830324209392311</v>
      </c>
      <c r="AB35" s="84">
        <f>AB7/AB$23*100</f>
        <v>7.1304158838805076</v>
      </c>
      <c r="AC35" s="84">
        <f>AC7/AC$23*100</f>
        <v>7.7448670539438034</v>
      </c>
      <c r="AD35" s="84">
        <f>AD7/AD$23*100</f>
        <v>8.2973180838276406</v>
      </c>
      <c r="AE35" s="84">
        <f>AE7/AE$23*100</f>
        <v>8.9639468214201212</v>
      </c>
      <c r="AF35" s="84">
        <f>AF7/AF$23*100</f>
        <v>8.4159774875230777</v>
      </c>
    </row>
    <row r="36" spans="1:32" ht="18" customHeight="1" x14ac:dyDescent="0.15">
      <c r="A36" s="19" t="s">
        <v>64</v>
      </c>
      <c r="B36" s="35" t="e">
        <f>B8/B$23*100</f>
        <v>#DIV/0!</v>
      </c>
      <c r="C36" s="35" t="e">
        <f>C8/C$23*100</f>
        <v>#DIV/0!</v>
      </c>
      <c r="D36" s="35">
        <f>D8/D$23*100</f>
        <v>6.1687338314262918</v>
      </c>
      <c r="E36" s="35">
        <f>E8/E$23*100</f>
        <v>5.5773529930388897</v>
      </c>
      <c r="F36" s="35">
        <f>F8/F$23*100</f>
        <v>5.3102705012081177</v>
      </c>
      <c r="G36" s="35">
        <f>G8/G$23*100</f>
        <v>6.3876486501857492</v>
      </c>
      <c r="H36" s="35">
        <f>H8/H$23*100</f>
        <v>6.3275121787737723</v>
      </c>
      <c r="I36" s="35">
        <f>I8/I$23*100</f>
        <v>6.9802922881581413</v>
      </c>
      <c r="J36" s="35">
        <f>J8/J$23*100</f>
        <v>6.7383925539641956</v>
      </c>
      <c r="K36" s="35">
        <f>K8/K$23*100</f>
        <v>6.4975739677324356</v>
      </c>
      <c r="L36" s="35">
        <f>L8/L$23*100</f>
        <v>4.6382304684875297</v>
      </c>
      <c r="M36" s="35">
        <f>M8/M$23*100</f>
        <v>6.6116585821297589</v>
      </c>
      <c r="N36" s="35">
        <f>N8/N$23*100</f>
        <v>8.886183410701646</v>
      </c>
      <c r="O36" s="35">
        <f>O8/O$23*100</f>
        <v>9.346960125538164</v>
      </c>
      <c r="P36" s="35">
        <f>P8/P$23*100</f>
        <v>9.5748706091434119</v>
      </c>
      <c r="Q36" s="35">
        <f>Q8/Q$23*100</f>
        <v>9.9254370336386462</v>
      </c>
      <c r="R36" s="35">
        <f>R8/R$23*100</f>
        <v>9.7413779860274143</v>
      </c>
      <c r="S36" s="35">
        <f>S8/S$23*100</f>
        <v>11.563835472799283</v>
      </c>
      <c r="T36" s="35">
        <f>T8/T$23*100</f>
        <v>13.433080667962964</v>
      </c>
      <c r="U36" s="35">
        <f>U8/U$23*100</f>
        <v>13.185338734047249</v>
      </c>
      <c r="V36" s="35">
        <f>V8/V$23*100</f>
        <v>11.385758911976362</v>
      </c>
      <c r="W36" s="35">
        <f>W8/W$23*100</f>
        <v>10.311183404963696</v>
      </c>
      <c r="X36" s="35">
        <f>X8/X$23*100</f>
        <v>9.4729474729193406</v>
      </c>
      <c r="Y36" s="84">
        <f>Y8/Y$23*100</f>
        <v>10.014410248109694</v>
      </c>
      <c r="Z36" s="84">
        <f>Z8/Z$23*100</f>
        <v>9.051150235250935</v>
      </c>
      <c r="AA36" s="84">
        <f>AA8/AA$23*100</f>
        <v>6.8788080556775206</v>
      </c>
      <c r="AB36" s="84">
        <f>AB8/AB$23*100</f>
        <v>7.1300325882020505</v>
      </c>
      <c r="AC36" s="84">
        <f>AC8/AC$23*100</f>
        <v>7.7448670539438034</v>
      </c>
      <c r="AD36" s="84">
        <f>AD8/AD$23*100</f>
        <v>8.2963176789056785</v>
      </c>
      <c r="AE36" s="84">
        <f>AE8/AE$23*100</f>
        <v>8.9639468214201212</v>
      </c>
      <c r="AF36" s="84">
        <f>AF8/AF$23*100</f>
        <v>8.4147103266155359</v>
      </c>
    </row>
    <row r="37" spans="1:32" ht="18" customHeight="1" x14ac:dyDescent="0.15">
      <c r="A37" s="19" t="s">
        <v>65</v>
      </c>
      <c r="B37" s="35" t="e">
        <f>B9/B$23*100</f>
        <v>#DIV/0!</v>
      </c>
      <c r="C37" s="35" t="e">
        <f>C9/C$23*100</f>
        <v>#DIV/0!</v>
      </c>
      <c r="D37" s="35">
        <f>D9/D$23*100</f>
        <v>0</v>
      </c>
      <c r="E37" s="35">
        <f>E9/E$23*100</f>
        <v>0</v>
      </c>
      <c r="F37" s="35">
        <f>F9/F$23*100</f>
        <v>0</v>
      </c>
      <c r="G37" s="35">
        <f>G9/G$23*100</f>
        <v>0</v>
      </c>
      <c r="H37" s="35">
        <f>H9/H$23*100</f>
        <v>0</v>
      </c>
      <c r="I37" s="35">
        <f>I9/I$23*100</f>
        <v>0</v>
      </c>
      <c r="J37" s="35">
        <f>J9/J$23*100</f>
        <v>0</v>
      </c>
      <c r="K37" s="35">
        <f>K9/K$23*100</f>
        <v>0</v>
      </c>
      <c r="L37" s="35">
        <f>L9/L$23*100</f>
        <v>1.6263997854113702E-2</v>
      </c>
      <c r="M37" s="35">
        <f>M9/M$23*100</f>
        <v>3.1782319843770305E-3</v>
      </c>
      <c r="N37" s="35">
        <f>N9/N$23*100</f>
        <v>0</v>
      </c>
      <c r="O37" s="35">
        <f>O9/O$23*100</f>
        <v>0</v>
      </c>
      <c r="P37" s="35">
        <f>P9/P$23*100</f>
        <v>2.8884136707371549E-3</v>
      </c>
      <c r="Q37" s="35">
        <f>Q9/Q$23*100</f>
        <v>2.9481981024574262E-3</v>
      </c>
      <c r="R37" s="35">
        <f>R9/R$23*100</f>
        <v>2.736086794127103E-3</v>
      </c>
      <c r="S37" s="35">
        <f>S9/S$23*100</f>
        <v>0</v>
      </c>
      <c r="T37" s="35">
        <f>T9/T$23*100</f>
        <v>0</v>
      </c>
      <c r="U37" s="35">
        <f>U9/U$23*100</f>
        <v>0</v>
      </c>
      <c r="V37" s="35">
        <f>V9/V$23*100</f>
        <v>0</v>
      </c>
      <c r="W37" s="35">
        <f>W9/W$23*100</f>
        <v>2.0254904187159348E-3</v>
      </c>
      <c r="X37" s="35">
        <f>X9/X$23*100</f>
        <v>0</v>
      </c>
      <c r="Y37" s="84">
        <f>Y9/Y$23*100</f>
        <v>1.9145836705436216E-3</v>
      </c>
      <c r="Z37" s="84">
        <f>Z9/Z$23*100</f>
        <v>1.7586350446220146E-3</v>
      </c>
      <c r="AA37" s="84">
        <f>AA9/AA$23*100</f>
        <v>4.2243652617094249E-3</v>
      </c>
      <c r="AB37" s="84">
        <f>AB9/AB$23*100</f>
        <v>3.8329567845554166E-4</v>
      </c>
      <c r="AC37" s="84">
        <f>AC9/AC$23*100</f>
        <v>4.279222415738169E-4</v>
      </c>
      <c r="AD37" s="84">
        <f>AD9/AD$23*100</f>
        <v>1.0004049219599449E-3</v>
      </c>
      <c r="AE37" s="84">
        <f>AE9/AE$23*100</f>
        <v>1.0964218097396917E-3</v>
      </c>
      <c r="AF37" s="84">
        <f>AF9/AF$23*100</f>
        <v>1.2671609075406418E-3</v>
      </c>
    </row>
    <row r="38" spans="1:32" ht="18" customHeight="1" x14ac:dyDescent="0.15">
      <c r="A38" s="19" t="s">
        <v>66</v>
      </c>
      <c r="B38" s="35" t="e">
        <f>B10/B$23*100</f>
        <v>#DIV/0!</v>
      </c>
      <c r="C38" s="35" t="e">
        <f>C10/C$23*100</f>
        <v>#DIV/0!</v>
      </c>
      <c r="D38" s="35">
        <f>D10/D$23*100</f>
        <v>8.2060052237117702</v>
      </c>
      <c r="E38" s="35">
        <f>E10/E$23*100</f>
        <v>8.7406865370836844</v>
      </c>
      <c r="F38" s="35">
        <f>F10/F$23*100</f>
        <v>9.1956979291247123</v>
      </c>
      <c r="G38" s="35">
        <f>G10/G$23*100</f>
        <v>11.821811659829736</v>
      </c>
      <c r="H38" s="35">
        <f>H10/H$23*100</f>
        <v>10.067865818793697</v>
      </c>
      <c r="I38" s="35">
        <f>I10/I$23*100</f>
        <v>11.579767816289198</v>
      </c>
      <c r="J38" s="35">
        <f>J10/J$23*100</f>
        <v>11.696806560930799</v>
      </c>
      <c r="K38" s="35">
        <f>K10/K$23*100</f>
        <v>11.173682039097363</v>
      </c>
      <c r="L38" s="35">
        <f>L10/L$23*100</f>
        <v>6.8172055898586148</v>
      </c>
      <c r="M38" s="35">
        <f>M10/M$23*100</f>
        <v>8.9910949277666958</v>
      </c>
      <c r="N38" s="35">
        <f>N10/N$23*100</f>
        <v>12.612740620947346</v>
      </c>
      <c r="O38" s="35">
        <f>O10/O$23*100</f>
        <v>12.200465212473413</v>
      </c>
      <c r="P38" s="35">
        <f>P10/P$23*100</f>
        <v>13.52877306232784</v>
      </c>
      <c r="Q38" s="35">
        <f>Q10/Q$23*100</f>
        <v>14.261893628620676</v>
      </c>
      <c r="R38" s="35">
        <f>R10/R$23*100</f>
        <v>12.563874218908577</v>
      </c>
      <c r="S38" s="35">
        <f>S10/S$23*100</f>
        <v>13.278503803081074</v>
      </c>
      <c r="T38" s="35">
        <f>T10/T$23*100</f>
        <v>13.285647665752517</v>
      </c>
      <c r="U38" s="35">
        <f>U10/U$23*100</f>
        <v>13.004432489557924</v>
      </c>
      <c r="V38" s="35">
        <f>V10/V$23*100</f>
        <v>13.513607818669865</v>
      </c>
      <c r="W38" s="35">
        <f>W10/W$23*100</f>
        <v>12.986461235433172</v>
      </c>
      <c r="X38" s="35">
        <f>X10/X$23*100</f>
        <v>13.743850826517967</v>
      </c>
      <c r="Y38" s="84">
        <f>Y10/Y$23*100</f>
        <v>19.475774042130091</v>
      </c>
      <c r="Z38" s="84">
        <f>Z10/Z$23*100</f>
        <v>17.355977629827255</v>
      </c>
      <c r="AA38" s="84">
        <f>AA10/AA$23*100</f>
        <v>22.379700396406697</v>
      </c>
      <c r="AB38" s="84">
        <f>AB10/AB$23*100</f>
        <v>19.17503203881158</v>
      </c>
      <c r="AC38" s="84">
        <f>AC10/AC$23*100</f>
        <v>18.860124756600456</v>
      </c>
      <c r="AD38" s="84">
        <f>AD10/AD$23*100</f>
        <v>14.938247989246614</v>
      </c>
      <c r="AE38" s="84">
        <f>AE10/AE$23*100</f>
        <v>16.59291166836848</v>
      </c>
      <c r="AF38" s="84">
        <f>AF10/AF$23*100</f>
        <v>15.512800370267627</v>
      </c>
    </row>
    <row r="39" spans="1:32" ht="18" customHeight="1" x14ac:dyDescent="0.15">
      <c r="A39" s="19" t="s">
        <v>67</v>
      </c>
      <c r="B39" s="35" t="e">
        <f>B11/B$23*100</f>
        <v>#DIV/0!</v>
      </c>
      <c r="C39" s="35" t="e">
        <f>C11/C$23*100</f>
        <v>#DIV/0!</v>
      </c>
      <c r="D39" s="35">
        <f>D11/D$23*100</f>
        <v>1.7022233286626978</v>
      </c>
      <c r="E39" s="35">
        <f>E11/E$23*100</f>
        <v>1.0435305742657113</v>
      </c>
      <c r="F39" s="35">
        <f>F11/F$23*100</f>
        <v>0.27046012782757423</v>
      </c>
      <c r="G39" s="35">
        <f>G11/G$23*100</f>
        <v>1.2054408031751627</v>
      </c>
      <c r="H39" s="35">
        <f>H11/H$23*100</f>
        <v>0.64525925513048155</v>
      </c>
      <c r="I39" s="35">
        <f>I11/I$23*100</f>
        <v>0.52518387879897821</v>
      </c>
      <c r="J39" s="35">
        <f>J11/J$23*100</f>
        <v>0.49490322537121112</v>
      </c>
      <c r="K39" s="35">
        <f>K11/K$23*100</f>
        <v>0.39953107272318311</v>
      </c>
      <c r="L39" s="35">
        <f>L11/L$23*100</f>
        <v>0.29232466422188602</v>
      </c>
      <c r="M39" s="35">
        <f>M11/M$23*100</f>
        <v>0.53276020667795887</v>
      </c>
      <c r="N39" s="35">
        <f>N11/N$23*100</f>
        <v>0.67178412787412878</v>
      </c>
      <c r="O39" s="35">
        <f>O11/O$23*100</f>
        <v>0.77850320056989797</v>
      </c>
      <c r="P39" s="35">
        <f>P11/P$23*100</f>
        <v>0.91917767534518224</v>
      </c>
      <c r="Q39" s="35">
        <f>Q11/Q$23*100</f>
        <v>0.67002454350433605</v>
      </c>
      <c r="R39" s="35">
        <f>R11/R$23*100</f>
        <v>0.62472769800655625</v>
      </c>
      <c r="S39" s="35">
        <f>S11/S$23*100</f>
        <v>0.63877130914182256</v>
      </c>
      <c r="T39" s="35">
        <f>T11/T$23*100</f>
        <v>0.55201366251645978</v>
      </c>
      <c r="U39" s="35">
        <f>U11/U$23*100</f>
        <v>0.60788223531587515</v>
      </c>
      <c r="V39" s="35">
        <f>V11/V$23*100</f>
        <v>0.53311378494171635</v>
      </c>
      <c r="W39" s="35">
        <f>W11/W$23*100</f>
        <v>0.45735741745096986</v>
      </c>
      <c r="X39" s="35">
        <f>X11/X$23*100</f>
        <v>0.42981236096293035</v>
      </c>
      <c r="Y39" s="84">
        <f>Y11/Y$23*100</f>
        <v>0.48847781348995312</v>
      </c>
      <c r="Z39" s="84">
        <f>Z11/Z$23*100</f>
        <v>0.60636061448048373</v>
      </c>
      <c r="AA39" s="84">
        <f>AA11/AA$23*100</f>
        <v>0.37705200961117263</v>
      </c>
      <c r="AB39" s="84">
        <f>AB11/AB$23*100</f>
        <v>0.36697535193603992</v>
      </c>
      <c r="AC39" s="84">
        <f>AC11/AC$23*100</f>
        <v>0.43841009019624894</v>
      </c>
      <c r="AD39" s="84">
        <f>AD11/AD$23*100</f>
        <v>0.50693099085831594</v>
      </c>
      <c r="AE39" s="84">
        <f>AE11/AE$23*100</f>
        <v>0.66920635684144225</v>
      </c>
      <c r="AF39" s="84">
        <f>AF11/AF$23*100</f>
        <v>0.49627795543427172</v>
      </c>
    </row>
    <row r="40" spans="1:32" ht="18" customHeight="1" x14ac:dyDescent="0.15">
      <c r="A40" s="19" t="s">
        <v>68</v>
      </c>
      <c r="B40" s="35" t="e">
        <f>B12/B$23*100</f>
        <v>#DIV/0!</v>
      </c>
      <c r="C40" s="35" t="e">
        <f>C12/C$23*100</f>
        <v>#DIV/0!</v>
      </c>
      <c r="D40" s="35">
        <f>D12/D$23*100</f>
        <v>9.5951975001658045</v>
      </c>
      <c r="E40" s="35">
        <f>E12/E$23*100</f>
        <v>9.5489770089005699</v>
      </c>
      <c r="F40" s="35">
        <f>F12/F$23*100</f>
        <v>10.900020933086994</v>
      </c>
      <c r="G40" s="35">
        <f>G12/G$23*100</f>
        <v>10.999664882280999</v>
      </c>
      <c r="H40" s="35">
        <f>H12/H$23*100</f>
        <v>9.5936734064906286</v>
      </c>
      <c r="I40" s="35">
        <f>I12/I$23*100</f>
        <v>12.158622817915106</v>
      </c>
      <c r="J40" s="35">
        <f>J12/J$23*100</f>
        <v>12.192861142406111</v>
      </c>
      <c r="K40" s="35">
        <f>K12/K$23*100</f>
        <v>9.4970278075677044</v>
      </c>
      <c r="L40" s="35">
        <f>L12/L$23*100</f>
        <v>7.4807606786632483</v>
      </c>
      <c r="M40" s="35">
        <f>M12/M$23*100</f>
        <v>9.2398169773751242</v>
      </c>
      <c r="N40" s="35">
        <f>N12/N$23*100</f>
        <v>12.650628049985887</v>
      </c>
      <c r="O40" s="35">
        <f>O12/O$23*100</f>
        <v>12.400776522186781</v>
      </c>
      <c r="P40" s="35">
        <f>P12/P$23*100</f>
        <v>14.637703202540653</v>
      </c>
      <c r="Q40" s="35">
        <f>Q12/Q$23*100</f>
        <v>14.878067032034279</v>
      </c>
      <c r="R40" s="35">
        <f>R12/R$23*100</f>
        <v>13.864751684670452</v>
      </c>
      <c r="S40" s="35">
        <f>S12/S$23*100</f>
        <v>16.161357119778259</v>
      </c>
      <c r="T40" s="35">
        <f>T12/T$23*100</f>
        <v>16.57346864667706</v>
      </c>
      <c r="U40" s="35">
        <f>U12/U$23*100</f>
        <v>15.861862791886075</v>
      </c>
      <c r="V40" s="35">
        <f>V12/V$23*100</f>
        <v>18.54905135137555</v>
      </c>
      <c r="W40" s="35">
        <f>W12/W$23*100</f>
        <v>13.346326167999889</v>
      </c>
      <c r="X40" s="35">
        <f>X12/X$23*100</f>
        <v>13.573410933370047</v>
      </c>
      <c r="Y40" s="84">
        <f>Y12/Y$23*100</f>
        <v>15.55170994519851</v>
      </c>
      <c r="Z40" s="84">
        <f>Z12/Z$23*100</f>
        <v>14.658608321743788</v>
      </c>
      <c r="AA40" s="84">
        <f>AA12/AA$23*100</f>
        <v>15.805330413727239</v>
      </c>
      <c r="AB40" s="84">
        <f>AB12/AB$23*100</f>
        <v>15.688742659719646</v>
      </c>
      <c r="AC40" s="84">
        <f>AC12/AC$23*100</f>
        <v>15.724212974046816</v>
      </c>
      <c r="AD40" s="84">
        <f>AD12/AD$23*100</f>
        <v>15.551609155350862</v>
      </c>
      <c r="AE40" s="84">
        <f>AE12/AE$23*100</f>
        <v>14.674332659328657</v>
      </c>
      <c r="AF40" s="84">
        <f>AF12/AF$23*100</f>
        <v>14.728243308367858</v>
      </c>
    </row>
    <row r="41" spans="1:32" ht="18" customHeight="1" x14ac:dyDescent="0.15">
      <c r="A41" s="19" t="s">
        <v>69</v>
      </c>
      <c r="B41" s="35" t="e">
        <f>B13/B$23*100</f>
        <v>#DIV/0!</v>
      </c>
      <c r="C41" s="35" t="e">
        <f>C13/C$23*100</f>
        <v>#DIV/0!</v>
      </c>
      <c r="D41" s="35">
        <f>D13/D$23*100</f>
        <v>5.3915603764335538</v>
      </c>
      <c r="E41" s="35">
        <f>E13/E$23*100</f>
        <v>5.1938450855857115</v>
      </c>
      <c r="F41" s="35">
        <f>F13/F$23*100</f>
        <v>5.4472286164586929</v>
      </c>
      <c r="G41" s="35">
        <f>G13/G$23*100</f>
        <v>6.1751733840500211</v>
      </c>
      <c r="H41" s="35">
        <f>H13/H$23*100</f>
        <v>5.5131559200160485</v>
      </c>
      <c r="I41" s="35">
        <f>I13/I$23*100</f>
        <v>6.053688066858987</v>
      </c>
      <c r="J41" s="35">
        <f>J13/J$23*100</f>
        <v>6.1343893427600609</v>
      </c>
      <c r="K41" s="35">
        <f>K13/K$23*100</f>
        <v>5.5095226970246385</v>
      </c>
      <c r="L41" s="35">
        <f>L13/L$23*100</f>
        <v>3.8779139395761235</v>
      </c>
      <c r="M41" s="35">
        <f>M13/M$23*100</f>
        <v>5.5094869136298037</v>
      </c>
      <c r="N41" s="35">
        <f>N13/N$23*100</f>
        <v>7.4245234017533939</v>
      </c>
      <c r="O41" s="35">
        <f>O13/O$23*100</f>
        <v>7.3391278133367308</v>
      </c>
      <c r="P41" s="35">
        <f>P13/P$23*100</f>
        <v>9.243240416296219</v>
      </c>
      <c r="Q41" s="35">
        <f>Q13/Q$23*100</f>
        <v>9.9849103189480211</v>
      </c>
      <c r="R41" s="35">
        <f>R13/R$23*100</f>
        <v>8.9720830974102341</v>
      </c>
      <c r="S41" s="35">
        <f>S13/S$23*100</f>
        <v>11.362433728035505</v>
      </c>
      <c r="T41" s="35">
        <f>T13/T$23*100</f>
        <v>11.793601768524733</v>
      </c>
      <c r="U41" s="35">
        <f>U13/U$23*100</f>
        <v>11.052495459177528</v>
      </c>
      <c r="V41" s="35">
        <f>V13/V$23*100</f>
        <v>10.003962837391573</v>
      </c>
      <c r="W41" s="35">
        <f>W13/W$23*100</f>
        <v>8.9887818927544014</v>
      </c>
      <c r="X41" s="35">
        <f>X13/X$23*100</f>
        <v>9.5429545955387933</v>
      </c>
      <c r="Y41" s="84">
        <f>Y13/Y$23*100</f>
        <v>9.2608782112054016</v>
      </c>
      <c r="Z41" s="84">
        <f>Z13/Z$23*100</f>
        <v>8.8458254065650177</v>
      </c>
      <c r="AA41" s="84">
        <f>AA13/AA$23*100</f>
        <v>6.989983030305531</v>
      </c>
      <c r="AB41" s="84">
        <f>AB13/AB$23*100</f>
        <v>7.4397422208797162</v>
      </c>
      <c r="AC41" s="84">
        <f>AC13/AC$23*100</f>
        <v>7.8968169867412428</v>
      </c>
      <c r="AD41" s="84">
        <f>AD13/AD$23*100</f>
        <v>7.8337756225685213</v>
      </c>
      <c r="AE41" s="84">
        <f>AE13/AE$23*100</f>
        <v>8.1594915290804657</v>
      </c>
      <c r="AF41" s="84">
        <f>AF13/AF$23*100</f>
        <v>8.476953591194162</v>
      </c>
    </row>
    <row r="42" spans="1:32" ht="18" customHeight="1" x14ac:dyDescent="0.15">
      <c r="A42" s="19" t="s">
        <v>70</v>
      </c>
      <c r="B42" s="35" t="e">
        <f>B14/B$23*100</f>
        <v>#DIV/0!</v>
      </c>
      <c r="C42" s="35" t="e">
        <f>C14/C$23*100</f>
        <v>#DIV/0!</v>
      </c>
      <c r="D42" s="35">
        <f>D14/D$23*100</f>
        <v>4.4442879271151456</v>
      </c>
      <c r="E42" s="35">
        <f>E14/E$23*100</f>
        <v>6.3755938980831068</v>
      </c>
      <c r="F42" s="35">
        <f>F14/F$23*100</f>
        <v>3.0285372273161784</v>
      </c>
      <c r="G42" s="35">
        <f>G14/G$23*100</f>
        <v>3.5355170116125665</v>
      </c>
      <c r="H42" s="35">
        <f>H14/H$23*100</f>
        <v>3.15739607044463</v>
      </c>
      <c r="I42" s="35">
        <f>I14/I$23*100</f>
        <v>4.3611324814210493</v>
      </c>
      <c r="J42" s="35">
        <f>J14/J$23*100</f>
        <v>5.3105310854904397</v>
      </c>
      <c r="K42" s="35">
        <f>K14/K$23*100</f>
        <v>3.7190617974944979</v>
      </c>
      <c r="L42" s="35">
        <f>L14/L$23*100</f>
        <v>2.7242864057440701</v>
      </c>
      <c r="M42" s="35">
        <f>M14/M$23*100</f>
        <v>4.5358086971374947</v>
      </c>
      <c r="N42" s="35">
        <f>N14/N$23*100</f>
        <v>6.002035913855817</v>
      </c>
      <c r="O42" s="35">
        <f>O14/O$23*100</f>
        <v>5.285996319188337</v>
      </c>
      <c r="P42" s="35">
        <f>P14/P$23*100</f>
        <v>6.5043333402105095</v>
      </c>
      <c r="Q42" s="35">
        <f>Q14/Q$23*100</f>
        <v>7.1957092257835891</v>
      </c>
      <c r="R42" s="35">
        <f>R14/R$23*100</f>
        <v>7.6352092738252946</v>
      </c>
      <c r="S42" s="35">
        <f>S14/S$23*100</f>
        <v>8.5490580185774885</v>
      </c>
      <c r="T42" s="35">
        <f>T14/T$23*100</f>
        <v>8.638728518321404</v>
      </c>
      <c r="U42" s="35">
        <f>U14/U$23*100</f>
        <v>9.2358184948285231</v>
      </c>
      <c r="V42" s="35">
        <f>V14/V$23*100</f>
        <v>8.4387759161765281</v>
      </c>
      <c r="W42" s="35">
        <f>W14/W$23*100</f>
        <v>8.1577761224599747</v>
      </c>
      <c r="X42" s="35">
        <f>X14/X$23*100</f>
        <v>9.1560399258838387</v>
      </c>
      <c r="Y42" s="84">
        <f>Y14/Y$23*100</f>
        <v>9.9650842833028879</v>
      </c>
      <c r="Z42" s="84">
        <f>Z14/Z$23*100</f>
        <v>8.6840644802701661</v>
      </c>
      <c r="AA42" s="84">
        <f>AA14/AA$23*100</f>
        <v>6.940973943857089</v>
      </c>
      <c r="AB42" s="84">
        <f>AB14/AB$23*100</f>
        <v>8.1770417185740918</v>
      </c>
      <c r="AC42" s="84">
        <f>AC14/AC$23*100</f>
        <v>9.1094510230607302</v>
      </c>
      <c r="AD42" s="84">
        <f>AD14/AD$23*100</f>
        <v>10.460322609611101</v>
      </c>
      <c r="AE42" s="84">
        <f>AE14/AE$23*100</f>
        <v>11.679589117695222</v>
      </c>
      <c r="AF42" s="84">
        <f>AF14/AF$23*100</f>
        <v>10.453885007072442</v>
      </c>
    </row>
    <row r="43" spans="1:32" ht="18" customHeight="1" x14ac:dyDescent="0.15">
      <c r="A43" s="19" t="s">
        <v>71</v>
      </c>
      <c r="B43" s="35" t="e">
        <f>B15/B$23*100</f>
        <v>#DIV/0!</v>
      </c>
      <c r="C43" s="35" t="e">
        <f>C15/C$23*100</f>
        <v>#DIV/0!</v>
      </c>
      <c r="D43" s="35">
        <f>D15/D$23*100</f>
        <v>12.822025839857023</v>
      </c>
      <c r="E43" s="35">
        <f>E15/E$23*100</f>
        <v>5.928862766756307</v>
      </c>
      <c r="F43" s="35">
        <f>F15/F$23*100</f>
        <v>2.3650101664787688</v>
      </c>
      <c r="G43" s="35">
        <f>G15/G$23*100</f>
        <v>6.4227452350041849</v>
      </c>
      <c r="H43" s="35">
        <f>H15/H$23*100</f>
        <v>1.0845598968475594</v>
      </c>
      <c r="I43" s="35">
        <f>I15/I$23*100</f>
        <v>1.0703581103150219</v>
      </c>
      <c r="J43" s="35">
        <f>J15/J$23*100</f>
        <v>1.9771842597027613</v>
      </c>
      <c r="K43" s="35">
        <f>K15/K$23*100</f>
        <v>3.6032435327553189</v>
      </c>
      <c r="L43" s="35">
        <f>L15/L$23*100</f>
        <v>2.9945465132712621</v>
      </c>
      <c r="M43" s="35">
        <f>M15/M$23*100</f>
        <v>2.3609982463851056</v>
      </c>
      <c r="N43" s="35">
        <f>N15/N$23*100</f>
        <v>0.55057534298513389</v>
      </c>
      <c r="O43" s="35">
        <f>O15/O$23*100</f>
        <v>2.8639032081945999</v>
      </c>
      <c r="P43" s="35">
        <f>P15/P$23*100</f>
        <v>0.98676271681694894</v>
      </c>
      <c r="Q43" s="35">
        <f>Q15/Q$23*100</f>
        <v>1.2314554911218099</v>
      </c>
      <c r="R43" s="35">
        <f>R15/R$23*100</f>
        <v>1.4594068800129587</v>
      </c>
      <c r="S43" s="35">
        <f>S15/S$23*100</f>
        <v>1.0272281503187355</v>
      </c>
      <c r="T43" s="35">
        <f>T15/T$23*100</f>
        <v>1.4652046157354313</v>
      </c>
      <c r="U43" s="35">
        <f>U15/U$23*100</f>
        <v>1.1503451045548234</v>
      </c>
      <c r="V43" s="35">
        <f>V15/V$23*100</f>
        <v>2.1222641952518506</v>
      </c>
      <c r="W43" s="35">
        <f>W15/W$23*100</f>
        <v>3.2421377983994928</v>
      </c>
      <c r="X43" s="35">
        <f>X15/X$23*100</f>
        <v>1.9816653289554726</v>
      </c>
      <c r="Y43" s="84">
        <f>Y15/Y$23*100</f>
        <v>0.18011885217471732</v>
      </c>
      <c r="Z43" s="84">
        <f>Z15/Z$23*100</f>
        <v>0.28720185169196183</v>
      </c>
      <c r="AA43" s="84">
        <f>AA15/AA$23*100</f>
        <v>0.12263558084183925</v>
      </c>
      <c r="AB43" s="84">
        <f>AB15/AB$23*100</f>
        <v>1.1136353335674352</v>
      </c>
      <c r="AC43" s="84">
        <f>AC15/AC$23*100</f>
        <v>6.5005892939710925</v>
      </c>
      <c r="AD43" s="84">
        <f>AD15/AD$23*100</f>
        <v>6.2742330948308833</v>
      </c>
      <c r="AE43" s="84">
        <f>AE15/AE$23*100</f>
        <v>5.1092372122732748</v>
      </c>
      <c r="AF43" s="84">
        <f>AF15/AF$23*100</f>
        <v>6.785197539558478</v>
      </c>
    </row>
    <row r="44" spans="1:32" ht="18" customHeight="1" x14ac:dyDescent="0.15">
      <c r="A44" s="19" t="s">
        <v>72</v>
      </c>
      <c r="B44" s="35" t="e">
        <f>B16/B$23*100</f>
        <v>#DIV/0!</v>
      </c>
      <c r="C44" s="35" t="e">
        <f>C16/C$23*100</f>
        <v>#DIV/0!</v>
      </c>
      <c r="D44" s="35">
        <f>D16/D$23*100</f>
        <v>0.93449500927906137</v>
      </c>
      <c r="E44" s="35">
        <f>E16/E$23*100</f>
        <v>1.439759452317203</v>
      </c>
      <c r="F44" s="35">
        <f>F16/F$23*100</f>
        <v>1.7605047660281001</v>
      </c>
      <c r="G44" s="35">
        <f>G16/G$23*100</f>
        <v>1.1176140822062521</v>
      </c>
      <c r="H44" s="35">
        <f>H16/H$23*100</f>
        <v>1.16150729268922</v>
      </c>
      <c r="I44" s="35">
        <f>I16/I$23*100</f>
        <v>0.94116887864395837</v>
      </c>
      <c r="J44" s="35">
        <f>J16/J$23*100</f>
        <v>0.89949695632717397</v>
      </c>
      <c r="K44" s="35">
        <f>K16/K$23*100</f>
        <v>0.85683147572600782</v>
      </c>
      <c r="L44" s="35">
        <f>L16/L$23*100</f>
        <v>0.58924277282949877</v>
      </c>
      <c r="M44" s="35">
        <f>M16/M$23*100</f>
        <v>0.80050811076820549</v>
      </c>
      <c r="N44" s="35">
        <f>N16/N$23*100</f>
        <v>1.0936953294743508</v>
      </c>
      <c r="O44" s="35">
        <f>O16/O$23*100</f>
        <v>1.144585744043686</v>
      </c>
      <c r="P44" s="35">
        <f>P16/P$23*100</f>
        <v>2.3030540896243097</v>
      </c>
      <c r="Q44" s="35">
        <f>Q16/Q$23*100</f>
        <v>2.350722739500938</v>
      </c>
      <c r="R44" s="35">
        <f>R16/R$23*100</f>
        <v>2.1815974438222749</v>
      </c>
      <c r="S44" s="35">
        <f>S16/S$23*100</f>
        <v>1.4224722160694654</v>
      </c>
      <c r="T44" s="35">
        <f>T16/T$23*100</f>
        <v>1.5733459256948579</v>
      </c>
      <c r="U44" s="35">
        <f>U16/U$23*100</f>
        <v>3.0908398866132551</v>
      </c>
      <c r="V44" s="35">
        <f>V16/V$23*100</f>
        <v>2.769278400819263</v>
      </c>
      <c r="W44" s="35">
        <f>W16/W$23*100</f>
        <v>2.5213573676961842</v>
      </c>
      <c r="X44" s="35">
        <f>X16/X$23*100</f>
        <v>2.6316608320293668</v>
      </c>
      <c r="Y44" s="84">
        <f>Y16/Y$23*100</f>
        <v>2.7747589428168427</v>
      </c>
      <c r="Z44" s="84">
        <f>Z16/Z$23*100</f>
        <v>2.5123357780314493</v>
      </c>
      <c r="AA44" s="84">
        <f>AA16/AA$23*100</f>
        <v>1.9348237839890494</v>
      </c>
      <c r="AB44" s="84">
        <f>AB16/AB$23*100</f>
        <v>2.0173456760817983</v>
      </c>
      <c r="AC44" s="84">
        <f>AC16/AC$23*100</f>
        <v>2.4023704790109019</v>
      </c>
      <c r="AD44" s="84">
        <f>AD16/AD$23*100</f>
        <v>2.4768089600137344</v>
      </c>
      <c r="AE44" s="84">
        <f>AE16/AE$23*100</f>
        <v>2.7129631365303344</v>
      </c>
      <c r="AF44" s="84">
        <f>AF16/AF$23*100</f>
        <v>2.3106919749175923</v>
      </c>
    </row>
    <row r="45" spans="1:32" ht="18" customHeight="1" x14ac:dyDescent="0.15">
      <c r="A45" s="19" t="s">
        <v>80</v>
      </c>
      <c r="B45" s="35" t="e">
        <f>B17/B$23*100</f>
        <v>#DIV/0!</v>
      </c>
      <c r="C45" s="35" t="e">
        <f>C17/C$23*100</f>
        <v>#DIV/0!</v>
      </c>
      <c r="D45" s="35">
        <f>D17/D$23*100</f>
        <v>0</v>
      </c>
      <c r="E45" s="35">
        <f>E17/E$23*100</f>
        <v>0</v>
      </c>
      <c r="F45" s="35">
        <f>F17/F$23*100</f>
        <v>0</v>
      </c>
      <c r="G45" s="35">
        <f>G17/G$23*100</f>
        <v>0</v>
      </c>
      <c r="H45" s="35">
        <f>H17/H$23*100</f>
        <v>0</v>
      </c>
      <c r="I45" s="35">
        <f>I17/I$23*100</f>
        <v>0</v>
      </c>
      <c r="J45" s="35">
        <f>J17/J$23*100</f>
        <v>0</v>
      </c>
      <c r="K45" s="35">
        <f>K17/K$23*100</f>
        <v>0</v>
      </c>
      <c r="L45" s="35">
        <f>L17/L$23*100</f>
        <v>0</v>
      </c>
      <c r="M45" s="35">
        <f>M17/M$23*100</f>
        <v>0</v>
      </c>
      <c r="N45" s="35">
        <f>N17/N$23*100</f>
        <v>0</v>
      </c>
      <c r="O45" s="35">
        <f>O17/O$23*100</f>
        <v>0</v>
      </c>
      <c r="P45" s="35">
        <f>P17/P$23*100</f>
        <v>0</v>
      </c>
      <c r="Q45" s="35">
        <f>Q17/Q$23*100</f>
        <v>0</v>
      </c>
      <c r="R45" s="35">
        <f>R17/R$23*100</f>
        <v>0</v>
      </c>
      <c r="S45" s="35">
        <f>S17/S$23*100</f>
        <v>0</v>
      </c>
      <c r="T45" s="35">
        <f>T17/T$23*100</f>
        <v>0</v>
      </c>
      <c r="U45" s="35">
        <f>U17/U$23*100</f>
        <v>0</v>
      </c>
      <c r="V45" s="35">
        <f>V17/V$23*100</f>
        <v>0</v>
      </c>
      <c r="W45" s="35">
        <f>W17/W$23*100</f>
        <v>0</v>
      </c>
      <c r="X45" s="35">
        <f>X17/X$23*100</f>
        <v>0</v>
      </c>
      <c r="Y45" s="84">
        <f>Y17/Y$23*100</f>
        <v>0</v>
      </c>
      <c r="Z45" s="84">
        <f>Z17/Z$23*100</f>
        <v>0</v>
      </c>
      <c r="AA45" s="84">
        <f>AA17/AA$23*100</f>
        <v>0</v>
      </c>
      <c r="AB45" s="84">
        <f>AB17/AB$23*100</f>
        <v>0</v>
      </c>
      <c r="AC45" s="84">
        <f>AC17/AC$23*100</f>
        <v>0</v>
      </c>
      <c r="AD45" s="84">
        <f>AD17/AD$23*100</f>
        <v>0</v>
      </c>
      <c r="AE45" s="84">
        <f>AE17/AE$23*100</f>
        <v>0</v>
      </c>
      <c r="AF45" s="84">
        <f>AF17/AF$23*100</f>
        <v>0</v>
      </c>
    </row>
    <row r="46" spans="1:32" ht="18" customHeight="1" x14ac:dyDescent="0.15">
      <c r="A46" s="19" t="s">
        <v>73</v>
      </c>
      <c r="B46" s="35" t="e">
        <f>B18/B$23*100</f>
        <v>#DIV/0!</v>
      </c>
      <c r="C46" s="35" t="e">
        <f>C18/C$23*100</f>
        <v>#DIV/0!</v>
      </c>
      <c r="D46" s="35">
        <f>D18/D$23*100</f>
        <v>29.199815251849188</v>
      </c>
      <c r="E46" s="35">
        <f>E18/E$23*100</f>
        <v>36.263113118980414</v>
      </c>
      <c r="F46" s="35">
        <f>F18/F$23*100</f>
        <v>43.647165317089829</v>
      </c>
      <c r="G46" s="35">
        <f>G18/G$23*100</f>
        <v>31.085995058392836</v>
      </c>
      <c r="H46" s="35">
        <f>H18/H$23*100</f>
        <v>41.351032323824604</v>
      </c>
      <c r="I46" s="35">
        <f>I18/I$23*100</f>
        <v>33.695406869471107</v>
      </c>
      <c r="J46" s="35">
        <f>J18/J$23*100</f>
        <v>31.651193070275447</v>
      </c>
      <c r="K46" s="35">
        <f>K18/K$23*100</f>
        <v>20.450234184034226</v>
      </c>
      <c r="L46" s="35">
        <f>L18/L$23*100</f>
        <v>13.926751867582322</v>
      </c>
      <c r="M46" s="35">
        <f>M18/M$23*100</f>
        <v>24.340431602452231</v>
      </c>
      <c r="N46" s="35">
        <f>N18/N$23*100</f>
        <v>24.812574798507143</v>
      </c>
      <c r="O46" s="35">
        <f>O18/O$23*100</f>
        <v>22.831016618416509</v>
      </c>
      <c r="P46" s="35">
        <f>P18/P$23*100</f>
        <v>19.869388044942184</v>
      </c>
      <c r="Q46" s="35">
        <f>Q18/Q$23*100</f>
        <v>17.708934685756365</v>
      </c>
      <c r="R46" s="35">
        <f>R18/R$23*100</f>
        <v>22.666161142058989</v>
      </c>
      <c r="S46" s="35">
        <f>S18/S$23*100</f>
        <v>13.675373551364455</v>
      </c>
      <c r="T46" s="35">
        <f>T18/T$23*100</f>
        <v>10.498213623035966</v>
      </c>
      <c r="U46" s="35">
        <f>U18/U$23*100</f>
        <v>11.281217610786909</v>
      </c>
      <c r="V46" s="35">
        <f>V18/V$23*100</f>
        <v>13.241812374557457</v>
      </c>
      <c r="W46" s="35">
        <f>W18/W$23*100</f>
        <v>19.958014357113125</v>
      </c>
      <c r="X46" s="35">
        <f>X18/X$23*100</f>
        <v>10.702905781512476</v>
      </c>
      <c r="Y46" s="84">
        <f>Y18/Y$23*100</f>
        <v>7.9540777394963822</v>
      </c>
      <c r="Z46" s="84">
        <f>Z18/Z$23*100</f>
        <v>17.212397640112755</v>
      </c>
      <c r="AA46" s="84">
        <f>AA18/AA$23*100</f>
        <v>23.27242164092663</v>
      </c>
      <c r="AB46" s="84">
        <f>AB18/AB$23*100</f>
        <v>22.74217663260087</v>
      </c>
      <c r="AC46" s="84">
        <f>AC18/AC$23*100</f>
        <v>12.489526227767094</v>
      </c>
      <c r="AD46" s="84">
        <f>AD18/AD$23*100</f>
        <v>12.928499043282116</v>
      </c>
      <c r="AE46" s="84">
        <f>AE18/AE$23*100</f>
        <v>8.5137241947400764</v>
      </c>
      <c r="AF46" s="84">
        <f>AF18/AF$23*100</f>
        <v>9.4375497791731515</v>
      </c>
    </row>
    <row r="47" spans="1:32" ht="18" customHeight="1" x14ac:dyDescent="0.15">
      <c r="A47" s="19" t="s">
        <v>74</v>
      </c>
      <c r="B47" s="35" t="e">
        <f>B19/B$23*100</f>
        <v>#DIV/0!</v>
      </c>
      <c r="C47" s="35" t="e">
        <f>C19/C$23*100</f>
        <v>#DIV/0!</v>
      </c>
      <c r="D47" s="35">
        <f>D19/D$23*100</f>
        <v>9.9137355100205529</v>
      </c>
      <c r="E47" s="35">
        <f>E19/E$23*100</f>
        <v>8.7814621405322804</v>
      </c>
      <c r="F47" s="35">
        <f>F19/F$23*100</f>
        <v>12.224172642955837</v>
      </c>
      <c r="G47" s="35">
        <f>G19/G$23*100</f>
        <v>10.573440481397958</v>
      </c>
      <c r="H47" s="35">
        <f>H19/H$23*100</f>
        <v>15.415042911136137</v>
      </c>
      <c r="I47" s="35">
        <f>I19/I$23*100</f>
        <v>14.393621761616938</v>
      </c>
      <c r="J47" s="35">
        <f>J19/J$23*100</f>
        <v>13.644532295313846</v>
      </c>
      <c r="K47" s="35">
        <f>K19/K$23*100</f>
        <v>11.292940988605819</v>
      </c>
      <c r="L47" s="35">
        <f>L19/L$23*100</f>
        <v>8.4856620974713941</v>
      </c>
      <c r="M47" s="35">
        <f>M19/M$23*100</f>
        <v>11.52892767976657</v>
      </c>
      <c r="N47" s="35">
        <f>N19/N$23*100</f>
        <v>9.9265246363531379</v>
      </c>
      <c r="O47" s="35">
        <f>O19/O$23*100</f>
        <v>8.2171395375926419</v>
      </c>
      <c r="P47" s="35">
        <f>P19/P$23*100</f>
        <v>5.4157180562799248</v>
      </c>
      <c r="Q47" s="35">
        <f>Q19/Q$23*100</f>
        <v>3.6327383588781808</v>
      </c>
      <c r="R47" s="35">
        <f>R19/R$23*100</f>
        <v>4.206174411625442</v>
      </c>
      <c r="S47" s="35">
        <f>S19/S$23*100</f>
        <v>5.694887838065763</v>
      </c>
      <c r="T47" s="35">
        <f>T19/T$23*100</f>
        <v>4.9377678752550658</v>
      </c>
      <c r="U47" s="35">
        <f>U19/U$23*100</f>
        <v>5.5136796786590914</v>
      </c>
      <c r="V47" s="35">
        <f>V19/V$23*100</f>
        <v>6.7839843768389736</v>
      </c>
      <c r="W47" s="35">
        <f>W19/W$23*100</f>
        <v>13.297344598870112</v>
      </c>
      <c r="X47" s="35">
        <f>X19/X$23*100</f>
        <v>5.6664849425437769</v>
      </c>
      <c r="Y47" s="84">
        <f>Y19/Y$23*100</f>
        <v>1.8842833028880617</v>
      </c>
      <c r="Z47" s="84">
        <f>Z19/Z$23*100</f>
        <v>10.187462958749373</v>
      </c>
      <c r="AA47" s="84">
        <f>AA19/AA$23*100</f>
        <v>14.680739886934058</v>
      </c>
      <c r="AB47" s="84">
        <f>AB19/AB$23*100</f>
        <v>17.943321462823075</v>
      </c>
      <c r="AC47" s="84">
        <f>AC19/AC$23*100</f>
        <v>4.182301781725573</v>
      </c>
      <c r="AD47" s="84">
        <f>AD19/AD$23*100</f>
        <v>7.8903146362225156</v>
      </c>
      <c r="AE47" s="84">
        <f>AE19/AE$23*100</f>
        <v>3.461598179798322</v>
      </c>
      <c r="AF47" s="84">
        <f>AF19/AF$23*100</f>
        <v>4.0055116687474568</v>
      </c>
    </row>
    <row r="48" spans="1:32" ht="18" customHeight="1" x14ac:dyDescent="0.15">
      <c r="A48" s="19" t="s">
        <v>75</v>
      </c>
      <c r="B48" s="35" t="e">
        <f>B20/B$23*100</f>
        <v>#DIV/0!</v>
      </c>
      <c r="C48" s="35" t="e">
        <f>C20/C$23*100</f>
        <v>#DIV/0!</v>
      </c>
      <c r="D48" s="35">
        <f>D20/D$23*100</f>
        <v>17.646488589616215</v>
      </c>
      <c r="E48" s="35">
        <f>E20/E$23*100</f>
        <v>26.140938960281801</v>
      </c>
      <c r="F48" s="35">
        <f>F20/F$23*100</f>
        <v>30.309234563455835</v>
      </c>
      <c r="G48" s="35">
        <f>G20/G$23*100</f>
        <v>18.720412019261296</v>
      </c>
      <c r="H48" s="35">
        <f>H20/H$23*100</f>
        <v>24.581473211821052</v>
      </c>
      <c r="I48" s="35">
        <f>I20/I$23*100</f>
        <v>18.296562380355304</v>
      </c>
      <c r="J48" s="35">
        <f>J20/J$23*100</f>
        <v>16.820997856948502</v>
      </c>
      <c r="K48" s="35">
        <f>K20/K$23*100</f>
        <v>8.2331547801751928</v>
      </c>
      <c r="L48" s="35">
        <f>L20/L$23*100</f>
        <v>4.7577561643756594</v>
      </c>
      <c r="M48" s="35">
        <f>M20/M$23*100</f>
        <v>11.789397577737342</v>
      </c>
      <c r="N48" s="35">
        <f>N20/N$23*100</f>
        <v>13.866233952185643</v>
      </c>
      <c r="O48" s="35">
        <f>O20/O$23*100</f>
        <v>13.878401499724289</v>
      </c>
      <c r="P48" s="35">
        <f>P20/P$23*100</f>
        <v>13.814773996024352</v>
      </c>
      <c r="Q48" s="35">
        <f>Q20/Q$23*100</f>
        <v>13.090851711904039</v>
      </c>
      <c r="R48" s="35">
        <f>R20/R$23*100</f>
        <v>18.000196889169302</v>
      </c>
      <c r="S48" s="35">
        <f>S20/S$23*100</f>
        <v>7.3748173647279733</v>
      </c>
      <c r="T48" s="35">
        <f>T20/T$23*100</f>
        <v>5.0137290165476136</v>
      </c>
      <c r="U48" s="35">
        <f>U20/U$23*100</f>
        <v>5.0984529732293353</v>
      </c>
      <c r="V48" s="35">
        <f>V20/V$23*100</f>
        <v>5.7105012975453953</v>
      </c>
      <c r="W48" s="35">
        <f>W20/W$23*100</f>
        <v>6.1670552218445698</v>
      </c>
      <c r="X48" s="35">
        <f>X20/X$23*100</f>
        <v>4.5347855349871509</v>
      </c>
      <c r="Y48" s="84">
        <f>Y20/Y$23*100</f>
        <v>5.5367539944967277</v>
      </c>
      <c r="Z48" s="84">
        <f>Z20/Z$23*100</f>
        <v>6.7499679049104353</v>
      </c>
      <c r="AA48" s="84">
        <f>AA20/AA$23*100</f>
        <v>8.2340231281095839</v>
      </c>
      <c r="AB48" s="84">
        <f>AB20/AB$23*100</f>
        <v>4.4915260049979064</v>
      </c>
      <c r="AC48" s="84">
        <f>AC20/AC$23*100</f>
        <v>7.8734239042018732</v>
      </c>
      <c r="AD48" s="84">
        <f>AD20/AD$23*100</f>
        <v>4.8631861557512677</v>
      </c>
      <c r="AE48" s="84">
        <f>AE20/AE$23*100</f>
        <v>4.885779373759231</v>
      </c>
      <c r="AF48" s="84">
        <f>AF20/AF$23*100</f>
        <v>5.3951621240151137</v>
      </c>
    </row>
    <row r="49" spans="1:32" ht="18" customHeight="1" x14ac:dyDescent="0.15">
      <c r="A49" s="19" t="s">
        <v>76</v>
      </c>
      <c r="B49" s="35" t="e">
        <f>B21/B$23*100</f>
        <v>#DIV/0!</v>
      </c>
      <c r="C49" s="35" t="e">
        <f>C21/C$23*100</f>
        <v>#DIV/0!</v>
      </c>
      <c r="D49" s="35">
        <f>D21/D$23*100</f>
        <v>0.83791227665310708</v>
      </c>
      <c r="E49" s="35">
        <f>E21/E$23*100</f>
        <v>0.17365103402898777</v>
      </c>
      <c r="F49" s="35">
        <f>F21/F$23*100</f>
        <v>8.0178009827834296E-2</v>
      </c>
      <c r="G49" s="35">
        <f>G21/G$23*100</f>
        <v>0.34881932942152022</v>
      </c>
      <c r="H49" s="35">
        <f>H21/H$23*100</f>
        <v>9.4614115125706222E-2</v>
      </c>
      <c r="I49" s="35">
        <f>I21/I$23*100</f>
        <v>7.9943385302241876E-3</v>
      </c>
      <c r="J49" s="35">
        <f>J21/J$23*100</f>
        <v>1.8619586995972503E-3</v>
      </c>
      <c r="K49" s="35">
        <f>K21/K$23*100</f>
        <v>17.431611924310527</v>
      </c>
      <c r="L49" s="35">
        <f>L21/L$23*100</f>
        <v>42.821819117210488</v>
      </c>
      <c r="M49" s="35">
        <f>M21/M$23*100</f>
        <v>20.120182157681377</v>
      </c>
      <c r="N49" s="35">
        <f>N21/N$23*100</f>
        <v>3.6772771215251363</v>
      </c>
      <c r="O49" s="35">
        <f>O21/O$23*100</f>
        <v>4.9859827866630404</v>
      </c>
      <c r="P49" s="35">
        <f>P21/P$23*100</f>
        <v>0.23903782238558982</v>
      </c>
      <c r="Q49" s="35">
        <f>Q21/Q$23*100</f>
        <v>0</v>
      </c>
      <c r="R49" s="35">
        <f>R21/R$23*100</f>
        <v>0</v>
      </c>
      <c r="S49" s="35">
        <f>S21/S$23*100</f>
        <v>1.1030865614985541</v>
      </c>
      <c r="T49" s="35">
        <f>T21/T$23*100</f>
        <v>0</v>
      </c>
      <c r="U49" s="35">
        <f>U21/U$23*100</f>
        <v>7.3228342346747813E-2</v>
      </c>
      <c r="V49" s="35">
        <f>V21/V$23*100</f>
        <v>3.5372916106464723E-2</v>
      </c>
      <c r="W49" s="35">
        <f>W21/W$23*100</f>
        <v>8.0624604094364991E-2</v>
      </c>
      <c r="X49" s="35">
        <f>X21/X$23*100</f>
        <v>8.5085933913514946</v>
      </c>
      <c r="Y49" s="84">
        <f>Y21/Y$23*100</f>
        <v>2.5011399634656741</v>
      </c>
      <c r="Z49" s="84">
        <f>Z21/Z$23*100</f>
        <v>2.2667382068236881</v>
      </c>
      <c r="AA49" s="84">
        <f>AA21/AA$23*100</f>
        <v>0.51521777602583063</v>
      </c>
      <c r="AB49" s="84">
        <f>AB21/AB$23*100</f>
        <v>0.25035259840175117</v>
      </c>
      <c r="AC49" s="84">
        <f>AC21/AC$23*100</f>
        <v>0.54357385791495116</v>
      </c>
      <c r="AD49" s="84">
        <f>AD21/AD$23*100</f>
        <v>3.7482913446983096E-2</v>
      </c>
      <c r="AE49" s="84">
        <f>AE21/AE$23*100</f>
        <v>1.2502745475580035E-2</v>
      </c>
      <c r="AF49" s="84">
        <f>AF21/AF$23*100</f>
        <v>2.6880091851521786</v>
      </c>
    </row>
    <row r="50" spans="1:32" ht="18" customHeight="1" x14ac:dyDescent="0.15">
      <c r="A50" s="19" t="s">
        <v>77</v>
      </c>
      <c r="B50" s="35" t="e">
        <f>B22/B$23*100</f>
        <v>#DIV/0!</v>
      </c>
      <c r="C50" s="35" t="e">
        <f>C22/C$23*100</f>
        <v>#DIV/0!</v>
      </c>
      <c r="D50" s="35">
        <f>D22/D$23*100</f>
        <v>0</v>
      </c>
      <c r="E50" s="35">
        <f>E22/E$23*100</f>
        <v>0</v>
      </c>
      <c r="F50" s="35">
        <f>F22/F$23*100</f>
        <v>0</v>
      </c>
      <c r="G50" s="35">
        <f>G22/G$23*100</f>
        <v>0</v>
      </c>
      <c r="H50" s="35">
        <f>H22/H$23*100</f>
        <v>0</v>
      </c>
      <c r="I50" s="35">
        <f>I22/I$23*100</f>
        <v>0</v>
      </c>
      <c r="J50" s="35">
        <f>J22/J$23*100</f>
        <v>0</v>
      </c>
      <c r="K50" s="35">
        <f>K22/K$23*100</f>
        <v>0</v>
      </c>
      <c r="L50" s="35">
        <f>L22/L$23*100</f>
        <v>0</v>
      </c>
      <c r="M50" s="35">
        <f>M22/M$23*100</f>
        <v>0</v>
      </c>
      <c r="N50" s="35">
        <f>N22/N$23*100</f>
        <v>0</v>
      </c>
      <c r="O50" s="35">
        <f>O22/O$23*100</f>
        <v>0</v>
      </c>
      <c r="P50" s="35">
        <f>P22/P$23*100</f>
        <v>0</v>
      </c>
      <c r="Q50" s="35">
        <f>Q22/Q$23*100</f>
        <v>0</v>
      </c>
      <c r="R50" s="35">
        <f>R22/R$23*100</f>
        <v>0</v>
      </c>
      <c r="S50" s="35">
        <f>S22/S$23*100</f>
        <v>0</v>
      </c>
      <c r="T50" s="35">
        <f>T22/T$23*100</f>
        <v>0</v>
      </c>
      <c r="U50" s="35">
        <f>U22/U$23*100</f>
        <v>0</v>
      </c>
      <c r="V50" s="35">
        <f>V22/V$23*100</f>
        <v>0</v>
      </c>
      <c r="W50" s="35">
        <f>W22/W$23*100</f>
        <v>0</v>
      </c>
      <c r="X50" s="35">
        <f>X22/X$23*100</f>
        <v>0</v>
      </c>
      <c r="Y50" s="84">
        <f>Y22/Y$23*100</f>
        <v>0</v>
      </c>
      <c r="Z50" s="84">
        <f>Z22/Z$23*100</f>
        <v>0</v>
      </c>
      <c r="AA50" s="84">
        <f>AA22/AA$23*100</f>
        <v>0</v>
      </c>
      <c r="AB50" s="84">
        <f>AB22/AB$23*100</f>
        <v>0</v>
      </c>
      <c r="AC50" s="84">
        <f>AC22/AC$23*100</f>
        <v>0</v>
      </c>
      <c r="AD50" s="84">
        <f>AD22/AD$23*100</f>
        <v>0</v>
      </c>
      <c r="AE50" s="84">
        <f>AE22/AE$23*100</f>
        <v>0</v>
      </c>
      <c r="AF50" s="84">
        <f>AF22/AF$23*100</f>
        <v>0</v>
      </c>
    </row>
    <row r="51" spans="1:32" ht="18" customHeight="1" x14ac:dyDescent="0.15">
      <c r="A51" s="19" t="s">
        <v>59</v>
      </c>
      <c r="B51" s="35" t="e">
        <f t="shared" ref="B51:L51" si="18">SUM(B32:B50)-B33-B36-B37-B41-B47-B48</f>
        <v>#DIV/0!</v>
      </c>
      <c r="C51" s="26" t="e">
        <f t="shared" si="18"/>
        <v>#DIV/0!</v>
      </c>
      <c r="D51" s="26">
        <f t="shared" si="18"/>
        <v>99.999999999999986</v>
      </c>
      <c r="E51" s="26">
        <f t="shared" si="18"/>
        <v>99.999999999999972</v>
      </c>
      <c r="F51" s="26">
        <f t="shared" si="18"/>
        <v>100.00000000000001</v>
      </c>
      <c r="G51" s="26">
        <f t="shared" si="18"/>
        <v>100</v>
      </c>
      <c r="H51" s="26">
        <f t="shared" si="18"/>
        <v>99.999999999999972</v>
      </c>
      <c r="I51" s="26">
        <f t="shared" si="18"/>
        <v>99.999999999999972</v>
      </c>
      <c r="J51" s="27">
        <f t="shared" si="18"/>
        <v>100.00000000000003</v>
      </c>
      <c r="K51" s="36">
        <f t="shared" si="18"/>
        <v>99.999999999999972</v>
      </c>
      <c r="L51" s="37">
        <f t="shared" si="18"/>
        <v>99.999999999999986</v>
      </c>
      <c r="M51" s="37">
        <f t="shared" ref="M51:U51" si="19">SUM(M32:M50)-M33-M36-M37-M41-M47-M48</f>
        <v>99.999999999999957</v>
      </c>
      <c r="N51" s="37">
        <f t="shared" si="19"/>
        <v>99.999999999999986</v>
      </c>
      <c r="O51" s="37">
        <f t="shared" si="19"/>
        <v>99.999999999999957</v>
      </c>
      <c r="P51" s="37">
        <f t="shared" si="19"/>
        <v>100</v>
      </c>
      <c r="Q51" s="37">
        <f t="shared" si="19"/>
        <v>100</v>
      </c>
      <c r="R51" s="37">
        <f t="shared" si="19"/>
        <v>100.00000000000001</v>
      </c>
      <c r="S51" s="37">
        <f t="shared" si="19"/>
        <v>99.999999999999986</v>
      </c>
      <c r="T51" s="37">
        <f t="shared" si="19"/>
        <v>100.00000000000003</v>
      </c>
      <c r="U51" s="37">
        <f t="shared" si="19"/>
        <v>100</v>
      </c>
      <c r="V51" s="37">
        <f>SUM(V32:V50)-V33-V36-V37-V41-V47-V48</f>
        <v>100.00000000000001</v>
      </c>
      <c r="W51" s="37">
        <f>SUM(W32:W50)-W33-W36-W37-W41-W47-W48</f>
        <v>100.00000000000007</v>
      </c>
      <c r="X51" s="37">
        <f>SUM(X32:X50)-X33-X36-X37-X41-X47-X48</f>
        <v>100</v>
      </c>
      <c r="Y51" s="26">
        <f t="shared" ref="Y51:AB51" si="20">SUM(Y32:Y50)-Y33-Y36-Y37-Y41-Y47-Y48</f>
        <v>100</v>
      </c>
      <c r="Z51" s="26">
        <f t="shared" si="20"/>
        <v>99.999999999999986</v>
      </c>
      <c r="AA51" s="26">
        <f t="shared" si="20"/>
        <v>99.999999999999986</v>
      </c>
      <c r="AB51" s="26">
        <f t="shared" si="20"/>
        <v>99.999999999999957</v>
      </c>
      <c r="AC51" s="26">
        <f t="shared" ref="AC51:AD51" si="21">SUM(AC32:AC50)-AC33-AC36-AC37-AC41-AC47-AC48</f>
        <v>100.00000000000001</v>
      </c>
      <c r="AD51" s="26">
        <f t="shared" si="21"/>
        <v>100.00000000000001</v>
      </c>
      <c r="AE51" s="26">
        <f t="shared" ref="AE51" si="22">SUM(AE32:AE50)-AE33-AE36-AE37-AE41-AE47-AE48</f>
        <v>100.00000000000001</v>
      </c>
      <c r="AF51" s="26">
        <f t="shared" ref="AF51" si="23">SUM(AF32:AF50)-AF33-AF36-AF37-AF41-AF47-AF48</f>
        <v>99.999999999999986</v>
      </c>
    </row>
    <row r="52" spans="1:32" ht="18" customHeight="1" x14ac:dyDescent="0.15">
      <c r="A52" s="19" t="s">
        <v>78</v>
      </c>
      <c r="B52" s="35" t="e">
        <f t="shared" ref="B52:G52" si="24">SUM(B32:B35)-B33</f>
        <v>#DIV/0!</v>
      </c>
      <c r="C52" s="26" t="e">
        <f t="shared" si="24"/>
        <v>#DIV/0!</v>
      </c>
      <c r="D52" s="26">
        <f t="shared" si="24"/>
        <v>32.258037642706199</v>
      </c>
      <c r="E52" s="26">
        <f t="shared" si="24"/>
        <v>30.485825609584023</v>
      </c>
      <c r="F52" s="26">
        <f t="shared" si="24"/>
        <v>28.752425523220005</v>
      </c>
      <c r="G52" s="26">
        <f t="shared" si="24"/>
        <v>33.462391938076749</v>
      </c>
      <c r="H52" s="26">
        <f t="shared" ref="H52:M52" si="25">SUM(H32:H35)-H33</f>
        <v>32.844091820653475</v>
      </c>
      <c r="I52" s="26">
        <f t="shared" si="25"/>
        <v>35.660364808615356</v>
      </c>
      <c r="J52" s="27">
        <f t="shared" si="25"/>
        <v>35.775161740796463</v>
      </c>
      <c r="K52" s="36">
        <f t="shared" si="25"/>
        <v>32.86877616629117</v>
      </c>
      <c r="L52" s="37">
        <f t="shared" si="25"/>
        <v>22.353062390618604</v>
      </c>
      <c r="M52" s="37">
        <f t="shared" si="25"/>
        <v>29.078399073755804</v>
      </c>
      <c r="N52" s="37">
        <f t="shared" ref="N52:S52" si="26">SUM(N32:N35)-N33</f>
        <v>37.928688694845057</v>
      </c>
      <c r="O52" s="37">
        <f t="shared" si="26"/>
        <v>37.508770388263734</v>
      </c>
      <c r="P52" s="37">
        <f t="shared" si="26"/>
        <v>41.011770045806784</v>
      </c>
      <c r="Q52" s="37">
        <f t="shared" si="26"/>
        <v>41.703192653678016</v>
      </c>
      <c r="R52" s="37">
        <f t="shared" si="26"/>
        <v>39.004271658694897</v>
      </c>
      <c r="S52" s="37">
        <f t="shared" si="26"/>
        <v>44.144149270170146</v>
      </c>
      <c r="T52" s="37">
        <f>SUM(T32:T35)-T33</f>
        <v>47.413377342266301</v>
      </c>
      <c r="U52" s="37">
        <f>SUM(U32:U35)-U33</f>
        <v>45.694373044109867</v>
      </c>
      <c r="V52" s="37">
        <f>SUM(V32:V35)-V33</f>
        <v>40.796723242101294</v>
      </c>
      <c r="W52" s="37">
        <f>SUM(W32:W35)-W33</f>
        <v>39.249944929352829</v>
      </c>
      <c r="X52" s="37">
        <f>SUM(X32:X35)-X33</f>
        <v>39.272060619416408</v>
      </c>
      <c r="Y52" s="26">
        <f t="shared" ref="Y52:AB52" si="27">SUM(Y32:Y35)-Y33</f>
        <v>41.108858417924942</v>
      </c>
      <c r="Z52" s="26">
        <f t="shared" si="27"/>
        <v>36.416315477018451</v>
      </c>
      <c r="AA52" s="26">
        <f t="shared" si="27"/>
        <v>28.651844454614455</v>
      </c>
      <c r="AB52" s="26">
        <f t="shared" si="27"/>
        <v>30.468697990306786</v>
      </c>
      <c r="AC52" s="26">
        <f t="shared" ref="AC52:AD52" si="28">SUM(AC32:AC35)-AC33</f>
        <v>33.931741297431714</v>
      </c>
      <c r="AD52" s="26">
        <f t="shared" si="28"/>
        <v>36.825865243359395</v>
      </c>
      <c r="AE52" s="26">
        <f t="shared" ref="AE52" si="29">SUM(AE32:AE35)-AE33</f>
        <v>40.035532908746937</v>
      </c>
      <c r="AF52" s="26">
        <f t="shared" ref="AF52" si="30">SUM(AF32:AF35)-AF33</f>
        <v>37.587344880056399</v>
      </c>
    </row>
    <row r="53" spans="1:32" ht="18" customHeight="1" x14ac:dyDescent="0.15">
      <c r="A53" s="19" t="s">
        <v>79</v>
      </c>
      <c r="B53" s="35" t="e">
        <f t="shared" ref="B53:L53" si="31">+B46+B49+B50</f>
        <v>#DIV/0!</v>
      </c>
      <c r="C53" s="26" t="e">
        <f t="shared" si="31"/>
        <v>#DIV/0!</v>
      </c>
      <c r="D53" s="26">
        <f t="shared" si="31"/>
        <v>30.037727528502295</v>
      </c>
      <c r="E53" s="26">
        <f t="shared" si="31"/>
        <v>36.436764153009399</v>
      </c>
      <c r="F53" s="26">
        <f t="shared" si="31"/>
        <v>43.727343326917662</v>
      </c>
      <c r="G53" s="26">
        <f t="shared" si="31"/>
        <v>31.434814387814356</v>
      </c>
      <c r="H53" s="26">
        <f t="shared" si="31"/>
        <v>41.445646438950313</v>
      </c>
      <c r="I53" s="26">
        <f t="shared" si="31"/>
        <v>33.703401208001331</v>
      </c>
      <c r="J53" s="27">
        <f t="shared" si="31"/>
        <v>31.653055028975043</v>
      </c>
      <c r="K53" s="36">
        <f t="shared" si="31"/>
        <v>37.881846108344753</v>
      </c>
      <c r="L53" s="37">
        <f t="shared" si="31"/>
        <v>56.748570984792806</v>
      </c>
      <c r="M53" s="37">
        <f t="shared" ref="M53:R53" si="32">+M46+M49+M50</f>
        <v>44.460613760133612</v>
      </c>
      <c r="N53" s="37">
        <f t="shared" si="32"/>
        <v>28.48985192003228</v>
      </c>
      <c r="O53" s="37">
        <f t="shared" si="32"/>
        <v>27.816999405079549</v>
      </c>
      <c r="P53" s="37">
        <f t="shared" si="32"/>
        <v>20.108425867327774</v>
      </c>
      <c r="Q53" s="37">
        <f t="shared" si="32"/>
        <v>17.708934685756365</v>
      </c>
      <c r="R53" s="37">
        <f t="shared" si="32"/>
        <v>22.666161142058989</v>
      </c>
      <c r="S53" s="37">
        <f t="shared" ref="S53:X53" si="33">+S46+S49+S50</f>
        <v>14.778460112863009</v>
      </c>
      <c r="T53" s="37">
        <f t="shared" si="33"/>
        <v>10.498213623035966</v>
      </c>
      <c r="U53" s="37">
        <f t="shared" si="33"/>
        <v>11.354445953133657</v>
      </c>
      <c r="V53" s="37">
        <f t="shared" si="33"/>
        <v>13.277185290663921</v>
      </c>
      <c r="W53" s="37">
        <f t="shared" si="33"/>
        <v>20.038638961207489</v>
      </c>
      <c r="X53" s="37">
        <f t="shared" si="33"/>
        <v>19.21149917286397</v>
      </c>
      <c r="Y53" s="26">
        <f t="shared" ref="Y53:AB53" si="34">+Y46+Y49+Y50</f>
        <v>10.455217702962056</v>
      </c>
      <c r="Z53" s="26">
        <f t="shared" si="34"/>
        <v>19.479135846936444</v>
      </c>
      <c r="AA53" s="26">
        <f t="shared" si="34"/>
        <v>23.787639416952462</v>
      </c>
      <c r="AB53" s="26">
        <f t="shared" si="34"/>
        <v>22.992529231002621</v>
      </c>
      <c r="AC53" s="26">
        <f t="shared" ref="AC53:AD53" si="35">+AC46+AC49+AC50</f>
        <v>13.033100085682046</v>
      </c>
      <c r="AD53" s="26">
        <f t="shared" si="35"/>
        <v>12.965981956729099</v>
      </c>
      <c r="AE53" s="26">
        <f t="shared" ref="AE53" si="36">+AE46+AE49+AE50</f>
        <v>8.5262269402156559</v>
      </c>
      <c r="AF53" s="26">
        <f t="shared" ref="AF53" si="37">+AF46+AF49+AF50</f>
        <v>12.125558964325331</v>
      </c>
    </row>
    <row r="54" spans="1:32" ht="18" customHeight="1" x14ac:dyDescent="0.15"/>
    <row r="55" spans="1:32" ht="18" customHeight="1" x14ac:dyDescent="0.15"/>
    <row r="56" spans="1:32" ht="18" customHeight="1" x14ac:dyDescent="0.15"/>
    <row r="57" spans="1:32" ht="18" customHeight="1" x14ac:dyDescent="0.15"/>
    <row r="58" spans="1:32" ht="18" customHeight="1" x14ac:dyDescent="0.15"/>
    <row r="59" spans="1:32" ht="18" customHeight="1" x14ac:dyDescent="0.15"/>
    <row r="60" spans="1:32" ht="18" customHeight="1" x14ac:dyDescent="0.15"/>
    <row r="61" spans="1:32" ht="18" customHeight="1" x14ac:dyDescent="0.15"/>
    <row r="62" spans="1:32" ht="18" customHeight="1" x14ac:dyDescent="0.15"/>
    <row r="63" spans="1:32" ht="18" customHeight="1" x14ac:dyDescent="0.15"/>
    <row r="64" spans="1:3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</sheetData>
  <phoneticPr fontId="2"/>
  <pageMargins left="0.78740157480314965" right="0.78740157480314965" top="0.78740157480314965" bottom="0.78740157480314965" header="0.51181102362204722" footer="0.51181102362204722"/>
  <pageSetup paperSize="9" firstPageNumber="6" orientation="landscape" useFirstPageNumber="1" r:id="rId1"/>
  <headerFooter alignWithMargins="0">
    <oddFooter>&amp;C-&amp;P--</oddFooter>
  </headerFooter>
  <colBreaks count="1" manualBreakCount="1">
    <brk id="12" max="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80"/>
  <sheetViews>
    <sheetView view="pageBreakPreview" zoomScaleNormal="100" zoomScaleSheetLayoutView="100" workbookViewId="0">
      <pane xSplit="1" ySplit="3" topLeftCell="Z24" activePane="bottomRight" state="frozen"/>
      <selection pane="topRight" activeCell="B1" sqref="B1"/>
      <selection pane="bottomLeft" activeCell="A2" sqref="A2"/>
      <selection pane="bottomRight" activeCell="AJ38" sqref="AJ38"/>
    </sheetView>
  </sheetViews>
  <sheetFormatPr defaultColWidth="9" defaultRowHeight="12" x14ac:dyDescent="0.15"/>
  <cols>
    <col min="1" max="1" width="24.77734375" style="22" customWidth="1"/>
    <col min="2" max="3" width="8.6640625" style="22" hidden="1" customWidth="1"/>
    <col min="4" max="9" width="9.77734375" style="22" customWidth="1"/>
    <col min="10" max="11" width="9.77734375" style="25" customWidth="1"/>
    <col min="12" max="24" width="9.77734375" style="22" customWidth="1"/>
    <col min="25" max="32" width="9.77734375" style="18" customWidth="1"/>
    <col min="33" max="33" width="9.77734375" style="22" customWidth="1"/>
    <col min="34" max="16384" width="9" style="22"/>
  </cols>
  <sheetData>
    <row r="1" spans="1:32" ht="15" customHeight="1" x14ac:dyDescent="0.2">
      <c r="A1" s="38" t="s">
        <v>101</v>
      </c>
      <c r="K1" s="39" t="str">
        <f>財政指標!$L$1</f>
        <v>那須町</v>
      </c>
      <c r="U1" s="34" t="str">
        <f>財政指標!$L$1</f>
        <v>那須町</v>
      </c>
      <c r="V1" s="18"/>
      <c r="W1" s="39"/>
      <c r="AE1" s="34" t="str">
        <f>財政指標!$L$1</f>
        <v>那須町</v>
      </c>
    </row>
    <row r="2" spans="1:32" ht="15" customHeight="1" x14ac:dyDescent="0.15">
      <c r="K2" s="22"/>
      <c r="L2" s="22" t="s">
        <v>169</v>
      </c>
      <c r="U2" s="18"/>
      <c r="V2" s="18" t="s">
        <v>169</v>
      </c>
      <c r="AF2" s="18" t="s">
        <v>169</v>
      </c>
    </row>
    <row r="3" spans="1:32" ht="18" customHeight="1" x14ac:dyDescent="0.15">
      <c r="A3" s="21"/>
      <c r="B3" s="21" t="s">
        <v>10</v>
      </c>
      <c r="C3" s="21" t="s">
        <v>85</v>
      </c>
      <c r="D3" s="21" t="s">
        <v>86</v>
      </c>
      <c r="E3" s="21" t="s">
        <v>87</v>
      </c>
      <c r="F3" s="21" t="s">
        <v>88</v>
      </c>
      <c r="G3" s="21" t="s">
        <v>89</v>
      </c>
      <c r="H3" s="21" t="s">
        <v>90</v>
      </c>
      <c r="I3" s="21" t="s">
        <v>91</v>
      </c>
      <c r="J3" s="17" t="s">
        <v>165</v>
      </c>
      <c r="K3" s="17" t="s">
        <v>166</v>
      </c>
      <c r="L3" s="67" t="s">
        <v>83</v>
      </c>
      <c r="M3" s="67" t="s">
        <v>174</v>
      </c>
      <c r="N3" s="67" t="s">
        <v>182</v>
      </c>
      <c r="O3" s="2" t="s">
        <v>185</v>
      </c>
      <c r="P3" s="2" t="s">
        <v>186</v>
      </c>
      <c r="Q3" s="2" t="s">
        <v>194</v>
      </c>
      <c r="R3" s="2" t="s">
        <v>205</v>
      </c>
      <c r="S3" s="2" t="s">
        <v>207</v>
      </c>
      <c r="T3" s="2" t="s">
        <v>218</v>
      </c>
      <c r="U3" s="2" t="s">
        <v>220</v>
      </c>
      <c r="V3" s="2" t="s">
        <v>222</v>
      </c>
      <c r="W3" s="2" t="s">
        <v>223</v>
      </c>
      <c r="X3" s="2" t="s">
        <v>225</v>
      </c>
      <c r="Y3" s="48" t="s">
        <v>234</v>
      </c>
      <c r="Z3" s="48" t="s">
        <v>235</v>
      </c>
      <c r="AA3" s="48" t="s">
        <v>236</v>
      </c>
      <c r="AB3" s="48" t="s">
        <v>237</v>
      </c>
      <c r="AC3" s="48" t="s">
        <v>238</v>
      </c>
      <c r="AD3" s="48" t="s">
        <v>242</v>
      </c>
      <c r="AE3" s="48" t="str">
        <f>財政指標!AF3</f>
        <v>１８(H30)</v>
      </c>
      <c r="AF3" s="48" t="str">
        <f>財政指標!AG3</f>
        <v>１９(R1)</v>
      </c>
    </row>
    <row r="4" spans="1:32" ht="18" customHeight="1" x14ac:dyDescent="0.15">
      <c r="A4" s="24" t="s">
        <v>93</v>
      </c>
      <c r="B4" s="19"/>
      <c r="C4" s="21"/>
      <c r="D4" s="21">
        <v>133193</v>
      </c>
      <c r="E4" s="21">
        <v>143786</v>
      </c>
      <c r="F4" s="21">
        <v>143205</v>
      </c>
      <c r="G4" s="21">
        <v>141979</v>
      </c>
      <c r="H4" s="21">
        <v>154645</v>
      </c>
      <c r="I4" s="21">
        <v>152602</v>
      </c>
      <c r="J4" s="23">
        <v>153094</v>
      </c>
      <c r="K4" s="16">
        <v>149376</v>
      </c>
      <c r="L4" s="68">
        <v>141335</v>
      </c>
      <c r="M4" s="68">
        <v>140757</v>
      </c>
      <c r="N4" s="68">
        <v>141347</v>
      </c>
      <c r="O4" s="68">
        <v>147190</v>
      </c>
      <c r="P4" s="68">
        <v>139740</v>
      </c>
      <c r="Q4" s="68">
        <v>142745</v>
      </c>
      <c r="R4" s="68">
        <v>142599</v>
      </c>
      <c r="S4" s="68">
        <v>140864</v>
      </c>
      <c r="T4" s="68">
        <v>110273</v>
      </c>
      <c r="U4" s="68">
        <v>95784</v>
      </c>
      <c r="V4" s="68">
        <v>94654</v>
      </c>
      <c r="W4" s="68">
        <v>102871</v>
      </c>
      <c r="X4" s="68">
        <v>131791</v>
      </c>
      <c r="Y4" s="85">
        <v>117435</v>
      </c>
      <c r="Z4" s="85">
        <v>118390</v>
      </c>
      <c r="AA4" s="85">
        <v>126022</v>
      </c>
      <c r="AB4" s="85">
        <v>127980</v>
      </c>
      <c r="AC4" s="85">
        <v>116056</v>
      </c>
      <c r="AD4" s="85">
        <v>116699</v>
      </c>
      <c r="AE4" s="85">
        <v>114944</v>
      </c>
      <c r="AF4" s="85">
        <v>101423</v>
      </c>
    </row>
    <row r="5" spans="1:32" ht="18" customHeight="1" x14ac:dyDescent="0.15">
      <c r="A5" s="24" t="s">
        <v>92</v>
      </c>
      <c r="B5" s="19"/>
      <c r="C5" s="21"/>
      <c r="D5" s="21">
        <v>2006300</v>
      </c>
      <c r="E5" s="21">
        <v>1685048</v>
      </c>
      <c r="F5" s="21">
        <v>1362706</v>
      </c>
      <c r="G5" s="21">
        <v>1662976</v>
      </c>
      <c r="H5" s="21">
        <v>1393611</v>
      </c>
      <c r="I5" s="21">
        <v>1545639</v>
      </c>
      <c r="J5" s="23">
        <v>1536607</v>
      </c>
      <c r="K5" s="16">
        <v>1891212</v>
      </c>
      <c r="L5" s="68">
        <v>1750184</v>
      </c>
      <c r="M5" s="68">
        <v>1591595</v>
      </c>
      <c r="N5" s="68">
        <v>1474609</v>
      </c>
      <c r="O5" s="68">
        <v>1741088</v>
      </c>
      <c r="P5" s="68">
        <v>1548240</v>
      </c>
      <c r="Q5" s="68">
        <v>1485041</v>
      </c>
      <c r="R5" s="68">
        <v>1525796</v>
      </c>
      <c r="S5" s="68">
        <v>1370000</v>
      </c>
      <c r="T5" s="68">
        <v>1450130</v>
      </c>
      <c r="U5" s="68">
        <v>1420265</v>
      </c>
      <c r="V5" s="68">
        <v>1969715</v>
      </c>
      <c r="W5" s="68">
        <v>2532417</v>
      </c>
      <c r="X5" s="68">
        <v>1546984</v>
      </c>
      <c r="Y5" s="85">
        <v>1352619</v>
      </c>
      <c r="Z5" s="85">
        <v>1347576</v>
      </c>
      <c r="AA5" s="85">
        <v>1460688</v>
      </c>
      <c r="AB5" s="85">
        <v>1583077</v>
      </c>
      <c r="AC5" s="85">
        <v>2402522</v>
      </c>
      <c r="AD5" s="85">
        <v>2238114</v>
      </c>
      <c r="AE5" s="85">
        <v>2033402</v>
      </c>
      <c r="AF5" s="85">
        <v>2376961</v>
      </c>
    </row>
    <row r="6" spans="1:32" ht="18" customHeight="1" x14ac:dyDescent="0.15">
      <c r="A6" s="24" t="s">
        <v>94</v>
      </c>
      <c r="B6" s="19"/>
      <c r="C6" s="21"/>
      <c r="D6" s="21">
        <v>1011932</v>
      </c>
      <c r="E6" s="21">
        <v>1028607</v>
      </c>
      <c r="F6" s="21">
        <v>1264377</v>
      </c>
      <c r="G6" s="21">
        <v>1345684</v>
      </c>
      <c r="H6" s="21">
        <v>1375867</v>
      </c>
      <c r="I6" s="21">
        <v>1510988</v>
      </c>
      <c r="J6" s="23">
        <v>1614244</v>
      </c>
      <c r="K6" s="25">
        <v>1720264</v>
      </c>
      <c r="L6" s="68">
        <v>2104796</v>
      </c>
      <c r="M6" s="68">
        <v>1470923</v>
      </c>
      <c r="N6" s="68">
        <v>1526253</v>
      </c>
      <c r="O6" s="68">
        <v>1743690</v>
      </c>
      <c r="P6" s="68">
        <v>1815984</v>
      </c>
      <c r="Q6" s="68">
        <v>2237365</v>
      </c>
      <c r="R6" s="68">
        <v>3133842</v>
      </c>
      <c r="S6" s="68">
        <v>1998918</v>
      </c>
      <c r="T6" s="68">
        <v>2031014</v>
      </c>
      <c r="U6" s="68">
        <v>2117925</v>
      </c>
      <c r="V6" s="68">
        <v>2268707</v>
      </c>
      <c r="W6" s="68">
        <v>2727336</v>
      </c>
      <c r="X6" s="68">
        <v>2771402</v>
      </c>
      <c r="Y6" s="85">
        <v>2662769</v>
      </c>
      <c r="Z6" s="85">
        <v>3899608</v>
      </c>
      <c r="AA6" s="85">
        <v>4403545</v>
      </c>
      <c r="AB6" s="85">
        <v>4498535</v>
      </c>
      <c r="AC6" s="85">
        <v>3560080</v>
      </c>
      <c r="AD6" s="85">
        <v>3476507</v>
      </c>
      <c r="AE6" s="85">
        <v>3279247</v>
      </c>
      <c r="AF6" s="85">
        <v>3397786</v>
      </c>
    </row>
    <row r="7" spans="1:32" ht="18" customHeight="1" x14ac:dyDescent="0.15">
      <c r="A7" s="24" t="s">
        <v>103</v>
      </c>
      <c r="B7" s="19"/>
      <c r="C7" s="21"/>
      <c r="D7" s="21">
        <v>404633</v>
      </c>
      <c r="E7" s="21">
        <v>462973</v>
      </c>
      <c r="F7" s="21">
        <v>534360</v>
      </c>
      <c r="G7" s="21">
        <v>520782</v>
      </c>
      <c r="H7" s="21">
        <v>492992</v>
      </c>
      <c r="I7" s="21">
        <v>646256</v>
      </c>
      <c r="J7" s="23">
        <v>836515</v>
      </c>
      <c r="K7" s="16">
        <v>908318</v>
      </c>
      <c r="L7" s="68">
        <v>741855</v>
      </c>
      <c r="M7" s="68">
        <v>780081</v>
      </c>
      <c r="N7" s="68">
        <v>805415</v>
      </c>
      <c r="O7" s="68">
        <v>1380573</v>
      </c>
      <c r="P7" s="68">
        <v>893940</v>
      </c>
      <c r="Q7" s="68">
        <v>934579</v>
      </c>
      <c r="R7" s="68">
        <v>922411</v>
      </c>
      <c r="S7" s="68">
        <v>1032241</v>
      </c>
      <c r="T7" s="68">
        <v>1024439</v>
      </c>
      <c r="U7" s="68">
        <v>1024380</v>
      </c>
      <c r="V7" s="68">
        <v>1002325</v>
      </c>
      <c r="W7" s="68">
        <v>986112</v>
      </c>
      <c r="X7" s="68">
        <v>1058543</v>
      </c>
      <c r="Y7" s="85">
        <v>1501972</v>
      </c>
      <c r="Z7" s="85">
        <v>1483918</v>
      </c>
      <c r="AA7" s="85">
        <v>3291943</v>
      </c>
      <c r="AB7" s="85">
        <v>2915784</v>
      </c>
      <c r="AC7" s="85">
        <v>1904928</v>
      </c>
      <c r="AD7" s="85">
        <v>994636</v>
      </c>
      <c r="AE7" s="85">
        <v>995194</v>
      </c>
      <c r="AF7" s="85">
        <v>1133846</v>
      </c>
    </row>
    <row r="8" spans="1:32" ht="18" customHeight="1" x14ac:dyDescent="0.15">
      <c r="A8" s="24" t="s">
        <v>104</v>
      </c>
      <c r="B8" s="19"/>
      <c r="C8" s="21"/>
      <c r="D8" s="21">
        <v>456</v>
      </c>
      <c r="E8" s="21">
        <v>457</v>
      </c>
      <c r="F8" s="21">
        <v>792</v>
      </c>
      <c r="G8" s="21">
        <v>330</v>
      </c>
      <c r="H8" s="21">
        <v>473</v>
      </c>
      <c r="I8" s="21">
        <v>411</v>
      </c>
      <c r="J8" s="23">
        <v>652</v>
      </c>
      <c r="K8" s="16">
        <v>981</v>
      </c>
      <c r="L8" s="68">
        <v>214</v>
      </c>
      <c r="M8" s="68">
        <v>196</v>
      </c>
      <c r="N8" s="68">
        <v>428</v>
      </c>
      <c r="O8" s="68">
        <v>1064</v>
      </c>
      <c r="P8" s="68">
        <v>905</v>
      </c>
      <c r="Q8" s="68">
        <v>983</v>
      </c>
      <c r="R8" s="68">
        <v>738</v>
      </c>
      <c r="S8" s="68">
        <v>746</v>
      </c>
      <c r="T8" s="68">
        <v>1177</v>
      </c>
      <c r="U8" s="68">
        <v>2111</v>
      </c>
      <c r="V8" s="68">
        <v>3596</v>
      </c>
      <c r="W8" s="68">
        <v>2671</v>
      </c>
      <c r="X8" s="68">
        <v>2094</v>
      </c>
      <c r="Y8" s="85">
        <v>2026</v>
      </c>
      <c r="Z8" s="85">
        <v>1626</v>
      </c>
      <c r="AA8" s="85">
        <v>1126</v>
      </c>
      <c r="AB8" s="85">
        <v>624</v>
      </c>
      <c r="AC8" s="85">
        <v>937</v>
      </c>
      <c r="AD8" s="85">
        <v>702</v>
      </c>
      <c r="AE8" s="85">
        <v>737</v>
      </c>
      <c r="AF8" s="85">
        <v>1080</v>
      </c>
    </row>
    <row r="9" spans="1:32" ht="18" customHeight="1" x14ac:dyDescent="0.15">
      <c r="A9" s="24" t="s">
        <v>105</v>
      </c>
      <c r="B9" s="19"/>
      <c r="C9" s="21"/>
      <c r="D9" s="21">
        <v>1074892</v>
      </c>
      <c r="E9" s="21">
        <v>1270960</v>
      </c>
      <c r="F9" s="21">
        <v>1537817</v>
      </c>
      <c r="G9" s="21">
        <v>1320298</v>
      </c>
      <c r="H9" s="21">
        <v>1673284</v>
      </c>
      <c r="I9" s="21">
        <v>2154598</v>
      </c>
      <c r="J9" s="23">
        <v>1711253</v>
      </c>
      <c r="K9" s="16">
        <v>1325274</v>
      </c>
      <c r="L9" s="68">
        <v>1246548</v>
      </c>
      <c r="M9" s="68">
        <v>1010064</v>
      </c>
      <c r="N9" s="68">
        <v>1083269</v>
      </c>
      <c r="O9" s="68">
        <v>825499</v>
      </c>
      <c r="P9" s="68">
        <v>993091</v>
      </c>
      <c r="Q9" s="68">
        <v>810594</v>
      </c>
      <c r="R9" s="68">
        <v>785937</v>
      </c>
      <c r="S9" s="68">
        <v>615073</v>
      </c>
      <c r="T9" s="68">
        <v>415802</v>
      </c>
      <c r="U9" s="68">
        <v>481488</v>
      </c>
      <c r="V9" s="68">
        <v>549941</v>
      </c>
      <c r="W9" s="68">
        <v>638638</v>
      </c>
      <c r="X9" s="68">
        <v>632128</v>
      </c>
      <c r="Y9" s="85">
        <v>523023</v>
      </c>
      <c r="Z9" s="85">
        <v>505973</v>
      </c>
      <c r="AA9" s="85">
        <v>809252</v>
      </c>
      <c r="AB9" s="85">
        <v>687010</v>
      </c>
      <c r="AC9" s="85">
        <v>579731</v>
      </c>
      <c r="AD9" s="85">
        <v>577401</v>
      </c>
      <c r="AE9" s="85">
        <v>694318</v>
      </c>
      <c r="AF9" s="85">
        <v>558706</v>
      </c>
    </row>
    <row r="10" spans="1:32" ht="18" customHeight="1" x14ac:dyDescent="0.15">
      <c r="A10" s="24" t="s">
        <v>106</v>
      </c>
      <c r="B10" s="19"/>
      <c r="C10" s="21"/>
      <c r="D10" s="21">
        <v>307824</v>
      </c>
      <c r="E10" s="21">
        <v>335205</v>
      </c>
      <c r="F10" s="21">
        <v>391877</v>
      </c>
      <c r="G10" s="21">
        <v>401516</v>
      </c>
      <c r="H10" s="21">
        <v>534660</v>
      </c>
      <c r="I10" s="21">
        <v>366356</v>
      </c>
      <c r="J10" s="23">
        <v>406748</v>
      </c>
      <c r="K10" s="16">
        <v>446343</v>
      </c>
      <c r="L10" s="68">
        <v>434784</v>
      </c>
      <c r="M10" s="68">
        <v>416153</v>
      </c>
      <c r="N10" s="68">
        <v>448488</v>
      </c>
      <c r="O10" s="68">
        <v>483927</v>
      </c>
      <c r="P10" s="68">
        <v>601541</v>
      </c>
      <c r="Q10" s="68">
        <v>612048</v>
      </c>
      <c r="R10" s="68">
        <v>655075</v>
      </c>
      <c r="S10" s="68">
        <v>768270</v>
      </c>
      <c r="T10" s="68">
        <v>504868</v>
      </c>
      <c r="U10" s="68">
        <v>657243</v>
      </c>
      <c r="V10" s="68">
        <v>654368</v>
      </c>
      <c r="W10" s="68">
        <v>692832</v>
      </c>
      <c r="X10" s="68">
        <v>747934</v>
      </c>
      <c r="Y10" s="85">
        <v>853134</v>
      </c>
      <c r="Z10" s="85">
        <v>733111</v>
      </c>
      <c r="AA10" s="85">
        <v>951409</v>
      </c>
      <c r="AB10" s="85">
        <v>734897</v>
      </c>
      <c r="AC10" s="85">
        <v>698519</v>
      </c>
      <c r="AD10" s="85">
        <v>709775</v>
      </c>
      <c r="AE10" s="85">
        <v>754815</v>
      </c>
      <c r="AF10" s="85">
        <v>715531</v>
      </c>
    </row>
    <row r="11" spans="1:32" ht="18" customHeight="1" x14ac:dyDescent="0.15">
      <c r="A11" s="24" t="s">
        <v>107</v>
      </c>
      <c r="B11" s="19"/>
      <c r="C11" s="21"/>
      <c r="D11" s="21">
        <v>1581207</v>
      </c>
      <c r="E11" s="21">
        <v>1556418</v>
      </c>
      <c r="F11" s="21">
        <v>1640333</v>
      </c>
      <c r="G11" s="21">
        <v>1892370</v>
      </c>
      <c r="H11" s="21">
        <v>2857932</v>
      </c>
      <c r="I11" s="21">
        <v>1673506</v>
      </c>
      <c r="J11" s="23">
        <v>1743917</v>
      </c>
      <c r="K11" s="23">
        <v>1325766</v>
      </c>
      <c r="L11" s="68">
        <v>1513997</v>
      </c>
      <c r="M11" s="68">
        <v>2476552</v>
      </c>
      <c r="N11" s="68">
        <v>1880894</v>
      </c>
      <c r="O11" s="68">
        <v>1335983</v>
      </c>
      <c r="P11" s="68">
        <v>1389097</v>
      </c>
      <c r="Q11" s="68">
        <v>1107652</v>
      </c>
      <c r="R11" s="68">
        <v>1035868</v>
      </c>
      <c r="S11" s="68">
        <v>964833</v>
      </c>
      <c r="T11" s="68">
        <v>1038302</v>
      </c>
      <c r="U11" s="68">
        <v>1002738</v>
      </c>
      <c r="V11" s="68">
        <v>1177071</v>
      </c>
      <c r="W11" s="68">
        <v>1217657</v>
      </c>
      <c r="X11" s="68">
        <v>709129</v>
      </c>
      <c r="Y11" s="85">
        <v>721187</v>
      </c>
      <c r="Z11" s="85">
        <v>751678</v>
      </c>
      <c r="AA11" s="85">
        <v>812013</v>
      </c>
      <c r="AB11" s="85">
        <v>904348</v>
      </c>
      <c r="AC11" s="85">
        <v>782415</v>
      </c>
      <c r="AD11" s="85">
        <v>847841</v>
      </c>
      <c r="AE11" s="85">
        <v>706109</v>
      </c>
      <c r="AF11" s="85">
        <v>689035</v>
      </c>
    </row>
    <row r="12" spans="1:32" ht="18" customHeight="1" x14ac:dyDescent="0.15">
      <c r="A12" s="24" t="s">
        <v>108</v>
      </c>
      <c r="B12" s="19"/>
      <c r="C12" s="21"/>
      <c r="D12" s="21">
        <v>501842</v>
      </c>
      <c r="E12" s="21">
        <v>537041</v>
      </c>
      <c r="F12" s="21">
        <v>545623</v>
      </c>
      <c r="G12" s="21">
        <v>599741</v>
      </c>
      <c r="H12" s="21">
        <v>659492</v>
      </c>
      <c r="I12" s="21">
        <v>610284</v>
      </c>
      <c r="J12" s="23">
        <v>619787</v>
      </c>
      <c r="K12" s="23">
        <v>658149</v>
      </c>
      <c r="L12" s="68">
        <v>683222</v>
      </c>
      <c r="M12" s="68">
        <v>722564</v>
      </c>
      <c r="N12" s="68">
        <v>646085</v>
      </c>
      <c r="O12" s="68">
        <v>685015</v>
      </c>
      <c r="P12" s="68">
        <v>698756</v>
      </c>
      <c r="Q12" s="68">
        <v>729089</v>
      </c>
      <c r="R12" s="68">
        <v>650130</v>
      </c>
      <c r="S12" s="68">
        <v>674147</v>
      </c>
      <c r="T12" s="68">
        <v>645218</v>
      </c>
      <c r="U12" s="68">
        <v>603917</v>
      </c>
      <c r="V12" s="68">
        <v>621254</v>
      </c>
      <c r="W12" s="68">
        <v>609568</v>
      </c>
      <c r="X12" s="68">
        <v>632052</v>
      </c>
      <c r="Y12" s="85">
        <v>652319</v>
      </c>
      <c r="Z12" s="85">
        <v>613196</v>
      </c>
      <c r="AA12" s="85">
        <v>596878</v>
      </c>
      <c r="AB12" s="85">
        <v>735066</v>
      </c>
      <c r="AC12" s="85">
        <v>1149380</v>
      </c>
      <c r="AD12" s="85">
        <v>626107</v>
      </c>
      <c r="AE12" s="85">
        <v>650422</v>
      </c>
      <c r="AF12" s="85">
        <v>700523</v>
      </c>
    </row>
    <row r="13" spans="1:32" ht="18" customHeight="1" x14ac:dyDescent="0.15">
      <c r="A13" s="24" t="s">
        <v>109</v>
      </c>
      <c r="B13" s="19"/>
      <c r="C13" s="21"/>
      <c r="D13" s="21">
        <v>1572921</v>
      </c>
      <c r="E13" s="21">
        <v>2610718</v>
      </c>
      <c r="F13" s="21">
        <v>3172470</v>
      </c>
      <c r="G13" s="21">
        <v>1412286</v>
      </c>
      <c r="H13" s="21">
        <v>1450720</v>
      </c>
      <c r="I13" s="21">
        <v>1659319</v>
      </c>
      <c r="J13" s="23">
        <v>1745166</v>
      </c>
      <c r="K13" s="23">
        <v>1368645</v>
      </c>
      <c r="L13" s="68">
        <v>1216683</v>
      </c>
      <c r="M13" s="68">
        <v>1487933</v>
      </c>
      <c r="N13" s="68">
        <v>1586719</v>
      </c>
      <c r="O13" s="68">
        <v>1385848</v>
      </c>
      <c r="P13" s="68">
        <v>1316612</v>
      </c>
      <c r="Q13" s="68">
        <v>1136129</v>
      </c>
      <c r="R13" s="68">
        <v>1077019</v>
      </c>
      <c r="S13" s="68">
        <v>1030199</v>
      </c>
      <c r="T13" s="68">
        <v>1031866</v>
      </c>
      <c r="U13" s="68">
        <v>1069448</v>
      </c>
      <c r="V13" s="68">
        <v>1254210</v>
      </c>
      <c r="W13" s="68">
        <v>1151519</v>
      </c>
      <c r="X13" s="68">
        <v>1381341</v>
      </c>
      <c r="Y13" s="85">
        <v>1071874</v>
      </c>
      <c r="Z13" s="85">
        <v>1133335</v>
      </c>
      <c r="AA13" s="85">
        <v>1905268</v>
      </c>
      <c r="AB13" s="85">
        <v>1579397</v>
      </c>
      <c r="AC13" s="85">
        <v>1021574</v>
      </c>
      <c r="AD13" s="85">
        <v>1774102</v>
      </c>
      <c r="AE13" s="85">
        <v>1065135</v>
      </c>
      <c r="AF13" s="85">
        <v>1409392</v>
      </c>
    </row>
    <row r="14" spans="1:32" ht="18" customHeight="1" x14ac:dyDescent="0.15">
      <c r="A14" s="24" t="s">
        <v>110</v>
      </c>
      <c r="B14" s="19"/>
      <c r="C14" s="21"/>
      <c r="D14" s="21">
        <v>77447</v>
      </c>
      <c r="E14" s="21">
        <v>17746</v>
      </c>
      <c r="F14" s="21">
        <v>8978</v>
      </c>
      <c r="G14" s="21">
        <v>34776</v>
      </c>
      <c r="H14" s="21">
        <v>10711</v>
      </c>
      <c r="I14" s="21">
        <v>887</v>
      </c>
      <c r="J14" s="23">
        <v>207</v>
      </c>
      <c r="K14" s="23">
        <v>2244380</v>
      </c>
      <c r="L14" s="68">
        <v>8017244</v>
      </c>
      <c r="M14" s="68">
        <v>2772812</v>
      </c>
      <c r="N14" s="68">
        <v>403470</v>
      </c>
      <c r="O14" s="68">
        <v>566299</v>
      </c>
      <c r="P14" s="68">
        <v>24910</v>
      </c>
      <c r="Q14" s="68">
        <v>0</v>
      </c>
      <c r="R14" s="68">
        <v>0</v>
      </c>
      <c r="S14" s="68">
        <v>108566</v>
      </c>
      <c r="T14" s="68">
        <v>0</v>
      </c>
      <c r="U14" s="68">
        <v>7155</v>
      </c>
      <c r="V14" s="68">
        <v>3832</v>
      </c>
      <c r="W14" s="68">
        <v>9593</v>
      </c>
      <c r="X14" s="68">
        <v>998078</v>
      </c>
      <c r="Y14" s="85">
        <v>270417</v>
      </c>
      <c r="Z14" s="85">
        <v>270673</v>
      </c>
      <c r="AA14" s="85">
        <v>79886</v>
      </c>
      <c r="AB14" s="85">
        <v>37230</v>
      </c>
      <c r="AC14" s="85">
        <v>72405</v>
      </c>
      <c r="AD14" s="85">
        <v>4646</v>
      </c>
      <c r="AE14" s="85">
        <v>1414</v>
      </c>
      <c r="AF14" s="85">
        <v>335163</v>
      </c>
    </row>
    <row r="15" spans="1:32" ht="18" customHeight="1" x14ac:dyDescent="0.15">
      <c r="A15" s="24" t="s">
        <v>111</v>
      </c>
      <c r="B15" s="19"/>
      <c r="C15" s="21"/>
      <c r="D15" s="21">
        <v>570206</v>
      </c>
      <c r="E15" s="21">
        <v>570387</v>
      </c>
      <c r="F15" s="21">
        <v>595046</v>
      </c>
      <c r="G15" s="21">
        <v>636893</v>
      </c>
      <c r="H15" s="21">
        <v>716334</v>
      </c>
      <c r="I15" s="21">
        <v>774506</v>
      </c>
      <c r="J15" s="23">
        <v>749135</v>
      </c>
      <c r="K15" s="16">
        <v>836636</v>
      </c>
      <c r="L15" s="68">
        <v>871472</v>
      </c>
      <c r="M15" s="68">
        <v>911617</v>
      </c>
      <c r="N15" s="68">
        <v>975000</v>
      </c>
      <c r="O15" s="68">
        <v>1061645</v>
      </c>
      <c r="P15" s="68">
        <v>998129</v>
      </c>
      <c r="Q15" s="68">
        <v>1013401</v>
      </c>
      <c r="R15" s="68">
        <v>1071698</v>
      </c>
      <c r="S15" s="68">
        <v>1138163</v>
      </c>
      <c r="T15" s="68">
        <v>1280733</v>
      </c>
      <c r="U15" s="68">
        <v>1288353</v>
      </c>
      <c r="V15" s="68">
        <v>1233474</v>
      </c>
      <c r="W15" s="68">
        <v>1227139</v>
      </c>
      <c r="X15" s="68">
        <v>1111235</v>
      </c>
      <c r="Y15" s="85">
        <v>1082975</v>
      </c>
      <c r="Z15" s="85">
        <v>1081049</v>
      </c>
      <c r="AA15" s="85">
        <v>1067258</v>
      </c>
      <c r="AB15" s="85">
        <v>1060378</v>
      </c>
      <c r="AC15" s="85">
        <v>1031630</v>
      </c>
      <c r="AD15" s="85">
        <v>1028451</v>
      </c>
      <c r="AE15" s="85">
        <v>1013779</v>
      </c>
      <c r="AF15" s="85">
        <v>1049373</v>
      </c>
    </row>
    <row r="16" spans="1:32" ht="18" customHeight="1" x14ac:dyDescent="0.15">
      <c r="A16" s="24" t="s">
        <v>81</v>
      </c>
      <c r="B16" s="19"/>
      <c r="C16" s="21"/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3">
        <v>0</v>
      </c>
      <c r="K16" s="16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7524</v>
      </c>
      <c r="Y16" s="85">
        <v>0</v>
      </c>
      <c r="Z16" s="85">
        <v>946</v>
      </c>
      <c r="AA16" s="85">
        <v>0</v>
      </c>
      <c r="AB16" s="85">
        <v>6700</v>
      </c>
      <c r="AC16" s="85">
        <v>0</v>
      </c>
      <c r="AD16" s="85">
        <v>0</v>
      </c>
      <c r="AE16" s="85">
        <v>0</v>
      </c>
      <c r="AF16" s="85">
        <v>0</v>
      </c>
    </row>
    <row r="17" spans="1:32" ht="18" customHeight="1" x14ac:dyDescent="0.15">
      <c r="A17" s="24" t="s">
        <v>113</v>
      </c>
      <c r="B17" s="19"/>
      <c r="C17" s="21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85">
        <v>0</v>
      </c>
      <c r="Z17" s="85">
        <v>0</v>
      </c>
      <c r="AA17" s="85">
        <v>0</v>
      </c>
      <c r="AB17" s="85">
        <v>0</v>
      </c>
      <c r="AC17" s="85">
        <v>0</v>
      </c>
      <c r="AD17" s="85">
        <v>0</v>
      </c>
      <c r="AE17" s="85">
        <v>0</v>
      </c>
      <c r="AF17" s="85">
        <v>0</v>
      </c>
    </row>
    <row r="18" spans="1:32" ht="18" customHeight="1" x14ac:dyDescent="0.15">
      <c r="A18" s="24" t="s">
        <v>112</v>
      </c>
      <c r="B18" s="19"/>
      <c r="C18" s="21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85">
        <v>0</v>
      </c>
      <c r="Z18" s="85">
        <v>0</v>
      </c>
      <c r="AA18" s="85">
        <v>0</v>
      </c>
      <c r="AB18" s="85">
        <v>0</v>
      </c>
      <c r="AC18" s="85">
        <v>0</v>
      </c>
      <c r="AD18" s="85">
        <v>0</v>
      </c>
      <c r="AE18" s="85">
        <v>0</v>
      </c>
      <c r="AF18" s="85">
        <v>0</v>
      </c>
    </row>
    <row r="19" spans="1:32" ht="18" customHeight="1" x14ac:dyDescent="0.15">
      <c r="A19" s="24" t="s">
        <v>114</v>
      </c>
      <c r="B19" s="19">
        <f t="shared" ref="B19:G19" si="0">SUM(B4:B18)</f>
        <v>0</v>
      </c>
      <c r="C19" s="21">
        <f t="shared" si="0"/>
        <v>0</v>
      </c>
      <c r="D19" s="21">
        <f t="shared" si="0"/>
        <v>9242853</v>
      </c>
      <c r="E19" s="21">
        <f t="shared" si="0"/>
        <v>10219346</v>
      </c>
      <c r="F19" s="21">
        <f t="shared" si="0"/>
        <v>11197584</v>
      </c>
      <c r="G19" s="21">
        <f t="shared" si="0"/>
        <v>9969631</v>
      </c>
      <c r="H19" s="21">
        <f t="shared" ref="H19:N19" si="1">SUM(H4:H18)</f>
        <v>11320721</v>
      </c>
      <c r="I19" s="21">
        <f t="shared" si="1"/>
        <v>11095352</v>
      </c>
      <c r="J19" s="21">
        <f t="shared" si="1"/>
        <v>11117325</v>
      </c>
      <c r="K19" s="21">
        <f t="shared" si="1"/>
        <v>12875344</v>
      </c>
      <c r="L19" s="69">
        <f t="shared" si="1"/>
        <v>18722334</v>
      </c>
      <c r="M19" s="69">
        <f t="shared" si="1"/>
        <v>13781247</v>
      </c>
      <c r="N19" s="69">
        <f t="shared" si="1"/>
        <v>10971977</v>
      </c>
      <c r="O19" s="69">
        <f t="shared" ref="O19:U19" si="2">SUM(O4:O18)</f>
        <v>11357821</v>
      </c>
      <c r="P19" s="69">
        <f t="shared" si="2"/>
        <v>10420945</v>
      </c>
      <c r="Q19" s="69">
        <f t="shared" si="2"/>
        <v>10209626</v>
      </c>
      <c r="R19" s="69">
        <f t="shared" si="2"/>
        <v>11001113</v>
      </c>
      <c r="S19" s="69">
        <f t="shared" si="2"/>
        <v>9842020</v>
      </c>
      <c r="T19" s="69">
        <f t="shared" si="2"/>
        <v>9533822</v>
      </c>
      <c r="U19" s="69">
        <f t="shared" si="2"/>
        <v>9770807</v>
      </c>
      <c r="V19" s="69">
        <f>SUM(V4:V18)</f>
        <v>10833147</v>
      </c>
      <c r="W19" s="69">
        <f>SUM(W4:W18)</f>
        <v>11898353</v>
      </c>
      <c r="X19" s="69">
        <f>SUM(X4:X18)</f>
        <v>11730235</v>
      </c>
      <c r="Y19" s="67">
        <f t="shared" ref="Y19:AB19" si="3">SUM(Y4:Y18)</f>
        <v>10811750</v>
      </c>
      <c r="Z19" s="67">
        <f t="shared" si="3"/>
        <v>11941079</v>
      </c>
      <c r="AA19" s="67">
        <f t="shared" si="3"/>
        <v>15505288</v>
      </c>
      <c r="AB19" s="67">
        <f t="shared" si="3"/>
        <v>14871026</v>
      </c>
      <c r="AC19" s="67">
        <f t="shared" ref="AC19:AD19" si="4">SUM(AC4:AC18)</f>
        <v>13320177</v>
      </c>
      <c r="AD19" s="67">
        <f t="shared" si="4"/>
        <v>12394981</v>
      </c>
      <c r="AE19" s="67">
        <f t="shared" ref="AE19:AF19" si="5">SUM(AE4:AE18)</f>
        <v>11309516</v>
      </c>
      <c r="AF19" s="67">
        <f t="shared" si="5"/>
        <v>12468819</v>
      </c>
    </row>
    <row r="20" spans="1:32" ht="18" customHeight="1" x14ac:dyDescent="0.15"/>
    <row r="21" spans="1:32" ht="18" customHeight="1" x14ac:dyDescent="0.15"/>
    <row r="22" spans="1:32" ht="18" customHeight="1" x14ac:dyDescent="0.15"/>
    <row r="23" spans="1:32" ht="18" customHeight="1" x14ac:dyDescent="0.15"/>
    <row r="24" spans="1:32" ht="18" customHeight="1" x14ac:dyDescent="0.15"/>
    <row r="25" spans="1:32" ht="18" customHeight="1" x14ac:dyDescent="0.15"/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2">
      <c r="A29" s="38" t="s">
        <v>102</v>
      </c>
      <c r="K29" s="34" t="str">
        <f>財政指標!$L$1</f>
        <v>那須町</v>
      </c>
      <c r="L29" s="18"/>
      <c r="M29" s="39"/>
      <c r="P29" s="39"/>
      <c r="R29" s="39"/>
      <c r="S29" s="39"/>
      <c r="T29" s="39"/>
      <c r="U29" s="34" t="str">
        <f>財政指標!$L$1</f>
        <v>那須町</v>
      </c>
      <c r="V29" s="18"/>
      <c r="W29" s="39"/>
      <c r="X29" s="39"/>
      <c r="Y29" s="34"/>
      <c r="Z29" s="34"/>
      <c r="AA29" s="34"/>
      <c r="AB29" s="34"/>
      <c r="AC29" s="34"/>
      <c r="AE29" s="34" t="str">
        <f>財政指標!$L$1</f>
        <v>那須町</v>
      </c>
    </row>
    <row r="30" spans="1:32" ht="18" customHeight="1" x14ac:dyDescent="0.15">
      <c r="K30" s="18"/>
      <c r="L30" s="18" t="s">
        <v>250</v>
      </c>
      <c r="U30" s="18"/>
      <c r="V30" s="18" t="s">
        <v>250</v>
      </c>
      <c r="AF30" s="18" t="s">
        <v>250</v>
      </c>
    </row>
    <row r="31" spans="1:32" ht="18" customHeight="1" x14ac:dyDescent="0.15">
      <c r="A31" s="21"/>
      <c r="B31" s="21" t="s">
        <v>10</v>
      </c>
      <c r="C31" s="21" t="s">
        <v>85</v>
      </c>
      <c r="D31" s="21" t="s">
        <v>86</v>
      </c>
      <c r="E31" s="21" t="s">
        <v>87</v>
      </c>
      <c r="F31" s="21" t="s">
        <v>88</v>
      </c>
      <c r="G31" s="21" t="s">
        <v>89</v>
      </c>
      <c r="H31" s="21" t="s">
        <v>90</v>
      </c>
      <c r="I31" s="21" t="s">
        <v>91</v>
      </c>
      <c r="J31" s="17" t="s">
        <v>165</v>
      </c>
      <c r="K31" s="17" t="s">
        <v>166</v>
      </c>
      <c r="L31" s="15" t="s">
        <v>83</v>
      </c>
      <c r="M31" s="7" t="s">
        <v>174</v>
      </c>
      <c r="N31" s="7" t="s">
        <v>182</v>
      </c>
      <c r="O31" s="2" t="s">
        <v>189</v>
      </c>
      <c r="P31" s="2" t="s">
        <v>190</v>
      </c>
      <c r="Q31" s="2" t="s">
        <v>194</v>
      </c>
      <c r="R31" s="2" t="s">
        <v>205</v>
      </c>
      <c r="S31" s="2" t="s">
        <v>207</v>
      </c>
      <c r="T31" s="2" t="s">
        <v>218</v>
      </c>
      <c r="U31" s="2" t="s">
        <v>220</v>
      </c>
      <c r="V31" s="2" t="s">
        <v>222</v>
      </c>
      <c r="W31" s="2" t="s">
        <v>223</v>
      </c>
      <c r="X31" s="2" t="s">
        <v>225</v>
      </c>
      <c r="Y31" s="48" t="s">
        <v>234</v>
      </c>
      <c r="Z31" s="48" t="s">
        <v>235</v>
      </c>
      <c r="AA31" s="48" t="s">
        <v>236</v>
      </c>
      <c r="AB31" s="48" t="s">
        <v>237</v>
      </c>
      <c r="AC31" s="48" t="s">
        <v>238</v>
      </c>
      <c r="AD31" s="48" t="s">
        <v>245</v>
      </c>
      <c r="AE31" s="48" t="str">
        <f>AE3</f>
        <v>１８(H30)</v>
      </c>
      <c r="AF31" s="48" t="str">
        <f>AF3</f>
        <v>１９(R1)</v>
      </c>
    </row>
    <row r="32" spans="1:32" s="41" customFormat="1" ht="18" customHeight="1" x14ac:dyDescent="0.15">
      <c r="A32" s="24" t="s">
        <v>93</v>
      </c>
      <c r="B32" s="40" t="e">
        <f>B4/B$19*100</f>
        <v>#DIV/0!</v>
      </c>
      <c r="C32" s="40" t="e">
        <f>C4/C$19*100</f>
        <v>#DIV/0!</v>
      </c>
      <c r="D32" s="40">
        <f>D4/D$19*100</f>
        <v>1.4410377401869314</v>
      </c>
      <c r="E32" s="40">
        <f>E4/E$19*100</f>
        <v>1.4069980603455445</v>
      </c>
      <c r="F32" s="40">
        <f>F4/F$19*100</f>
        <v>1.2788919466913578</v>
      </c>
      <c r="G32" s="40">
        <f>G4/G$19*100</f>
        <v>1.4241148945231774</v>
      </c>
      <c r="H32" s="40">
        <f>H4/H$19*100</f>
        <v>1.3660349018406159</v>
      </c>
      <c r="I32" s="40">
        <f>I4/I$19*100</f>
        <v>1.3753687129529555</v>
      </c>
      <c r="J32" s="40">
        <f>J4/J$19*100</f>
        <v>1.3770758703195238</v>
      </c>
      <c r="K32" s="40">
        <f>K4/K$19*100</f>
        <v>1.1601709437821623</v>
      </c>
      <c r="L32" s="40">
        <f>L4/L$19*100</f>
        <v>0.7549005375077702</v>
      </c>
      <c r="M32" s="40">
        <f>M4/M$19*100</f>
        <v>1.0213662087327802</v>
      </c>
      <c r="N32" s="40">
        <f>N4/N$19*100</f>
        <v>1.2882546144600924</v>
      </c>
      <c r="O32" s="40">
        <f>O4/O$19*100</f>
        <v>1.2959351974291549</v>
      </c>
      <c r="P32" s="40">
        <f>P4/P$19*100</f>
        <v>1.3409532436837541</v>
      </c>
      <c r="Q32" s="40">
        <f>Q4/Q$19*100</f>
        <v>1.398141322708589</v>
      </c>
      <c r="R32" s="40">
        <f>R4/R$19*100</f>
        <v>1.2962233912150525</v>
      </c>
      <c r="S32" s="40">
        <f>S4/S$19*100</f>
        <v>1.4312509017457797</v>
      </c>
      <c r="T32" s="40">
        <f>T4/T$19*100</f>
        <v>1.1566505017609938</v>
      </c>
      <c r="U32" s="40">
        <f>U4/U$19*100</f>
        <v>0.98030797251445045</v>
      </c>
      <c r="V32" s="40">
        <f>V4/V$19*100</f>
        <v>0.87374425917048848</v>
      </c>
      <c r="W32" s="40">
        <f>W4/W$19*100</f>
        <v>0.86458184590758069</v>
      </c>
      <c r="X32" s="40">
        <f>X4/X$19*100</f>
        <v>1.1235154282927837</v>
      </c>
      <c r="Y32" s="86">
        <f>Y4/Y$19*100</f>
        <v>1.086179388165653</v>
      </c>
      <c r="Z32" s="86">
        <f>Z4/Z$19*100</f>
        <v>0.99145144253714423</v>
      </c>
      <c r="AA32" s="86">
        <f>AA4/AA$19*100</f>
        <v>0.81276787635289316</v>
      </c>
      <c r="AB32" s="86">
        <f>AB4/AB$19*100</f>
        <v>0.86059966541649513</v>
      </c>
      <c r="AC32" s="86">
        <f>AC4/AC$19*100</f>
        <v>0.87127971347527888</v>
      </c>
      <c r="AD32" s="86">
        <f>AD4/AD$19*100</f>
        <v>0.94150204828873874</v>
      </c>
      <c r="AE32" s="86">
        <f>AE4/AE$19*100</f>
        <v>1.0163476491832186</v>
      </c>
      <c r="AF32" s="86">
        <f>AF4/AF$19*100</f>
        <v>0.813413042566421</v>
      </c>
    </row>
    <row r="33" spans="1:32" s="41" customFormat="1" ht="18" customHeight="1" x14ac:dyDescent="0.15">
      <c r="A33" s="24" t="s">
        <v>92</v>
      </c>
      <c r="B33" s="40" t="e">
        <f>B5/B$19*100</f>
        <v>#DIV/0!</v>
      </c>
      <c r="C33" s="40" t="e">
        <f>C5/C$19*100</f>
        <v>#DIV/0!</v>
      </c>
      <c r="D33" s="40">
        <f>D5/D$19*100</f>
        <v>21.706501228570875</v>
      </c>
      <c r="E33" s="40">
        <f>E5/E$19*100</f>
        <v>16.488804665190905</v>
      </c>
      <c r="F33" s="40">
        <f>F5/F$19*100</f>
        <v>12.169643022994961</v>
      </c>
      <c r="G33" s="40">
        <f>G5/G$19*100</f>
        <v>16.680416757651312</v>
      </c>
      <c r="H33" s="40">
        <f>H5/H$19*100</f>
        <v>12.310267164079038</v>
      </c>
      <c r="I33" s="40">
        <f>I5/I$19*100</f>
        <v>13.930508919410578</v>
      </c>
      <c r="J33" s="40">
        <f>J5/J$19*100</f>
        <v>13.821733195710298</v>
      </c>
      <c r="K33" s="40">
        <f>K5/K$19*100</f>
        <v>14.688632785267719</v>
      </c>
      <c r="L33" s="40">
        <f>L5/L$19*100</f>
        <v>9.3481079869635906</v>
      </c>
      <c r="M33" s="40">
        <f>M5/M$19*100</f>
        <v>11.548991176197626</v>
      </c>
      <c r="N33" s="40">
        <f>N5/N$19*100</f>
        <v>13.439774800840359</v>
      </c>
      <c r="O33" s="40">
        <f>O5/O$19*100</f>
        <v>15.329419260965638</v>
      </c>
      <c r="P33" s="40">
        <f>P5/P$19*100</f>
        <v>14.857001932166419</v>
      </c>
      <c r="Q33" s="40">
        <f>Q5/Q$19*100</f>
        <v>14.545498532463382</v>
      </c>
      <c r="R33" s="40">
        <f>R5/R$19*100</f>
        <v>13.869469389142717</v>
      </c>
      <c r="S33" s="40">
        <f>S5/S$19*100</f>
        <v>13.919906685822625</v>
      </c>
      <c r="T33" s="40">
        <f>T5/T$19*100</f>
        <v>15.210374181519226</v>
      </c>
      <c r="U33" s="40">
        <f>U5/U$19*100</f>
        <v>14.535800369406541</v>
      </c>
      <c r="V33" s="40">
        <f>V5/V$19*100</f>
        <v>18.182297350899052</v>
      </c>
      <c r="W33" s="40">
        <f>W5/W$19*100</f>
        <v>21.283760870096895</v>
      </c>
      <c r="X33" s="40">
        <f>X5/X$19*100</f>
        <v>13.188005184891862</v>
      </c>
      <c r="Y33" s="86">
        <f>Y5/Y$19*100</f>
        <v>12.510638888246584</v>
      </c>
      <c r="Z33" s="86">
        <f>Z5/Z$19*100</f>
        <v>11.285211328055029</v>
      </c>
      <c r="AA33" s="86">
        <f>AA5/AA$19*100</f>
        <v>9.4205796112913216</v>
      </c>
      <c r="AB33" s="86">
        <f>AB5/AB$19*100</f>
        <v>10.645378469515149</v>
      </c>
      <c r="AC33" s="86">
        <f>AC5/AC$19*100</f>
        <v>18.03671227491947</v>
      </c>
      <c r="AD33" s="86">
        <f>AD5/AD$19*100</f>
        <v>18.056615012156936</v>
      </c>
      <c r="AE33" s="86">
        <f>AE5/AE$19*100</f>
        <v>17.979566941679909</v>
      </c>
      <c r="AF33" s="86">
        <f>AF5/AF$19*100</f>
        <v>19.063240873093111</v>
      </c>
    </row>
    <row r="34" spans="1:32" s="41" customFormat="1" ht="18" customHeight="1" x14ac:dyDescent="0.15">
      <c r="A34" s="24" t="s">
        <v>94</v>
      </c>
      <c r="B34" s="40" t="e">
        <f>B6/B$19*100</f>
        <v>#DIV/0!</v>
      </c>
      <c r="C34" s="40" t="e">
        <f>C6/C$19*100</f>
        <v>#DIV/0!</v>
      </c>
      <c r="D34" s="40">
        <f>D6/D$19*100</f>
        <v>10.948264567228321</v>
      </c>
      <c r="E34" s="40">
        <f>E6/E$19*100</f>
        <v>10.065291849400147</v>
      </c>
      <c r="F34" s="40">
        <f>F6/F$19*100</f>
        <v>11.29151609847267</v>
      </c>
      <c r="G34" s="40">
        <f>G6/G$19*100</f>
        <v>13.497831564678773</v>
      </c>
      <c r="H34" s="40">
        <f>H6/H$19*100</f>
        <v>12.153528030590985</v>
      </c>
      <c r="I34" s="40">
        <f>I6/I$19*100</f>
        <v>13.618206975317232</v>
      </c>
      <c r="J34" s="40">
        <f>J6/J$19*100</f>
        <v>14.520075647694028</v>
      </c>
      <c r="K34" s="40">
        <f>K6/K$19*100</f>
        <v>13.360916803465599</v>
      </c>
      <c r="L34" s="40">
        <f>L6/L$19*100</f>
        <v>11.242166708488375</v>
      </c>
      <c r="M34" s="40">
        <f>M6/M$19*100</f>
        <v>10.673366495789532</v>
      </c>
      <c r="N34" s="40">
        <f>N6/N$19*100</f>
        <v>13.910464814135137</v>
      </c>
      <c r="O34" s="40">
        <f>O6/O$19*100</f>
        <v>15.352328584857958</v>
      </c>
      <c r="P34" s="40">
        <f>P6/P$19*100</f>
        <v>17.426289074551303</v>
      </c>
      <c r="Q34" s="40">
        <f>Q6/Q$19*100</f>
        <v>21.914269925264648</v>
      </c>
      <c r="R34" s="40">
        <f>R6/R$19*100</f>
        <v>28.486590402262024</v>
      </c>
      <c r="S34" s="40">
        <f>S6/S$19*100</f>
        <v>20.310037980008168</v>
      </c>
      <c r="T34" s="40">
        <f>T6/T$19*100</f>
        <v>21.303250679528105</v>
      </c>
      <c r="U34" s="40">
        <f>U6/U$19*100</f>
        <v>21.676049890249597</v>
      </c>
      <c r="V34" s="40">
        <f>V6/V$19*100</f>
        <v>20.94227097629156</v>
      </c>
      <c r="W34" s="40">
        <f>W6/W$19*100</f>
        <v>22.921962392610137</v>
      </c>
      <c r="X34" s="40">
        <f>X6/X$19*100</f>
        <v>23.626142187262232</v>
      </c>
      <c r="Y34" s="86">
        <f>Y6/Y$19*100</f>
        <v>24.628473651351541</v>
      </c>
      <c r="Z34" s="86">
        <f>Z6/Z$19*100</f>
        <v>32.657082328992217</v>
      </c>
      <c r="AA34" s="86">
        <f>AA6/AA$19*100</f>
        <v>28.400278666220196</v>
      </c>
      <c r="AB34" s="86">
        <f>AB6/AB$19*100</f>
        <v>30.250333769842108</v>
      </c>
      <c r="AC34" s="86">
        <f>AC6/AC$19*100</f>
        <v>26.726972171616037</v>
      </c>
      <c r="AD34" s="86">
        <f>AD6/AD$19*100</f>
        <v>28.047699306679053</v>
      </c>
      <c r="AE34" s="86">
        <f>AE6/AE$19*100</f>
        <v>28.995467180027862</v>
      </c>
      <c r="AF34" s="86">
        <f>AF6/AF$19*100</f>
        <v>27.250263236638528</v>
      </c>
    </row>
    <row r="35" spans="1:32" s="41" customFormat="1" ht="18" customHeight="1" x14ac:dyDescent="0.15">
      <c r="A35" s="24" t="s">
        <v>103</v>
      </c>
      <c r="B35" s="40" t="e">
        <f>B7/B$19*100</f>
        <v>#DIV/0!</v>
      </c>
      <c r="C35" s="40" t="e">
        <f>C7/C$19*100</f>
        <v>#DIV/0!</v>
      </c>
      <c r="D35" s="40">
        <f>D7/D$19*100</f>
        <v>4.3777933068934454</v>
      </c>
      <c r="E35" s="40">
        <f>E7/E$19*100</f>
        <v>4.5303584006256372</v>
      </c>
      <c r="F35" s="40">
        <f>F7/F$19*100</f>
        <v>4.7721008388952475</v>
      </c>
      <c r="G35" s="40">
        <f>G7/G$19*100</f>
        <v>5.2236838053484629</v>
      </c>
      <c r="H35" s="40">
        <f>H7/H$19*100</f>
        <v>4.3547756366401043</v>
      </c>
      <c r="I35" s="40">
        <f>I7/I$19*100</f>
        <v>5.8245650971686169</v>
      </c>
      <c r="J35" s="40">
        <f>J7/J$19*100</f>
        <v>7.5244269642202601</v>
      </c>
      <c r="K35" s="40">
        <f>K7/K$19*100</f>
        <v>7.054708596523712</v>
      </c>
      <c r="L35" s="40">
        <f>L7/L$19*100</f>
        <v>3.9624066102014845</v>
      </c>
      <c r="M35" s="40">
        <f>M7/M$19*100</f>
        <v>5.6604529328877131</v>
      </c>
      <c r="N35" s="40">
        <f>N7/N$19*100</f>
        <v>7.3406551982382027</v>
      </c>
      <c r="O35" s="40">
        <f>O7/O$19*100</f>
        <v>12.155262880089412</v>
      </c>
      <c r="P35" s="40">
        <f>P7/P$19*100</f>
        <v>8.5783007203281478</v>
      </c>
      <c r="Q35" s="40">
        <f>Q7/Q$19*100</f>
        <v>9.1539004465001952</v>
      </c>
      <c r="R35" s="40">
        <f>R7/R$19*100</f>
        <v>8.3847061656397859</v>
      </c>
      <c r="S35" s="40">
        <f>S7/S$19*100</f>
        <v>10.48810101991258</v>
      </c>
      <c r="T35" s="40">
        <f>T7/T$19*100</f>
        <v>10.745312845152762</v>
      </c>
      <c r="U35" s="40">
        <f>U7/U$19*100</f>
        <v>10.484087957115518</v>
      </c>
      <c r="V35" s="40">
        <f>V7/V$19*100</f>
        <v>9.2523899103372269</v>
      </c>
      <c r="W35" s="40">
        <f>W7/W$19*100</f>
        <v>8.2878025219120666</v>
      </c>
      <c r="X35" s="40">
        <f>X7/X$19*100</f>
        <v>9.0240562102975783</v>
      </c>
      <c r="Y35" s="86">
        <f>Y7/Y$19*100</f>
        <v>13.892034129534997</v>
      </c>
      <c r="Z35" s="86">
        <f>Z7/Z$19*100</f>
        <v>12.427000943549574</v>
      </c>
      <c r="AA35" s="86">
        <f>AA7/AA$19*100</f>
        <v>21.231098706454212</v>
      </c>
      <c r="AB35" s="86">
        <f>AB7/AB$19*100</f>
        <v>19.607147482628299</v>
      </c>
      <c r="AC35" s="86">
        <f>AC7/AC$19*100</f>
        <v>14.301071224504</v>
      </c>
      <c r="AD35" s="86">
        <f>AD7/AD$19*100</f>
        <v>8.024506048052837</v>
      </c>
      <c r="AE35" s="86">
        <f>AE7/AE$19*100</f>
        <v>8.7996161816297001</v>
      </c>
      <c r="AF35" s="86">
        <f>AF7/AF$19*100</f>
        <v>9.0934514327299176</v>
      </c>
    </row>
    <row r="36" spans="1:32" s="41" customFormat="1" ht="18" customHeight="1" x14ac:dyDescent="0.15">
      <c r="A36" s="24" t="s">
        <v>104</v>
      </c>
      <c r="B36" s="40" t="e">
        <f>B8/B$19*100</f>
        <v>#DIV/0!</v>
      </c>
      <c r="C36" s="40" t="e">
        <f>C8/C$19*100</f>
        <v>#DIV/0!</v>
      </c>
      <c r="D36" s="40">
        <f>D8/D$19*100</f>
        <v>4.9335416239985642E-3</v>
      </c>
      <c r="E36" s="40">
        <f>E8/E$19*100</f>
        <v>4.4719104334073828E-3</v>
      </c>
      <c r="F36" s="40">
        <f>F8/F$19*100</f>
        <v>7.0729543087151656E-3</v>
      </c>
      <c r="G36" s="40">
        <f>G8/G$19*100</f>
        <v>3.3100522978232599E-3</v>
      </c>
      <c r="H36" s="40">
        <f>H8/H$19*100</f>
        <v>4.1781791106767852E-3</v>
      </c>
      <c r="I36" s="40">
        <f>I8/I$19*100</f>
        <v>3.7042538172741162E-3</v>
      </c>
      <c r="J36" s="40">
        <f>J8/J$19*100</f>
        <v>5.8647201552531744E-3</v>
      </c>
      <c r="K36" s="40">
        <f>K8/K$19*100</f>
        <v>7.6192139021683614E-3</v>
      </c>
      <c r="L36" s="40">
        <f>L8/L$19*100</f>
        <v>1.1430198820296658E-3</v>
      </c>
      <c r="M36" s="40">
        <f>M8/M$19*100</f>
        <v>1.4222225318216849E-3</v>
      </c>
      <c r="N36" s="40">
        <f>N8/N$19*100</f>
        <v>3.9008466751251848E-3</v>
      </c>
      <c r="O36" s="40">
        <f>O8/O$19*100</f>
        <v>9.3679940897113973E-3</v>
      </c>
      <c r="P36" s="40">
        <f>P8/P$19*100</f>
        <v>8.6844331296250001E-3</v>
      </c>
      <c r="Q36" s="40">
        <f>Q8/Q$19*100</f>
        <v>9.6281685538725913E-3</v>
      </c>
      <c r="R36" s="40">
        <f>R8/R$19*100</f>
        <v>6.7084121397534956E-3</v>
      </c>
      <c r="S36" s="40">
        <f>S8/S$19*100</f>
        <v>7.5797448084844368E-3</v>
      </c>
      <c r="T36" s="40">
        <f>T8/T$19*100</f>
        <v>1.2345521030285651E-2</v>
      </c>
      <c r="U36" s="40">
        <f>U8/U$19*100</f>
        <v>2.1605175498809873E-2</v>
      </c>
      <c r="V36" s="40">
        <f>V8/V$19*100</f>
        <v>3.3194417097820242E-2</v>
      </c>
      <c r="W36" s="40">
        <f>W8/W$19*100</f>
        <v>2.2448485097055028E-2</v>
      </c>
      <c r="X36" s="40">
        <f>X8/X$19*100</f>
        <v>1.7851304769256542E-2</v>
      </c>
      <c r="Y36" s="86">
        <f>Y8/Y$19*100</f>
        <v>1.8738872060489745E-2</v>
      </c>
      <c r="Z36" s="86">
        <f>Z8/Z$19*100</f>
        <v>1.3616859916930454E-2</v>
      </c>
      <c r="AA36" s="86">
        <f>AA8/AA$19*100</f>
        <v>7.2620386025722327E-3</v>
      </c>
      <c r="AB36" s="86">
        <f>AB8/AB$19*100</f>
        <v>4.1960790062501403E-3</v>
      </c>
      <c r="AC36" s="86">
        <f>AC8/AC$19*100</f>
        <v>7.0344410588537975E-3</v>
      </c>
      <c r="AD36" s="86">
        <f>AD8/AD$19*100</f>
        <v>5.6635827033538816E-3</v>
      </c>
      <c r="AE36" s="86">
        <f>AE8/AE$19*100</f>
        <v>6.5166360788560711E-3</v>
      </c>
      <c r="AF36" s="86">
        <f>AF8/AF$19*100</f>
        <v>8.6616062034423624E-3</v>
      </c>
    </row>
    <row r="37" spans="1:32" s="41" customFormat="1" ht="18" customHeight="1" x14ac:dyDescent="0.15">
      <c r="A37" s="24" t="s">
        <v>105</v>
      </c>
      <c r="B37" s="40" t="e">
        <f>B9/B$19*100</f>
        <v>#DIV/0!</v>
      </c>
      <c r="C37" s="40" t="e">
        <f>C9/C$19*100</f>
        <v>#DIV/0!</v>
      </c>
      <c r="D37" s="40">
        <f>D9/D$19*100</f>
        <v>11.629439524787422</v>
      </c>
      <c r="E37" s="40">
        <f>E9/E$19*100</f>
        <v>12.436803685871874</v>
      </c>
      <c r="F37" s="40">
        <f>F9/F$19*100</f>
        <v>13.73347143455231</v>
      </c>
      <c r="G37" s="40">
        <f>G9/G$19*100</f>
        <v>13.243198268822587</v>
      </c>
      <c r="H37" s="40">
        <f>H9/H$19*100</f>
        <v>14.78071935524248</v>
      </c>
      <c r="I37" s="40">
        <f>I9/I$19*100</f>
        <v>19.41892424864033</v>
      </c>
      <c r="J37" s="40">
        <f>J9/J$19*100</f>
        <v>15.392668650057455</v>
      </c>
      <c r="K37" s="40">
        <f>K9/K$19*100</f>
        <v>10.293115275211287</v>
      </c>
      <c r="L37" s="40">
        <f>L9/L$19*100</f>
        <v>6.6580801303939996</v>
      </c>
      <c r="M37" s="40">
        <f>M9/M$19*100</f>
        <v>7.3292641805200942</v>
      </c>
      <c r="N37" s="40">
        <f>N9/N$19*100</f>
        <v>9.873052048869587</v>
      </c>
      <c r="O37" s="40">
        <f>O9/O$19*100</f>
        <v>7.2681106701716818</v>
      </c>
      <c r="P37" s="40">
        <f>P9/P$19*100</f>
        <v>9.5297595371628958</v>
      </c>
      <c r="Q37" s="40">
        <f>Q9/Q$19*100</f>
        <v>7.9395072845959298</v>
      </c>
      <c r="R37" s="40">
        <f>R9/R$19*100</f>
        <v>7.1441589591889478</v>
      </c>
      <c r="S37" s="40">
        <f>S9/S$19*100</f>
        <v>6.2494589525321018</v>
      </c>
      <c r="T37" s="40">
        <f>T9/T$19*100</f>
        <v>4.3613358839718215</v>
      </c>
      <c r="U37" s="40">
        <f>U9/U$19*100</f>
        <v>4.9278222361776258</v>
      </c>
      <c r="V37" s="40">
        <f>V9/V$19*100</f>
        <v>5.0764657767498216</v>
      </c>
      <c r="W37" s="40">
        <f>W9/W$19*100</f>
        <v>5.3674487553025196</v>
      </c>
      <c r="X37" s="40">
        <f>X9/X$19*100</f>
        <v>5.3888775459315186</v>
      </c>
      <c r="Y37" s="86">
        <f>Y9/Y$19*100</f>
        <v>4.8375424884963119</v>
      </c>
      <c r="Z37" s="86">
        <f>Z9/Z$19*100</f>
        <v>4.2372469020596881</v>
      </c>
      <c r="AA37" s="86">
        <f>AA9/AA$19*100</f>
        <v>5.219200056135687</v>
      </c>
      <c r="AB37" s="86">
        <f>AB9/AB$19*100</f>
        <v>4.6197888430831879</v>
      </c>
      <c r="AC37" s="86">
        <f>AC9/AC$19*100</f>
        <v>4.3522770005233413</v>
      </c>
      <c r="AD37" s="86">
        <f>AD9/AD$19*100</f>
        <v>4.6583451801983404</v>
      </c>
      <c r="AE37" s="86">
        <f>AE9/AE$19*100</f>
        <v>6.1392370814100268</v>
      </c>
      <c r="AF37" s="86">
        <f>AF9/AF$19*100</f>
        <v>4.480825329167101</v>
      </c>
    </row>
    <row r="38" spans="1:32" s="41" customFormat="1" ht="18" customHeight="1" x14ac:dyDescent="0.15">
      <c r="A38" s="24" t="s">
        <v>106</v>
      </c>
      <c r="B38" s="40" t="e">
        <f>B10/B$19*100</f>
        <v>#DIV/0!</v>
      </c>
      <c r="C38" s="40" t="e">
        <f>C10/C$19*100</f>
        <v>#DIV/0!</v>
      </c>
      <c r="D38" s="40">
        <f>D10/D$19*100</f>
        <v>3.3304002562845039</v>
      </c>
      <c r="E38" s="40">
        <f>E10/E$19*100</f>
        <v>3.280102268775321</v>
      </c>
      <c r="F38" s="40">
        <f>F10/F$19*100</f>
        <v>3.4996567116620874</v>
      </c>
      <c r="G38" s="40">
        <f>G10/G$19*100</f>
        <v>4.0273907830691025</v>
      </c>
      <c r="H38" s="40">
        <f>H10/H$19*100</f>
        <v>4.7228440662039111</v>
      </c>
      <c r="I38" s="40">
        <f>I10/I$19*100</f>
        <v>3.3018871325578494</v>
      </c>
      <c r="J38" s="40">
        <f>J10/J$19*100</f>
        <v>3.6586858799216539</v>
      </c>
      <c r="K38" s="40">
        <f>K10/K$19*100</f>
        <v>3.4666491240933057</v>
      </c>
      <c r="L38" s="40">
        <f>L10/L$19*100</f>
        <v>2.3222745625625523</v>
      </c>
      <c r="M38" s="40">
        <f>M10/M$19*100</f>
        <v>3.0197049657407637</v>
      </c>
      <c r="N38" s="40">
        <f>N10/N$19*100</f>
        <v>4.0875769243774389</v>
      </c>
      <c r="O38" s="40">
        <f>O10/O$19*100</f>
        <v>4.2607380412140676</v>
      </c>
      <c r="P38" s="40">
        <f>P10/P$19*100</f>
        <v>5.7724227505279027</v>
      </c>
      <c r="Q38" s="40">
        <f>Q10/Q$19*100</f>
        <v>5.9948131302752916</v>
      </c>
      <c r="R38" s="40">
        <f>R10/R$19*100</f>
        <v>5.9546247729661532</v>
      </c>
      <c r="S38" s="40">
        <f>S10/S$19*100</f>
        <v>7.8060194959977718</v>
      </c>
      <c r="T38" s="40">
        <f>T10/T$19*100</f>
        <v>5.2955467387580768</v>
      </c>
      <c r="U38" s="40">
        <f>U10/U$19*100</f>
        <v>6.7265989390640923</v>
      </c>
      <c r="V38" s="40">
        <f>V10/V$19*100</f>
        <v>6.0404238952909992</v>
      </c>
      <c r="W38" s="40">
        <f>W10/W$19*100</f>
        <v>5.8229235592522768</v>
      </c>
      <c r="X38" s="40">
        <f>X10/X$19*100</f>
        <v>6.3761211945029235</v>
      </c>
      <c r="Y38" s="86">
        <f>Y10/Y$19*100</f>
        <v>7.8908039864036814</v>
      </c>
      <c r="Z38" s="86">
        <f>Z10/Z$19*100</f>
        <v>6.1394033152280461</v>
      </c>
      <c r="AA38" s="86">
        <f>AA10/AA$19*100</f>
        <v>6.1360292050041254</v>
      </c>
      <c r="AB38" s="86">
        <f>AB10/AB$19*100</f>
        <v>4.9418042843849506</v>
      </c>
      <c r="AC38" s="86">
        <f>AC10/AC$19*100</f>
        <v>5.244066951963176</v>
      </c>
      <c r="AD38" s="86">
        <f>AD10/AD$19*100</f>
        <v>5.7263097055170959</v>
      </c>
      <c r="AE38" s="86">
        <f>AE10/AE$19*100</f>
        <v>6.6741582928924643</v>
      </c>
      <c r="AF38" s="86">
        <f>AF10/AF$19*100</f>
        <v>5.7385627299586277</v>
      </c>
    </row>
    <row r="39" spans="1:32" s="41" customFormat="1" ht="18" customHeight="1" x14ac:dyDescent="0.15">
      <c r="A39" s="24" t="s">
        <v>107</v>
      </c>
      <c r="B39" s="40" t="e">
        <f>B11/B$19*100</f>
        <v>#DIV/0!</v>
      </c>
      <c r="C39" s="40" t="e">
        <f>C11/C$19*100</f>
        <v>#DIV/0!</v>
      </c>
      <c r="D39" s="40">
        <f>D11/D$19*100</f>
        <v>17.107347698811179</v>
      </c>
      <c r="E39" s="40">
        <f>E11/E$19*100</f>
        <v>15.230113551297705</v>
      </c>
      <c r="F39" s="40">
        <f>F11/F$19*100</f>
        <v>14.648990353633426</v>
      </c>
      <c r="G39" s="40">
        <f>G11/G$19*100</f>
        <v>18.981344444944853</v>
      </c>
      <c r="H39" s="40">
        <f>H11/H$19*100</f>
        <v>25.245141188445508</v>
      </c>
      <c r="I39" s="40">
        <f>I11/I$19*100</f>
        <v>15.082946444601305</v>
      </c>
      <c r="J39" s="40">
        <f>J11/J$19*100</f>
        <v>15.686480335872163</v>
      </c>
      <c r="K39" s="40">
        <f>K11/K$19*100</f>
        <v>10.296936532336534</v>
      </c>
      <c r="L39" s="40">
        <f>L11/L$19*100</f>
        <v>8.0865825809965788</v>
      </c>
      <c r="M39" s="40">
        <f>M11/M$19*100</f>
        <v>17.970449263408454</v>
      </c>
      <c r="N39" s="40">
        <f>N11/N$19*100</f>
        <v>17.142708191969412</v>
      </c>
      <c r="O39" s="40">
        <f>O11/O$19*100</f>
        <v>11.762669969882428</v>
      </c>
      <c r="P39" s="40">
        <f>P11/P$19*100</f>
        <v>13.329856361395247</v>
      </c>
      <c r="Q39" s="40">
        <f>Q11/Q$19*100</f>
        <v>10.849094766057052</v>
      </c>
      <c r="R39" s="40">
        <f>R11/R$19*100</f>
        <v>9.4160290872387176</v>
      </c>
      <c r="S39" s="40">
        <f>S11/S$19*100</f>
        <v>9.8032009689067898</v>
      </c>
      <c r="T39" s="40">
        <f>T11/T$19*100</f>
        <v>10.890721475605481</v>
      </c>
      <c r="U39" s="40">
        <f>U11/U$19*100</f>
        <v>10.262591411333782</v>
      </c>
      <c r="V39" s="40">
        <f>V11/V$19*100</f>
        <v>10.865457655102437</v>
      </c>
      <c r="W39" s="40">
        <f>W11/W$19*100</f>
        <v>10.233828160922776</v>
      </c>
      <c r="X39" s="40">
        <f>X11/X$19*100</f>
        <v>6.0453094076972889</v>
      </c>
      <c r="Y39" s="86">
        <f>Y11/Y$19*100</f>
        <v>6.6704002589775016</v>
      </c>
      <c r="Z39" s="86">
        <f>Z11/Z$19*100</f>
        <v>6.2948917765304122</v>
      </c>
      <c r="AA39" s="86">
        <f>AA11/AA$19*100</f>
        <v>5.2370068843609996</v>
      </c>
      <c r="AB39" s="86">
        <f>AB11/AB$19*100</f>
        <v>6.0812750915774068</v>
      </c>
      <c r="AC39" s="86">
        <f>AC11/AC$19*100</f>
        <v>5.873908432297859</v>
      </c>
      <c r="AD39" s="86">
        <f>AD11/AD$19*100</f>
        <v>6.8401960438664648</v>
      </c>
      <c r="AE39" s="86">
        <f>AE11/AE$19*100</f>
        <v>6.2434944165603552</v>
      </c>
      <c r="AF39" s="86">
        <f>AF11/AF$19*100</f>
        <v>5.5260646577675079</v>
      </c>
    </row>
    <row r="40" spans="1:32" s="41" customFormat="1" ht="18" customHeight="1" x14ac:dyDescent="0.15">
      <c r="A40" s="24" t="s">
        <v>108</v>
      </c>
      <c r="B40" s="40" t="e">
        <f>B12/B$19*100</f>
        <v>#DIV/0!</v>
      </c>
      <c r="C40" s="40" t="e">
        <f>C12/C$19*100</f>
        <v>#DIV/0!</v>
      </c>
      <c r="D40" s="40">
        <f>D12/D$19*100</f>
        <v>5.4295140255936127</v>
      </c>
      <c r="E40" s="40">
        <f>E12/E$19*100</f>
        <v>5.2551405931455886</v>
      </c>
      <c r="F40" s="40">
        <f>F12/F$19*100</f>
        <v>4.8726850363435537</v>
      </c>
      <c r="G40" s="40">
        <f>G12/G$19*100</f>
        <v>6.0156790156024833</v>
      </c>
      <c r="H40" s="40">
        <f>H12/H$19*100</f>
        <v>5.8255300170369004</v>
      </c>
      <c r="I40" s="40">
        <f>I12/I$19*100</f>
        <v>5.5003572667185319</v>
      </c>
      <c r="J40" s="40">
        <f>J12/J$19*100</f>
        <v>5.5749652007115023</v>
      </c>
      <c r="K40" s="40">
        <f>K12/K$19*100</f>
        <v>5.1117003165119312</v>
      </c>
      <c r="L40" s="40">
        <f>L12/L$19*100</f>
        <v>3.6492351861685619</v>
      </c>
      <c r="M40" s="40">
        <f>M12/M$19*100</f>
        <v>5.2430959259347141</v>
      </c>
      <c r="N40" s="40">
        <f>N12/N$19*100</f>
        <v>5.8885012245286337</v>
      </c>
      <c r="O40" s="40">
        <f>O12/O$19*100</f>
        <v>6.0312184881237343</v>
      </c>
      <c r="P40" s="40">
        <f>P12/P$19*100</f>
        <v>6.70530359770635</v>
      </c>
      <c r="Q40" s="40">
        <f>Q12/Q$19*100</f>
        <v>7.1411920475833295</v>
      </c>
      <c r="R40" s="40">
        <f>R12/R$19*100</f>
        <v>5.9096747756340653</v>
      </c>
      <c r="S40" s="40">
        <f>S12/S$19*100</f>
        <v>6.8496812646184413</v>
      </c>
      <c r="T40" s="40">
        <f>T12/T$19*100</f>
        <v>6.7676740765665642</v>
      </c>
      <c r="U40" s="40">
        <f>U12/U$19*100</f>
        <v>6.1808303039861494</v>
      </c>
      <c r="V40" s="40">
        <f>V12/V$19*100</f>
        <v>5.7347509454085692</v>
      </c>
      <c r="W40" s="40">
        <f>W12/W$19*100</f>
        <v>5.1231292263727592</v>
      </c>
      <c r="X40" s="40">
        <f>X12/X$19*100</f>
        <v>5.3882296475731302</v>
      </c>
      <c r="Y40" s="86">
        <f>Y12/Y$19*100</f>
        <v>6.0334265960644666</v>
      </c>
      <c r="Z40" s="86">
        <f>Z12/Z$19*100</f>
        <v>5.1351808324859078</v>
      </c>
      <c r="AA40" s="86">
        <f>AA12/AA$19*100</f>
        <v>3.8495125017993863</v>
      </c>
      <c r="AB40" s="86">
        <f>AB12/AB$19*100</f>
        <v>4.9429407224491433</v>
      </c>
      <c r="AC40" s="86">
        <f>AC12/AC$19*100</f>
        <v>8.6288643161423462</v>
      </c>
      <c r="AD40" s="86">
        <f>AD12/AD$19*100</f>
        <v>5.0512945522062518</v>
      </c>
      <c r="AE40" s="86">
        <f>AE12/AE$19*100</f>
        <v>5.7511037607621756</v>
      </c>
      <c r="AF40" s="86">
        <f>AF12/AF$19*100</f>
        <v>5.618198483753754</v>
      </c>
    </row>
    <row r="41" spans="1:32" s="41" customFormat="1" ht="18" customHeight="1" x14ac:dyDescent="0.15">
      <c r="A41" s="24" t="s">
        <v>109</v>
      </c>
      <c r="B41" s="40" t="e">
        <f>B13/B$19*100</f>
        <v>#DIV/0!</v>
      </c>
      <c r="C41" s="40" t="e">
        <f>C13/C$19*100</f>
        <v>#DIV/0!</v>
      </c>
      <c r="D41" s="40">
        <f>D13/D$19*100</f>
        <v>17.017700054301415</v>
      </c>
      <c r="E41" s="40">
        <f>E13/E$19*100</f>
        <v>25.546820706530539</v>
      </c>
      <c r="F41" s="40">
        <f>F13/F$19*100</f>
        <v>28.33173656031515</v>
      </c>
      <c r="G41" s="40">
        <f>G13/G$19*100</f>
        <v>14.165880362071576</v>
      </c>
      <c r="H41" s="40">
        <f>H13/H$19*100</f>
        <v>12.814731499875318</v>
      </c>
      <c r="I41" s="40">
        <f>I13/I$19*100</f>
        <v>14.955082092032773</v>
      </c>
      <c r="J41" s="40">
        <f>J13/J$19*100</f>
        <v>15.69771505285669</v>
      </c>
      <c r="K41" s="40">
        <f>K13/K$19*100</f>
        <v>10.629968410941098</v>
      </c>
      <c r="L41" s="40">
        <f>L13/L$19*100</f>
        <v>6.4985647622780363</v>
      </c>
      <c r="M41" s="40">
        <f>M13/M$19*100</f>
        <v>10.796795094086914</v>
      </c>
      <c r="N41" s="40">
        <f>N13/N$19*100</f>
        <v>14.461559662401772</v>
      </c>
      <c r="O41" s="40">
        <f>O13/O$19*100</f>
        <v>12.201706647780416</v>
      </c>
      <c r="P41" s="40">
        <f>P13/P$19*100</f>
        <v>12.634286046035173</v>
      </c>
      <c r="Q41" s="40">
        <f>Q13/Q$19*100</f>
        <v>11.128017813776921</v>
      </c>
      <c r="R41" s="40">
        <f>R13/R$19*100</f>
        <v>9.7900912389500956</v>
      </c>
      <c r="S41" s="40">
        <f>S13/S$19*100</f>
        <v>10.467353246589623</v>
      </c>
      <c r="T41" s="40">
        <f>T13/T$19*100</f>
        <v>10.823214446420334</v>
      </c>
      <c r="U41" s="40">
        <f>U13/U$19*100</f>
        <v>10.945339520062161</v>
      </c>
      <c r="V41" s="40">
        <f>V13/V$19*100</f>
        <v>11.577522210305094</v>
      </c>
      <c r="W41" s="40">
        <f>W13/W$19*100</f>
        <v>9.6779697156404758</v>
      </c>
      <c r="X41" s="40">
        <f>X13/X$19*100</f>
        <v>11.775902187807832</v>
      </c>
      <c r="Y41" s="86">
        <f>Y13/Y$19*100</f>
        <v>9.9139732235762015</v>
      </c>
      <c r="Z41" s="86">
        <f>Z13/Z$19*100</f>
        <v>9.4910602299842406</v>
      </c>
      <c r="AA41" s="86">
        <f>AA13/AA$19*100</f>
        <v>12.287859470910828</v>
      </c>
      <c r="AB41" s="86">
        <f>AB13/AB$19*100</f>
        <v>10.620632362555213</v>
      </c>
      <c r="AC41" s="86">
        <f>AC13/AC$19*100</f>
        <v>7.6693725616408841</v>
      </c>
      <c r="AD41" s="86">
        <f>AD13/AD$19*100</f>
        <v>14.313067523056308</v>
      </c>
      <c r="AE41" s="86">
        <f>AE13/AE$19*100</f>
        <v>9.4180422928797309</v>
      </c>
      <c r="AF41" s="86">
        <f>AF13/AF$19*100</f>
        <v>11.303331935446332</v>
      </c>
    </row>
    <row r="42" spans="1:32" s="41" customFormat="1" ht="18" customHeight="1" x14ac:dyDescent="0.15">
      <c r="A42" s="24" t="s">
        <v>110</v>
      </c>
      <c r="B42" s="40" t="e">
        <f>B14/B$19*100</f>
        <v>#DIV/0!</v>
      </c>
      <c r="C42" s="40" t="e">
        <f>C14/C$19*100</f>
        <v>#DIV/0!</v>
      </c>
      <c r="D42" s="40">
        <f>D14/D$19*100</f>
        <v>0.83791227665310708</v>
      </c>
      <c r="E42" s="40">
        <f>E14/E$19*100</f>
        <v>0.17365103402898777</v>
      </c>
      <c r="F42" s="40">
        <f>F14/F$19*100</f>
        <v>8.0178009827834296E-2</v>
      </c>
      <c r="G42" s="40">
        <f>G14/G$19*100</f>
        <v>0.34881932942152022</v>
      </c>
      <c r="H42" s="40">
        <f>H14/H$19*100</f>
        <v>9.4614115125706222E-2</v>
      </c>
      <c r="I42" s="40">
        <f>I14/I$19*100</f>
        <v>7.9943385302241876E-3</v>
      </c>
      <c r="J42" s="40">
        <f>J14/J$19*100</f>
        <v>1.8619586995972503E-3</v>
      </c>
      <c r="K42" s="40">
        <f>K14/K$19*100</f>
        <v>17.431611924310527</v>
      </c>
      <c r="L42" s="40">
        <f>L14/L$19*100</f>
        <v>42.821819117210488</v>
      </c>
      <c r="M42" s="40">
        <f>M14/M$19*100</f>
        <v>20.120182157681377</v>
      </c>
      <c r="N42" s="40">
        <f>N14/N$19*100</f>
        <v>3.6772771215251363</v>
      </c>
      <c r="O42" s="40">
        <f>O14/O$19*100</f>
        <v>4.9859827866630404</v>
      </c>
      <c r="P42" s="40">
        <f>P14/P$19*100</f>
        <v>0.23903782238558982</v>
      </c>
      <c r="Q42" s="40">
        <f>Q14/Q$19*100</f>
        <v>0</v>
      </c>
      <c r="R42" s="40">
        <f>R14/R$19*100</f>
        <v>0</v>
      </c>
      <c r="S42" s="40">
        <f>S14/S$19*100</f>
        <v>1.1030865614985541</v>
      </c>
      <c r="T42" s="40">
        <f>T14/T$19*100</f>
        <v>0</v>
      </c>
      <c r="U42" s="40">
        <f>U14/U$19*100</f>
        <v>7.3228342346747813E-2</v>
      </c>
      <c r="V42" s="40">
        <f>V14/V$19*100</f>
        <v>3.5372916106464723E-2</v>
      </c>
      <c r="W42" s="40">
        <f>W14/W$19*100</f>
        <v>8.0624604094364991E-2</v>
      </c>
      <c r="X42" s="40">
        <f>X14/X$19*100</f>
        <v>8.5085933913514946</v>
      </c>
      <c r="Y42" s="86">
        <f>Y14/Y$19*100</f>
        <v>2.5011399634656741</v>
      </c>
      <c r="Z42" s="86">
        <f>Z14/Z$19*100</f>
        <v>2.2667382068236881</v>
      </c>
      <c r="AA42" s="86">
        <f>AA14/AA$19*100</f>
        <v>0.51521777602583063</v>
      </c>
      <c r="AB42" s="86">
        <f>AB14/AB$19*100</f>
        <v>0.25035259840175117</v>
      </c>
      <c r="AC42" s="86">
        <f>AC14/AC$19*100</f>
        <v>0.54357385791495116</v>
      </c>
      <c r="AD42" s="86">
        <f>AD14/AD$19*100</f>
        <v>3.7482913446983096E-2</v>
      </c>
      <c r="AE42" s="86">
        <f>AE14/AE$19*100</f>
        <v>1.2502745475580035E-2</v>
      </c>
      <c r="AF42" s="86">
        <f>AF14/AF$19*100</f>
        <v>2.6880091851521786</v>
      </c>
    </row>
    <row r="43" spans="1:32" s="41" customFormat="1" ht="18" customHeight="1" x14ac:dyDescent="0.15">
      <c r="A43" s="24" t="s">
        <v>111</v>
      </c>
      <c r="B43" s="40" t="e">
        <f>B15/B$19*100</f>
        <v>#DIV/0!</v>
      </c>
      <c r="C43" s="40" t="e">
        <f>C15/C$19*100</f>
        <v>#DIV/0!</v>
      </c>
      <c r="D43" s="40">
        <f>D15/D$19*100</f>
        <v>6.1691557790651874</v>
      </c>
      <c r="E43" s="40">
        <f>E15/E$19*100</f>
        <v>5.5814432743543474</v>
      </c>
      <c r="F43" s="40">
        <f>F15/F$19*100</f>
        <v>5.3140570323026823</v>
      </c>
      <c r="G43" s="40">
        <f>G15/G$19*100</f>
        <v>6.3883307215683303</v>
      </c>
      <c r="H43" s="40">
        <f>H15/H$19*100</f>
        <v>6.3276358458087616</v>
      </c>
      <c r="I43" s="40">
        <f>I15/I$19*100</f>
        <v>6.9804545182523272</v>
      </c>
      <c r="J43" s="40">
        <f>J15/J$19*100</f>
        <v>6.738446523781576</v>
      </c>
      <c r="K43" s="40">
        <f>K15/K$19*100</f>
        <v>6.4979700736539536</v>
      </c>
      <c r="L43" s="40">
        <f>L15/L$19*100</f>
        <v>4.6547187973465274</v>
      </c>
      <c r="M43" s="40">
        <f>M15/M$19*100</f>
        <v>6.6149093764882094</v>
      </c>
      <c r="N43" s="40">
        <f>N15/N$19*100</f>
        <v>8.8862745519791009</v>
      </c>
      <c r="O43" s="40">
        <f>O15/O$19*100</f>
        <v>9.3472594787327594</v>
      </c>
      <c r="P43" s="40">
        <f>P15/P$19*100</f>
        <v>9.5781044809275926</v>
      </c>
      <c r="Q43" s="40">
        <f>Q15/Q$19*100</f>
        <v>9.9259365622207891</v>
      </c>
      <c r="R43" s="40">
        <f>R15/R$19*100</f>
        <v>9.741723405622686</v>
      </c>
      <c r="S43" s="40">
        <f>S15/S$19*100</f>
        <v>11.564323177559078</v>
      </c>
      <c r="T43" s="40">
        <f>T15/T$19*100</f>
        <v>13.433573649686348</v>
      </c>
      <c r="U43" s="40">
        <f>U15/U$19*100</f>
        <v>13.185737882244528</v>
      </c>
      <c r="V43" s="40">
        <f>V15/V$19*100</f>
        <v>11.386109687240467</v>
      </c>
      <c r="W43" s="40">
        <f>W15/W$19*100</f>
        <v>10.313519862791095</v>
      </c>
      <c r="X43" s="40">
        <f>X15/X$19*100</f>
        <v>9.473254372141735</v>
      </c>
      <c r="Y43" s="86">
        <f>Y15/Y$19*100</f>
        <v>10.016648553656902</v>
      </c>
      <c r="Z43" s="86">
        <f>Z15/Z$19*100</f>
        <v>9.0531936016837342</v>
      </c>
      <c r="AA43" s="86">
        <f>AA15/AA$19*100</f>
        <v>6.8831872068419493</v>
      </c>
      <c r="AB43" s="86">
        <f>AB15/AB$19*100</f>
        <v>7.1304965777075502</v>
      </c>
      <c r="AC43" s="86">
        <f>AC15/AC$19*100</f>
        <v>7.7448670539438034</v>
      </c>
      <c r="AD43" s="86">
        <f>AD15/AD$19*100</f>
        <v>8.2973180838276406</v>
      </c>
      <c r="AE43" s="86">
        <f>AE15/AE$19*100</f>
        <v>8.9639468214201212</v>
      </c>
      <c r="AF43" s="86">
        <f>AF15/AF$19*100</f>
        <v>8.4159774875230777</v>
      </c>
    </row>
    <row r="44" spans="1:32" s="41" customFormat="1" ht="18" customHeight="1" x14ac:dyDescent="0.15">
      <c r="A44" s="24" t="s">
        <v>81</v>
      </c>
      <c r="B44" s="40" t="e">
        <f>B16/B$19*100</f>
        <v>#DIV/0!</v>
      </c>
      <c r="C44" s="40" t="e">
        <f>C16/C$19*100</f>
        <v>#DIV/0!</v>
      </c>
      <c r="D44" s="40">
        <f>D16/D$19*100</f>
        <v>0</v>
      </c>
      <c r="E44" s="40">
        <f>E16/E$19*100</f>
        <v>0</v>
      </c>
      <c r="F44" s="40">
        <f>F16/F$19*100</f>
        <v>0</v>
      </c>
      <c r="G44" s="40">
        <f>G16/G$19*100</f>
        <v>0</v>
      </c>
      <c r="H44" s="40">
        <f>H16/H$19*100</f>
        <v>0</v>
      </c>
      <c r="I44" s="40">
        <f>I16/I$19*100</f>
        <v>0</v>
      </c>
      <c r="J44" s="40">
        <f>J16/J$19*100</f>
        <v>0</v>
      </c>
      <c r="K44" s="40">
        <f>K16/K$19*100</f>
        <v>0</v>
      </c>
      <c r="L44" s="40">
        <f>L16/L$19*100</f>
        <v>0</v>
      </c>
      <c r="M44" s="40">
        <f>M16/M$19*100</f>
        <v>0</v>
      </c>
      <c r="N44" s="40">
        <f>N16/N$19*100</f>
        <v>0</v>
      </c>
      <c r="O44" s="40">
        <f>O16/O$19*100</f>
        <v>0</v>
      </c>
      <c r="P44" s="40">
        <f>P16/P$19*100</f>
        <v>0</v>
      </c>
      <c r="Q44" s="40">
        <f>Q16/Q$19*100</f>
        <v>0</v>
      </c>
      <c r="R44" s="40">
        <f>R16/R$19*100</f>
        <v>0</v>
      </c>
      <c r="S44" s="40">
        <f>S16/S$19*100</f>
        <v>0</v>
      </c>
      <c r="T44" s="40">
        <f>T16/T$19*100</f>
        <v>0</v>
      </c>
      <c r="U44" s="40">
        <f>U16/U$19*100</f>
        <v>0</v>
      </c>
      <c r="V44" s="40">
        <f>V16/V$19*100</f>
        <v>0</v>
      </c>
      <c r="W44" s="40">
        <f>W16/W$19*100</f>
        <v>0</v>
      </c>
      <c r="X44" s="40">
        <f>X16/X$19*100</f>
        <v>6.414193748036591E-2</v>
      </c>
      <c r="Y44" s="86">
        <f>Y16/Y$19*100</f>
        <v>0</v>
      </c>
      <c r="Z44" s="86">
        <f>Z16/Z$19*100</f>
        <v>7.9222321533925031E-3</v>
      </c>
      <c r="AA44" s="86">
        <f>AA16/AA$19*100</f>
        <v>0</v>
      </c>
      <c r="AB44" s="86">
        <f>AB16/AB$19*100</f>
        <v>4.5054053432493489E-2</v>
      </c>
      <c r="AC44" s="86">
        <f>AC16/AC$19*100</f>
        <v>0</v>
      </c>
      <c r="AD44" s="86">
        <f>AD16/AD$19*100</f>
        <v>0</v>
      </c>
      <c r="AE44" s="86">
        <f>AE16/AE$19*100</f>
        <v>0</v>
      </c>
      <c r="AF44" s="86">
        <f>AF16/AF$19*100</f>
        <v>0</v>
      </c>
    </row>
    <row r="45" spans="1:32" s="41" customFormat="1" ht="18" customHeight="1" x14ac:dyDescent="0.15">
      <c r="A45" s="24" t="s">
        <v>113</v>
      </c>
      <c r="B45" s="40" t="e">
        <f>B17/B$19*100</f>
        <v>#DIV/0!</v>
      </c>
      <c r="C45" s="40" t="e">
        <f>C17/C$19*100</f>
        <v>#DIV/0!</v>
      </c>
      <c r="D45" s="40">
        <f>D17/D$19*100</f>
        <v>0</v>
      </c>
      <c r="E45" s="40">
        <f>E17/E$19*100</f>
        <v>0</v>
      </c>
      <c r="F45" s="40">
        <f>F17/F$19*100</f>
        <v>0</v>
      </c>
      <c r="G45" s="40">
        <f>G17/G$19*100</f>
        <v>0</v>
      </c>
      <c r="H45" s="40">
        <f>H17/H$19*100</f>
        <v>0</v>
      </c>
      <c r="I45" s="40">
        <f>I17/I$19*100</f>
        <v>0</v>
      </c>
      <c r="J45" s="40">
        <f>J17/J$19*100</f>
        <v>0</v>
      </c>
      <c r="K45" s="40">
        <f>K17/K$19*100</f>
        <v>0</v>
      </c>
      <c r="L45" s="40">
        <f>L17/L$19*100</f>
        <v>0</v>
      </c>
      <c r="M45" s="40">
        <f>M17/M$19*100</f>
        <v>0</v>
      </c>
      <c r="N45" s="40">
        <f>N17/N$19*100</f>
        <v>0</v>
      </c>
      <c r="O45" s="40">
        <f>O17/O$19*100</f>
        <v>0</v>
      </c>
      <c r="P45" s="40">
        <f>P17/P$19*100</f>
        <v>0</v>
      </c>
      <c r="Q45" s="40">
        <f>Q17/Q$19*100</f>
        <v>0</v>
      </c>
      <c r="R45" s="40">
        <f>R17/R$19*100</f>
        <v>0</v>
      </c>
      <c r="S45" s="40">
        <f>S17/S$19*100</f>
        <v>0</v>
      </c>
      <c r="T45" s="40">
        <f>T17/T$19*100</f>
        <v>0</v>
      </c>
      <c r="U45" s="40">
        <f>U17/U$19*100</f>
        <v>0</v>
      </c>
      <c r="V45" s="40">
        <f>V17/V$19*100</f>
        <v>0</v>
      </c>
      <c r="W45" s="40">
        <f>W17/W$19*100</f>
        <v>0</v>
      </c>
      <c r="X45" s="40">
        <f>X17/X$19*100</f>
        <v>0</v>
      </c>
      <c r="Y45" s="86">
        <f>Y17/Y$19*100</f>
        <v>0</v>
      </c>
      <c r="Z45" s="86">
        <f>Z17/Z$19*100</f>
        <v>0</v>
      </c>
      <c r="AA45" s="86">
        <f>AA17/AA$19*100</f>
        <v>0</v>
      </c>
      <c r="AB45" s="86">
        <f>AB17/AB$19*100</f>
        <v>0</v>
      </c>
      <c r="AC45" s="86">
        <f>AC17/AC$19*100</f>
        <v>0</v>
      </c>
      <c r="AD45" s="86">
        <f>AD17/AD$19*100</f>
        <v>0</v>
      </c>
      <c r="AE45" s="86">
        <f>AE17/AE$19*100</f>
        <v>0</v>
      </c>
      <c r="AF45" s="86">
        <f>AF17/AF$19*100</f>
        <v>0</v>
      </c>
    </row>
    <row r="46" spans="1:32" s="41" customFormat="1" ht="18" customHeight="1" x14ac:dyDescent="0.15">
      <c r="A46" s="24" t="s">
        <v>112</v>
      </c>
      <c r="B46" s="40" t="e">
        <f>B18/B$19*100</f>
        <v>#DIV/0!</v>
      </c>
      <c r="C46" s="40" t="e">
        <f>C18/C$19*100</f>
        <v>#DIV/0!</v>
      </c>
      <c r="D46" s="40">
        <f>D18/D$19*100</f>
        <v>0</v>
      </c>
      <c r="E46" s="40">
        <f>E18/E$19*100</f>
        <v>0</v>
      </c>
      <c r="F46" s="40">
        <f>F18/F$19*100</f>
        <v>0</v>
      </c>
      <c r="G46" s="40">
        <f>G18/G$19*100</f>
        <v>0</v>
      </c>
      <c r="H46" s="40">
        <f>H18/H$19*100</f>
        <v>0</v>
      </c>
      <c r="I46" s="40">
        <f>I18/I$19*100</f>
        <v>0</v>
      </c>
      <c r="J46" s="40">
        <f>J18/J$19*100</f>
        <v>0</v>
      </c>
      <c r="K46" s="40">
        <f>K18/K$19*100</f>
        <v>0</v>
      </c>
      <c r="L46" s="40">
        <f>L18/L$19*100</f>
        <v>0</v>
      </c>
      <c r="M46" s="40">
        <f>M18/M$19*100</f>
        <v>0</v>
      </c>
      <c r="N46" s="40">
        <f>N18/N$19*100</f>
        <v>0</v>
      </c>
      <c r="O46" s="40">
        <f>O18/O$19*100</f>
        <v>0</v>
      </c>
      <c r="P46" s="40">
        <f>P18/P$19*100</f>
        <v>0</v>
      </c>
      <c r="Q46" s="40">
        <f>Q18/Q$19*100</f>
        <v>0</v>
      </c>
      <c r="R46" s="40">
        <f>R18/R$19*100</f>
        <v>0</v>
      </c>
      <c r="S46" s="40">
        <f>S18/S$19*100</f>
        <v>0</v>
      </c>
      <c r="T46" s="40">
        <f>T18/T$19*100</f>
        <v>0</v>
      </c>
      <c r="U46" s="40">
        <f>U18/U$19*100</f>
        <v>0</v>
      </c>
      <c r="V46" s="40">
        <f>V18/V$19*100</f>
        <v>0</v>
      </c>
      <c r="W46" s="40">
        <f>W18/W$19*100</f>
        <v>0</v>
      </c>
      <c r="X46" s="40">
        <f>X18/X$19*100</f>
        <v>0</v>
      </c>
      <c r="Y46" s="86">
        <f>Y18/Y$19*100</f>
        <v>0</v>
      </c>
      <c r="Z46" s="86">
        <f>Z18/Z$19*100</f>
        <v>0</v>
      </c>
      <c r="AA46" s="86">
        <f>AA18/AA$19*100</f>
        <v>0</v>
      </c>
      <c r="AB46" s="86">
        <f>AB18/AB$19*100</f>
        <v>0</v>
      </c>
      <c r="AC46" s="86">
        <f>AC18/AC$19*100</f>
        <v>0</v>
      </c>
      <c r="AD46" s="86">
        <f>AD18/AD$19*100</f>
        <v>0</v>
      </c>
      <c r="AE46" s="86">
        <f>AE18/AE$19*100</f>
        <v>0</v>
      </c>
      <c r="AF46" s="86">
        <f>AF18/AF$19*100</f>
        <v>0</v>
      </c>
    </row>
    <row r="47" spans="1:32" s="41" customFormat="1" ht="18" customHeight="1" x14ac:dyDescent="0.15">
      <c r="A47" s="24" t="s">
        <v>114</v>
      </c>
      <c r="B47" s="40" t="e">
        <f t="shared" ref="B47:L47" si="6">SUM(B32:B46)</f>
        <v>#DIV/0!</v>
      </c>
      <c r="C47" s="37" t="e">
        <f t="shared" si="6"/>
        <v>#DIV/0!</v>
      </c>
      <c r="D47" s="37">
        <f t="shared" si="6"/>
        <v>100.00000000000001</v>
      </c>
      <c r="E47" s="37">
        <f t="shared" si="6"/>
        <v>100</v>
      </c>
      <c r="F47" s="37">
        <f t="shared" si="6"/>
        <v>100</v>
      </c>
      <c r="G47" s="37">
        <f t="shared" si="6"/>
        <v>100</v>
      </c>
      <c r="H47" s="37">
        <f t="shared" si="6"/>
        <v>100.00000000000001</v>
      </c>
      <c r="I47" s="37">
        <f t="shared" si="6"/>
        <v>100</v>
      </c>
      <c r="J47" s="37">
        <f t="shared" si="6"/>
        <v>100.00000000000001</v>
      </c>
      <c r="K47" s="37">
        <f t="shared" si="6"/>
        <v>100.00000000000001</v>
      </c>
      <c r="L47" s="37">
        <f t="shared" si="6"/>
        <v>100</v>
      </c>
      <c r="M47" s="37">
        <f t="shared" ref="M47:U47" si="7">SUM(M32:M46)</f>
        <v>100</v>
      </c>
      <c r="N47" s="37">
        <f t="shared" si="7"/>
        <v>100</v>
      </c>
      <c r="O47" s="37">
        <f t="shared" si="7"/>
        <v>100</v>
      </c>
      <c r="P47" s="37">
        <f t="shared" si="7"/>
        <v>99.999999999999986</v>
      </c>
      <c r="Q47" s="37">
        <f t="shared" si="7"/>
        <v>100</v>
      </c>
      <c r="R47" s="37">
        <f t="shared" si="7"/>
        <v>100</v>
      </c>
      <c r="S47" s="37">
        <f t="shared" si="7"/>
        <v>99.999999999999986</v>
      </c>
      <c r="T47" s="37">
        <f t="shared" si="7"/>
        <v>100</v>
      </c>
      <c r="U47" s="37">
        <f t="shared" si="7"/>
        <v>100.00000000000001</v>
      </c>
      <c r="V47" s="37">
        <f>SUM(V32:V46)</f>
        <v>99.999999999999986</v>
      </c>
      <c r="W47" s="37">
        <f>SUM(W32:W46)</f>
        <v>99.999999999999986</v>
      </c>
      <c r="X47" s="37">
        <f>SUM(X32:X46)</f>
        <v>100.00000000000001</v>
      </c>
      <c r="Y47" s="26">
        <f t="shared" ref="Y47:AB47" si="8">SUM(Y32:Y46)</f>
        <v>100.00000000000001</v>
      </c>
      <c r="Z47" s="26">
        <f t="shared" si="8"/>
        <v>100</v>
      </c>
      <c r="AA47" s="26">
        <f t="shared" si="8"/>
        <v>100</v>
      </c>
      <c r="AB47" s="26">
        <f t="shared" si="8"/>
        <v>100</v>
      </c>
      <c r="AC47" s="26">
        <f t="shared" ref="AC47:AD47" si="9">SUM(AC32:AC46)</f>
        <v>99.999999999999986</v>
      </c>
      <c r="AD47" s="26">
        <f t="shared" si="9"/>
        <v>100</v>
      </c>
      <c r="AE47" s="26">
        <f t="shared" ref="AE47:AF47" si="10">SUM(AE32:AE46)</f>
        <v>100.00000000000001</v>
      </c>
      <c r="AF47" s="26">
        <f t="shared" si="10"/>
        <v>100.00000000000001</v>
      </c>
    </row>
    <row r="48" spans="1:32" s="41" customFormat="1" ht="18" customHeight="1" x14ac:dyDescent="0.15">
      <c r="J48" s="42"/>
      <c r="K48" s="42"/>
      <c r="Y48" s="87"/>
      <c r="Z48" s="87"/>
      <c r="AA48" s="87"/>
      <c r="AB48" s="87"/>
      <c r="AC48" s="87"/>
      <c r="AD48" s="87"/>
      <c r="AE48" s="87"/>
      <c r="AF48" s="87"/>
    </row>
    <row r="49" spans="10:32" s="41" customFormat="1" ht="18" customHeight="1" x14ac:dyDescent="0.15">
      <c r="J49" s="42"/>
      <c r="K49" s="42"/>
      <c r="Y49" s="87"/>
      <c r="Z49" s="87"/>
      <c r="AA49" s="87"/>
      <c r="AB49" s="87"/>
      <c r="AC49" s="87"/>
      <c r="AD49" s="87"/>
      <c r="AE49" s="87"/>
      <c r="AF49" s="87"/>
    </row>
    <row r="50" spans="10:32" s="41" customFormat="1" ht="18" customHeight="1" x14ac:dyDescent="0.15">
      <c r="J50" s="42"/>
      <c r="K50" s="42"/>
      <c r="Y50" s="87"/>
      <c r="Z50" s="87"/>
      <c r="AA50" s="87"/>
      <c r="AB50" s="87"/>
      <c r="AC50" s="87"/>
      <c r="AD50" s="87"/>
      <c r="AE50" s="87"/>
      <c r="AF50" s="87"/>
    </row>
    <row r="51" spans="10:32" s="41" customFormat="1" ht="18" customHeight="1" x14ac:dyDescent="0.15">
      <c r="J51" s="42"/>
      <c r="K51" s="42"/>
      <c r="Y51" s="87"/>
      <c r="Z51" s="87"/>
      <c r="AA51" s="87"/>
      <c r="AB51" s="87"/>
      <c r="AC51" s="87"/>
      <c r="AD51" s="87"/>
      <c r="AE51" s="87"/>
      <c r="AF51" s="87"/>
    </row>
    <row r="52" spans="10:32" s="41" customFormat="1" ht="18" customHeight="1" x14ac:dyDescent="0.15">
      <c r="J52" s="42"/>
      <c r="K52" s="42"/>
      <c r="Y52" s="87"/>
      <c r="Z52" s="87"/>
      <c r="AA52" s="87"/>
      <c r="AB52" s="87"/>
      <c r="AC52" s="87"/>
      <c r="AD52" s="87"/>
      <c r="AE52" s="87"/>
      <c r="AF52" s="87"/>
    </row>
    <row r="53" spans="10:32" s="41" customFormat="1" ht="18" customHeight="1" x14ac:dyDescent="0.15">
      <c r="J53" s="42"/>
      <c r="K53" s="42"/>
      <c r="Y53" s="87"/>
      <c r="Z53" s="87"/>
      <c r="AA53" s="87"/>
      <c r="AB53" s="87"/>
      <c r="AC53" s="87"/>
      <c r="AD53" s="87"/>
      <c r="AE53" s="87"/>
      <c r="AF53" s="87"/>
    </row>
    <row r="54" spans="10:32" s="41" customFormat="1" ht="18" customHeight="1" x14ac:dyDescent="0.15">
      <c r="J54" s="42"/>
      <c r="K54" s="42"/>
      <c r="Y54" s="87"/>
      <c r="Z54" s="87"/>
      <c r="AA54" s="87"/>
      <c r="AB54" s="87"/>
      <c r="AC54" s="87"/>
      <c r="AD54" s="87"/>
      <c r="AE54" s="87"/>
      <c r="AF54" s="87"/>
    </row>
    <row r="55" spans="10:32" s="41" customFormat="1" ht="18" customHeight="1" x14ac:dyDescent="0.15">
      <c r="J55" s="42"/>
      <c r="K55" s="42"/>
      <c r="Y55" s="87"/>
      <c r="Z55" s="87"/>
      <c r="AA55" s="87"/>
      <c r="AB55" s="87"/>
      <c r="AC55" s="87"/>
      <c r="AD55" s="87"/>
      <c r="AE55" s="87"/>
      <c r="AF55" s="87"/>
    </row>
    <row r="56" spans="10:32" s="41" customFormat="1" ht="18" customHeight="1" x14ac:dyDescent="0.15">
      <c r="J56" s="42"/>
      <c r="K56" s="42"/>
      <c r="Y56" s="87"/>
      <c r="Z56" s="87"/>
      <c r="AA56" s="87"/>
      <c r="AB56" s="87"/>
      <c r="AC56" s="87"/>
      <c r="AD56" s="87"/>
      <c r="AE56" s="87"/>
      <c r="AF56" s="87"/>
    </row>
    <row r="57" spans="10:32" s="41" customFormat="1" ht="18" customHeight="1" x14ac:dyDescent="0.15">
      <c r="J57" s="42"/>
      <c r="K57" s="42"/>
      <c r="Y57" s="87"/>
      <c r="Z57" s="87"/>
      <c r="AA57" s="87"/>
      <c r="AB57" s="87"/>
      <c r="AC57" s="87"/>
      <c r="AD57" s="87"/>
      <c r="AE57" s="87"/>
      <c r="AF57" s="87"/>
    </row>
    <row r="58" spans="10:32" s="41" customFormat="1" ht="18" customHeight="1" x14ac:dyDescent="0.15">
      <c r="J58" s="42"/>
      <c r="K58" s="42"/>
      <c r="Y58" s="87"/>
      <c r="Z58" s="87"/>
      <c r="AA58" s="87"/>
      <c r="AB58" s="87"/>
      <c r="AC58" s="87"/>
      <c r="AD58" s="87"/>
      <c r="AE58" s="87"/>
      <c r="AF58" s="87"/>
    </row>
    <row r="59" spans="10:32" s="41" customFormat="1" ht="18" customHeight="1" x14ac:dyDescent="0.15">
      <c r="J59" s="42"/>
      <c r="K59" s="42"/>
      <c r="Y59" s="87"/>
      <c r="Z59" s="87"/>
      <c r="AA59" s="87"/>
      <c r="AB59" s="87"/>
      <c r="AC59" s="87"/>
      <c r="AD59" s="87"/>
      <c r="AE59" s="87"/>
      <c r="AF59" s="87"/>
    </row>
    <row r="60" spans="10:32" s="41" customFormat="1" ht="18" customHeight="1" x14ac:dyDescent="0.15">
      <c r="J60" s="42"/>
      <c r="K60" s="42"/>
      <c r="Y60" s="87"/>
      <c r="Z60" s="87"/>
      <c r="AA60" s="87"/>
      <c r="AB60" s="87"/>
      <c r="AC60" s="87"/>
      <c r="AD60" s="87"/>
      <c r="AE60" s="87"/>
      <c r="AF60" s="87"/>
    </row>
    <row r="61" spans="10:32" s="41" customFormat="1" ht="18" customHeight="1" x14ac:dyDescent="0.15">
      <c r="J61" s="42"/>
      <c r="K61" s="42"/>
      <c r="Y61" s="87"/>
      <c r="Z61" s="87"/>
      <c r="AA61" s="87"/>
      <c r="AB61" s="87"/>
      <c r="AC61" s="87"/>
      <c r="AD61" s="87"/>
      <c r="AE61" s="87"/>
      <c r="AF61" s="87"/>
    </row>
    <row r="62" spans="10:32" s="41" customFormat="1" ht="18" customHeight="1" x14ac:dyDescent="0.15">
      <c r="J62" s="42"/>
      <c r="K62" s="42"/>
      <c r="Y62" s="87"/>
      <c r="Z62" s="87"/>
      <c r="AA62" s="87"/>
      <c r="AB62" s="87"/>
      <c r="AC62" s="87"/>
      <c r="AD62" s="87"/>
      <c r="AE62" s="87"/>
      <c r="AF62" s="87"/>
    </row>
    <row r="63" spans="10:32" s="41" customFormat="1" ht="18" customHeight="1" x14ac:dyDescent="0.15">
      <c r="J63" s="42"/>
      <c r="K63" s="42"/>
      <c r="Y63" s="87"/>
      <c r="Z63" s="87"/>
      <c r="AA63" s="87"/>
      <c r="AB63" s="87"/>
      <c r="AC63" s="87"/>
      <c r="AD63" s="87"/>
      <c r="AE63" s="87"/>
      <c r="AF63" s="87"/>
    </row>
    <row r="64" spans="10:32" s="41" customFormat="1" ht="18" customHeight="1" x14ac:dyDescent="0.15">
      <c r="J64" s="42"/>
      <c r="K64" s="42"/>
      <c r="Y64" s="87"/>
      <c r="Z64" s="87"/>
      <c r="AA64" s="87"/>
      <c r="AB64" s="87"/>
      <c r="AC64" s="87"/>
      <c r="AD64" s="87"/>
      <c r="AE64" s="87"/>
      <c r="AF64" s="87"/>
    </row>
    <row r="65" spans="10:32" s="41" customFormat="1" ht="18" customHeight="1" x14ac:dyDescent="0.15">
      <c r="J65" s="42"/>
      <c r="K65" s="42"/>
      <c r="Y65" s="87"/>
      <c r="Z65" s="87"/>
      <c r="AA65" s="87"/>
      <c r="AB65" s="87"/>
      <c r="AC65" s="87"/>
      <c r="AD65" s="87"/>
      <c r="AE65" s="87"/>
      <c r="AF65" s="87"/>
    </row>
    <row r="66" spans="10:32" s="41" customFormat="1" ht="18" customHeight="1" x14ac:dyDescent="0.15">
      <c r="J66" s="42"/>
      <c r="K66" s="42"/>
      <c r="Y66" s="87"/>
      <c r="Z66" s="87"/>
      <c r="AA66" s="87"/>
      <c r="AB66" s="87"/>
      <c r="AC66" s="87"/>
      <c r="AD66" s="87"/>
      <c r="AE66" s="87"/>
      <c r="AF66" s="87"/>
    </row>
    <row r="67" spans="10:32" s="41" customFormat="1" ht="18" customHeight="1" x14ac:dyDescent="0.15">
      <c r="J67" s="42"/>
      <c r="K67" s="42"/>
      <c r="Y67" s="87"/>
      <c r="Z67" s="87"/>
      <c r="AA67" s="87"/>
      <c r="AB67" s="87"/>
      <c r="AC67" s="87"/>
      <c r="AD67" s="87"/>
      <c r="AE67" s="87"/>
      <c r="AF67" s="87"/>
    </row>
    <row r="68" spans="10:32" s="41" customFormat="1" ht="18" customHeight="1" x14ac:dyDescent="0.15">
      <c r="J68" s="42"/>
      <c r="K68" s="42"/>
      <c r="Y68" s="87"/>
      <c r="Z68" s="87"/>
      <c r="AA68" s="87"/>
      <c r="AB68" s="87"/>
      <c r="AC68" s="87"/>
      <c r="AD68" s="87"/>
      <c r="AE68" s="87"/>
      <c r="AF68" s="87"/>
    </row>
    <row r="69" spans="10:32" s="41" customFormat="1" ht="18" customHeight="1" x14ac:dyDescent="0.15">
      <c r="J69" s="42"/>
      <c r="K69" s="42"/>
      <c r="Y69" s="87"/>
      <c r="Z69" s="87"/>
      <c r="AA69" s="87"/>
      <c r="AB69" s="87"/>
      <c r="AC69" s="87"/>
      <c r="AD69" s="87"/>
      <c r="AE69" s="87"/>
      <c r="AF69" s="87"/>
    </row>
    <row r="70" spans="10:32" s="41" customFormat="1" ht="18" customHeight="1" x14ac:dyDescent="0.15">
      <c r="J70" s="42"/>
      <c r="K70" s="42"/>
      <c r="Y70" s="87"/>
      <c r="Z70" s="87"/>
      <c r="AA70" s="87"/>
      <c r="AB70" s="87"/>
      <c r="AC70" s="87"/>
      <c r="AD70" s="87"/>
      <c r="AE70" s="87"/>
      <c r="AF70" s="87"/>
    </row>
    <row r="71" spans="10:32" s="41" customFormat="1" ht="18" customHeight="1" x14ac:dyDescent="0.15">
      <c r="J71" s="42"/>
      <c r="K71" s="42"/>
      <c r="Y71" s="87"/>
      <c r="Z71" s="87"/>
      <c r="AA71" s="87"/>
      <c r="AB71" s="87"/>
      <c r="AC71" s="87"/>
      <c r="AD71" s="87"/>
      <c r="AE71" s="87"/>
      <c r="AF71" s="87"/>
    </row>
    <row r="72" spans="10:32" s="41" customFormat="1" ht="18" customHeight="1" x14ac:dyDescent="0.15">
      <c r="J72" s="42"/>
      <c r="K72" s="42"/>
      <c r="Y72" s="87"/>
      <c r="Z72" s="87"/>
      <c r="AA72" s="87"/>
      <c r="AB72" s="87"/>
      <c r="AC72" s="87"/>
      <c r="AD72" s="87"/>
      <c r="AE72" s="87"/>
      <c r="AF72" s="87"/>
    </row>
    <row r="73" spans="10:32" s="41" customFormat="1" ht="18" customHeight="1" x14ac:dyDescent="0.15">
      <c r="J73" s="42"/>
      <c r="K73" s="42"/>
      <c r="Y73" s="87"/>
      <c r="Z73" s="87"/>
      <c r="AA73" s="87"/>
      <c r="AB73" s="87"/>
      <c r="AC73" s="87"/>
      <c r="AD73" s="87"/>
      <c r="AE73" s="87"/>
      <c r="AF73" s="87"/>
    </row>
    <row r="74" spans="10:32" s="41" customFormat="1" ht="18" customHeight="1" x14ac:dyDescent="0.15">
      <c r="J74" s="42"/>
      <c r="K74" s="42"/>
      <c r="Y74" s="87"/>
      <c r="Z74" s="87"/>
      <c r="AA74" s="87"/>
      <c r="AB74" s="87"/>
      <c r="AC74" s="87"/>
      <c r="AD74" s="87"/>
      <c r="AE74" s="87"/>
      <c r="AF74" s="87"/>
    </row>
    <row r="75" spans="10:32" s="41" customFormat="1" ht="18" customHeight="1" x14ac:dyDescent="0.15">
      <c r="J75" s="42"/>
      <c r="K75" s="42"/>
      <c r="Y75" s="87"/>
      <c r="Z75" s="87"/>
      <c r="AA75" s="87"/>
      <c r="AB75" s="87"/>
      <c r="AC75" s="87"/>
      <c r="AD75" s="87"/>
      <c r="AE75" s="87"/>
      <c r="AF75" s="87"/>
    </row>
    <row r="76" spans="10:32" s="41" customFormat="1" ht="18" customHeight="1" x14ac:dyDescent="0.15">
      <c r="J76" s="42"/>
      <c r="K76" s="42"/>
      <c r="Y76" s="87"/>
      <c r="Z76" s="87"/>
      <c r="AA76" s="87"/>
      <c r="AB76" s="87"/>
      <c r="AC76" s="87"/>
      <c r="AD76" s="87"/>
      <c r="AE76" s="87"/>
      <c r="AF76" s="87"/>
    </row>
    <row r="77" spans="10:32" s="41" customFormat="1" ht="18" customHeight="1" x14ac:dyDescent="0.15">
      <c r="J77" s="42"/>
      <c r="K77" s="42"/>
      <c r="Y77" s="87"/>
      <c r="Z77" s="87"/>
      <c r="AA77" s="87"/>
      <c r="AB77" s="87"/>
      <c r="AC77" s="87"/>
      <c r="AD77" s="87"/>
      <c r="AE77" s="87"/>
      <c r="AF77" s="87"/>
    </row>
    <row r="78" spans="10:32" s="41" customFormat="1" ht="18" customHeight="1" x14ac:dyDescent="0.15">
      <c r="J78" s="42"/>
      <c r="K78" s="42"/>
      <c r="Y78" s="87"/>
      <c r="Z78" s="87"/>
      <c r="AA78" s="87"/>
      <c r="AB78" s="87"/>
      <c r="AC78" s="87"/>
      <c r="AD78" s="87"/>
      <c r="AE78" s="87"/>
      <c r="AF78" s="87"/>
    </row>
    <row r="79" spans="10:32" s="41" customFormat="1" ht="18" customHeight="1" x14ac:dyDescent="0.15">
      <c r="J79" s="42"/>
      <c r="K79" s="42"/>
      <c r="Y79" s="87"/>
      <c r="Z79" s="87"/>
      <c r="AA79" s="87"/>
      <c r="AB79" s="87"/>
      <c r="AC79" s="87"/>
      <c r="AD79" s="87"/>
      <c r="AE79" s="87"/>
      <c r="AF79" s="87"/>
    </row>
    <row r="80" spans="10:32" s="41" customFormat="1" ht="18" customHeight="1" x14ac:dyDescent="0.15">
      <c r="J80" s="42"/>
      <c r="K80" s="42"/>
      <c r="Y80" s="87"/>
      <c r="Z80" s="87"/>
      <c r="AA80" s="87"/>
      <c r="AB80" s="87"/>
      <c r="AC80" s="87"/>
      <c r="AD80" s="87"/>
      <c r="AE80" s="87"/>
      <c r="AF80" s="87"/>
    </row>
    <row r="81" spans="10:32" s="41" customFormat="1" ht="18" customHeight="1" x14ac:dyDescent="0.15">
      <c r="J81" s="42"/>
      <c r="K81" s="42"/>
      <c r="Y81" s="87"/>
      <c r="Z81" s="87"/>
      <c r="AA81" s="87"/>
      <c r="AB81" s="87"/>
      <c r="AC81" s="87"/>
      <c r="AD81" s="87"/>
      <c r="AE81" s="87"/>
      <c r="AF81" s="87"/>
    </row>
    <row r="82" spans="10:32" s="41" customFormat="1" ht="18" customHeight="1" x14ac:dyDescent="0.15">
      <c r="J82" s="42"/>
      <c r="K82" s="42"/>
      <c r="Y82" s="87"/>
      <c r="Z82" s="87"/>
      <c r="AA82" s="87"/>
      <c r="AB82" s="87"/>
      <c r="AC82" s="87"/>
      <c r="AD82" s="87"/>
      <c r="AE82" s="87"/>
      <c r="AF82" s="87"/>
    </row>
    <row r="83" spans="10:32" s="41" customFormat="1" ht="18" customHeight="1" x14ac:dyDescent="0.15">
      <c r="J83" s="42"/>
      <c r="K83" s="42"/>
      <c r="Y83" s="87"/>
      <c r="Z83" s="87"/>
      <c r="AA83" s="87"/>
      <c r="AB83" s="87"/>
      <c r="AC83" s="87"/>
      <c r="AD83" s="87"/>
      <c r="AE83" s="87"/>
      <c r="AF83" s="87"/>
    </row>
    <row r="84" spans="10:32" s="41" customFormat="1" ht="18" customHeight="1" x14ac:dyDescent="0.15">
      <c r="J84" s="42"/>
      <c r="K84" s="42"/>
      <c r="Y84" s="87"/>
      <c r="Z84" s="87"/>
      <c r="AA84" s="87"/>
      <c r="AB84" s="87"/>
      <c r="AC84" s="87"/>
      <c r="AD84" s="87"/>
      <c r="AE84" s="87"/>
      <c r="AF84" s="87"/>
    </row>
    <row r="85" spans="10:32" s="41" customFormat="1" ht="18" customHeight="1" x14ac:dyDescent="0.15">
      <c r="J85" s="42"/>
      <c r="K85" s="42"/>
      <c r="Y85" s="87"/>
      <c r="Z85" s="87"/>
      <c r="AA85" s="87"/>
      <c r="AB85" s="87"/>
      <c r="AC85" s="87"/>
      <c r="AD85" s="87"/>
      <c r="AE85" s="87"/>
      <c r="AF85" s="87"/>
    </row>
    <row r="86" spans="10:32" s="41" customFormat="1" ht="18" customHeight="1" x14ac:dyDescent="0.15">
      <c r="J86" s="42"/>
      <c r="K86" s="42"/>
      <c r="Y86" s="87"/>
      <c r="Z86" s="87"/>
      <c r="AA86" s="87"/>
      <c r="AB86" s="87"/>
      <c r="AC86" s="87"/>
      <c r="AD86" s="87"/>
      <c r="AE86" s="87"/>
      <c r="AF86" s="87"/>
    </row>
    <row r="87" spans="10:32" s="41" customFormat="1" ht="18" customHeight="1" x14ac:dyDescent="0.15">
      <c r="J87" s="42"/>
      <c r="K87" s="42"/>
      <c r="Y87" s="87"/>
      <c r="Z87" s="87"/>
      <c r="AA87" s="87"/>
      <c r="AB87" s="87"/>
      <c r="AC87" s="87"/>
      <c r="AD87" s="87"/>
      <c r="AE87" s="87"/>
      <c r="AF87" s="87"/>
    </row>
    <row r="88" spans="10:32" s="41" customFormat="1" ht="18" customHeight="1" x14ac:dyDescent="0.15">
      <c r="J88" s="42"/>
      <c r="K88" s="42"/>
      <c r="Y88" s="87"/>
      <c r="Z88" s="87"/>
      <c r="AA88" s="87"/>
      <c r="AB88" s="87"/>
      <c r="AC88" s="87"/>
      <c r="AD88" s="87"/>
      <c r="AE88" s="87"/>
      <c r="AF88" s="87"/>
    </row>
    <row r="89" spans="10:32" s="41" customFormat="1" ht="18" customHeight="1" x14ac:dyDescent="0.15">
      <c r="J89" s="42"/>
      <c r="K89" s="42"/>
      <c r="Y89" s="87"/>
      <c r="Z89" s="87"/>
      <c r="AA89" s="87"/>
      <c r="AB89" s="87"/>
      <c r="AC89" s="87"/>
      <c r="AD89" s="87"/>
      <c r="AE89" s="87"/>
      <c r="AF89" s="87"/>
    </row>
    <row r="90" spans="10:32" s="41" customFormat="1" ht="18" customHeight="1" x14ac:dyDescent="0.15">
      <c r="J90" s="42"/>
      <c r="K90" s="42"/>
      <c r="Y90" s="87"/>
      <c r="Z90" s="87"/>
      <c r="AA90" s="87"/>
      <c r="AB90" s="87"/>
      <c r="AC90" s="87"/>
      <c r="AD90" s="87"/>
      <c r="AE90" s="87"/>
      <c r="AF90" s="87"/>
    </row>
    <row r="91" spans="10:32" s="41" customFormat="1" ht="18" customHeight="1" x14ac:dyDescent="0.15">
      <c r="J91" s="42"/>
      <c r="K91" s="42"/>
      <c r="Y91" s="87"/>
      <c r="Z91" s="87"/>
      <c r="AA91" s="87"/>
      <c r="AB91" s="87"/>
      <c r="AC91" s="87"/>
      <c r="AD91" s="87"/>
      <c r="AE91" s="87"/>
      <c r="AF91" s="87"/>
    </row>
    <row r="92" spans="10:32" s="41" customFormat="1" ht="18" customHeight="1" x14ac:dyDescent="0.15">
      <c r="J92" s="42"/>
      <c r="K92" s="42"/>
      <c r="Y92" s="87"/>
      <c r="Z92" s="87"/>
      <c r="AA92" s="87"/>
      <c r="AB92" s="87"/>
      <c r="AC92" s="87"/>
      <c r="AD92" s="87"/>
      <c r="AE92" s="87"/>
      <c r="AF92" s="87"/>
    </row>
    <row r="93" spans="10:32" s="41" customFormat="1" ht="18" customHeight="1" x14ac:dyDescent="0.15">
      <c r="J93" s="42"/>
      <c r="K93" s="42"/>
      <c r="Y93" s="87"/>
      <c r="Z93" s="87"/>
      <c r="AA93" s="87"/>
      <c r="AB93" s="87"/>
      <c r="AC93" s="87"/>
      <c r="AD93" s="87"/>
      <c r="AE93" s="87"/>
      <c r="AF93" s="87"/>
    </row>
    <row r="94" spans="10:32" s="41" customFormat="1" ht="18" customHeight="1" x14ac:dyDescent="0.15">
      <c r="J94" s="42"/>
      <c r="K94" s="42"/>
      <c r="Y94" s="87"/>
      <c r="Z94" s="87"/>
      <c r="AA94" s="87"/>
      <c r="AB94" s="87"/>
      <c r="AC94" s="87"/>
      <c r="AD94" s="87"/>
      <c r="AE94" s="87"/>
      <c r="AF94" s="87"/>
    </row>
    <row r="95" spans="10:32" s="41" customFormat="1" ht="18" customHeight="1" x14ac:dyDescent="0.15">
      <c r="J95" s="42"/>
      <c r="K95" s="42"/>
      <c r="Y95" s="87"/>
      <c r="Z95" s="87"/>
      <c r="AA95" s="87"/>
      <c r="AB95" s="87"/>
      <c r="AC95" s="87"/>
      <c r="AD95" s="87"/>
      <c r="AE95" s="87"/>
      <c r="AF95" s="87"/>
    </row>
    <row r="96" spans="10:32" s="41" customFormat="1" ht="18" customHeight="1" x14ac:dyDescent="0.15">
      <c r="J96" s="42"/>
      <c r="K96" s="42"/>
      <c r="Y96" s="87"/>
      <c r="Z96" s="87"/>
      <c r="AA96" s="87"/>
      <c r="AB96" s="87"/>
      <c r="AC96" s="87"/>
      <c r="AD96" s="87"/>
      <c r="AE96" s="87"/>
      <c r="AF96" s="87"/>
    </row>
    <row r="97" spans="10:32" s="41" customFormat="1" ht="18" customHeight="1" x14ac:dyDescent="0.15">
      <c r="J97" s="42"/>
      <c r="K97" s="42"/>
      <c r="Y97" s="87"/>
      <c r="Z97" s="87"/>
      <c r="AA97" s="87"/>
      <c r="AB97" s="87"/>
      <c r="AC97" s="87"/>
      <c r="AD97" s="87"/>
      <c r="AE97" s="87"/>
      <c r="AF97" s="87"/>
    </row>
    <row r="98" spans="10:32" s="41" customFormat="1" ht="18" customHeight="1" x14ac:dyDescent="0.15">
      <c r="J98" s="42"/>
      <c r="K98" s="42"/>
      <c r="Y98" s="87"/>
      <c r="Z98" s="87"/>
      <c r="AA98" s="87"/>
      <c r="AB98" s="87"/>
      <c r="AC98" s="87"/>
      <c r="AD98" s="87"/>
      <c r="AE98" s="87"/>
      <c r="AF98" s="87"/>
    </row>
    <row r="99" spans="10:32" s="41" customFormat="1" ht="18" customHeight="1" x14ac:dyDescent="0.15">
      <c r="J99" s="42"/>
      <c r="K99" s="42"/>
      <c r="Y99" s="87"/>
      <c r="Z99" s="87"/>
      <c r="AA99" s="87"/>
      <c r="AB99" s="87"/>
      <c r="AC99" s="87"/>
      <c r="AD99" s="87"/>
      <c r="AE99" s="87"/>
      <c r="AF99" s="87"/>
    </row>
    <row r="100" spans="10:32" s="41" customFormat="1" ht="18" customHeight="1" x14ac:dyDescent="0.15">
      <c r="J100" s="42"/>
      <c r="K100" s="42"/>
      <c r="Y100" s="87"/>
      <c r="Z100" s="87"/>
      <c r="AA100" s="87"/>
      <c r="AB100" s="87"/>
      <c r="AC100" s="87"/>
      <c r="AD100" s="87"/>
      <c r="AE100" s="87"/>
      <c r="AF100" s="87"/>
    </row>
    <row r="101" spans="10:32" s="41" customFormat="1" ht="18" customHeight="1" x14ac:dyDescent="0.15">
      <c r="J101" s="42"/>
      <c r="K101" s="42"/>
      <c r="Y101" s="87"/>
      <c r="Z101" s="87"/>
      <c r="AA101" s="87"/>
      <c r="AB101" s="87"/>
      <c r="AC101" s="87"/>
      <c r="AD101" s="87"/>
      <c r="AE101" s="87"/>
      <c r="AF101" s="87"/>
    </row>
    <row r="102" spans="10:32" s="41" customFormat="1" ht="18" customHeight="1" x14ac:dyDescent="0.15">
      <c r="J102" s="42"/>
      <c r="K102" s="42"/>
      <c r="Y102" s="87"/>
      <c r="Z102" s="87"/>
      <c r="AA102" s="87"/>
      <c r="AB102" s="87"/>
      <c r="AC102" s="87"/>
      <c r="AD102" s="87"/>
      <c r="AE102" s="87"/>
      <c r="AF102" s="87"/>
    </row>
    <row r="103" spans="10:32" s="41" customFormat="1" ht="18" customHeight="1" x14ac:dyDescent="0.15">
      <c r="J103" s="42"/>
      <c r="K103" s="42"/>
      <c r="Y103" s="87"/>
      <c r="Z103" s="87"/>
      <c r="AA103" s="87"/>
      <c r="AB103" s="87"/>
      <c r="AC103" s="87"/>
      <c r="AD103" s="87"/>
      <c r="AE103" s="87"/>
      <c r="AF103" s="87"/>
    </row>
    <row r="104" spans="10:32" s="41" customFormat="1" ht="18" customHeight="1" x14ac:dyDescent="0.15">
      <c r="J104" s="42"/>
      <c r="K104" s="42"/>
      <c r="Y104" s="87"/>
      <c r="Z104" s="87"/>
      <c r="AA104" s="87"/>
      <c r="AB104" s="87"/>
      <c r="AC104" s="87"/>
      <c r="AD104" s="87"/>
      <c r="AE104" s="87"/>
      <c r="AF104" s="87"/>
    </row>
    <row r="105" spans="10:32" s="41" customFormat="1" ht="18" customHeight="1" x14ac:dyDescent="0.15">
      <c r="J105" s="42"/>
      <c r="K105" s="42"/>
      <c r="Y105" s="87"/>
      <c r="Z105" s="87"/>
      <c r="AA105" s="87"/>
      <c r="AB105" s="87"/>
      <c r="AC105" s="87"/>
      <c r="AD105" s="87"/>
      <c r="AE105" s="87"/>
      <c r="AF105" s="87"/>
    </row>
    <row r="106" spans="10:32" s="41" customFormat="1" ht="18" customHeight="1" x14ac:dyDescent="0.15">
      <c r="J106" s="42"/>
      <c r="K106" s="42"/>
      <c r="Y106" s="87"/>
      <c r="Z106" s="87"/>
      <c r="AA106" s="87"/>
      <c r="AB106" s="87"/>
      <c r="AC106" s="87"/>
      <c r="AD106" s="87"/>
      <c r="AE106" s="87"/>
      <c r="AF106" s="87"/>
    </row>
    <row r="107" spans="10:32" s="41" customFormat="1" ht="18" customHeight="1" x14ac:dyDescent="0.15">
      <c r="J107" s="42"/>
      <c r="K107" s="42"/>
      <c r="Y107" s="87"/>
      <c r="Z107" s="87"/>
      <c r="AA107" s="87"/>
      <c r="AB107" s="87"/>
      <c r="AC107" s="87"/>
      <c r="AD107" s="87"/>
      <c r="AE107" s="87"/>
      <c r="AF107" s="87"/>
    </row>
    <row r="108" spans="10:32" s="41" customFormat="1" ht="18" customHeight="1" x14ac:dyDescent="0.15">
      <c r="J108" s="42"/>
      <c r="K108" s="42"/>
      <c r="Y108" s="87"/>
      <c r="Z108" s="87"/>
      <c r="AA108" s="87"/>
      <c r="AB108" s="87"/>
      <c r="AC108" s="87"/>
      <c r="AD108" s="87"/>
      <c r="AE108" s="87"/>
      <c r="AF108" s="87"/>
    </row>
    <row r="109" spans="10:32" s="41" customFormat="1" ht="18" customHeight="1" x14ac:dyDescent="0.15">
      <c r="J109" s="42"/>
      <c r="K109" s="42"/>
      <c r="Y109" s="87"/>
      <c r="Z109" s="87"/>
      <c r="AA109" s="87"/>
      <c r="AB109" s="87"/>
      <c r="AC109" s="87"/>
      <c r="AD109" s="87"/>
      <c r="AE109" s="87"/>
      <c r="AF109" s="87"/>
    </row>
    <row r="110" spans="10:32" s="41" customFormat="1" ht="18" customHeight="1" x14ac:dyDescent="0.15">
      <c r="J110" s="42"/>
      <c r="K110" s="42"/>
      <c r="Y110" s="87"/>
      <c r="Z110" s="87"/>
      <c r="AA110" s="87"/>
      <c r="AB110" s="87"/>
      <c r="AC110" s="87"/>
      <c r="AD110" s="87"/>
      <c r="AE110" s="87"/>
      <c r="AF110" s="87"/>
    </row>
    <row r="111" spans="10:32" s="41" customFormat="1" ht="18" customHeight="1" x14ac:dyDescent="0.15">
      <c r="J111" s="42"/>
      <c r="K111" s="42"/>
      <c r="Y111" s="87"/>
      <c r="Z111" s="87"/>
      <c r="AA111" s="87"/>
      <c r="AB111" s="87"/>
      <c r="AC111" s="87"/>
      <c r="AD111" s="87"/>
      <c r="AE111" s="87"/>
      <c r="AF111" s="87"/>
    </row>
    <row r="112" spans="10:32" s="41" customFormat="1" ht="18" customHeight="1" x14ac:dyDescent="0.15">
      <c r="J112" s="42"/>
      <c r="K112" s="42"/>
      <c r="Y112" s="87"/>
      <c r="Z112" s="87"/>
      <c r="AA112" s="87"/>
      <c r="AB112" s="87"/>
      <c r="AC112" s="87"/>
      <c r="AD112" s="87"/>
      <c r="AE112" s="87"/>
      <c r="AF112" s="87"/>
    </row>
    <row r="113" spans="10:32" s="41" customFormat="1" ht="18" customHeight="1" x14ac:dyDescent="0.15">
      <c r="J113" s="42"/>
      <c r="K113" s="42"/>
      <c r="Y113" s="87"/>
      <c r="Z113" s="87"/>
      <c r="AA113" s="87"/>
      <c r="AB113" s="87"/>
      <c r="AC113" s="87"/>
      <c r="AD113" s="87"/>
      <c r="AE113" s="87"/>
      <c r="AF113" s="87"/>
    </row>
    <row r="114" spans="10:32" s="41" customFormat="1" ht="18" customHeight="1" x14ac:dyDescent="0.15">
      <c r="J114" s="42"/>
      <c r="K114" s="42"/>
      <c r="Y114" s="87"/>
      <c r="Z114" s="87"/>
      <c r="AA114" s="87"/>
      <c r="AB114" s="87"/>
      <c r="AC114" s="87"/>
      <c r="AD114" s="87"/>
      <c r="AE114" s="87"/>
      <c r="AF114" s="87"/>
    </row>
    <row r="115" spans="10:32" s="41" customFormat="1" ht="18" customHeight="1" x14ac:dyDescent="0.15">
      <c r="J115" s="42"/>
      <c r="K115" s="42"/>
      <c r="Y115" s="87"/>
      <c r="Z115" s="87"/>
      <c r="AA115" s="87"/>
      <c r="AB115" s="87"/>
      <c r="AC115" s="87"/>
      <c r="AD115" s="87"/>
      <c r="AE115" s="87"/>
      <c r="AF115" s="87"/>
    </row>
    <row r="116" spans="10:32" s="41" customFormat="1" ht="18" customHeight="1" x14ac:dyDescent="0.15">
      <c r="J116" s="42"/>
      <c r="K116" s="42"/>
      <c r="Y116" s="87"/>
      <c r="Z116" s="87"/>
      <c r="AA116" s="87"/>
      <c r="AB116" s="87"/>
      <c r="AC116" s="87"/>
      <c r="AD116" s="87"/>
      <c r="AE116" s="87"/>
      <c r="AF116" s="87"/>
    </row>
    <row r="117" spans="10:32" s="41" customFormat="1" ht="18" customHeight="1" x14ac:dyDescent="0.15">
      <c r="J117" s="42"/>
      <c r="K117" s="42"/>
      <c r="Y117" s="87"/>
      <c r="Z117" s="87"/>
      <c r="AA117" s="87"/>
      <c r="AB117" s="87"/>
      <c r="AC117" s="87"/>
      <c r="AD117" s="87"/>
      <c r="AE117" s="87"/>
      <c r="AF117" s="87"/>
    </row>
    <row r="118" spans="10:32" s="41" customFormat="1" ht="18" customHeight="1" x14ac:dyDescent="0.15">
      <c r="J118" s="42"/>
      <c r="K118" s="42"/>
      <c r="Y118" s="87"/>
      <c r="Z118" s="87"/>
      <c r="AA118" s="87"/>
      <c r="AB118" s="87"/>
      <c r="AC118" s="87"/>
      <c r="AD118" s="87"/>
      <c r="AE118" s="87"/>
      <c r="AF118" s="87"/>
    </row>
    <row r="119" spans="10:32" s="41" customFormat="1" ht="18" customHeight="1" x14ac:dyDescent="0.15">
      <c r="J119" s="42"/>
      <c r="K119" s="42"/>
      <c r="Y119" s="87"/>
      <c r="Z119" s="87"/>
      <c r="AA119" s="87"/>
      <c r="AB119" s="87"/>
      <c r="AC119" s="87"/>
      <c r="AD119" s="87"/>
      <c r="AE119" s="87"/>
      <c r="AF119" s="87"/>
    </row>
    <row r="120" spans="10:32" s="41" customFormat="1" ht="18" customHeight="1" x14ac:dyDescent="0.15">
      <c r="J120" s="42"/>
      <c r="K120" s="42"/>
      <c r="Y120" s="87"/>
      <c r="Z120" s="87"/>
      <c r="AA120" s="87"/>
      <c r="AB120" s="87"/>
      <c r="AC120" s="87"/>
      <c r="AD120" s="87"/>
      <c r="AE120" s="87"/>
      <c r="AF120" s="87"/>
    </row>
    <row r="121" spans="10:32" s="41" customFormat="1" ht="18" customHeight="1" x14ac:dyDescent="0.15">
      <c r="J121" s="42"/>
      <c r="K121" s="42"/>
      <c r="Y121" s="87"/>
      <c r="Z121" s="87"/>
      <c r="AA121" s="87"/>
      <c r="AB121" s="87"/>
      <c r="AC121" s="87"/>
      <c r="AD121" s="87"/>
      <c r="AE121" s="87"/>
      <c r="AF121" s="87"/>
    </row>
    <row r="122" spans="10:32" s="41" customFormat="1" ht="18" customHeight="1" x14ac:dyDescent="0.15">
      <c r="J122" s="42"/>
      <c r="K122" s="42"/>
      <c r="Y122" s="87"/>
      <c r="Z122" s="87"/>
      <c r="AA122" s="87"/>
      <c r="AB122" s="87"/>
      <c r="AC122" s="87"/>
      <c r="AD122" s="87"/>
      <c r="AE122" s="87"/>
      <c r="AF122" s="87"/>
    </row>
    <row r="123" spans="10:32" s="41" customFormat="1" ht="18" customHeight="1" x14ac:dyDescent="0.15">
      <c r="J123" s="42"/>
      <c r="K123" s="42"/>
      <c r="Y123" s="87"/>
      <c r="Z123" s="87"/>
      <c r="AA123" s="87"/>
      <c r="AB123" s="87"/>
      <c r="AC123" s="87"/>
      <c r="AD123" s="87"/>
      <c r="AE123" s="87"/>
      <c r="AF123" s="87"/>
    </row>
    <row r="124" spans="10:32" s="41" customFormat="1" ht="18" customHeight="1" x14ac:dyDescent="0.15">
      <c r="J124" s="42"/>
      <c r="K124" s="42"/>
      <c r="Y124" s="87"/>
      <c r="Z124" s="87"/>
      <c r="AA124" s="87"/>
      <c r="AB124" s="87"/>
      <c r="AC124" s="87"/>
      <c r="AD124" s="87"/>
      <c r="AE124" s="87"/>
      <c r="AF124" s="87"/>
    </row>
    <row r="125" spans="10:32" s="41" customFormat="1" ht="18" customHeight="1" x14ac:dyDescent="0.15">
      <c r="J125" s="42"/>
      <c r="K125" s="42"/>
      <c r="Y125" s="87"/>
      <c r="Z125" s="87"/>
      <c r="AA125" s="87"/>
      <c r="AB125" s="87"/>
      <c r="AC125" s="87"/>
      <c r="AD125" s="87"/>
      <c r="AE125" s="87"/>
      <c r="AF125" s="87"/>
    </row>
    <row r="126" spans="10:32" s="41" customFormat="1" ht="18" customHeight="1" x14ac:dyDescent="0.15">
      <c r="J126" s="42"/>
      <c r="K126" s="42"/>
      <c r="Y126" s="87"/>
      <c r="Z126" s="87"/>
      <c r="AA126" s="87"/>
      <c r="AB126" s="87"/>
      <c r="AC126" s="87"/>
      <c r="AD126" s="87"/>
      <c r="AE126" s="87"/>
      <c r="AF126" s="87"/>
    </row>
    <row r="127" spans="10:32" s="41" customFormat="1" ht="18" customHeight="1" x14ac:dyDescent="0.15">
      <c r="J127" s="42"/>
      <c r="K127" s="42"/>
      <c r="Y127" s="87"/>
      <c r="Z127" s="87"/>
      <c r="AA127" s="87"/>
      <c r="AB127" s="87"/>
      <c r="AC127" s="87"/>
      <c r="AD127" s="87"/>
      <c r="AE127" s="87"/>
      <c r="AF127" s="87"/>
    </row>
    <row r="128" spans="10:32" s="41" customFormat="1" ht="18" customHeight="1" x14ac:dyDescent="0.15">
      <c r="J128" s="42"/>
      <c r="K128" s="42"/>
      <c r="Y128" s="87"/>
      <c r="Z128" s="87"/>
      <c r="AA128" s="87"/>
      <c r="AB128" s="87"/>
      <c r="AC128" s="87"/>
      <c r="AD128" s="87"/>
      <c r="AE128" s="87"/>
      <c r="AF128" s="87"/>
    </row>
    <row r="129" spans="10:32" s="41" customFormat="1" ht="18" customHeight="1" x14ac:dyDescent="0.15">
      <c r="J129" s="42"/>
      <c r="K129" s="42"/>
      <c r="Y129" s="87"/>
      <c r="Z129" s="87"/>
      <c r="AA129" s="87"/>
      <c r="AB129" s="87"/>
      <c r="AC129" s="87"/>
      <c r="AD129" s="87"/>
      <c r="AE129" s="87"/>
      <c r="AF129" s="87"/>
    </row>
    <row r="130" spans="10:32" s="41" customFormat="1" ht="18" customHeight="1" x14ac:dyDescent="0.15">
      <c r="J130" s="42"/>
      <c r="K130" s="42"/>
      <c r="Y130" s="87"/>
      <c r="Z130" s="87"/>
      <c r="AA130" s="87"/>
      <c r="AB130" s="87"/>
      <c r="AC130" s="87"/>
      <c r="AD130" s="87"/>
      <c r="AE130" s="87"/>
      <c r="AF130" s="87"/>
    </row>
    <row r="131" spans="10:32" s="41" customFormat="1" ht="18" customHeight="1" x14ac:dyDescent="0.15">
      <c r="J131" s="42"/>
      <c r="K131" s="42"/>
      <c r="Y131" s="87"/>
      <c r="Z131" s="87"/>
      <c r="AA131" s="87"/>
      <c r="AB131" s="87"/>
      <c r="AC131" s="87"/>
      <c r="AD131" s="87"/>
      <c r="AE131" s="87"/>
      <c r="AF131" s="87"/>
    </row>
    <row r="132" spans="10:32" s="41" customFormat="1" ht="18" customHeight="1" x14ac:dyDescent="0.15">
      <c r="J132" s="42"/>
      <c r="K132" s="42"/>
      <c r="Y132" s="87"/>
      <c r="Z132" s="87"/>
      <c r="AA132" s="87"/>
      <c r="AB132" s="87"/>
      <c r="AC132" s="87"/>
      <c r="AD132" s="87"/>
      <c r="AE132" s="87"/>
      <c r="AF132" s="87"/>
    </row>
    <row r="133" spans="10:32" s="41" customFormat="1" ht="18" customHeight="1" x14ac:dyDescent="0.15">
      <c r="J133" s="42"/>
      <c r="K133" s="42"/>
      <c r="Y133" s="87"/>
      <c r="Z133" s="87"/>
      <c r="AA133" s="87"/>
      <c r="AB133" s="87"/>
      <c r="AC133" s="87"/>
      <c r="AD133" s="87"/>
      <c r="AE133" s="87"/>
      <c r="AF133" s="87"/>
    </row>
    <row r="134" spans="10:32" s="41" customFormat="1" ht="18" customHeight="1" x14ac:dyDescent="0.15">
      <c r="J134" s="42"/>
      <c r="K134" s="42"/>
      <c r="Y134" s="87"/>
      <c r="Z134" s="87"/>
      <c r="AA134" s="87"/>
      <c r="AB134" s="87"/>
      <c r="AC134" s="87"/>
      <c r="AD134" s="87"/>
      <c r="AE134" s="87"/>
      <c r="AF134" s="87"/>
    </row>
    <row r="135" spans="10:32" s="41" customFormat="1" ht="18" customHeight="1" x14ac:dyDescent="0.15">
      <c r="J135" s="42"/>
      <c r="K135" s="42"/>
      <c r="Y135" s="87"/>
      <c r="Z135" s="87"/>
      <c r="AA135" s="87"/>
      <c r="AB135" s="87"/>
      <c r="AC135" s="87"/>
      <c r="AD135" s="87"/>
      <c r="AE135" s="87"/>
      <c r="AF135" s="87"/>
    </row>
    <row r="136" spans="10:32" s="41" customFormat="1" ht="18" customHeight="1" x14ac:dyDescent="0.15">
      <c r="J136" s="42"/>
      <c r="K136" s="42"/>
      <c r="Y136" s="87"/>
      <c r="Z136" s="87"/>
      <c r="AA136" s="87"/>
      <c r="AB136" s="87"/>
      <c r="AC136" s="87"/>
      <c r="AD136" s="87"/>
      <c r="AE136" s="87"/>
      <c r="AF136" s="87"/>
    </row>
    <row r="137" spans="10:32" s="41" customFormat="1" ht="18" customHeight="1" x14ac:dyDescent="0.15">
      <c r="J137" s="42"/>
      <c r="K137" s="42"/>
      <c r="Y137" s="87"/>
      <c r="Z137" s="87"/>
      <c r="AA137" s="87"/>
      <c r="AB137" s="87"/>
      <c r="AC137" s="87"/>
      <c r="AD137" s="87"/>
      <c r="AE137" s="87"/>
      <c r="AF137" s="87"/>
    </row>
    <row r="138" spans="10:32" s="41" customFormat="1" ht="18" customHeight="1" x14ac:dyDescent="0.15">
      <c r="J138" s="42"/>
      <c r="K138" s="42"/>
      <c r="Y138" s="87"/>
      <c r="Z138" s="87"/>
      <c r="AA138" s="87"/>
      <c r="AB138" s="87"/>
      <c r="AC138" s="87"/>
      <c r="AD138" s="87"/>
      <c r="AE138" s="87"/>
      <c r="AF138" s="87"/>
    </row>
    <row r="139" spans="10:32" s="41" customFormat="1" ht="18" customHeight="1" x14ac:dyDescent="0.15">
      <c r="J139" s="42"/>
      <c r="K139" s="42"/>
      <c r="Y139" s="87"/>
      <c r="Z139" s="87"/>
      <c r="AA139" s="87"/>
      <c r="AB139" s="87"/>
      <c r="AC139" s="87"/>
      <c r="AD139" s="87"/>
      <c r="AE139" s="87"/>
      <c r="AF139" s="87"/>
    </row>
    <row r="140" spans="10:32" s="41" customFormat="1" ht="18" customHeight="1" x14ac:dyDescent="0.15">
      <c r="J140" s="42"/>
      <c r="K140" s="42"/>
      <c r="Y140" s="87"/>
      <c r="Z140" s="87"/>
      <c r="AA140" s="87"/>
      <c r="AB140" s="87"/>
      <c r="AC140" s="87"/>
      <c r="AD140" s="87"/>
      <c r="AE140" s="87"/>
      <c r="AF140" s="87"/>
    </row>
    <row r="141" spans="10:32" s="41" customFormat="1" ht="18" customHeight="1" x14ac:dyDescent="0.15">
      <c r="J141" s="42"/>
      <c r="K141" s="42"/>
      <c r="Y141" s="87"/>
      <c r="Z141" s="87"/>
      <c r="AA141" s="87"/>
      <c r="AB141" s="87"/>
      <c r="AC141" s="87"/>
      <c r="AD141" s="87"/>
      <c r="AE141" s="87"/>
      <c r="AF141" s="87"/>
    </row>
    <row r="142" spans="10:32" s="41" customFormat="1" ht="18" customHeight="1" x14ac:dyDescent="0.15">
      <c r="J142" s="42"/>
      <c r="K142" s="42"/>
      <c r="Y142" s="87"/>
      <c r="Z142" s="87"/>
      <c r="AA142" s="87"/>
      <c r="AB142" s="87"/>
      <c r="AC142" s="87"/>
      <c r="AD142" s="87"/>
      <c r="AE142" s="87"/>
      <c r="AF142" s="87"/>
    </row>
    <row r="143" spans="10:32" s="41" customFormat="1" ht="18" customHeight="1" x14ac:dyDescent="0.15">
      <c r="J143" s="42"/>
      <c r="K143" s="42"/>
      <c r="Y143" s="87"/>
      <c r="Z143" s="87"/>
      <c r="AA143" s="87"/>
      <c r="AB143" s="87"/>
      <c r="AC143" s="87"/>
      <c r="AD143" s="87"/>
      <c r="AE143" s="87"/>
      <c r="AF143" s="87"/>
    </row>
    <row r="144" spans="10:32" s="41" customFormat="1" ht="18" customHeight="1" x14ac:dyDescent="0.15">
      <c r="J144" s="42"/>
      <c r="K144" s="42"/>
      <c r="Y144" s="87"/>
      <c r="Z144" s="87"/>
      <c r="AA144" s="87"/>
      <c r="AB144" s="87"/>
      <c r="AC144" s="87"/>
      <c r="AD144" s="87"/>
      <c r="AE144" s="87"/>
      <c r="AF144" s="87"/>
    </row>
    <row r="145" spans="10:32" s="41" customFormat="1" ht="18" customHeight="1" x14ac:dyDescent="0.15">
      <c r="J145" s="42"/>
      <c r="K145" s="42"/>
      <c r="Y145" s="87"/>
      <c r="Z145" s="87"/>
      <c r="AA145" s="87"/>
      <c r="AB145" s="87"/>
      <c r="AC145" s="87"/>
      <c r="AD145" s="87"/>
      <c r="AE145" s="87"/>
      <c r="AF145" s="87"/>
    </row>
    <row r="146" spans="10:32" s="41" customFormat="1" ht="18" customHeight="1" x14ac:dyDescent="0.15">
      <c r="J146" s="42"/>
      <c r="K146" s="42"/>
      <c r="Y146" s="87"/>
      <c r="Z146" s="87"/>
      <c r="AA146" s="87"/>
      <c r="AB146" s="87"/>
      <c r="AC146" s="87"/>
      <c r="AD146" s="87"/>
      <c r="AE146" s="87"/>
      <c r="AF146" s="87"/>
    </row>
    <row r="147" spans="10:32" s="41" customFormat="1" ht="18" customHeight="1" x14ac:dyDescent="0.15">
      <c r="J147" s="42"/>
      <c r="K147" s="42"/>
      <c r="Y147" s="87"/>
      <c r="Z147" s="87"/>
      <c r="AA147" s="87"/>
      <c r="AB147" s="87"/>
      <c r="AC147" s="87"/>
      <c r="AD147" s="87"/>
      <c r="AE147" s="87"/>
      <c r="AF147" s="87"/>
    </row>
    <row r="148" spans="10:32" s="41" customFormat="1" ht="18" customHeight="1" x14ac:dyDescent="0.15">
      <c r="J148" s="42"/>
      <c r="K148" s="42"/>
      <c r="Y148" s="87"/>
      <c r="Z148" s="87"/>
      <c r="AA148" s="87"/>
      <c r="AB148" s="87"/>
      <c r="AC148" s="87"/>
      <c r="AD148" s="87"/>
      <c r="AE148" s="87"/>
      <c r="AF148" s="87"/>
    </row>
    <row r="149" spans="10:32" s="41" customFormat="1" ht="18" customHeight="1" x14ac:dyDescent="0.15">
      <c r="J149" s="42"/>
      <c r="K149" s="42"/>
      <c r="Y149" s="87"/>
      <c r="Z149" s="87"/>
      <c r="AA149" s="87"/>
      <c r="AB149" s="87"/>
      <c r="AC149" s="87"/>
      <c r="AD149" s="87"/>
      <c r="AE149" s="87"/>
      <c r="AF149" s="87"/>
    </row>
    <row r="150" spans="10:32" s="41" customFormat="1" ht="18" customHeight="1" x14ac:dyDescent="0.15">
      <c r="J150" s="42"/>
      <c r="K150" s="42"/>
      <c r="Y150" s="87"/>
      <c r="Z150" s="87"/>
      <c r="AA150" s="87"/>
      <c r="AB150" s="87"/>
      <c r="AC150" s="87"/>
      <c r="AD150" s="87"/>
      <c r="AE150" s="87"/>
      <c r="AF150" s="87"/>
    </row>
    <row r="151" spans="10:32" s="41" customFormat="1" ht="18" customHeight="1" x14ac:dyDescent="0.15">
      <c r="J151" s="42"/>
      <c r="K151" s="42"/>
      <c r="Y151" s="87"/>
      <c r="Z151" s="87"/>
      <c r="AA151" s="87"/>
      <c r="AB151" s="87"/>
      <c r="AC151" s="87"/>
      <c r="AD151" s="87"/>
      <c r="AE151" s="87"/>
      <c r="AF151" s="87"/>
    </row>
    <row r="152" spans="10:32" s="41" customFormat="1" ht="18" customHeight="1" x14ac:dyDescent="0.15">
      <c r="J152" s="42"/>
      <c r="K152" s="42"/>
      <c r="Y152" s="87"/>
      <c r="Z152" s="87"/>
      <c r="AA152" s="87"/>
      <c r="AB152" s="87"/>
      <c r="AC152" s="87"/>
      <c r="AD152" s="87"/>
      <c r="AE152" s="87"/>
      <c r="AF152" s="87"/>
    </row>
    <row r="153" spans="10:32" s="41" customFormat="1" ht="18" customHeight="1" x14ac:dyDescent="0.15">
      <c r="J153" s="42"/>
      <c r="K153" s="42"/>
      <c r="Y153" s="87"/>
      <c r="Z153" s="87"/>
      <c r="AA153" s="87"/>
      <c r="AB153" s="87"/>
      <c r="AC153" s="87"/>
      <c r="AD153" s="87"/>
      <c r="AE153" s="87"/>
      <c r="AF153" s="87"/>
    </row>
    <row r="154" spans="10:32" s="41" customFormat="1" ht="18" customHeight="1" x14ac:dyDescent="0.15">
      <c r="J154" s="42"/>
      <c r="K154" s="42"/>
      <c r="Y154" s="87"/>
      <c r="Z154" s="87"/>
      <c r="AA154" s="87"/>
      <c r="AB154" s="87"/>
      <c r="AC154" s="87"/>
      <c r="AD154" s="87"/>
      <c r="AE154" s="87"/>
      <c r="AF154" s="87"/>
    </row>
    <row r="155" spans="10:32" s="41" customFormat="1" ht="18" customHeight="1" x14ac:dyDescent="0.15">
      <c r="J155" s="42"/>
      <c r="K155" s="42"/>
      <c r="Y155" s="87"/>
      <c r="Z155" s="87"/>
      <c r="AA155" s="87"/>
      <c r="AB155" s="87"/>
      <c r="AC155" s="87"/>
      <c r="AD155" s="87"/>
      <c r="AE155" s="87"/>
      <c r="AF155" s="87"/>
    </row>
    <row r="156" spans="10:32" s="41" customFormat="1" ht="18" customHeight="1" x14ac:dyDescent="0.15">
      <c r="J156" s="42"/>
      <c r="K156" s="42"/>
      <c r="Y156" s="87"/>
      <c r="Z156" s="87"/>
      <c r="AA156" s="87"/>
      <c r="AB156" s="87"/>
      <c r="AC156" s="87"/>
      <c r="AD156" s="87"/>
      <c r="AE156" s="87"/>
      <c r="AF156" s="87"/>
    </row>
    <row r="157" spans="10:32" s="41" customFormat="1" ht="18" customHeight="1" x14ac:dyDescent="0.15">
      <c r="J157" s="42"/>
      <c r="K157" s="42"/>
      <c r="Y157" s="87"/>
      <c r="Z157" s="87"/>
      <c r="AA157" s="87"/>
      <c r="AB157" s="87"/>
      <c r="AC157" s="87"/>
      <c r="AD157" s="87"/>
      <c r="AE157" s="87"/>
      <c r="AF157" s="87"/>
    </row>
    <row r="158" spans="10:32" s="41" customFormat="1" ht="18" customHeight="1" x14ac:dyDescent="0.15">
      <c r="J158" s="42"/>
      <c r="K158" s="42"/>
      <c r="Y158" s="87"/>
      <c r="Z158" s="87"/>
      <c r="AA158" s="87"/>
      <c r="AB158" s="87"/>
      <c r="AC158" s="87"/>
      <c r="AD158" s="87"/>
      <c r="AE158" s="87"/>
      <c r="AF158" s="87"/>
    </row>
    <row r="159" spans="10:32" s="41" customFormat="1" ht="18" customHeight="1" x14ac:dyDescent="0.15">
      <c r="J159" s="42"/>
      <c r="K159" s="42"/>
      <c r="Y159" s="87"/>
      <c r="Z159" s="87"/>
      <c r="AA159" s="87"/>
      <c r="AB159" s="87"/>
      <c r="AC159" s="87"/>
      <c r="AD159" s="87"/>
      <c r="AE159" s="87"/>
      <c r="AF159" s="87"/>
    </row>
    <row r="160" spans="10:32" s="41" customFormat="1" ht="18" customHeight="1" x14ac:dyDescent="0.15">
      <c r="J160" s="42"/>
      <c r="K160" s="42"/>
      <c r="Y160" s="87"/>
      <c r="Z160" s="87"/>
      <c r="AA160" s="87"/>
      <c r="AB160" s="87"/>
      <c r="AC160" s="87"/>
      <c r="AD160" s="87"/>
      <c r="AE160" s="87"/>
      <c r="AF160" s="87"/>
    </row>
    <row r="161" spans="10:32" s="41" customFormat="1" ht="18" customHeight="1" x14ac:dyDescent="0.15">
      <c r="J161" s="42"/>
      <c r="K161" s="42"/>
      <c r="Y161" s="87"/>
      <c r="Z161" s="87"/>
      <c r="AA161" s="87"/>
      <c r="AB161" s="87"/>
      <c r="AC161" s="87"/>
      <c r="AD161" s="87"/>
      <c r="AE161" s="87"/>
      <c r="AF161" s="87"/>
    </row>
    <row r="162" spans="10:32" s="41" customFormat="1" ht="18" customHeight="1" x14ac:dyDescent="0.15">
      <c r="J162" s="42"/>
      <c r="K162" s="42"/>
      <c r="Y162" s="87"/>
      <c r="Z162" s="87"/>
      <c r="AA162" s="87"/>
      <c r="AB162" s="87"/>
      <c r="AC162" s="87"/>
      <c r="AD162" s="87"/>
      <c r="AE162" s="87"/>
      <c r="AF162" s="87"/>
    </row>
    <row r="163" spans="10:32" s="41" customFormat="1" ht="18" customHeight="1" x14ac:dyDescent="0.15">
      <c r="J163" s="42"/>
      <c r="K163" s="42"/>
      <c r="Y163" s="87"/>
      <c r="Z163" s="87"/>
      <c r="AA163" s="87"/>
      <c r="AB163" s="87"/>
      <c r="AC163" s="87"/>
      <c r="AD163" s="87"/>
      <c r="AE163" s="87"/>
      <c r="AF163" s="87"/>
    </row>
    <row r="164" spans="10:32" s="41" customFormat="1" ht="18" customHeight="1" x14ac:dyDescent="0.15">
      <c r="J164" s="42"/>
      <c r="K164" s="42"/>
      <c r="Y164" s="87"/>
      <c r="Z164" s="87"/>
      <c r="AA164" s="87"/>
      <c r="AB164" s="87"/>
      <c r="AC164" s="87"/>
      <c r="AD164" s="87"/>
      <c r="AE164" s="87"/>
      <c r="AF164" s="87"/>
    </row>
    <row r="165" spans="10:32" s="41" customFormat="1" ht="18" customHeight="1" x14ac:dyDescent="0.15">
      <c r="J165" s="42"/>
      <c r="K165" s="42"/>
      <c r="Y165" s="87"/>
      <c r="Z165" s="87"/>
      <c r="AA165" s="87"/>
      <c r="AB165" s="87"/>
      <c r="AC165" s="87"/>
      <c r="AD165" s="87"/>
      <c r="AE165" s="87"/>
      <c r="AF165" s="87"/>
    </row>
    <row r="166" spans="10:32" s="41" customFormat="1" ht="18" customHeight="1" x14ac:dyDescent="0.15">
      <c r="J166" s="42"/>
      <c r="K166" s="42"/>
      <c r="Y166" s="87"/>
      <c r="Z166" s="87"/>
      <c r="AA166" s="87"/>
      <c r="AB166" s="87"/>
      <c r="AC166" s="87"/>
      <c r="AD166" s="87"/>
      <c r="AE166" s="87"/>
      <c r="AF166" s="87"/>
    </row>
    <row r="167" spans="10:32" s="41" customFormat="1" ht="18" customHeight="1" x14ac:dyDescent="0.15">
      <c r="J167" s="42"/>
      <c r="K167" s="42"/>
      <c r="Y167" s="87"/>
      <c r="Z167" s="87"/>
      <c r="AA167" s="87"/>
      <c r="AB167" s="87"/>
      <c r="AC167" s="87"/>
      <c r="AD167" s="87"/>
      <c r="AE167" s="87"/>
      <c r="AF167" s="87"/>
    </row>
    <row r="168" spans="10:32" s="41" customFormat="1" ht="18" customHeight="1" x14ac:dyDescent="0.15">
      <c r="J168" s="42"/>
      <c r="K168" s="42"/>
      <c r="Y168" s="87"/>
      <c r="Z168" s="87"/>
      <c r="AA168" s="87"/>
      <c r="AB168" s="87"/>
      <c r="AC168" s="87"/>
      <c r="AD168" s="87"/>
      <c r="AE168" s="87"/>
      <c r="AF168" s="87"/>
    </row>
    <row r="169" spans="10:32" s="41" customFormat="1" ht="18" customHeight="1" x14ac:dyDescent="0.15">
      <c r="J169" s="42"/>
      <c r="K169" s="42"/>
      <c r="Y169" s="87"/>
      <c r="Z169" s="87"/>
      <c r="AA169" s="87"/>
      <c r="AB169" s="87"/>
      <c r="AC169" s="87"/>
      <c r="AD169" s="87"/>
      <c r="AE169" s="87"/>
      <c r="AF169" s="87"/>
    </row>
    <row r="170" spans="10:32" s="41" customFormat="1" ht="18" customHeight="1" x14ac:dyDescent="0.15">
      <c r="J170" s="42"/>
      <c r="K170" s="42"/>
      <c r="Y170" s="87"/>
      <c r="Z170" s="87"/>
      <c r="AA170" s="87"/>
      <c r="AB170" s="87"/>
      <c r="AC170" s="87"/>
      <c r="AD170" s="87"/>
      <c r="AE170" s="87"/>
      <c r="AF170" s="87"/>
    </row>
    <row r="171" spans="10:32" s="41" customFormat="1" ht="18" customHeight="1" x14ac:dyDescent="0.15">
      <c r="J171" s="42"/>
      <c r="K171" s="42"/>
      <c r="Y171" s="87"/>
      <c r="Z171" s="87"/>
      <c r="AA171" s="87"/>
      <c r="AB171" s="87"/>
      <c r="AC171" s="87"/>
      <c r="AD171" s="87"/>
      <c r="AE171" s="87"/>
      <c r="AF171" s="87"/>
    </row>
    <row r="172" spans="10:32" s="41" customFormat="1" ht="18" customHeight="1" x14ac:dyDescent="0.15">
      <c r="J172" s="42"/>
      <c r="K172" s="42"/>
      <c r="Y172" s="87"/>
      <c r="Z172" s="87"/>
      <c r="AA172" s="87"/>
      <c r="AB172" s="87"/>
      <c r="AC172" s="87"/>
      <c r="AD172" s="87"/>
      <c r="AE172" s="87"/>
      <c r="AF172" s="87"/>
    </row>
    <row r="173" spans="10:32" s="41" customFormat="1" ht="18" customHeight="1" x14ac:dyDescent="0.15">
      <c r="J173" s="42"/>
      <c r="K173" s="42"/>
      <c r="Y173" s="87"/>
      <c r="Z173" s="87"/>
      <c r="AA173" s="87"/>
      <c r="AB173" s="87"/>
      <c r="AC173" s="87"/>
      <c r="AD173" s="87"/>
      <c r="AE173" s="87"/>
      <c r="AF173" s="87"/>
    </row>
    <row r="174" spans="10:32" s="41" customFormat="1" ht="18" customHeight="1" x14ac:dyDescent="0.15">
      <c r="J174" s="42"/>
      <c r="K174" s="42"/>
      <c r="Y174" s="87"/>
      <c r="Z174" s="87"/>
      <c r="AA174" s="87"/>
      <c r="AB174" s="87"/>
      <c r="AC174" s="87"/>
      <c r="AD174" s="87"/>
      <c r="AE174" s="87"/>
      <c r="AF174" s="87"/>
    </row>
    <row r="175" spans="10:32" s="41" customFormat="1" ht="18" customHeight="1" x14ac:dyDescent="0.15">
      <c r="J175" s="42"/>
      <c r="K175" s="42"/>
      <c r="Y175" s="87"/>
      <c r="Z175" s="87"/>
      <c r="AA175" s="87"/>
      <c r="AB175" s="87"/>
      <c r="AC175" s="87"/>
      <c r="AD175" s="87"/>
      <c r="AE175" s="87"/>
      <c r="AF175" s="87"/>
    </row>
    <row r="176" spans="10:32" s="41" customFormat="1" ht="18" customHeight="1" x14ac:dyDescent="0.15">
      <c r="J176" s="42"/>
      <c r="K176" s="42"/>
      <c r="Y176" s="87"/>
      <c r="Z176" s="87"/>
      <c r="AA176" s="87"/>
      <c r="AB176" s="87"/>
      <c r="AC176" s="87"/>
      <c r="AD176" s="87"/>
      <c r="AE176" s="87"/>
      <c r="AF176" s="87"/>
    </row>
    <row r="177" spans="10:32" s="41" customFormat="1" ht="18" customHeight="1" x14ac:dyDescent="0.15">
      <c r="J177" s="42"/>
      <c r="K177" s="42"/>
      <c r="Y177" s="87"/>
      <c r="Z177" s="87"/>
      <c r="AA177" s="87"/>
      <c r="AB177" s="87"/>
      <c r="AC177" s="87"/>
      <c r="AD177" s="87"/>
      <c r="AE177" s="87"/>
      <c r="AF177" s="87"/>
    </row>
    <row r="178" spans="10:32" s="41" customFormat="1" ht="18" customHeight="1" x14ac:dyDescent="0.15">
      <c r="J178" s="42"/>
      <c r="K178" s="42"/>
      <c r="Y178" s="87"/>
      <c r="Z178" s="87"/>
      <c r="AA178" s="87"/>
      <c r="AB178" s="87"/>
      <c r="AC178" s="87"/>
      <c r="AD178" s="87"/>
      <c r="AE178" s="87"/>
      <c r="AF178" s="87"/>
    </row>
    <row r="179" spans="10:32" s="41" customFormat="1" ht="18" customHeight="1" x14ac:dyDescent="0.15">
      <c r="J179" s="42"/>
      <c r="K179" s="42"/>
      <c r="Y179" s="87"/>
      <c r="Z179" s="87"/>
      <c r="AA179" s="87"/>
      <c r="AB179" s="87"/>
      <c r="AC179" s="87"/>
      <c r="AD179" s="87"/>
      <c r="AE179" s="87"/>
      <c r="AF179" s="87"/>
    </row>
    <row r="180" spans="10:32" s="41" customFormat="1" ht="18" customHeight="1" x14ac:dyDescent="0.15">
      <c r="J180" s="42"/>
      <c r="K180" s="42"/>
      <c r="Y180" s="87"/>
      <c r="Z180" s="87"/>
      <c r="AA180" s="87"/>
      <c r="AB180" s="87"/>
      <c r="AC180" s="87"/>
      <c r="AD180" s="87"/>
      <c r="AE180" s="87"/>
      <c r="AF180" s="87"/>
    </row>
    <row r="181" spans="10:32" s="41" customFormat="1" ht="18" customHeight="1" x14ac:dyDescent="0.15">
      <c r="J181" s="42"/>
      <c r="K181" s="42"/>
      <c r="Y181" s="87"/>
      <c r="Z181" s="87"/>
      <c r="AA181" s="87"/>
      <c r="AB181" s="87"/>
      <c r="AC181" s="87"/>
      <c r="AD181" s="87"/>
      <c r="AE181" s="87"/>
      <c r="AF181" s="87"/>
    </row>
    <row r="182" spans="10:32" s="41" customFormat="1" ht="18" customHeight="1" x14ac:dyDescent="0.15">
      <c r="J182" s="42"/>
      <c r="K182" s="42"/>
      <c r="Y182" s="87"/>
      <c r="Z182" s="87"/>
      <c r="AA182" s="87"/>
      <c r="AB182" s="87"/>
      <c r="AC182" s="87"/>
      <c r="AD182" s="87"/>
      <c r="AE182" s="87"/>
      <c r="AF182" s="87"/>
    </row>
    <row r="183" spans="10:32" s="41" customFormat="1" ht="18" customHeight="1" x14ac:dyDescent="0.15">
      <c r="J183" s="42"/>
      <c r="K183" s="42"/>
      <c r="Y183" s="87"/>
      <c r="Z183" s="87"/>
      <c r="AA183" s="87"/>
      <c r="AB183" s="87"/>
      <c r="AC183" s="87"/>
      <c r="AD183" s="87"/>
      <c r="AE183" s="87"/>
      <c r="AF183" s="87"/>
    </row>
    <row r="184" spans="10:32" s="41" customFormat="1" ht="18" customHeight="1" x14ac:dyDescent="0.15">
      <c r="J184" s="42"/>
      <c r="K184" s="42"/>
      <c r="Y184" s="87"/>
      <c r="Z184" s="87"/>
      <c r="AA184" s="87"/>
      <c r="AB184" s="87"/>
      <c r="AC184" s="87"/>
      <c r="AD184" s="87"/>
      <c r="AE184" s="87"/>
      <c r="AF184" s="87"/>
    </row>
    <row r="185" spans="10:32" s="41" customFormat="1" ht="18" customHeight="1" x14ac:dyDescent="0.15">
      <c r="J185" s="42"/>
      <c r="K185" s="42"/>
      <c r="Y185" s="87"/>
      <c r="Z185" s="87"/>
      <c r="AA185" s="87"/>
      <c r="AB185" s="87"/>
      <c r="AC185" s="87"/>
      <c r="AD185" s="87"/>
      <c r="AE185" s="87"/>
      <c r="AF185" s="87"/>
    </row>
    <row r="186" spans="10:32" s="41" customFormat="1" ht="18" customHeight="1" x14ac:dyDescent="0.15">
      <c r="J186" s="42"/>
      <c r="K186" s="42"/>
      <c r="Y186" s="87"/>
      <c r="Z186" s="87"/>
      <c r="AA186" s="87"/>
      <c r="AB186" s="87"/>
      <c r="AC186" s="87"/>
      <c r="AD186" s="87"/>
      <c r="AE186" s="87"/>
      <c r="AF186" s="87"/>
    </row>
    <row r="187" spans="10:32" s="41" customFormat="1" ht="18" customHeight="1" x14ac:dyDescent="0.15">
      <c r="J187" s="42"/>
      <c r="K187" s="42"/>
      <c r="Y187" s="87"/>
      <c r="Z187" s="87"/>
      <c r="AA187" s="87"/>
      <c r="AB187" s="87"/>
      <c r="AC187" s="87"/>
      <c r="AD187" s="87"/>
      <c r="AE187" s="87"/>
      <c r="AF187" s="87"/>
    </row>
    <row r="188" spans="10:32" s="41" customFormat="1" ht="18" customHeight="1" x14ac:dyDescent="0.15">
      <c r="J188" s="42"/>
      <c r="K188" s="42"/>
      <c r="Y188" s="87"/>
      <c r="Z188" s="87"/>
      <c r="AA188" s="87"/>
      <c r="AB188" s="87"/>
      <c r="AC188" s="87"/>
      <c r="AD188" s="87"/>
      <c r="AE188" s="87"/>
      <c r="AF188" s="87"/>
    </row>
    <row r="189" spans="10:32" s="41" customFormat="1" ht="18" customHeight="1" x14ac:dyDescent="0.15">
      <c r="J189" s="42"/>
      <c r="K189" s="42"/>
      <c r="Y189" s="87"/>
      <c r="Z189" s="87"/>
      <c r="AA189" s="87"/>
      <c r="AB189" s="87"/>
      <c r="AC189" s="87"/>
      <c r="AD189" s="87"/>
      <c r="AE189" s="87"/>
      <c r="AF189" s="87"/>
    </row>
    <row r="190" spans="10:32" s="41" customFormat="1" ht="18" customHeight="1" x14ac:dyDescent="0.15">
      <c r="J190" s="42"/>
      <c r="K190" s="42"/>
      <c r="Y190" s="87"/>
      <c r="Z190" s="87"/>
      <c r="AA190" s="87"/>
      <c r="AB190" s="87"/>
      <c r="AC190" s="87"/>
      <c r="AD190" s="87"/>
      <c r="AE190" s="87"/>
      <c r="AF190" s="87"/>
    </row>
    <row r="191" spans="10:32" s="41" customFormat="1" ht="18" customHeight="1" x14ac:dyDescent="0.15">
      <c r="J191" s="42"/>
      <c r="K191" s="42"/>
      <c r="Y191" s="87"/>
      <c r="Z191" s="87"/>
      <c r="AA191" s="87"/>
      <c r="AB191" s="87"/>
      <c r="AC191" s="87"/>
      <c r="AD191" s="87"/>
      <c r="AE191" s="87"/>
      <c r="AF191" s="87"/>
    </row>
    <row r="192" spans="10:32" s="41" customFormat="1" ht="18" customHeight="1" x14ac:dyDescent="0.15">
      <c r="J192" s="42"/>
      <c r="K192" s="42"/>
      <c r="Y192" s="87"/>
      <c r="Z192" s="87"/>
      <c r="AA192" s="87"/>
      <c r="AB192" s="87"/>
      <c r="AC192" s="87"/>
      <c r="AD192" s="87"/>
      <c r="AE192" s="87"/>
      <c r="AF192" s="87"/>
    </row>
    <row r="193" spans="10:32" s="41" customFormat="1" ht="18" customHeight="1" x14ac:dyDescent="0.15">
      <c r="J193" s="42"/>
      <c r="K193" s="42"/>
      <c r="Y193" s="87"/>
      <c r="Z193" s="87"/>
      <c r="AA193" s="87"/>
      <c r="AB193" s="87"/>
      <c r="AC193" s="87"/>
      <c r="AD193" s="87"/>
      <c r="AE193" s="87"/>
      <c r="AF193" s="87"/>
    </row>
    <row r="194" spans="10:32" s="41" customFormat="1" ht="18" customHeight="1" x14ac:dyDescent="0.15">
      <c r="J194" s="42"/>
      <c r="K194" s="42"/>
      <c r="Y194" s="87"/>
      <c r="Z194" s="87"/>
      <c r="AA194" s="87"/>
      <c r="AB194" s="87"/>
      <c r="AC194" s="87"/>
      <c r="AD194" s="87"/>
      <c r="AE194" s="87"/>
      <c r="AF194" s="87"/>
    </row>
    <row r="195" spans="10:32" s="41" customFormat="1" ht="18" customHeight="1" x14ac:dyDescent="0.15">
      <c r="J195" s="42"/>
      <c r="K195" s="42"/>
      <c r="Y195" s="87"/>
      <c r="Z195" s="87"/>
      <c r="AA195" s="87"/>
      <c r="AB195" s="87"/>
      <c r="AC195" s="87"/>
      <c r="AD195" s="87"/>
      <c r="AE195" s="87"/>
      <c r="AF195" s="87"/>
    </row>
    <row r="196" spans="10:32" s="41" customFormat="1" ht="18" customHeight="1" x14ac:dyDescent="0.15">
      <c r="J196" s="42"/>
      <c r="K196" s="42"/>
      <c r="Y196" s="87"/>
      <c r="Z196" s="87"/>
      <c r="AA196" s="87"/>
      <c r="AB196" s="87"/>
      <c r="AC196" s="87"/>
      <c r="AD196" s="87"/>
      <c r="AE196" s="87"/>
      <c r="AF196" s="87"/>
    </row>
    <row r="197" spans="10:32" s="41" customFormat="1" ht="18" customHeight="1" x14ac:dyDescent="0.15">
      <c r="J197" s="42"/>
      <c r="K197" s="42"/>
      <c r="Y197" s="87"/>
      <c r="Z197" s="87"/>
      <c r="AA197" s="87"/>
      <c r="AB197" s="87"/>
      <c r="AC197" s="87"/>
      <c r="AD197" s="87"/>
      <c r="AE197" s="87"/>
      <c r="AF197" s="87"/>
    </row>
    <row r="198" spans="10:32" s="41" customFormat="1" ht="18" customHeight="1" x14ac:dyDescent="0.15">
      <c r="J198" s="42"/>
      <c r="K198" s="42"/>
      <c r="Y198" s="87"/>
      <c r="Z198" s="87"/>
      <c r="AA198" s="87"/>
      <c r="AB198" s="87"/>
      <c r="AC198" s="87"/>
      <c r="AD198" s="87"/>
      <c r="AE198" s="87"/>
      <c r="AF198" s="87"/>
    </row>
    <row r="199" spans="10:32" s="41" customFormat="1" ht="18" customHeight="1" x14ac:dyDescent="0.15">
      <c r="J199" s="42"/>
      <c r="K199" s="42"/>
      <c r="Y199" s="87"/>
      <c r="Z199" s="87"/>
      <c r="AA199" s="87"/>
      <c r="AB199" s="87"/>
      <c r="AC199" s="87"/>
      <c r="AD199" s="87"/>
      <c r="AE199" s="87"/>
      <c r="AF199" s="87"/>
    </row>
    <row r="200" spans="10:32" s="41" customFormat="1" ht="18" customHeight="1" x14ac:dyDescent="0.15">
      <c r="J200" s="42"/>
      <c r="K200" s="42"/>
      <c r="Y200" s="87"/>
      <c r="Z200" s="87"/>
      <c r="AA200" s="87"/>
      <c r="AB200" s="87"/>
      <c r="AC200" s="87"/>
      <c r="AD200" s="87"/>
      <c r="AE200" s="87"/>
      <c r="AF200" s="87"/>
    </row>
    <row r="201" spans="10:32" s="41" customFormat="1" ht="18" customHeight="1" x14ac:dyDescent="0.15">
      <c r="J201" s="42"/>
      <c r="K201" s="42"/>
      <c r="Y201" s="87"/>
      <c r="Z201" s="87"/>
      <c r="AA201" s="87"/>
      <c r="AB201" s="87"/>
      <c r="AC201" s="87"/>
      <c r="AD201" s="87"/>
      <c r="AE201" s="87"/>
      <c r="AF201" s="87"/>
    </row>
    <row r="202" spans="10:32" s="41" customFormat="1" ht="18" customHeight="1" x14ac:dyDescent="0.15">
      <c r="J202" s="42"/>
      <c r="K202" s="42"/>
      <c r="Y202" s="87"/>
      <c r="Z202" s="87"/>
      <c r="AA202" s="87"/>
      <c r="AB202" s="87"/>
      <c r="AC202" s="87"/>
      <c r="AD202" s="87"/>
      <c r="AE202" s="87"/>
      <c r="AF202" s="87"/>
    </row>
    <row r="203" spans="10:32" s="41" customFormat="1" ht="18" customHeight="1" x14ac:dyDescent="0.15">
      <c r="J203" s="42"/>
      <c r="K203" s="42"/>
      <c r="Y203" s="87"/>
      <c r="Z203" s="87"/>
      <c r="AA203" s="87"/>
      <c r="AB203" s="87"/>
      <c r="AC203" s="87"/>
      <c r="AD203" s="87"/>
      <c r="AE203" s="87"/>
      <c r="AF203" s="87"/>
    </row>
    <row r="204" spans="10:32" s="41" customFormat="1" ht="18" customHeight="1" x14ac:dyDescent="0.15">
      <c r="J204" s="42"/>
      <c r="K204" s="42"/>
      <c r="Y204" s="87"/>
      <c r="Z204" s="87"/>
      <c r="AA204" s="87"/>
      <c r="AB204" s="87"/>
      <c r="AC204" s="87"/>
      <c r="AD204" s="87"/>
      <c r="AE204" s="87"/>
      <c r="AF204" s="87"/>
    </row>
    <row r="205" spans="10:32" s="41" customFormat="1" ht="18" customHeight="1" x14ac:dyDescent="0.15">
      <c r="J205" s="42"/>
      <c r="K205" s="42"/>
      <c r="Y205" s="87"/>
      <c r="Z205" s="87"/>
      <c r="AA205" s="87"/>
      <c r="AB205" s="87"/>
      <c r="AC205" s="87"/>
      <c r="AD205" s="87"/>
      <c r="AE205" s="87"/>
      <c r="AF205" s="87"/>
    </row>
    <row r="206" spans="10:32" s="41" customFormat="1" ht="18" customHeight="1" x14ac:dyDescent="0.15">
      <c r="J206" s="42"/>
      <c r="K206" s="42"/>
      <c r="Y206" s="87"/>
      <c r="Z206" s="87"/>
      <c r="AA206" s="87"/>
      <c r="AB206" s="87"/>
      <c r="AC206" s="87"/>
      <c r="AD206" s="87"/>
      <c r="AE206" s="87"/>
      <c r="AF206" s="87"/>
    </row>
    <row r="207" spans="10:32" s="41" customFormat="1" ht="18" customHeight="1" x14ac:dyDescent="0.15">
      <c r="J207" s="42"/>
      <c r="K207" s="42"/>
      <c r="Y207" s="87"/>
      <c r="Z207" s="87"/>
      <c r="AA207" s="87"/>
      <c r="AB207" s="87"/>
      <c r="AC207" s="87"/>
      <c r="AD207" s="87"/>
      <c r="AE207" s="87"/>
      <c r="AF207" s="87"/>
    </row>
    <row r="208" spans="10:32" s="41" customFormat="1" ht="18" customHeight="1" x14ac:dyDescent="0.15">
      <c r="J208" s="42"/>
      <c r="K208" s="42"/>
      <c r="Y208" s="87"/>
      <c r="Z208" s="87"/>
      <c r="AA208" s="87"/>
      <c r="AB208" s="87"/>
      <c r="AC208" s="87"/>
      <c r="AD208" s="87"/>
      <c r="AE208" s="87"/>
      <c r="AF208" s="87"/>
    </row>
    <row r="209" spans="10:32" s="41" customFormat="1" ht="18" customHeight="1" x14ac:dyDescent="0.15">
      <c r="J209" s="42"/>
      <c r="K209" s="42"/>
      <c r="Y209" s="87"/>
      <c r="Z209" s="87"/>
      <c r="AA209" s="87"/>
      <c r="AB209" s="87"/>
      <c r="AC209" s="87"/>
      <c r="AD209" s="87"/>
      <c r="AE209" s="87"/>
      <c r="AF209" s="87"/>
    </row>
    <row r="210" spans="10:32" s="41" customFormat="1" ht="18" customHeight="1" x14ac:dyDescent="0.15">
      <c r="J210" s="42"/>
      <c r="K210" s="42"/>
      <c r="Y210" s="87"/>
      <c r="Z210" s="87"/>
      <c r="AA210" s="87"/>
      <c r="AB210" s="87"/>
      <c r="AC210" s="87"/>
      <c r="AD210" s="87"/>
      <c r="AE210" s="87"/>
      <c r="AF210" s="87"/>
    </row>
    <row r="211" spans="10:32" s="41" customFormat="1" ht="18" customHeight="1" x14ac:dyDescent="0.15">
      <c r="J211" s="42"/>
      <c r="K211" s="42"/>
      <c r="Y211" s="87"/>
      <c r="Z211" s="87"/>
      <c r="AA211" s="87"/>
      <c r="AB211" s="87"/>
      <c r="AC211" s="87"/>
      <c r="AD211" s="87"/>
      <c r="AE211" s="87"/>
      <c r="AF211" s="87"/>
    </row>
    <row r="212" spans="10:32" s="41" customFormat="1" ht="18" customHeight="1" x14ac:dyDescent="0.15">
      <c r="J212" s="42"/>
      <c r="K212" s="42"/>
      <c r="Y212" s="87"/>
      <c r="Z212" s="87"/>
      <c r="AA212" s="87"/>
      <c r="AB212" s="87"/>
      <c r="AC212" s="87"/>
      <c r="AD212" s="87"/>
      <c r="AE212" s="87"/>
      <c r="AF212" s="87"/>
    </row>
    <row r="213" spans="10:32" s="41" customFormat="1" ht="18" customHeight="1" x14ac:dyDescent="0.15">
      <c r="J213" s="42"/>
      <c r="K213" s="42"/>
      <c r="Y213" s="87"/>
      <c r="Z213" s="87"/>
      <c r="AA213" s="87"/>
      <c r="AB213" s="87"/>
      <c r="AC213" s="87"/>
      <c r="AD213" s="87"/>
      <c r="AE213" s="87"/>
      <c r="AF213" s="87"/>
    </row>
    <row r="214" spans="10:32" s="41" customFormat="1" ht="18" customHeight="1" x14ac:dyDescent="0.15">
      <c r="J214" s="42"/>
      <c r="K214" s="42"/>
      <c r="Y214" s="87"/>
      <c r="Z214" s="87"/>
      <c r="AA214" s="87"/>
      <c r="AB214" s="87"/>
      <c r="AC214" s="87"/>
      <c r="AD214" s="87"/>
      <c r="AE214" s="87"/>
      <c r="AF214" s="87"/>
    </row>
    <row r="215" spans="10:32" s="41" customFormat="1" ht="18" customHeight="1" x14ac:dyDescent="0.15">
      <c r="J215" s="42"/>
      <c r="K215" s="42"/>
      <c r="Y215" s="87"/>
      <c r="Z215" s="87"/>
      <c r="AA215" s="87"/>
      <c r="AB215" s="87"/>
      <c r="AC215" s="87"/>
      <c r="AD215" s="87"/>
      <c r="AE215" s="87"/>
      <c r="AF215" s="87"/>
    </row>
    <row r="216" spans="10:32" s="41" customFormat="1" ht="18" customHeight="1" x14ac:dyDescent="0.15">
      <c r="J216" s="42"/>
      <c r="K216" s="42"/>
      <c r="Y216" s="87"/>
      <c r="Z216" s="87"/>
      <c r="AA216" s="87"/>
      <c r="AB216" s="87"/>
      <c r="AC216" s="87"/>
      <c r="AD216" s="87"/>
      <c r="AE216" s="87"/>
      <c r="AF216" s="87"/>
    </row>
    <row r="217" spans="10:32" s="41" customFormat="1" ht="18" customHeight="1" x14ac:dyDescent="0.15">
      <c r="J217" s="42"/>
      <c r="K217" s="42"/>
      <c r="Y217" s="87"/>
      <c r="Z217" s="87"/>
      <c r="AA217" s="87"/>
      <c r="AB217" s="87"/>
      <c r="AC217" s="87"/>
      <c r="AD217" s="87"/>
      <c r="AE217" s="87"/>
      <c r="AF217" s="87"/>
    </row>
    <row r="218" spans="10:32" s="41" customFormat="1" ht="18" customHeight="1" x14ac:dyDescent="0.15">
      <c r="J218" s="42"/>
      <c r="K218" s="42"/>
      <c r="Y218" s="87"/>
      <c r="Z218" s="87"/>
      <c r="AA218" s="87"/>
      <c r="AB218" s="87"/>
      <c r="AC218" s="87"/>
      <c r="AD218" s="87"/>
      <c r="AE218" s="87"/>
      <c r="AF218" s="87"/>
    </row>
    <row r="219" spans="10:32" s="41" customFormat="1" ht="18" customHeight="1" x14ac:dyDescent="0.15">
      <c r="J219" s="42"/>
      <c r="K219" s="42"/>
      <c r="Y219" s="87"/>
      <c r="Z219" s="87"/>
      <c r="AA219" s="87"/>
      <c r="AB219" s="87"/>
      <c r="AC219" s="87"/>
      <c r="AD219" s="87"/>
      <c r="AE219" s="87"/>
      <c r="AF219" s="87"/>
    </row>
    <row r="220" spans="10:32" s="41" customFormat="1" ht="18" customHeight="1" x14ac:dyDescent="0.15">
      <c r="J220" s="42"/>
      <c r="K220" s="42"/>
      <c r="Y220" s="87"/>
      <c r="Z220" s="87"/>
      <c r="AA220" s="87"/>
      <c r="AB220" s="87"/>
      <c r="AC220" s="87"/>
      <c r="AD220" s="87"/>
      <c r="AE220" s="87"/>
      <c r="AF220" s="87"/>
    </row>
    <row r="221" spans="10:32" s="41" customFormat="1" ht="18" customHeight="1" x14ac:dyDescent="0.15">
      <c r="J221" s="42"/>
      <c r="K221" s="42"/>
      <c r="Y221" s="87"/>
      <c r="Z221" s="87"/>
      <c r="AA221" s="87"/>
      <c r="AB221" s="87"/>
      <c r="AC221" s="87"/>
      <c r="AD221" s="87"/>
      <c r="AE221" s="87"/>
      <c r="AF221" s="87"/>
    </row>
    <row r="222" spans="10:32" s="41" customFormat="1" ht="18" customHeight="1" x14ac:dyDescent="0.15">
      <c r="J222" s="42"/>
      <c r="K222" s="42"/>
      <c r="Y222" s="87"/>
      <c r="Z222" s="87"/>
      <c r="AA222" s="87"/>
      <c r="AB222" s="87"/>
      <c r="AC222" s="87"/>
      <c r="AD222" s="87"/>
      <c r="AE222" s="87"/>
      <c r="AF222" s="87"/>
    </row>
    <row r="223" spans="10:32" s="41" customFormat="1" ht="18" customHeight="1" x14ac:dyDescent="0.15">
      <c r="J223" s="42"/>
      <c r="K223" s="42"/>
      <c r="Y223" s="87"/>
      <c r="Z223" s="87"/>
      <c r="AA223" s="87"/>
      <c r="AB223" s="87"/>
      <c r="AC223" s="87"/>
      <c r="AD223" s="87"/>
      <c r="AE223" s="87"/>
      <c r="AF223" s="87"/>
    </row>
    <row r="224" spans="10:32" s="41" customFormat="1" ht="18" customHeight="1" x14ac:dyDescent="0.15">
      <c r="J224" s="42"/>
      <c r="K224" s="42"/>
      <c r="Y224" s="87"/>
      <c r="Z224" s="87"/>
      <c r="AA224" s="87"/>
      <c r="AB224" s="87"/>
      <c r="AC224" s="87"/>
      <c r="AD224" s="87"/>
      <c r="AE224" s="87"/>
      <c r="AF224" s="87"/>
    </row>
    <row r="225" spans="10:32" s="41" customFormat="1" ht="18" customHeight="1" x14ac:dyDescent="0.15">
      <c r="J225" s="42"/>
      <c r="K225" s="42"/>
      <c r="Y225" s="87"/>
      <c r="Z225" s="87"/>
      <c r="AA225" s="87"/>
      <c r="AB225" s="87"/>
      <c r="AC225" s="87"/>
      <c r="AD225" s="87"/>
      <c r="AE225" s="87"/>
      <c r="AF225" s="87"/>
    </row>
    <row r="226" spans="10:32" s="41" customFormat="1" ht="18" customHeight="1" x14ac:dyDescent="0.15">
      <c r="J226" s="42"/>
      <c r="K226" s="42"/>
      <c r="Y226" s="87"/>
      <c r="Z226" s="87"/>
      <c r="AA226" s="87"/>
      <c r="AB226" s="87"/>
      <c r="AC226" s="87"/>
      <c r="AD226" s="87"/>
      <c r="AE226" s="87"/>
      <c r="AF226" s="87"/>
    </row>
    <row r="227" spans="10:32" s="41" customFormat="1" ht="18" customHeight="1" x14ac:dyDescent="0.15">
      <c r="J227" s="42"/>
      <c r="K227" s="42"/>
      <c r="Y227" s="87"/>
      <c r="Z227" s="87"/>
      <c r="AA227" s="87"/>
      <c r="AB227" s="87"/>
      <c r="AC227" s="87"/>
      <c r="AD227" s="87"/>
      <c r="AE227" s="87"/>
      <c r="AF227" s="87"/>
    </row>
    <row r="228" spans="10:32" s="41" customFormat="1" ht="18" customHeight="1" x14ac:dyDescent="0.15">
      <c r="J228" s="42"/>
      <c r="K228" s="42"/>
      <c r="Y228" s="87"/>
      <c r="Z228" s="87"/>
      <c r="AA228" s="87"/>
      <c r="AB228" s="87"/>
      <c r="AC228" s="87"/>
      <c r="AD228" s="87"/>
      <c r="AE228" s="87"/>
      <c r="AF228" s="87"/>
    </row>
    <row r="229" spans="10:32" s="41" customFormat="1" x14ac:dyDescent="0.15">
      <c r="J229" s="42"/>
      <c r="K229" s="42"/>
      <c r="Y229" s="87"/>
      <c r="Z229" s="87"/>
      <c r="AA229" s="87"/>
      <c r="AB229" s="87"/>
      <c r="AC229" s="87"/>
      <c r="AD229" s="87"/>
      <c r="AE229" s="87"/>
      <c r="AF229" s="87"/>
    </row>
    <row r="230" spans="10:32" s="41" customFormat="1" x14ac:dyDescent="0.15">
      <c r="J230" s="42"/>
      <c r="K230" s="42"/>
      <c r="Y230" s="87"/>
      <c r="Z230" s="87"/>
      <c r="AA230" s="87"/>
      <c r="AB230" s="87"/>
      <c r="AC230" s="87"/>
      <c r="AD230" s="87"/>
      <c r="AE230" s="87"/>
      <c r="AF230" s="87"/>
    </row>
    <row r="231" spans="10:32" s="41" customFormat="1" x14ac:dyDescent="0.15">
      <c r="J231" s="42"/>
      <c r="K231" s="42"/>
      <c r="Y231" s="87"/>
      <c r="Z231" s="87"/>
      <c r="AA231" s="87"/>
      <c r="AB231" s="87"/>
      <c r="AC231" s="87"/>
      <c r="AD231" s="87"/>
      <c r="AE231" s="87"/>
      <c r="AF231" s="87"/>
    </row>
    <row r="232" spans="10:32" s="41" customFormat="1" x14ac:dyDescent="0.15">
      <c r="J232" s="42"/>
      <c r="K232" s="42"/>
      <c r="Y232" s="87"/>
      <c r="Z232" s="87"/>
      <c r="AA232" s="87"/>
      <c r="AB232" s="87"/>
      <c r="AC232" s="87"/>
      <c r="AD232" s="87"/>
      <c r="AE232" s="87"/>
      <c r="AF232" s="87"/>
    </row>
    <row r="233" spans="10:32" s="41" customFormat="1" x14ac:dyDescent="0.15">
      <c r="J233" s="42"/>
      <c r="K233" s="42"/>
      <c r="Y233" s="87"/>
      <c r="Z233" s="87"/>
      <c r="AA233" s="87"/>
      <c r="AB233" s="87"/>
      <c r="AC233" s="87"/>
      <c r="AD233" s="87"/>
      <c r="AE233" s="87"/>
      <c r="AF233" s="87"/>
    </row>
    <row r="234" spans="10:32" s="41" customFormat="1" x14ac:dyDescent="0.15">
      <c r="J234" s="42"/>
      <c r="K234" s="42"/>
      <c r="Y234" s="87"/>
      <c r="Z234" s="87"/>
      <c r="AA234" s="87"/>
      <c r="AB234" s="87"/>
      <c r="AC234" s="87"/>
      <c r="AD234" s="87"/>
      <c r="AE234" s="87"/>
      <c r="AF234" s="87"/>
    </row>
    <row r="235" spans="10:32" s="41" customFormat="1" x14ac:dyDescent="0.15">
      <c r="J235" s="42"/>
      <c r="K235" s="42"/>
      <c r="Y235" s="87"/>
      <c r="Z235" s="87"/>
      <c r="AA235" s="87"/>
      <c r="AB235" s="87"/>
      <c r="AC235" s="87"/>
      <c r="AD235" s="87"/>
      <c r="AE235" s="87"/>
      <c r="AF235" s="87"/>
    </row>
    <row r="236" spans="10:32" s="41" customFormat="1" x14ac:dyDescent="0.15">
      <c r="J236" s="42"/>
      <c r="K236" s="42"/>
      <c r="Y236" s="87"/>
      <c r="Z236" s="87"/>
      <c r="AA236" s="87"/>
      <c r="AB236" s="87"/>
      <c r="AC236" s="87"/>
      <c r="AD236" s="87"/>
      <c r="AE236" s="87"/>
      <c r="AF236" s="87"/>
    </row>
    <row r="237" spans="10:32" s="41" customFormat="1" x14ac:dyDescent="0.15">
      <c r="J237" s="42"/>
      <c r="K237" s="42"/>
      <c r="Y237" s="87"/>
      <c r="Z237" s="87"/>
      <c r="AA237" s="87"/>
      <c r="AB237" s="87"/>
      <c r="AC237" s="87"/>
      <c r="AD237" s="87"/>
      <c r="AE237" s="87"/>
      <c r="AF237" s="87"/>
    </row>
    <row r="238" spans="10:32" s="41" customFormat="1" x14ac:dyDescent="0.15">
      <c r="J238" s="42"/>
      <c r="K238" s="42"/>
      <c r="Y238" s="87"/>
      <c r="Z238" s="87"/>
      <c r="AA238" s="87"/>
      <c r="AB238" s="87"/>
      <c r="AC238" s="87"/>
      <c r="AD238" s="87"/>
      <c r="AE238" s="87"/>
      <c r="AF238" s="87"/>
    </row>
    <row r="239" spans="10:32" s="41" customFormat="1" x14ac:dyDescent="0.15">
      <c r="J239" s="42"/>
      <c r="K239" s="42"/>
      <c r="Y239" s="87"/>
      <c r="Z239" s="87"/>
      <c r="AA239" s="87"/>
      <c r="AB239" s="87"/>
      <c r="AC239" s="87"/>
      <c r="AD239" s="87"/>
      <c r="AE239" s="87"/>
      <c r="AF239" s="87"/>
    </row>
    <row r="240" spans="10:32" s="41" customFormat="1" x14ac:dyDescent="0.15">
      <c r="J240" s="42"/>
      <c r="K240" s="42"/>
      <c r="Y240" s="87"/>
      <c r="Z240" s="87"/>
      <c r="AA240" s="87"/>
      <c r="AB240" s="87"/>
      <c r="AC240" s="87"/>
      <c r="AD240" s="87"/>
      <c r="AE240" s="87"/>
      <c r="AF240" s="87"/>
    </row>
    <row r="241" spans="10:32" s="41" customFormat="1" x14ac:dyDescent="0.15">
      <c r="J241" s="42"/>
      <c r="K241" s="42"/>
      <c r="Y241" s="87"/>
      <c r="Z241" s="87"/>
      <c r="AA241" s="87"/>
      <c r="AB241" s="87"/>
      <c r="AC241" s="87"/>
      <c r="AD241" s="87"/>
      <c r="AE241" s="87"/>
      <c r="AF241" s="87"/>
    </row>
    <row r="242" spans="10:32" s="41" customFormat="1" x14ac:dyDescent="0.15">
      <c r="J242" s="42"/>
      <c r="K242" s="42"/>
      <c r="Y242" s="87"/>
      <c r="Z242" s="87"/>
      <c r="AA242" s="87"/>
      <c r="AB242" s="87"/>
      <c r="AC242" s="87"/>
      <c r="AD242" s="87"/>
      <c r="AE242" s="87"/>
      <c r="AF242" s="87"/>
    </row>
    <row r="243" spans="10:32" s="41" customFormat="1" x14ac:dyDescent="0.15">
      <c r="J243" s="42"/>
      <c r="K243" s="42"/>
      <c r="Y243" s="87"/>
      <c r="Z243" s="87"/>
      <c r="AA243" s="87"/>
      <c r="AB243" s="87"/>
      <c r="AC243" s="87"/>
      <c r="AD243" s="87"/>
      <c r="AE243" s="87"/>
      <c r="AF243" s="87"/>
    </row>
    <row r="244" spans="10:32" s="41" customFormat="1" x14ac:dyDescent="0.15">
      <c r="J244" s="42"/>
      <c r="K244" s="42"/>
      <c r="Y244" s="87"/>
      <c r="Z244" s="87"/>
      <c r="AA244" s="87"/>
      <c r="AB244" s="87"/>
      <c r="AC244" s="87"/>
      <c r="AD244" s="87"/>
      <c r="AE244" s="87"/>
      <c r="AF244" s="87"/>
    </row>
    <row r="245" spans="10:32" s="41" customFormat="1" x14ac:dyDescent="0.15">
      <c r="J245" s="42"/>
      <c r="K245" s="42"/>
      <c r="Y245" s="87"/>
      <c r="Z245" s="87"/>
      <c r="AA245" s="87"/>
      <c r="AB245" s="87"/>
      <c r="AC245" s="87"/>
      <c r="AD245" s="87"/>
      <c r="AE245" s="87"/>
      <c r="AF245" s="87"/>
    </row>
    <row r="246" spans="10:32" s="41" customFormat="1" x14ac:dyDescent="0.15">
      <c r="J246" s="42"/>
      <c r="K246" s="42"/>
      <c r="Y246" s="87"/>
      <c r="Z246" s="87"/>
      <c r="AA246" s="87"/>
      <c r="AB246" s="87"/>
      <c r="AC246" s="87"/>
      <c r="AD246" s="87"/>
      <c r="AE246" s="87"/>
      <c r="AF246" s="87"/>
    </row>
    <row r="247" spans="10:32" s="41" customFormat="1" x14ac:dyDescent="0.15">
      <c r="J247" s="42"/>
      <c r="K247" s="42"/>
      <c r="Y247" s="87"/>
      <c r="Z247" s="87"/>
      <c r="AA247" s="87"/>
      <c r="AB247" s="87"/>
      <c r="AC247" s="87"/>
      <c r="AD247" s="87"/>
      <c r="AE247" s="87"/>
      <c r="AF247" s="87"/>
    </row>
    <row r="248" spans="10:32" s="41" customFormat="1" x14ac:dyDescent="0.15">
      <c r="J248" s="42"/>
      <c r="K248" s="42"/>
      <c r="Y248" s="87"/>
      <c r="Z248" s="87"/>
      <c r="AA248" s="87"/>
      <c r="AB248" s="87"/>
      <c r="AC248" s="87"/>
      <c r="AD248" s="87"/>
      <c r="AE248" s="87"/>
      <c r="AF248" s="87"/>
    </row>
    <row r="249" spans="10:32" s="41" customFormat="1" x14ac:dyDescent="0.15">
      <c r="J249" s="42"/>
      <c r="K249" s="42"/>
      <c r="Y249" s="87"/>
      <c r="Z249" s="87"/>
      <c r="AA249" s="87"/>
      <c r="AB249" s="87"/>
      <c r="AC249" s="87"/>
      <c r="AD249" s="87"/>
      <c r="AE249" s="87"/>
      <c r="AF249" s="87"/>
    </row>
    <row r="250" spans="10:32" s="41" customFormat="1" x14ac:dyDescent="0.15">
      <c r="J250" s="42"/>
      <c r="K250" s="42"/>
      <c r="Y250" s="87"/>
      <c r="Z250" s="87"/>
      <c r="AA250" s="87"/>
      <c r="AB250" s="87"/>
      <c r="AC250" s="87"/>
      <c r="AD250" s="87"/>
      <c r="AE250" s="87"/>
      <c r="AF250" s="87"/>
    </row>
    <row r="251" spans="10:32" s="41" customFormat="1" x14ac:dyDescent="0.15">
      <c r="J251" s="42"/>
      <c r="K251" s="42"/>
      <c r="Y251" s="87"/>
      <c r="Z251" s="87"/>
      <c r="AA251" s="87"/>
      <c r="AB251" s="87"/>
      <c r="AC251" s="87"/>
      <c r="AD251" s="87"/>
      <c r="AE251" s="87"/>
      <c r="AF251" s="87"/>
    </row>
    <row r="252" spans="10:32" s="41" customFormat="1" x14ac:dyDescent="0.15">
      <c r="J252" s="42"/>
      <c r="K252" s="42"/>
      <c r="Y252" s="87"/>
      <c r="Z252" s="87"/>
      <c r="AA252" s="87"/>
      <c r="AB252" s="87"/>
      <c r="AC252" s="87"/>
      <c r="AD252" s="87"/>
      <c r="AE252" s="87"/>
      <c r="AF252" s="87"/>
    </row>
    <row r="253" spans="10:32" s="41" customFormat="1" x14ac:dyDescent="0.15">
      <c r="J253" s="42"/>
      <c r="K253" s="42"/>
      <c r="Y253" s="87"/>
      <c r="Z253" s="87"/>
      <c r="AA253" s="87"/>
      <c r="AB253" s="87"/>
      <c r="AC253" s="87"/>
      <c r="AD253" s="87"/>
      <c r="AE253" s="87"/>
      <c r="AF253" s="87"/>
    </row>
    <row r="254" spans="10:32" s="41" customFormat="1" x14ac:dyDescent="0.15">
      <c r="J254" s="42"/>
      <c r="K254" s="42"/>
      <c r="Y254" s="87"/>
      <c r="Z254" s="87"/>
      <c r="AA254" s="87"/>
      <c r="AB254" s="87"/>
      <c r="AC254" s="87"/>
      <c r="AD254" s="87"/>
      <c r="AE254" s="87"/>
      <c r="AF254" s="87"/>
    </row>
    <row r="255" spans="10:32" s="41" customFormat="1" x14ac:dyDescent="0.15">
      <c r="J255" s="42"/>
      <c r="K255" s="42"/>
      <c r="Y255" s="87"/>
      <c r="Z255" s="87"/>
      <c r="AA255" s="87"/>
      <c r="AB255" s="87"/>
      <c r="AC255" s="87"/>
      <c r="AD255" s="87"/>
      <c r="AE255" s="87"/>
      <c r="AF255" s="87"/>
    </row>
    <row r="256" spans="10:32" s="41" customFormat="1" x14ac:dyDescent="0.15">
      <c r="J256" s="42"/>
      <c r="K256" s="42"/>
      <c r="Y256" s="87"/>
      <c r="Z256" s="87"/>
      <c r="AA256" s="87"/>
      <c r="AB256" s="87"/>
      <c r="AC256" s="87"/>
      <c r="AD256" s="87"/>
      <c r="AE256" s="87"/>
      <c r="AF256" s="87"/>
    </row>
    <row r="257" spans="10:32" s="41" customFormat="1" x14ac:dyDescent="0.15">
      <c r="J257" s="42"/>
      <c r="K257" s="42"/>
      <c r="Y257" s="87"/>
      <c r="Z257" s="87"/>
      <c r="AA257" s="87"/>
      <c r="AB257" s="87"/>
      <c r="AC257" s="87"/>
      <c r="AD257" s="87"/>
      <c r="AE257" s="87"/>
      <c r="AF257" s="87"/>
    </row>
    <row r="258" spans="10:32" s="41" customFormat="1" x14ac:dyDescent="0.15">
      <c r="J258" s="42"/>
      <c r="K258" s="42"/>
      <c r="Y258" s="87"/>
      <c r="Z258" s="87"/>
      <c r="AA258" s="87"/>
      <c r="AB258" s="87"/>
      <c r="AC258" s="87"/>
      <c r="AD258" s="87"/>
      <c r="AE258" s="87"/>
      <c r="AF258" s="87"/>
    </row>
    <row r="259" spans="10:32" s="41" customFormat="1" x14ac:dyDescent="0.15">
      <c r="J259" s="42"/>
      <c r="K259" s="42"/>
      <c r="Y259" s="87"/>
      <c r="Z259" s="87"/>
      <c r="AA259" s="87"/>
      <c r="AB259" s="87"/>
      <c r="AC259" s="87"/>
      <c r="AD259" s="87"/>
      <c r="AE259" s="87"/>
      <c r="AF259" s="87"/>
    </row>
    <row r="260" spans="10:32" s="41" customFormat="1" x14ac:dyDescent="0.15">
      <c r="J260" s="42"/>
      <c r="K260" s="42"/>
      <c r="Y260" s="87"/>
      <c r="Z260" s="87"/>
      <c r="AA260" s="87"/>
      <c r="AB260" s="87"/>
      <c r="AC260" s="87"/>
      <c r="AD260" s="87"/>
      <c r="AE260" s="87"/>
      <c r="AF260" s="87"/>
    </row>
    <row r="261" spans="10:32" s="41" customFormat="1" x14ac:dyDescent="0.15">
      <c r="J261" s="42"/>
      <c r="K261" s="42"/>
      <c r="Y261" s="87"/>
      <c r="Z261" s="87"/>
      <c r="AA261" s="87"/>
      <c r="AB261" s="87"/>
      <c r="AC261" s="87"/>
      <c r="AD261" s="87"/>
      <c r="AE261" s="87"/>
      <c r="AF261" s="87"/>
    </row>
    <row r="262" spans="10:32" s="41" customFormat="1" x14ac:dyDescent="0.15">
      <c r="J262" s="42"/>
      <c r="K262" s="42"/>
      <c r="Y262" s="87"/>
      <c r="Z262" s="87"/>
      <c r="AA262" s="87"/>
      <c r="AB262" s="87"/>
      <c r="AC262" s="87"/>
      <c r="AD262" s="87"/>
      <c r="AE262" s="87"/>
      <c r="AF262" s="87"/>
    </row>
    <row r="263" spans="10:32" s="41" customFormat="1" x14ac:dyDescent="0.15">
      <c r="J263" s="42"/>
      <c r="K263" s="42"/>
      <c r="Y263" s="87"/>
      <c r="Z263" s="87"/>
      <c r="AA263" s="87"/>
      <c r="AB263" s="87"/>
      <c r="AC263" s="87"/>
      <c r="AD263" s="87"/>
      <c r="AE263" s="87"/>
      <c r="AF263" s="87"/>
    </row>
    <row r="264" spans="10:32" s="41" customFormat="1" x14ac:dyDescent="0.15">
      <c r="J264" s="42"/>
      <c r="K264" s="42"/>
      <c r="Y264" s="87"/>
      <c r="Z264" s="87"/>
      <c r="AA264" s="87"/>
      <c r="AB264" s="87"/>
      <c r="AC264" s="87"/>
      <c r="AD264" s="87"/>
      <c r="AE264" s="87"/>
      <c r="AF264" s="87"/>
    </row>
    <row r="265" spans="10:32" s="41" customFormat="1" x14ac:dyDescent="0.15">
      <c r="J265" s="42"/>
      <c r="K265" s="42"/>
      <c r="Y265" s="87"/>
      <c r="Z265" s="87"/>
      <c r="AA265" s="87"/>
      <c r="AB265" s="87"/>
      <c r="AC265" s="87"/>
      <c r="AD265" s="87"/>
      <c r="AE265" s="87"/>
      <c r="AF265" s="87"/>
    </row>
    <row r="266" spans="10:32" s="41" customFormat="1" x14ac:dyDescent="0.15">
      <c r="J266" s="42"/>
      <c r="K266" s="42"/>
      <c r="Y266" s="87"/>
      <c r="Z266" s="87"/>
      <c r="AA266" s="87"/>
      <c r="AB266" s="87"/>
      <c r="AC266" s="87"/>
      <c r="AD266" s="87"/>
      <c r="AE266" s="87"/>
      <c r="AF266" s="87"/>
    </row>
    <row r="267" spans="10:32" s="41" customFormat="1" x14ac:dyDescent="0.15">
      <c r="J267" s="42"/>
      <c r="K267" s="42"/>
      <c r="Y267" s="87"/>
      <c r="Z267" s="87"/>
      <c r="AA267" s="87"/>
      <c r="AB267" s="87"/>
      <c r="AC267" s="87"/>
      <c r="AD267" s="87"/>
      <c r="AE267" s="87"/>
      <c r="AF267" s="87"/>
    </row>
    <row r="268" spans="10:32" s="41" customFormat="1" x14ac:dyDescent="0.15">
      <c r="J268" s="42"/>
      <c r="K268" s="42"/>
      <c r="Y268" s="87"/>
      <c r="Z268" s="87"/>
      <c r="AA268" s="87"/>
      <c r="AB268" s="87"/>
      <c r="AC268" s="87"/>
      <c r="AD268" s="87"/>
      <c r="AE268" s="87"/>
      <c r="AF268" s="87"/>
    </row>
    <row r="269" spans="10:32" s="41" customFormat="1" x14ac:dyDescent="0.15">
      <c r="J269" s="42"/>
      <c r="K269" s="42"/>
      <c r="Y269" s="87"/>
      <c r="Z269" s="87"/>
      <c r="AA269" s="87"/>
      <c r="AB269" s="87"/>
      <c r="AC269" s="87"/>
      <c r="AD269" s="87"/>
      <c r="AE269" s="87"/>
      <c r="AF269" s="87"/>
    </row>
    <row r="270" spans="10:32" s="41" customFormat="1" x14ac:dyDescent="0.15">
      <c r="J270" s="42"/>
      <c r="K270" s="42"/>
      <c r="Y270" s="87"/>
      <c r="Z270" s="87"/>
      <c r="AA270" s="87"/>
      <c r="AB270" s="87"/>
      <c r="AC270" s="87"/>
      <c r="AD270" s="87"/>
      <c r="AE270" s="87"/>
      <c r="AF270" s="87"/>
    </row>
    <row r="271" spans="10:32" s="41" customFormat="1" x14ac:dyDescent="0.15">
      <c r="J271" s="42"/>
      <c r="K271" s="42"/>
      <c r="Y271" s="87"/>
      <c r="Z271" s="87"/>
      <c r="AA271" s="87"/>
      <c r="AB271" s="87"/>
      <c r="AC271" s="87"/>
      <c r="AD271" s="87"/>
      <c r="AE271" s="87"/>
      <c r="AF271" s="87"/>
    </row>
    <row r="272" spans="10:32" s="41" customFormat="1" x14ac:dyDescent="0.15">
      <c r="J272" s="42"/>
      <c r="K272" s="42"/>
      <c r="Y272" s="87"/>
      <c r="Z272" s="87"/>
      <c r="AA272" s="87"/>
      <c r="AB272" s="87"/>
      <c r="AC272" s="87"/>
      <c r="AD272" s="87"/>
      <c r="AE272" s="87"/>
      <c r="AF272" s="87"/>
    </row>
    <row r="273" spans="10:32" s="41" customFormat="1" x14ac:dyDescent="0.15">
      <c r="J273" s="42"/>
      <c r="K273" s="42"/>
      <c r="Y273" s="87"/>
      <c r="Z273" s="87"/>
      <c r="AA273" s="87"/>
      <c r="AB273" s="87"/>
      <c r="AC273" s="87"/>
      <c r="AD273" s="87"/>
      <c r="AE273" s="87"/>
      <c r="AF273" s="87"/>
    </row>
    <row r="274" spans="10:32" s="41" customFormat="1" x14ac:dyDescent="0.15">
      <c r="J274" s="42"/>
      <c r="K274" s="42"/>
      <c r="Y274" s="87"/>
      <c r="Z274" s="87"/>
      <c r="AA274" s="87"/>
      <c r="AB274" s="87"/>
      <c r="AC274" s="87"/>
      <c r="AD274" s="87"/>
      <c r="AE274" s="87"/>
      <c r="AF274" s="87"/>
    </row>
    <row r="275" spans="10:32" s="41" customFormat="1" x14ac:dyDescent="0.15">
      <c r="J275" s="42"/>
      <c r="K275" s="42"/>
      <c r="Y275" s="87"/>
      <c r="Z275" s="87"/>
      <c r="AA275" s="87"/>
      <c r="AB275" s="87"/>
      <c r="AC275" s="87"/>
      <c r="AD275" s="87"/>
      <c r="AE275" s="87"/>
      <c r="AF275" s="87"/>
    </row>
    <row r="276" spans="10:32" s="41" customFormat="1" x14ac:dyDescent="0.15">
      <c r="J276" s="42"/>
      <c r="K276" s="42"/>
      <c r="Y276" s="87"/>
      <c r="Z276" s="87"/>
      <c r="AA276" s="87"/>
      <c r="AB276" s="87"/>
      <c r="AC276" s="87"/>
      <c r="AD276" s="87"/>
      <c r="AE276" s="87"/>
      <c r="AF276" s="87"/>
    </row>
    <row r="277" spans="10:32" s="41" customFormat="1" x14ac:dyDescent="0.15">
      <c r="J277" s="42"/>
      <c r="K277" s="42"/>
      <c r="Y277" s="87"/>
      <c r="Z277" s="87"/>
      <c r="AA277" s="87"/>
      <c r="AB277" s="87"/>
      <c r="AC277" s="87"/>
      <c r="AD277" s="87"/>
      <c r="AE277" s="87"/>
      <c r="AF277" s="87"/>
    </row>
    <row r="278" spans="10:32" s="41" customFormat="1" x14ac:dyDescent="0.15">
      <c r="J278" s="42"/>
      <c r="K278" s="42"/>
      <c r="Y278" s="87"/>
      <c r="Z278" s="87"/>
      <c r="AA278" s="87"/>
      <c r="AB278" s="87"/>
      <c r="AC278" s="87"/>
      <c r="AD278" s="87"/>
      <c r="AE278" s="87"/>
      <c r="AF278" s="87"/>
    </row>
    <row r="279" spans="10:32" s="41" customFormat="1" x14ac:dyDescent="0.15">
      <c r="J279" s="42"/>
      <c r="K279" s="42"/>
      <c r="Y279" s="87"/>
      <c r="Z279" s="87"/>
      <c r="AA279" s="87"/>
      <c r="AB279" s="87"/>
      <c r="AC279" s="87"/>
      <c r="AD279" s="87"/>
      <c r="AE279" s="87"/>
      <c r="AF279" s="87"/>
    </row>
    <row r="280" spans="10:32" s="41" customFormat="1" x14ac:dyDescent="0.15">
      <c r="J280" s="42"/>
      <c r="K280" s="42"/>
      <c r="Y280" s="87"/>
      <c r="Z280" s="87"/>
      <c r="AA280" s="87"/>
      <c r="AB280" s="87"/>
      <c r="AC280" s="87"/>
      <c r="AD280" s="87"/>
      <c r="AE280" s="87"/>
      <c r="AF280" s="87"/>
    </row>
    <row r="281" spans="10:32" s="41" customFormat="1" x14ac:dyDescent="0.15">
      <c r="J281" s="42"/>
      <c r="K281" s="42"/>
      <c r="Y281" s="87"/>
      <c r="Z281" s="87"/>
      <c r="AA281" s="87"/>
      <c r="AB281" s="87"/>
      <c r="AC281" s="87"/>
      <c r="AD281" s="87"/>
      <c r="AE281" s="87"/>
      <c r="AF281" s="87"/>
    </row>
    <row r="282" spans="10:32" s="41" customFormat="1" x14ac:dyDescent="0.15">
      <c r="J282" s="42"/>
      <c r="K282" s="42"/>
      <c r="Y282" s="87"/>
      <c r="Z282" s="87"/>
      <c r="AA282" s="87"/>
      <c r="AB282" s="87"/>
      <c r="AC282" s="87"/>
      <c r="AD282" s="87"/>
      <c r="AE282" s="87"/>
      <c r="AF282" s="87"/>
    </row>
    <row r="283" spans="10:32" s="41" customFormat="1" x14ac:dyDescent="0.15">
      <c r="J283" s="42"/>
      <c r="K283" s="42"/>
      <c r="Y283" s="87"/>
      <c r="Z283" s="87"/>
      <c r="AA283" s="87"/>
      <c r="AB283" s="87"/>
      <c r="AC283" s="87"/>
      <c r="AD283" s="87"/>
      <c r="AE283" s="87"/>
      <c r="AF283" s="87"/>
    </row>
    <row r="284" spans="10:32" s="41" customFormat="1" x14ac:dyDescent="0.15">
      <c r="J284" s="42"/>
      <c r="K284" s="42"/>
      <c r="Y284" s="87"/>
      <c r="Z284" s="87"/>
      <c r="AA284" s="87"/>
      <c r="AB284" s="87"/>
      <c r="AC284" s="87"/>
      <c r="AD284" s="87"/>
      <c r="AE284" s="87"/>
      <c r="AF284" s="87"/>
    </row>
    <row r="285" spans="10:32" s="41" customFormat="1" x14ac:dyDescent="0.15">
      <c r="J285" s="42"/>
      <c r="K285" s="42"/>
      <c r="Y285" s="87"/>
      <c r="Z285" s="87"/>
      <c r="AA285" s="87"/>
      <c r="AB285" s="87"/>
      <c r="AC285" s="87"/>
      <c r="AD285" s="87"/>
      <c r="AE285" s="87"/>
      <c r="AF285" s="87"/>
    </row>
    <row r="286" spans="10:32" s="41" customFormat="1" x14ac:dyDescent="0.15">
      <c r="J286" s="42"/>
      <c r="K286" s="42"/>
      <c r="Y286" s="87"/>
      <c r="Z286" s="87"/>
      <c r="AA286" s="87"/>
      <c r="AB286" s="87"/>
      <c r="AC286" s="87"/>
      <c r="AD286" s="87"/>
      <c r="AE286" s="87"/>
      <c r="AF286" s="87"/>
    </row>
    <row r="287" spans="10:32" s="41" customFormat="1" x14ac:dyDescent="0.15">
      <c r="J287" s="42"/>
      <c r="K287" s="42"/>
      <c r="Y287" s="87"/>
      <c r="Z287" s="87"/>
      <c r="AA287" s="87"/>
      <c r="AB287" s="87"/>
      <c r="AC287" s="87"/>
      <c r="AD287" s="87"/>
      <c r="AE287" s="87"/>
      <c r="AF287" s="87"/>
    </row>
    <row r="288" spans="10:32" s="41" customFormat="1" x14ac:dyDescent="0.15">
      <c r="J288" s="42"/>
      <c r="K288" s="42"/>
      <c r="Y288" s="87"/>
      <c r="Z288" s="87"/>
      <c r="AA288" s="87"/>
      <c r="AB288" s="87"/>
      <c r="AC288" s="87"/>
      <c r="AD288" s="87"/>
      <c r="AE288" s="87"/>
      <c r="AF288" s="87"/>
    </row>
    <row r="289" spans="10:32" s="41" customFormat="1" x14ac:dyDescent="0.15">
      <c r="J289" s="42"/>
      <c r="K289" s="42"/>
      <c r="Y289" s="87"/>
      <c r="Z289" s="87"/>
      <c r="AA289" s="87"/>
      <c r="AB289" s="87"/>
      <c r="AC289" s="87"/>
      <c r="AD289" s="87"/>
      <c r="AE289" s="87"/>
      <c r="AF289" s="87"/>
    </row>
    <row r="290" spans="10:32" s="41" customFormat="1" x14ac:dyDescent="0.15">
      <c r="J290" s="42"/>
      <c r="K290" s="42"/>
      <c r="Y290" s="87"/>
      <c r="Z290" s="87"/>
      <c r="AA290" s="87"/>
      <c r="AB290" s="87"/>
      <c r="AC290" s="87"/>
      <c r="AD290" s="87"/>
      <c r="AE290" s="87"/>
      <c r="AF290" s="87"/>
    </row>
    <row r="291" spans="10:32" s="41" customFormat="1" x14ac:dyDescent="0.15">
      <c r="J291" s="42"/>
      <c r="K291" s="42"/>
      <c r="Y291" s="87"/>
      <c r="Z291" s="87"/>
      <c r="AA291" s="87"/>
      <c r="AB291" s="87"/>
      <c r="AC291" s="87"/>
      <c r="AD291" s="87"/>
      <c r="AE291" s="87"/>
      <c r="AF291" s="87"/>
    </row>
    <row r="292" spans="10:32" s="41" customFormat="1" x14ac:dyDescent="0.15">
      <c r="J292" s="42"/>
      <c r="K292" s="42"/>
      <c r="Y292" s="87"/>
      <c r="Z292" s="87"/>
      <c r="AA292" s="87"/>
      <c r="AB292" s="87"/>
      <c r="AC292" s="87"/>
      <c r="AD292" s="87"/>
      <c r="AE292" s="87"/>
      <c r="AF292" s="87"/>
    </row>
    <row r="293" spans="10:32" s="41" customFormat="1" x14ac:dyDescent="0.15">
      <c r="J293" s="42"/>
      <c r="K293" s="42"/>
      <c r="Y293" s="87"/>
      <c r="Z293" s="87"/>
      <c r="AA293" s="87"/>
      <c r="AB293" s="87"/>
      <c r="AC293" s="87"/>
      <c r="AD293" s="87"/>
      <c r="AE293" s="87"/>
      <c r="AF293" s="87"/>
    </row>
    <row r="294" spans="10:32" s="41" customFormat="1" x14ac:dyDescent="0.15">
      <c r="J294" s="42"/>
      <c r="K294" s="42"/>
      <c r="Y294" s="87"/>
      <c r="Z294" s="87"/>
      <c r="AA294" s="87"/>
      <c r="AB294" s="87"/>
      <c r="AC294" s="87"/>
      <c r="AD294" s="87"/>
      <c r="AE294" s="87"/>
      <c r="AF294" s="87"/>
    </row>
    <row r="295" spans="10:32" s="41" customFormat="1" x14ac:dyDescent="0.15">
      <c r="J295" s="42"/>
      <c r="K295" s="42"/>
      <c r="Y295" s="87"/>
      <c r="Z295" s="87"/>
      <c r="AA295" s="87"/>
      <c r="AB295" s="87"/>
      <c r="AC295" s="87"/>
      <c r="AD295" s="87"/>
      <c r="AE295" s="87"/>
      <c r="AF295" s="87"/>
    </row>
    <row r="296" spans="10:32" s="41" customFormat="1" x14ac:dyDescent="0.15">
      <c r="J296" s="42"/>
      <c r="K296" s="42"/>
      <c r="Y296" s="87"/>
      <c r="Z296" s="87"/>
      <c r="AA296" s="87"/>
      <c r="AB296" s="87"/>
      <c r="AC296" s="87"/>
      <c r="AD296" s="87"/>
      <c r="AE296" s="87"/>
      <c r="AF296" s="87"/>
    </row>
    <row r="297" spans="10:32" s="41" customFormat="1" x14ac:dyDescent="0.15">
      <c r="J297" s="42"/>
      <c r="K297" s="42"/>
      <c r="Y297" s="87"/>
      <c r="Z297" s="87"/>
      <c r="AA297" s="87"/>
      <c r="AB297" s="87"/>
      <c r="AC297" s="87"/>
      <c r="AD297" s="87"/>
      <c r="AE297" s="87"/>
      <c r="AF297" s="87"/>
    </row>
    <row r="298" spans="10:32" s="41" customFormat="1" x14ac:dyDescent="0.15">
      <c r="J298" s="42"/>
      <c r="K298" s="42"/>
      <c r="Y298" s="87"/>
      <c r="Z298" s="87"/>
      <c r="AA298" s="87"/>
      <c r="AB298" s="87"/>
      <c r="AC298" s="87"/>
      <c r="AD298" s="87"/>
      <c r="AE298" s="87"/>
      <c r="AF298" s="87"/>
    </row>
    <row r="299" spans="10:32" s="41" customFormat="1" x14ac:dyDescent="0.15">
      <c r="J299" s="42"/>
      <c r="K299" s="42"/>
      <c r="Y299" s="87"/>
      <c r="Z299" s="87"/>
      <c r="AA299" s="87"/>
      <c r="AB299" s="87"/>
      <c r="AC299" s="87"/>
      <c r="AD299" s="87"/>
      <c r="AE299" s="87"/>
      <c r="AF299" s="87"/>
    </row>
    <row r="300" spans="10:32" s="41" customFormat="1" x14ac:dyDescent="0.15">
      <c r="J300" s="42"/>
      <c r="K300" s="42"/>
      <c r="Y300" s="87"/>
      <c r="Z300" s="87"/>
      <c r="AA300" s="87"/>
      <c r="AB300" s="87"/>
      <c r="AC300" s="87"/>
      <c r="AD300" s="87"/>
      <c r="AE300" s="87"/>
      <c r="AF300" s="87"/>
    </row>
    <row r="301" spans="10:32" s="41" customFormat="1" x14ac:dyDescent="0.15">
      <c r="J301" s="42"/>
      <c r="K301" s="42"/>
      <c r="Y301" s="87"/>
      <c r="Z301" s="87"/>
      <c r="AA301" s="87"/>
      <c r="AB301" s="87"/>
      <c r="AC301" s="87"/>
      <c r="AD301" s="87"/>
      <c r="AE301" s="87"/>
      <c r="AF301" s="87"/>
    </row>
    <row r="302" spans="10:32" s="41" customFormat="1" x14ac:dyDescent="0.15">
      <c r="J302" s="42"/>
      <c r="K302" s="42"/>
      <c r="Y302" s="87"/>
      <c r="Z302" s="87"/>
      <c r="AA302" s="87"/>
      <c r="AB302" s="87"/>
      <c r="AC302" s="87"/>
      <c r="AD302" s="87"/>
      <c r="AE302" s="87"/>
      <c r="AF302" s="87"/>
    </row>
    <row r="303" spans="10:32" s="41" customFormat="1" x14ac:dyDescent="0.15">
      <c r="J303" s="42"/>
      <c r="K303" s="42"/>
      <c r="Y303" s="87"/>
      <c r="Z303" s="87"/>
      <c r="AA303" s="87"/>
      <c r="AB303" s="87"/>
      <c r="AC303" s="87"/>
      <c r="AD303" s="87"/>
      <c r="AE303" s="87"/>
      <c r="AF303" s="87"/>
    </row>
    <row r="304" spans="10:32" s="41" customFormat="1" x14ac:dyDescent="0.15">
      <c r="J304" s="42"/>
      <c r="K304" s="42"/>
      <c r="Y304" s="87"/>
      <c r="Z304" s="87"/>
      <c r="AA304" s="87"/>
      <c r="AB304" s="87"/>
      <c r="AC304" s="87"/>
      <c r="AD304" s="87"/>
      <c r="AE304" s="87"/>
      <c r="AF304" s="87"/>
    </row>
    <row r="305" spans="10:32" s="41" customFormat="1" x14ac:dyDescent="0.15">
      <c r="J305" s="42"/>
      <c r="K305" s="42"/>
      <c r="Y305" s="87"/>
      <c r="Z305" s="87"/>
      <c r="AA305" s="87"/>
      <c r="AB305" s="87"/>
      <c r="AC305" s="87"/>
      <c r="AD305" s="87"/>
      <c r="AE305" s="87"/>
      <c r="AF305" s="87"/>
    </row>
    <row r="306" spans="10:32" s="41" customFormat="1" x14ac:dyDescent="0.15">
      <c r="J306" s="42"/>
      <c r="K306" s="42"/>
      <c r="Y306" s="87"/>
      <c r="Z306" s="87"/>
      <c r="AA306" s="87"/>
      <c r="AB306" s="87"/>
      <c r="AC306" s="87"/>
      <c r="AD306" s="87"/>
      <c r="AE306" s="87"/>
      <c r="AF306" s="87"/>
    </row>
    <row r="307" spans="10:32" s="41" customFormat="1" x14ac:dyDescent="0.15">
      <c r="J307" s="42"/>
      <c r="K307" s="42"/>
      <c r="Y307" s="87"/>
      <c r="Z307" s="87"/>
      <c r="AA307" s="87"/>
      <c r="AB307" s="87"/>
      <c r="AC307" s="87"/>
      <c r="AD307" s="87"/>
      <c r="AE307" s="87"/>
      <c r="AF307" s="87"/>
    </row>
    <row r="308" spans="10:32" s="41" customFormat="1" x14ac:dyDescent="0.15">
      <c r="J308" s="42"/>
      <c r="K308" s="42"/>
      <c r="Y308" s="87"/>
      <c r="Z308" s="87"/>
      <c r="AA308" s="87"/>
      <c r="AB308" s="87"/>
      <c r="AC308" s="87"/>
      <c r="AD308" s="87"/>
      <c r="AE308" s="87"/>
      <c r="AF308" s="87"/>
    </row>
    <row r="309" spans="10:32" s="41" customFormat="1" x14ac:dyDescent="0.15">
      <c r="J309" s="42"/>
      <c r="K309" s="42"/>
      <c r="Y309" s="87"/>
      <c r="Z309" s="87"/>
      <c r="AA309" s="87"/>
      <c r="AB309" s="87"/>
      <c r="AC309" s="87"/>
      <c r="AD309" s="87"/>
      <c r="AE309" s="87"/>
      <c r="AF309" s="87"/>
    </row>
    <row r="310" spans="10:32" s="41" customFormat="1" x14ac:dyDescent="0.15">
      <c r="J310" s="42"/>
      <c r="K310" s="42"/>
      <c r="Y310" s="87"/>
      <c r="Z310" s="87"/>
      <c r="AA310" s="87"/>
      <c r="AB310" s="87"/>
      <c r="AC310" s="87"/>
      <c r="AD310" s="87"/>
      <c r="AE310" s="87"/>
      <c r="AF310" s="87"/>
    </row>
    <row r="311" spans="10:32" s="41" customFormat="1" x14ac:dyDescent="0.15">
      <c r="J311" s="42"/>
      <c r="K311" s="42"/>
      <c r="Y311" s="87"/>
      <c r="Z311" s="87"/>
      <c r="AA311" s="87"/>
      <c r="AB311" s="87"/>
      <c r="AC311" s="87"/>
      <c r="AD311" s="87"/>
      <c r="AE311" s="87"/>
      <c r="AF311" s="87"/>
    </row>
    <row r="312" spans="10:32" s="41" customFormat="1" x14ac:dyDescent="0.15">
      <c r="J312" s="42"/>
      <c r="K312" s="42"/>
      <c r="Y312" s="87"/>
      <c r="Z312" s="87"/>
      <c r="AA312" s="87"/>
      <c r="AB312" s="87"/>
      <c r="AC312" s="87"/>
      <c r="AD312" s="87"/>
      <c r="AE312" s="87"/>
      <c r="AF312" s="87"/>
    </row>
    <row r="313" spans="10:32" s="41" customFormat="1" x14ac:dyDescent="0.15">
      <c r="J313" s="42"/>
      <c r="K313" s="42"/>
      <c r="Y313" s="87"/>
      <c r="Z313" s="87"/>
      <c r="AA313" s="87"/>
      <c r="AB313" s="87"/>
      <c r="AC313" s="87"/>
      <c r="AD313" s="87"/>
      <c r="AE313" s="87"/>
      <c r="AF313" s="87"/>
    </row>
    <row r="314" spans="10:32" s="41" customFormat="1" x14ac:dyDescent="0.15">
      <c r="J314" s="42"/>
      <c r="K314" s="42"/>
      <c r="Y314" s="87"/>
      <c r="Z314" s="87"/>
      <c r="AA314" s="87"/>
      <c r="AB314" s="87"/>
      <c r="AC314" s="87"/>
      <c r="AD314" s="87"/>
      <c r="AE314" s="87"/>
      <c r="AF314" s="87"/>
    </row>
    <row r="315" spans="10:32" s="41" customFormat="1" x14ac:dyDescent="0.15">
      <c r="J315" s="42"/>
      <c r="K315" s="42"/>
      <c r="Y315" s="87"/>
      <c r="Z315" s="87"/>
      <c r="AA315" s="87"/>
      <c r="AB315" s="87"/>
      <c r="AC315" s="87"/>
      <c r="AD315" s="87"/>
      <c r="AE315" s="87"/>
      <c r="AF315" s="87"/>
    </row>
    <row r="316" spans="10:32" s="41" customFormat="1" x14ac:dyDescent="0.15">
      <c r="J316" s="42"/>
      <c r="K316" s="42"/>
      <c r="Y316" s="87"/>
      <c r="Z316" s="87"/>
      <c r="AA316" s="87"/>
      <c r="AB316" s="87"/>
      <c r="AC316" s="87"/>
      <c r="AD316" s="87"/>
      <c r="AE316" s="87"/>
      <c r="AF316" s="87"/>
    </row>
    <row r="317" spans="10:32" s="41" customFormat="1" x14ac:dyDescent="0.15">
      <c r="J317" s="42"/>
      <c r="K317" s="42"/>
      <c r="Y317" s="87"/>
      <c r="Z317" s="87"/>
      <c r="AA317" s="87"/>
      <c r="AB317" s="87"/>
      <c r="AC317" s="87"/>
      <c r="AD317" s="87"/>
      <c r="AE317" s="87"/>
      <c r="AF317" s="87"/>
    </row>
    <row r="318" spans="10:32" s="41" customFormat="1" x14ac:dyDescent="0.15">
      <c r="J318" s="42"/>
      <c r="K318" s="42"/>
      <c r="Y318" s="87"/>
      <c r="Z318" s="87"/>
      <c r="AA318" s="87"/>
      <c r="AB318" s="87"/>
      <c r="AC318" s="87"/>
      <c r="AD318" s="87"/>
      <c r="AE318" s="87"/>
      <c r="AF318" s="87"/>
    </row>
    <row r="319" spans="10:32" s="41" customFormat="1" x14ac:dyDescent="0.15">
      <c r="J319" s="42"/>
      <c r="K319" s="42"/>
      <c r="Y319" s="87"/>
      <c r="Z319" s="87"/>
      <c r="AA319" s="87"/>
      <c r="AB319" s="87"/>
      <c r="AC319" s="87"/>
      <c r="AD319" s="87"/>
      <c r="AE319" s="87"/>
      <c r="AF319" s="87"/>
    </row>
    <row r="320" spans="10:32" s="41" customFormat="1" x14ac:dyDescent="0.15">
      <c r="J320" s="42"/>
      <c r="K320" s="42"/>
      <c r="Y320" s="87"/>
      <c r="Z320" s="87"/>
      <c r="AA320" s="87"/>
      <c r="AB320" s="87"/>
      <c r="AC320" s="87"/>
      <c r="AD320" s="87"/>
      <c r="AE320" s="87"/>
      <c r="AF320" s="87"/>
    </row>
    <row r="321" spans="10:32" s="41" customFormat="1" x14ac:dyDescent="0.15">
      <c r="J321" s="42"/>
      <c r="K321" s="42"/>
      <c r="Y321" s="87"/>
      <c r="Z321" s="87"/>
      <c r="AA321" s="87"/>
      <c r="AB321" s="87"/>
      <c r="AC321" s="87"/>
      <c r="AD321" s="87"/>
      <c r="AE321" s="87"/>
      <c r="AF321" s="87"/>
    </row>
    <row r="322" spans="10:32" s="41" customFormat="1" x14ac:dyDescent="0.15">
      <c r="J322" s="42"/>
      <c r="K322" s="42"/>
      <c r="Y322" s="87"/>
      <c r="Z322" s="87"/>
      <c r="AA322" s="87"/>
      <c r="AB322" s="87"/>
      <c r="AC322" s="87"/>
      <c r="AD322" s="87"/>
      <c r="AE322" s="87"/>
      <c r="AF322" s="87"/>
    </row>
    <row r="323" spans="10:32" s="41" customFormat="1" x14ac:dyDescent="0.15">
      <c r="J323" s="42"/>
      <c r="K323" s="42"/>
      <c r="Y323" s="87"/>
      <c r="Z323" s="87"/>
      <c r="AA323" s="87"/>
      <c r="AB323" s="87"/>
      <c r="AC323" s="87"/>
      <c r="AD323" s="87"/>
      <c r="AE323" s="87"/>
      <c r="AF323" s="87"/>
    </row>
    <row r="324" spans="10:32" s="41" customFormat="1" x14ac:dyDescent="0.15">
      <c r="J324" s="42"/>
      <c r="K324" s="42"/>
      <c r="Y324" s="87"/>
      <c r="Z324" s="87"/>
      <c r="AA324" s="87"/>
      <c r="AB324" s="87"/>
      <c r="AC324" s="87"/>
      <c r="AD324" s="87"/>
      <c r="AE324" s="87"/>
      <c r="AF324" s="87"/>
    </row>
    <row r="325" spans="10:32" s="41" customFormat="1" x14ac:dyDescent="0.15">
      <c r="J325" s="42"/>
      <c r="K325" s="42"/>
      <c r="Y325" s="87"/>
      <c r="Z325" s="87"/>
      <c r="AA325" s="87"/>
      <c r="AB325" s="87"/>
      <c r="AC325" s="87"/>
      <c r="AD325" s="87"/>
      <c r="AE325" s="87"/>
      <c r="AF325" s="87"/>
    </row>
    <row r="326" spans="10:32" s="41" customFormat="1" x14ac:dyDescent="0.15">
      <c r="J326" s="42"/>
      <c r="K326" s="42"/>
      <c r="Y326" s="87"/>
      <c r="Z326" s="87"/>
      <c r="AA326" s="87"/>
      <c r="AB326" s="87"/>
      <c r="AC326" s="87"/>
      <c r="AD326" s="87"/>
      <c r="AE326" s="87"/>
      <c r="AF326" s="87"/>
    </row>
    <row r="327" spans="10:32" s="41" customFormat="1" x14ac:dyDescent="0.15">
      <c r="J327" s="42"/>
      <c r="K327" s="42"/>
      <c r="Y327" s="87"/>
      <c r="Z327" s="87"/>
      <c r="AA327" s="87"/>
      <c r="AB327" s="87"/>
      <c r="AC327" s="87"/>
      <c r="AD327" s="87"/>
      <c r="AE327" s="87"/>
      <c r="AF327" s="87"/>
    </row>
    <row r="328" spans="10:32" s="41" customFormat="1" x14ac:dyDescent="0.15">
      <c r="J328" s="42"/>
      <c r="K328" s="42"/>
      <c r="Y328" s="87"/>
      <c r="Z328" s="87"/>
      <c r="AA328" s="87"/>
      <c r="AB328" s="87"/>
      <c r="AC328" s="87"/>
      <c r="AD328" s="87"/>
      <c r="AE328" s="87"/>
      <c r="AF328" s="87"/>
    </row>
    <row r="329" spans="10:32" s="41" customFormat="1" x14ac:dyDescent="0.15">
      <c r="J329" s="42"/>
      <c r="K329" s="42"/>
      <c r="Y329" s="87"/>
      <c r="Z329" s="87"/>
      <c r="AA329" s="87"/>
      <c r="AB329" s="87"/>
      <c r="AC329" s="87"/>
      <c r="AD329" s="87"/>
      <c r="AE329" s="87"/>
      <c r="AF329" s="87"/>
    </row>
    <row r="330" spans="10:32" s="41" customFormat="1" x14ac:dyDescent="0.15">
      <c r="J330" s="42"/>
      <c r="K330" s="42"/>
      <c r="Y330" s="87"/>
      <c r="Z330" s="87"/>
      <c r="AA330" s="87"/>
      <c r="AB330" s="87"/>
      <c r="AC330" s="87"/>
      <c r="AD330" s="87"/>
      <c r="AE330" s="87"/>
      <c r="AF330" s="87"/>
    </row>
    <row r="331" spans="10:32" s="41" customFormat="1" x14ac:dyDescent="0.15">
      <c r="J331" s="42"/>
      <c r="K331" s="42"/>
      <c r="Y331" s="87"/>
      <c r="Z331" s="87"/>
      <c r="AA331" s="87"/>
      <c r="AB331" s="87"/>
      <c r="AC331" s="87"/>
      <c r="AD331" s="87"/>
      <c r="AE331" s="87"/>
      <c r="AF331" s="87"/>
    </row>
    <row r="332" spans="10:32" s="41" customFormat="1" x14ac:dyDescent="0.15">
      <c r="J332" s="42"/>
      <c r="K332" s="42"/>
      <c r="Y332" s="87"/>
      <c r="Z332" s="87"/>
      <c r="AA332" s="87"/>
      <c r="AB332" s="87"/>
      <c r="AC332" s="87"/>
      <c r="AD332" s="87"/>
      <c r="AE332" s="87"/>
      <c r="AF332" s="87"/>
    </row>
    <row r="333" spans="10:32" s="41" customFormat="1" x14ac:dyDescent="0.15">
      <c r="J333" s="42"/>
      <c r="K333" s="42"/>
      <c r="Y333" s="87"/>
      <c r="Z333" s="87"/>
      <c r="AA333" s="87"/>
      <c r="AB333" s="87"/>
      <c r="AC333" s="87"/>
      <c r="AD333" s="87"/>
      <c r="AE333" s="87"/>
      <c r="AF333" s="87"/>
    </row>
    <row r="334" spans="10:32" s="41" customFormat="1" x14ac:dyDescent="0.15">
      <c r="J334" s="42"/>
      <c r="K334" s="42"/>
      <c r="Y334" s="87"/>
      <c r="Z334" s="87"/>
      <c r="AA334" s="87"/>
      <c r="AB334" s="87"/>
      <c r="AC334" s="87"/>
      <c r="AD334" s="87"/>
      <c r="AE334" s="87"/>
      <c r="AF334" s="87"/>
    </row>
    <row r="335" spans="10:32" s="41" customFormat="1" x14ac:dyDescent="0.15">
      <c r="J335" s="42"/>
      <c r="K335" s="42"/>
      <c r="Y335" s="87"/>
      <c r="Z335" s="87"/>
      <c r="AA335" s="87"/>
      <c r="AB335" s="87"/>
      <c r="AC335" s="87"/>
      <c r="AD335" s="87"/>
      <c r="AE335" s="87"/>
      <c r="AF335" s="87"/>
    </row>
    <row r="336" spans="10:32" s="41" customFormat="1" x14ac:dyDescent="0.15">
      <c r="J336" s="42"/>
      <c r="K336" s="42"/>
      <c r="Y336" s="87"/>
      <c r="Z336" s="87"/>
      <c r="AA336" s="87"/>
      <c r="AB336" s="87"/>
      <c r="AC336" s="87"/>
      <c r="AD336" s="87"/>
      <c r="AE336" s="87"/>
      <c r="AF336" s="87"/>
    </row>
    <row r="337" spans="10:32" s="41" customFormat="1" x14ac:dyDescent="0.15">
      <c r="J337" s="42"/>
      <c r="K337" s="42"/>
      <c r="Y337" s="87"/>
      <c r="Z337" s="87"/>
      <c r="AA337" s="87"/>
      <c r="AB337" s="87"/>
      <c r="AC337" s="87"/>
      <c r="AD337" s="87"/>
      <c r="AE337" s="87"/>
      <c r="AF337" s="87"/>
    </row>
    <row r="338" spans="10:32" s="41" customFormat="1" x14ac:dyDescent="0.15">
      <c r="J338" s="42"/>
      <c r="K338" s="42"/>
      <c r="Y338" s="87"/>
      <c r="Z338" s="87"/>
      <c r="AA338" s="87"/>
      <c r="AB338" s="87"/>
      <c r="AC338" s="87"/>
      <c r="AD338" s="87"/>
      <c r="AE338" s="87"/>
      <c r="AF338" s="87"/>
    </row>
    <row r="339" spans="10:32" s="41" customFormat="1" x14ac:dyDescent="0.15">
      <c r="J339" s="42"/>
      <c r="K339" s="42"/>
      <c r="Y339" s="87"/>
      <c r="Z339" s="87"/>
      <c r="AA339" s="87"/>
      <c r="AB339" s="87"/>
      <c r="AC339" s="87"/>
      <c r="AD339" s="87"/>
      <c r="AE339" s="87"/>
      <c r="AF339" s="87"/>
    </row>
    <row r="340" spans="10:32" s="41" customFormat="1" x14ac:dyDescent="0.15">
      <c r="J340" s="42"/>
      <c r="K340" s="42"/>
      <c r="Y340" s="87"/>
      <c r="Z340" s="87"/>
      <c r="AA340" s="87"/>
      <c r="AB340" s="87"/>
      <c r="AC340" s="87"/>
      <c r="AD340" s="87"/>
      <c r="AE340" s="87"/>
      <c r="AF340" s="87"/>
    </row>
    <row r="341" spans="10:32" s="41" customFormat="1" x14ac:dyDescent="0.15">
      <c r="J341" s="42"/>
      <c r="K341" s="42"/>
      <c r="Y341" s="87"/>
      <c r="Z341" s="87"/>
      <c r="AA341" s="87"/>
      <c r="AB341" s="87"/>
      <c r="AC341" s="87"/>
      <c r="AD341" s="87"/>
      <c r="AE341" s="87"/>
      <c r="AF341" s="87"/>
    </row>
    <row r="342" spans="10:32" s="41" customFormat="1" x14ac:dyDescent="0.15">
      <c r="J342" s="42"/>
      <c r="K342" s="42"/>
      <c r="Y342" s="87"/>
      <c r="Z342" s="87"/>
      <c r="AA342" s="87"/>
      <c r="AB342" s="87"/>
      <c r="AC342" s="87"/>
      <c r="AD342" s="87"/>
      <c r="AE342" s="87"/>
      <c r="AF342" s="87"/>
    </row>
    <row r="343" spans="10:32" s="41" customFormat="1" x14ac:dyDescent="0.15">
      <c r="J343" s="42"/>
      <c r="K343" s="42"/>
      <c r="Y343" s="87"/>
      <c r="Z343" s="87"/>
      <c r="AA343" s="87"/>
      <c r="AB343" s="87"/>
      <c r="AC343" s="87"/>
      <c r="AD343" s="87"/>
      <c r="AE343" s="87"/>
      <c r="AF343" s="87"/>
    </row>
    <row r="344" spans="10:32" s="41" customFormat="1" x14ac:dyDescent="0.15">
      <c r="J344" s="42"/>
      <c r="K344" s="42"/>
      <c r="Y344" s="87"/>
      <c r="Z344" s="87"/>
      <c r="AA344" s="87"/>
      <c r="AB344" s="87"/>
      <c r="AC344" s="87"/>
      <c r="AD344" s="87"/>
      <c r="AE344" s="87"/>
      <c r="AF344" s="87"/>
    </row>
    <row r="345" spans="10:32" s="41" customFormat="1" x14ac:dyDescent="0.15">
      <c r="J345" s="42"/>
      <c r="K345" s="42"/>
      <c r="Y345" s="87"/>
      <c r="Z345" s="87"/>
      <c r="AA345" s="87"/>
      <c r="AB345" s="87"/>
      <c r="AC345" s="87"/>
      <c r="AD345" s="87"/>
      <c r="AE345" s="87"/>
      <c r="AF345" s="87"/>
    </row>
    <row r="346" spans="10:32" s="41" customFormat="1" x14ac:dyDescent="0.15">
      <c r="J346" s="42"/>
      <c r="K346" s="42"/>
      <c r="Y346" s="87"/>
      <c r="Z346" s="87"/>
      <c r="AA346" s="87"/>
      <c r="AB346" s="87"/>
      <c r="AC346" s="87"/>
      <c r="AD346" s="87"/>
      <c r="AE346" s="87"/>
      <c r="AF346" s="87"/>
    </row>
    <row r="347" spans="10:32" s="41" customFormat="1" x14ac:dyDescent="0.15">
      <c r="J347" s="42"/>
      <c r="K347" s="42"/>
      <c r="Y347" s="87"/>
      <c r="Z347" s="87"/>
      <c r="AA347" s="87"/>
      <c r="AB347" s="87"/>
      <c r="AC347" s="87"/>
      <c r="AD347" s="87"/>
      <c r="AE347" s="87"/>
      <c r="AF347" s="87"/>
    </row>
    <row r="348" spans="10:32" s="41" customFormat="1" x14ac:dyDescent="0.15">
      <c r="J348" s="42"/>
      <c r="K348" s="42"/>
      <c r="Y348" s="87"/>
      <c r="Z348" s="87"/>
      <c r="AA348" s="87"/>
      <c r="AB348" s="87"/>
      <c r="AC348" s="87"/>
      <c r="AD348" s="87"/>
      <c r="AE348" s="87"/>
      <c r="AF348" s="87"/>
    </row>
    <row r="349" spans="10:32" s="41" customFormat="1" x14ac:dyDescent="0.15">
      <c r="J349" s="42"/>
      <c r="K349" s="42"/>
      <c r="Y349" s="87"/>
      <c r="Z349" s="87"/>
      <c r="AA349" s="87"/>
      <c r="AB349" s="87"/>
      <c r="AC349" s="87"/>
      <c r="AD349" s="87"/>
      <c r="AE349" s="87"/>
      <c r="AF349" s="87"/>
    </row>
    <row r="350" spans="10:32" s="41" customFormat="1" x14ac:dyDescent="0.15">
      <c r="J350" s="42"/>
      <c r="K350" s="42"/>
      <c r="Y350" s="87"/>
      <c r="Z350" s="87"/>
      <c r="AA350" s="87"/>
      <c r="AB350" s="87"/>
      <c r="AC350" s="87"/>
      <c r="AD350" s="87"/>
      <c r="AE350" s="87"/>
      <c r="AF350" s="87"/>
    </row>
    <row r="351" spans="10:32" s="41" customFormat="1" x14ac:dyDescent="0.15">
      <c r="J351" s="42"/>
      <c r="K351" s="42"/>
      <c r="Y351" s="87"/>
      <c r="Z351" s="87"/>
      <c r="AA351" s="87"/>
      <c r="AB351" s="87"/>
      <c r="AC351" s="87"/>
      <c r="AD351" s="87"/>
      <c r="AE351" s="87"/>
      <c r="AF351" s="87"/>
    </row>
    <row r="352" spans="10:32" s="41" customFormat="1" x14ac:dyDescent="0.15">
      <c r="J352" s="42"/>
      <c r="K352" s="42"/>
      <c r="Y352" s="87"/>
      <c r="Z352" s="87"/>
      <c r="AA352" s="87"/>
      <c r="AB352" s="87"/>
      <c r="AC352" s="87"/>
      <c r="AD352" s="87"/>
      <c r="AE352" s="87"/>
      <c r="AF352" s="87"/>
    </row>
    <row r="353" spans="10:32" s="41" customFormat="1" x14ac:dyDescent="0.15">
      <c r="J353" s="42"/>
      <c r="K353" s="42"/>
      <c r="Y353" s="87"/>
      <c r="Z353" s="87"/>
      <c r="AA353" s="87"/>
      <c r="AB353" s="87"/>
      <c r="AC353" s="87"/>
      <c r="AD353" s="87"/>
      <c r="AE353" s="87"/>
      <c r="AF353" s="87"/>
    </row>
    <row r="354" spans="10:32" s="41" customFormat="1" x14ac:dyDescent="0.15">
      <c r="J354" s="42"/>
      <c r="K354" s="42"/>
      <c r="Y354" s="87"/>
      <c r="Z354" s="87"/>
      <c r="AA354" s="87"/>
      <c r="AB354" s="87"/>
      <c r="AC354" s="87"/>
      <c r="AD354" s="87"/>
      <c r="AE354" s="87"/>
      <c r="AF354" s="87"/>
    </row>
    <row r="355" spans="10:32" s="41" customFormat="1" x14ac:dyDescent="0.15">
      <c r="J355" s="42"/>
      <c r="K355" s="42"/>
      <c r="Y355" s="87"/>
      <c r="Z355" s="87"/>
      <c r="AA355" s="87"/>
      <c r="AB355" s="87"/>
      <c r="AC355" s="87"/>
      <c r="AD355" s="87"/>
      <c r="AE355" s="87"/>
      <c r="AF355" s="87"/>
    </row>
    <row r="356" spans="10:32" s="41" customFormat="1" x14ac:dyDescent="0.15">
      <c r="J356" s="42"/>
      <c r="K356" s="42"/>
      <c r="Y356" s="87"/>
      <c r="Z356" s="87"/>
      <c r="AA356" s="87"/>
      <c r="AB356" s="87"/>
      <c r="AC356" s="87"/>
      <c r="AD356" s="87"/>
      <c r="AE356" s="87"/>
      <c r="AF356" s="87"/>
    </row>
    <row r="357" spans="10:32" s="41" customFormat="1" x14ac:dyDescent="0.15">
      <c r="J357" s="42"/>
      <c r="K357" s="42"/>
      <c r="Y357" s="87"/>
      <c r="Z357" s="87"/>
      <c r="AA357" s="87"/>
      <c r="AB357" s="87"/>
      <c r="AC357" s="87"/>
      <c r="AD357" s="87"/>
      <c r="AE357" s="87"/>
      <c r="AF357" s="87"/>
    </row>
    <row r="358" spans="10:32" s="41" customFormat="1" x14ac:dyDescent="0.15">
      <c r="J358" s="42"/>
      <c r="K358" s="42"/>
      <c r="Y358" s="87"/>
      <c r="Z358" s="87"/>
      <c r="AA358" s="87"/>
      <c r="AB358" s="87"/>
      <c r="AC358" s="87"/>
      <c r="AD358" s="87"/>
      <c r="AE358" s="87"/>
      <c r="AF358" s="87"/>
    </row>
    <row r="359" spans="10:32" s="41" customFormat="1" x14ac:dyDescent="0.15">
      <c r="J359" s="42"/>
      <c r="K359" s="42"/>
      <c r="Y359" s="87"/>
      <c r="Z359" s="87"/>
      <c r="AA359" s="87"/>
      <c r="AB359" s="87"/>
      <c r="AC359" s="87"/>
      <c r="AD359" s="87"/>
      <c r="AE359" s="87"/>
      <c r="AF359" s="87"/>
    </row>
    <row r="360" spans="10:32" s="41" customFormat="1" x14ac:dyDescent="0.15">
      <c r="J360" s="42"/>
      <c r="K360" s="42"/>
      <c r="Y360" s="87"/>
      <c r="Z360" s="87"/>
      <c r="AA360" s="87"/>
      <c r="AB360" s="87"/>
      <c r="AC360" s="87"/>
      <c r="AD360" s="87"/>
      <c r="AE360" s="87"/>
      <c r="AF360" s="87"/>
    </row>
    <row r="361" spans="10:32" s="41" customFormat="1" x14ac:dyDescent="0.15">
      <c r="J361" s="42"/>
      <c r="K361" s="42"/>
      <c r="Y361" s="87"/>
      <c r="Z361" s="87"/>
      <c r="AA361" s="87"/>
      <c r="AB361" s="87"/>
      <c r="AC361" s="87"/>
      <c r="AD361" s="87"/>
      <c r="AE361" s="87"/>
      <c r="AF361" s="87"/>
    </row>
    <row r="362" spans="10:32" s="41" customFormat="1" x14ac:dyDescent="0.15">
      <c r="J362" s="42"/>
      <c r="K362" s="42"/>
      <c r="Y362" s="87"/>
      <c r="Z362" s="87"/>
      <c r="AA362" s="87"/>
      <c r="AB362" s="87"/>
      <c r="AC362" s="87"/>
      <c r="AD362" s="87"/>
      <c r="AE362" s="87"/>
      <c r="AF362" s="87"/>
    </row>
    <row r="363" spans="10:32" s="41" customFormat="1" x14ac:dyDescent="0.15">
      <c r="J363" s="42"/>
      <c r="K363" s="42"/>
      <c r="Y363" s="87"/>
      <c r="Z363" s="87"/>
      <c r="AA363" s="87"/>
      <c r="AB363" s="87"/>
      <c r="AC363" s="87"/>
      <c r="AD363" s="87"/>
      <c r="AE363" s="87"/>
      <c r="AF363" s="87"/>
    </row>
    <row r="364" spans="10:32" s="41" customFormat="1" x14ac:dyDescent="0.15">
      <c r="J364" s="42"/>
      <c r="K364" s="42"/>
      <c r="Y364" s="87"/>
      <c r="Z364" s="87"/>
      <c r="AA364" s="87"/>
      <c r="AB364" s="87"/>
      <c r="AC364" s="87"/>
      <c r="AD364" s="87"/>
      <c r="AE364" s="87"/>
      <c r="AF364" s="87"/>
    </row>
    <row r="365" spans="10:32" s="41" customFormat="1" x14ac:dyDescent="0.15">
      <c r="J365" s="42"/>
      <c r="K365" s="42"/>
      <c r="Y365" s="87"/>
      <c r="Z365" s="87"/>
      <c r="AA365" s="87"/>
      <c r="AB365" s="87"/>
      <c r="AC365" s="87"/>
      <c r="AD365" s="87"/>
      <c r="AE365" s="87"/>
      <c r="AF365" s="87"/>
    </row>
    <row r="366" spans="10:32" s="41" customFormat="1" x14ac:dyDescent="0.15">
      <c r="J366" s="42"/>
      <c r="K366" s="42"/>
      <c r="Y366" s="87"/>
      <c r="Z366" s="87"/>
      <c r="AA366" s="87"/>
      <c r="AB366" s="87"/>
      <c r="AC366" s="87"/>
      <c r="AD366" s="87"/>
      <c r="AE366" s="87"/>
      <c r="AF366" s="87"/>
    </row>
    <row r="367" spans="10:32" s="41" customFormat="1" x14ac:dyDescent="0.15">
      <c r="J367" s="42"/>
      <c r="K367" s="42"/>
      <c r="Y367" s="87"/>
      <c r="Z367" s="87"/>
      <c r="AA367" s="87"/>
      <c r="AB367" s="87"/>
      <c r="AC367" s="87"/>
      <c r="AD367" s="87"/>
      <c r="AE367" s="87"/>
      <c r="AF367" s="87"/>
    </row>
    <row r="368" spans="10:32" s="41" customFormat="1" x14ac:dyDescent="0.15">
      <c r="J368" s="42"/>
      <c r="K368" s="42"/>
      <c r="Y368" s="87"/>
      <c r="Z368" s="87"/>
      <c r="AA368" s="87"/>
      <c r="AB368" s="87"/>
      <c r="AC368" s="87"/>
      <c r="AD368" s="87"/>
      <c r="AE368" s="87"/>
      <c r="AF368" s="87"/>
    </row>
    <row r="369" spans="10:32" s="41" customFormat="1" x14ac:dyDescent="0.15">
      <c r="J369" s="42"/>
      <c r="K369" s="42"/>
      <c r="Y369" s="87"/>
      <c r="Z369" s="87"/>
      <c r="AA369" s="87"/>
      <c r="AB369" s="87"/>
      <c r="AC369" s="87"/>
      <c r="AD369" s="87"/>
      <c r="AE369" s="87"/>
      <c r="AF369" s="87"/>
    </row>
    <row r="370" spans="10:32" s="41" customFormat="1" x14ac:dyDescent="0.15">
      <c r="J370" s="42"/>
      <c r="K370" s="42"/>
      <c r="Y370" s="87"/>
      <c r="Z370" s="87"/>
      <c r="AA370" s="87"/>
      <c r="AB370" s="87"/>
      <c r="AC370" s="87"/>
      <c r="AD370" s="87"/>
      <c r="AE370" s="87"/>
      <c r="AF370" s="87"/>
    </row>
    <row r="371" spans="10:32" s="41" customFormat="1" x14ac:dyDescent="0.15">
      <c r="J371" s="42"/>
      <c r="K371" s="42"/>
      <c r="Y371" s="87"/>
      <c r="Z371" s="87"/>
      <c r="AA371" s="87"/>
      <c r="AB371" s="87"/>
      <c r="AC371" s="87"/>
      <c r="AD371" s="87"/>
      <c r="AE371" s="87"/>
      <c r="AF371" s="87"/>
    </row>
    <row r="372" spans="10:32" s="41" customFormat="1" x14ac:dyDescent="0.15">
      <c r="J372" s="42"/>
      <c r="K372" s="42"/>
      <c r="Y372" s="87"/>
      <c r="Z372" s="87"/>
      <c r="AA372" s="87"/>
      <c r="AB372" s="87"/>
      <c r="AC372" s="87"/>
      <c r="AD372" s="87"/>
      <c r="AE372" s="87"/>
      <c r="AF372" s="87"/>
    </row>
    <row r="373" spans="10:32" s="41" customFormat="1" x14ac:dyDescent="0.15">
      <c r="J373" s="42"/>
      <c r="K373" s="42"/>
      <c r="Y373" s="87"/>
      <c r="Z373" s="87"/>
      <c r="AA373" s="87"/>
      <c r="AB373" s="87"/>
      <c r="AC373" s="87"/>
      <c r="AD373" s="87"/>
      <c r="AE373" s="87"/>
      <c r="AF373" s="87"/>
    </row>
    <row r="374" spans="10:32" s="41" customFormat="1" x14ac:dyDescent="0.15">
      <c r="J374" s="42"/>
      <c r="K374" s="42"/>
      <c r="Y374" s="87"/>
      <c r="Z374" s="87"/>
      <c r="AA374" s="87"/>
      <c r="AB374" s="87"/>
      <c r="AC374" s="87"/>
      <c r="AD374" s="87"/>
      <c r="AE374" s="87"/>
      <c r="AF374" s="87"/>
    </row>
    <row r="375" spans="10:32" s="41" customFormat="1" x14ac:dyDescent="0.15">
      <c r="J375" s="42"/>
      <c r="K375" s="42"/>
      <c r="Y375" s="87"/>
      <c r="Z375" s="87"/>
      <c r="AA375" s="87"/>
      <c r="AB375" s="87"/>
      <c r="AC375" s="87"/>
      <c r="AD375" s="87"/>
      <c r="AE375" s="87"/>
      <c r="AF375" s="87"/>
    </row>
    <row r="376" spans="10:32" s="41" customFormat="1" x14ac:dyDescent="0.15">
      <c r="J376" s="42"/>
      <c r="K376" s="42"/>
      <c r="Y376" s="87"/>
      <c r="Z376" s="87"/>
      <c r="AA376" s="87"/>
      <c r="AB376" s="87"/>
      <c r="AC376" s="87"/>
      <c r="AD376" s="87"/>
      <c r="AE376" s="87"/>
      <c r="AF376" s="87"/>
    </row>
    <row r="377" spans="10:32" s="41" customFormat="1" x14ac:dyDescent="0.15">
      <c r="J377" s="42"/>
      <c r="K377" s="42"/>
      <c r="Y377" s="87"/>
      <c r="Z377" s="87"/>
      <c r="AA377" s="87"/>
      <c r="AB377" s="87"/>
      <c r="AC377" s="87"/>
      <c r="AD377" s="87"/>
      <c r="AE377" s="87"/>
      <c r="AF377" s="87"/>
    </row>
    <row r="378" spans="10:32" s="41" customFormat="1" x14ac:dyDescent="0.15">
      <c r="J378" s="42"/>
      <c r="K378" s="42"/>
      <c r="Y378" s="87"/>
      <c r="Z378" s="87"/>
      <c r="AA378" s="87"/>
      <c r="AB378" s="87"/>
      <c r="AC378" s="87"/>
      <c r="AD378" s="87"/>
      <c r="AE378" s="87"/>
      <c r="AF378" s="87"/>
    </row>
    <row r="379" spans="10:32" s="41" customFormat="1" x14ac:dyDescent="0.15">
      <c r="J379" s="42"/>
      <c r="K379" s="42"/>
      <c r="Y379" s="87"/>
      <c r="Z379" s="87"/>
      <c r="AA379" s="87"/>
      <c r="AB379" s="87"/>
      <c r="AC379" s="87"/>
      <c r="AD379" s="87"/>
      <c r="AE379" s="87"/>
      <c r="AF379" s="87"/>
    </row>
    <row r="380" spans="10:32" s="41" customFormat="1" x14ac:dyDescent="0.15">
      <c r="J380" s="42"/>
      <c r="K380" s="42"/>
      <c r="Y380" s="87"/>
      <c r="Z380" s="87"/>
      <c r="AA380" s="87"/>
      <c r="AB380" s="87"/>
      <c r="AC380" s="87"/>
      <c r="AD380" s="87"/>
      <c r="AE380" s="87"/>
      <c r="AF380" s="87"/>
    </row>
  </sheetData>
  <phoneticPr fontId="2"/>
  <pageMargins left="0.78740157480314965" right="0.78740157480314965" top="0.78740157480314965" bottom="0.78740157480314965" header="0.51181102362204722" footer="0.51181102362204722"/>
  <pageSetup paperSize="9" firstPageNumber="8" orientation="landscape" useFirstPageNumber="1" r:id="rId1"/>
  <headerFooter alignWithMargins="0">
    <oddFooter>&amp;C-&amp;P--</oddFooter>
  </headerFooter>
  <colBreaks count="1" manualBreakCount="1">
    <brk id="12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M1:AT201"/>
  <sheetViews>
    <sheetView view="pageBreakPreview" zoomScale="80" zoomScaleNormal="75" zoomScaleSheetLayoutView="80" workbookViewId="0">
      <selection activeCell="R223" sqref="R223"/>
    </sheetView>
  </sheetViews>
  <sheetFormatPr defaultRowHeight="13.2" x14ac:dyDescent="0.2"/>
  <cols>
    <col min="1" max="13" width="9.109375" customWidth="1"/>
    <col min="14" max="15" width="10.109375" customWidth="1"/>
    <col min="16" max="16" width="11.21875" customWidth="1"/>
    <col min="17" max="17" width="11.77734375" hidden="1" customWidth="1"/>
    <col min="18" max="23" width="11.77734375" bestFit="1" customWidth="1"/>
  </cols>
  <sheetData>
    <row r="1" spans="13:46" x14ac:dyDescent="0.2">
      <c r="M1" t="str">
        <f>財政指標!$L$1</f>
        <v>那須町</v>
      </c>
      <c r="Q1" t="str">
        <f>歳入!B3</f>
        <v>８９（元）</v>
      </c>
      <c r="R1" t="str">
        <f>歳入!D3</f>
        <v>９１（H3）</v>
      </c>
      <c r="S1" t="str">
        <f>歳入!E3</f>
        <v>９２（H4）</v>
      </c>
      <c r="T1" t="str">
        <f>歳入!F3</f>
        <v>９３（H5）</v>
      </c>
      <c r="U1" t="str">
        <f>歳入!G3</f>
        <v>９４（H6）</v>
      </c>
      <c r="V1" t="str">
        <f>歳入!H3</f>
        <v>９５（H7）</v>
      </c>
      <c r="W1" t="str">
        <f>歳入!I3</f>
        <v>９６（H8）</v>
      </c>
      <c r="X1" t="str">
        <f>歳入!J3</f>
        <v>９７(H9）</v>
      </c>
      <c r="Y1" t="str">
        <f>歳入!K3</f>
        <v>９８(H10）</v>
      </c>
      <c r="Z1" t="str">
        <f>歳入!L3</f>
        <v>９９(H11）</v>
      </c>
      <c r="AA1" t="str">
        <f>歳入!M3</f>
        <v>００(H12）</v>
      </c>
      <c r="AB1" t="str">
        <f>歳入!N3</f>
        <v>０１(H13)</v>
      </c>
      <c r="AC1" t="str">
        <f>歳入!O3</f>
        <v>０２(H14）</v>
      </c>
      <c r="AD1" t="str">
        <f>歳入!P3</f>
        <v>０３(H15）</v>
      </c>
      <c r="AE1" t="str">
        <f>歳入!Q3</f>
        <v>０４(H16）</v>
      </c>
      <c r="AF1" t="str">
        <f>歳入!R3</f>
        <v>０５(H17）</v>
      </c>
      <c r="AG1" t="str">
        <f>歳入!S3</f>
        <v>０６(H18）</v>
      </c>
      <c r="AH1" t="str">
        <f>歳入!T3</f>
        <v>０７(H19）</v>
      </c>
      <c r="AI1" t="str">
        <f>歳入!U3</f>
        <v>０８(H20）</v>
      </c>
      <c r="AJ1" t="str">
        <f>歳入!V3</f>
        <v>０９(H21）</v>
      </c>
      <c r="AK1" t="str">
        <f>歳入!W3</f>
        <v>１０(H22)</v>
      </c>
      <c r="AL1" t="str">
        <f>歳入!X3</f>
        <v>１１(H23)</v>
      </c>
      <c r="AM1" t="str">
        <f>歳入!Y3</f>
        <v>１２(H24)</v>
      </c>
      <c r="AN1" t="str">
        <f>歳入!Z3</f>
        <v>１３(H25)</v>
      </c>
      <c r="AO1" t="str">
        <f>歳入!AA3</f>
        <v>１４(H26)</v>
      </c>
      <c r="AP1" t="str">
        <f>歳入!AB3</f>
        <v>１５(H27)</v>
      </c>
      <c r="AQ1" t="str">
        <f>歳入!AC3</f>
        <v>１６(H28)</v>
      </c>
      <c r="AR1" t="str">
        <f>歳入!AD3</f>
        <v>１7(H29)</v>
      </c>
      <c r="AS1" t="str">
        <f>歳入!AE3</f>
        <v>１８(H30)</v>
      </c>
      <c r="AT1" t="str">
        <f>歳入!AF3</f>
        <v>１９(R1)</v>
      </c>
    </row>
    <row r="2" spans="13:46" x14ac:dyDescent="0.2">
      <c r="P2" t="s">
        <v>138</v>
      </c>
      <c r="Q2" s="47">
        <f>歳入!B4</f>
        <v>0</v>
      </c>
      <c r="R2" s="47">
        <f>歳入!D4</f>
        <v>4249848</v>
      </c>
      <c r="S2" s="47">
        <f>歳入!E4</f>
        <v>4354382</v>
      </c>
      <c r="T2" s="47">
        <f>歳入!F4</f>
        <v>4575269</v>
      </c>
      <c r="U2" s="47">
        <f>歳入!G4</f>
        <v>4689877</v>
      </c>
      <c r="V2" s="47">
        <f>歳入!H4</f>
        <v>4963337</v>
      </c>
      <c r="W2" s="47">
        <f>歳入!I4</f>
        <v>5252319</v>
      </c>
      <c r="X2" s="47">
        <f>歳入!J4</f>
        <v>5168645</v>
      </c>
      <c r="Y2" s="47">
        <f>歳入!K4</f>
        <v>5100757</v>
      </c>
      <c r="Z2" s="47">
        <f>歳入!L4</f>
        <v>5248552</v>
      </c>
      <c r="AA2" s="47">
        <f>歳入!M4</f>
        <v>5086005</v>
      </c>
      <c r="AB2" s="47">
        <f>歳入!N4</f>
        <v>5126207</v>
      </c>
      <c r="AC2" s="47">
        <f>歳入!O4</f>
        <v>5146220</v>
      </c>
      <c r="AD2" s="47">
        <f>歳入!P4</f>
        <v>4851220</v>
      </c>
      <c r="AE2" s="47">
        <f>歳入!Q4</f>
        <v>5024163</v>
      </c>
      <c r="AF2" s="47">
        <f>歳入!R4</f>
        <v>5039241</v>
      </c>
      <c r="AG2" s="47">
        <f>歳入!S4</f>
        <v>5002575</v>
      </c>
      <c r="AH2" s="47">
        <f>歳入!T4</f>
        <v>5291718</v>
      </c>
      <c r="AI2" s="47">
        <f>歳入!U4</f>
        <v>5386815</v>
      </c>
      <c r="AJ2" s="47">
        <f>歳入!V4</f>
        <v>5264700</v>
      </c>
      <c r="AK2" s="47">
        <f>歳入!W4</f>
        <v>5194393</v>
      </c>
      <c r="AL2" s="47">
        <f>歳入!X4</f>
        <v>5112052</v>
      </c>
      <c r="AM2" s="47">
        <f>歳入!Y4</f>
        <v>5045913</v>
      </c>
      <c r="AN2" s="47">
        <f>歳入!Z4</f>
        <v>5024395</v>
      </c>
      <c r="AO2" s="47">
        <f>歳入!AA4</f>
        <v>5173669</v>
      </c>
      <c r="AP2" s="47">
        <f>歳入!AB4</f>
        <v>5000536</v>
      </c>
      <c r="AQ2" s="47">
        <f>歳入!AC4</f>
        <v>5096353</v>
      </c>
      <c r="AR2" s="47">
        <f>歳入!AD4</f>
        <v>5159849</v>
      </c>
      <c r="AS2" s="47">
        <f>歳入!AE4</f>
        <v>5105756</v>
      </c>
      <c r="AT2" s="47">
        <f>歳入!AF4</f>
        <v>5225118</v>
      </c>
    </row>
    <row r="3" spans="13:46" x14ac:dyDescent="0.2">
      <c r="P3" s="47" t="s">
        <v>173</v>
      </c>
      <c r="Q3" s="47">
        <f>歳入!B15</f>
        <v>0</v>
      </c>
      <c r="R3" s="47">
        <f>歳入!D15</f>
        <v>1614202</v>
      </c>
      <c r="S3" s="47">
        <f>歳入!E15</f>
        <v>1502234</v>
      </c>
      <c r="T3" s="47">
        <f>歳入!F15</f>
        <v>1460081</v>
      </c>
      <c r="U3" s="47">
        <f>歳入!G15</f>
        <v>1294082</v>
      </c>
      <c r="V3" s="47">
        <f>歳入!H15</f>
        <v>1403141</v>
      </c>
      <c r="W3" s="47">
        <f>歳入!I15</f>
        <v>1157781</v>
      </c>
      <c r="X3" s="47">
        <f>歳入!J15</f>
        <v>1160481</v>
      </c>
      <c r="Y3" s="47">
        <f>歳入!K15</f>
        <v>1660208</v>
      </c>
      <c r="Z3" s="47">
        <f>歳入!L15</f>
        <v>1669082</v>
      </c>
      <c r="AA3" s="47">
        <f>歳入!M15</f>
        <v>1873242</v>
      </c>
      <c r="AB3" s="47">
        <f>歳入!N15</f>
        <v>1455111</v>
      </c>
      <c r="AC3" s="47">
        <f>歳入!O15</f>
        <v>1189224</v>
      </c>
      <c r="AD3" s="47">
        <f>歳入!P15</f>
        <v>1103179</v>
      </c>
      <c r="AE3" s="47">
        <f>歳入!Q15</f>
        <v>1007424</v>
      </c>
      <c r="AF3" s="47">
        <f>歳入!R15</f>
        <v>1005150</v>
      </c>
      <c r="AG3" s="47">
        <f>歳入!S15</f>
        <v>1246722</v>
      </c>
      <c r="AH3" s="47">
        <f>歳入!T15</f>
        <v>1079210</v>
      </c>
      <c r="AI3" s="47">
        <f>歳入!U15</f>
        <v>1262568</v>
      </c>
      <c r="AJ3" s="47">
        <f>歳入!V15</f>
        <v>1510028</v>
      </c>
      <c r="AK3" s="47">
        <f>歳入!W15</f>
        <v>1541596</v>
      </c>
      <c r="AL3" s="47">
        <f>歳入!X15</f>
        <v>2079754</v>
      </c>
      <c r="AM3" s="47">
        <f>歳入!Y15</f>
        <v>1493241</v>
      </c>
      <c r="AN3" s="47">
        <f>歳入!Z15</f>
        <v>1537970</v>
      </c>
      <c r="AO3" s="47">
        <f>歳入!AA15</f>
        <v>1851509</v>
      </c>
      <c r="AP3" s="47">
        <f>歳入!AB15</f>
        <v>1813045</v>
      </c>
      <c r="AQ3" s="47">
        <f>歳入!AC15</f>
        <v>1682103</v>
      </c>
      <c r="AR3" s="47">
        <f>歳入!AD15</f>
        <v>1593815</v>
      </c>
      <c r="AS3" s="47">
        <f>歳入!AE15</f>
        <v>1577217</v>
      </c>
      <c r="AT3" s="47">
        <f>歳入!AF15</f>
        <v>1939213</v>
      </c>
    </row>
    <row r="4" spans="13:46" x14ac:dyDescent="0.2">
      <c r="P4" t="s">
        <v>139</v>
      </c>
      <c r="Q4" s="47">
        <f>歳入!B23</f>
        <v>0</v>
      </c>
      <c r="R4" s="47">
        <f>歳入!D23</f>
        <v>453412</v>
      </c>
      <c r="S4" s="47">
        <f>歳入!E23</f>
        <v>311121</v>
      </c>
      <c r="T4" s="47">
        <f>歳入!F23</f>
        <v>427682</v>
      </c>
      <c r="U4" s="47">
        <f>歳入!G23</f>
        <v>380851</v>
      </c>
      <c r="V4" s="47">
        <f>歳入!H23</f>
        <v>591160</v>
      </c>
      <c r="W4" s="47">
        <f>歳入!I23</f>
        <v>460205</v>
      </c>
      <c r="X4" s="47">
        <f>歳入!J23</f>
        <v>647813</v>
      </c>
      <c r="Y4" s="47">
        <f>歳入!K23</f>
        <v>804060</v>
      </c>
      <c r="Z4" s="47">
        <f>歳入!L23</f>
        <v>1228843</v>
      </c>
      <c r="AA4" s="47">
        <f>歳入!M23</f>
        <v>778226</v>
      </c>
      <c r="AB4" s="47">
        <f>歳入!N23</f>
        <v>701318</v>
      </c>
      <c r="AC4" s="47">
        <f>歳入!O23</f>
        <v>515840</v>
      </c>
      <c r="AD4" s="47">
        <f>歳入!P23</f>
        <v>420988</v>
      </c>
      <c r="AE4" s="47">
        <f>歳入!Q23</f>
        <v>292039</v>
      </c>
      <c r="AF4" s="47">
        <f>歳入!R23</f>
        <v>394273</v>
      </c>
      <c r="AG4" s="47">
        <f>歳入!S23</f>
        <v>476758</v>
      </c>
      <c r="AH4" s="47">
        <f>歳入!T23</f>
        <v>448146</v>
      </c>
      <c r="AI4" s="47">
        <f>歳入!U23</f>
        <v>489145</v>
      </c>
      <c r="AJ4" s="47">
        <f>歳入!V23</f>
        <v>1253816</v>
      </c>
      <c r="AK4" s="47">
        <f>歳入!W23</f>
        <v>1733466</v>
      </c>
      <c r="AL4" s="47">
        <f>歳入!X23</f>
        <v>1011451</v>
      </c>
      <c r="AM4" s="47">
        <f>歳入!Y23</f>
        <v>965744</v>
      </c>
      <c r="AN4" s="47">
        <f>歳入!Z23</f>
        <v>1836471</v>
      </c>
      <c r="AO4" s="47">
        <f>歳入!AA23</f>
        <v>4109863</v>
      </c>
      <c r="AP4" s="47">
        <f>歳入!AB23</f>
        <v>4071451</v>
      </c>
      <c r="AQ4" s="47">
        <f>歳入!AC23</f>
        <v>1838512</v>
      </c>
      <c r="AR4" s="47">
        <f>歳入!AD23</f>
        <v>981293</v>
      </c>
      <c r="AS4" s="47">
        <f>歳入!AE23</f>
        <v>713981</v>
      </c>
      <c r="AT4" s="47">
        <f>歳入!AF23</f>
        <v>853297</v>
      </c>
    </row>
    <row r="5" spans="13:46" x14ac:dyDescent="0.2">
      <c r="P5" t="s">
        <v>180</v>
      </c>
      <c r="Q5" s="47">
        <f>歳入!B29</f>
        <v>0</v>
      </c>
      <c r="R5" s="47">
        <f>歳入!D24</f>
        <v>624462</v>
      </c>
      <c r="S5" s="47">
        <f>歳入!E24</f>
        <v>808960</v>
      </c>
      <c r="T5" s="47">
        <f>歳入!F24</f>
        <v>993037</v>
      </c>
      <c r="U5" s="47">
        <f>歳入!G24</f>
        <v>958903</v>
      </c>
      <c r="V5" s="47">
        <f>歳入!H24</f>
        <v>1151840</v>
      </c>
      <c r="W5" s="47">
        <f>歳入!I24</f>
        <v>1597353</v>
      </c>
      <c r="X5" s="47">
        <f>歳入!J24</f>
        <v>1230992</v>
      </c>
      <c r="Y5" s="47">
        <f>歳入!K24</f>
        <v>1841027</v>
      </c>
      <c r="Z5" s="47">
        <f>歳入!L24</f>
        <v>7242396</v>
      </c>
      <c r="AA5" s="47">
        <f>歳入!M24</f>
        <v>3086735</v>
      </c>
      <c r="AB5" s="47">
        <f>歳入!N24</f>
        <v>1000967</v>
      </c>
      <c r="AC5" s="47">
        <f>歳入!O24</f>
        <v>786764</v>
      </c>
      <c r="AD5" s="47">
        <f>歳入!P24</f>
        <v>820802</v>
      </c>
      <c r="AE5" s="47">
        <f>歳入!Q24</f>
        <v>657802</v>
      </c>
      <c r="AF5" s="47">
        <f>歳入!R24</f>
        <v>651310</v>
      </c>
      <c r="AG5" s="47">
        <f>歳入!S24</f>
        <v>586040</v>
      </c>
      <c r="AH5" s="47">
        <f>歳入!T24</f>
        <v>507495</v>
      </c>
      <c r="AI5" s="47">
        <f>歳入!U24</f>
        <v>561846</v>
      </c>
      <c r="AJ5" s="47">
        <f>歳入!V24</f>
        <v>673433</v>
      </c>
      <c r="AK5" s="47">
        <f>歳入!W24</f>
        <v>866655</v>
      </c>
      <c r="AL5" s="47">
        <f>歳入!X24</f>
        <v>985258</v>
      </c>
      <c r="AM5" s="47">
        <f>歳入!Y24</f>
        <v>837665</v>
      </c>
      <c r="AN5" s="47">
        <f>歳入!Z24</f>
        <v>777910</v>
      </c>
      <c r="AO5" s="47">
        <f>歳入!AA24</f>
        <v>1172576</v>
      </c>
      <c r="AP5" s="47">
        <f>歳入!AB24</f>
        <v>891787</v>
      </c>
      <c r="AQ5" s="47">
        <f>歳入!AC24</f>
        <v>823074</v>
      </c>
      <c r="AR5" s="47">
        <f>歳入!AD24</f>
        <v>897250</v>
      </c>
      <c r="AS5" s="47">
        <f>歳入!AE24</f>
        <v>987717</v>
      </c>
      <c r="AT5" s="47">
        <f>歳入!AF24</f>
        <v>886209</v>
      </c>
    </row>
    <row r="6" spans="13:46" x14ac:dyDescent="0.2">
      <c r="P6" t="s">
        <v>140</v>
      </c>
      <c r="Q6" s="47">
        <f>歳入!B30</f>
        <v>0</v>
      </c>
      <c r="R6" s="47">
        <f>歳入!D30</f>
        <v>190000</v>
      </c>
      <c r="S6" s="47">
        <f>歳入!E30</f>
        <v>943900</v>
      </c>
      <c r="T6" s="47">
        <f>歳入!F30</f>
        <v>1005100</v>
      </c>
      <c r="U6" s="47">
        <f>歳入!G30</f>
        <v>507700</v>
      </c>
      <c r="V6" s="47">
        <f>歳入!H30</f>
        <v>1207800</v>
      </c>
      <c r="W6" s="47">
        <f>歳入!I30</f>
        <v>753200</v>
      </c>
      <c r="X6" s="47">
        <f>歳入!J30</f>
        <v>703100</v>
      </c>
      <c r="Y6" s="47">
        <f>歳入!K30</f>
        <v>1013500</v>
      </c>
      <c r="Z6" s="47">
        <f>歳入!L30</f>
        <v>1642900</v>
      </c>
      <c r="AA6" s="47">
        <f>歳入!M30</f>
        <v>1294900</v>
      </c>
      <c r="AB6" s="47">
        <f>歳入!N30</f>
        <v>1016000</v>
      </c>
      <c r="AC6" s="47">
        <f>歳入!O30</f>
        <v>1550096</v>
      </c>
      <c r="AD6" s="47">
        <f>歳入!P30</f>
        <v>1383300</v>
      </c>
      <c r="AE6" s="47">
        <f>歳入!Q30</f>
        <v>1270200</v>
      </c>
      <c r="AF6" s="47">
        <f>歳入!R30</f>
        <v>1901400</v>
      </c>
      <c r="AG6" s="47">
        <f>歳入!S30</f>
        <v>736100</v>
      </c>
      <c r="AH6" s="47">
        <f>歳入!T30</f>
        <v>593900</v>
      </c>
      <c r="AI6" s="47">
        <f>歳入!U30</f>
        <v>621200</v>
      </c>
      <c r="AJ6" s="47">
        <f>歳入!V30</f>
        <v>811700</v>
      </c>
      <c r="AK6" s="47">
        <f>歳入!W30</f>
        <v>1212700</v>
      </c>
      <c r="AL6" s="47">
        <f>歳入!X30</f>
        <v>1239800</v>
      </c>
      <c r="AM6" s="47">
        <f>歳入!Y30</f>
        <v>931900</v>
      </c>
      <c r="AN6" s="47">
        <f>歳入!Z30</f>
        <v>1061200</v>
      </c>
      <c r="AO6" s="47">
        <f>歳入!AA30</f>
        <v>1927300</v>
      </c>
      <c r="AP6" s="47">
        <f>歳入!AB30</f>
        <v>1291200</v>
      </c>
      <c r="AQ6" s="47">
        <f>歳入!AC30</f>
        <v>1203900</v>
      </c>
      <c r="AR6" s="47">
        <f>歳入!AD30</f>
        <v>1102200</v>
      </c>
      <c r="AS6" s="47">
        <f>歳入!AE30</f>
        <v>772900</v>
      </c>
      <c r="AT6" s="47">
        <f>歳入!AF30</f>
        <v>1060100</v>
      </c>
    </row>
    <row r="7" spans="13:46" x14ac:dyDescent="0.2">
      <c r="P7" s="72" t="str">
        <f>歳入!A33</f>
        <v>　 歳 入 合 計</v>
      </c>
      <c r="Q7" s="47">
        <f>歳入!B33</f>
        <v>0</v>
      </c>
      <c r="R7" s="47">
        <f>歳入!D33</f>
        <v>10014016</v>
      </c>
      <c r="S7" s="47">
        <f>歳入!E33</f>
        <v>10829186</v>
      </c>
      <c r="T7" s="47">
        <f>歳入!F33</f>
        <v>12108401</v>
      </c>
      <c r="U7" s="47">
        <f>歳入!G33</f>
        <v>10621710</v>
      </c>
      <c r="V7" s="47">
        <f>歳入!H33</f>
        <v>12223514</v>
      </c>
      <c r="W7" s="47">
        <f>歳入!I33</f>
        <v>12150203</v>
      </c>
      <c r="X7" s="47">
        <f>歳入!J33</f>
        <v>11698789</v>
      </c>
      <c r="Y7" s="47">
        <f>歳入!K33</f>
        <v>14043817</v>
      </c>
      <c r="Z7" s="47">
        <f>歳入!L33</f>
        <v>19792911</v>
      </c>
      <c r="AA7" s="47">
        <f>歳入!M33</f>
        <v>14742763</v>
      </c>
      <c r="AB7" s="47">
        <f>歳入!N33</f>
        <v>11863117</v>
      </c>
      <c r="AC7" s="47">
        <f>歳入!O33</f>
        <v>12028225</v>
      </c>
      <c r="AD7" s="47">
        <f>歳入!P33</f>
        <v>11046433</v>
      </c>
      <c r="AE7" s="47">
        <f>歳入!Q33</f>
        <v>10879367</v>
      </c>
      <c r="AF7" s="47">
        <f>歳入!R33</f>
        <v>11746929</v>
      </c>
      <c r="AG7" s="47">
        <f>歳入!S33</f>
        <v>10446338</v>
      </c>
      <c r="AH7" s="47">
        <f>歳入!T33</f>
        <v>10113840</v>
      </c>
      <c r="AI7" s="47">
        <f>歳入!U33</f>
        <v>10347227</v>
      </c>
      <c r="AJ7" s="47">
        <f>歳入!V33</f>
        <v>11528384</v>
      </c>
      <c r="AK7" s="47">
        <f>歳入!W33</f>
        <v>12650350</v>
      </c>
      <c r="AL7" s="47">
        <f>歳入!X33</f>
        <v>12756744</v>
      </c>
      <c r="AM7" s="47">
        <f>歳入!Y33</f>
        <v>11811543</v>
      </c>
      <c r="AN7" s="47">
        <f>歳入!Z33</f>
        <v>12740983</v>
      </c>
      <c r="AO7" s="47">
        <f>歳入!AA33</f>
        <v>16810955</v>
      </c>
      <c r="AP7" s="47">
        <f>歳入!AB33</f>
        <v>16247693</v>
      </c>
      <c r="AQ7" s="47">
        <f>歳入!AC33</f>
        <v>14387141</v>
      </c>
      <c r="AR7" s="47">
        <f>歳入!AD33</f>
        <v>13235347</v>
      </c>
      <c r="AS7" s="47">
        <f>歳入!AE33</f>
        <v>12289710</v>
      </c>
      <c r="AT7" s="47">
        <f>歳入!AF33</f>
        <v>13547323</v>
      </c>
    </row>
    <row r="40" spans="13:46" x14ac:dyDescent="0.2">
      <c r="M40" s="39" t="str">
        <f>財政指標!$L$1</f>
        <v>那須町</v>
      </c>
    </row>
    <row r="41" spans="13:46" x14ac:dyDescent="0.2">
      <c r="Q41" t="str">
        <f>税!B3</f>
        <v>８９（元）</v>
      </c>
      <c r="R41" t="str">
        <f>税!D3</f>
        <v>９１（H3）</v>
      </c>
      <c r="S41" t="str">
        <f>税!E3</f>
        <v>９２（H4）</v>
      </c>
      <c r="T41" t="str">
        <f>税!F3</f>
        <v>９３（H5）</v>
      </c>
      <c r="U41" t="str">
        <f>税!G3</f>
        <v>９４（H6）</v>
      </c>
      <c r="V41" t="str">
        <f>税!H3</f>
        <v>９５（H7）</v>
      </c>
      <c r="W41" t="str">
        <f>税!I3</f>
        <v>９６（H8）</v>
      </c>
      <c r="X41" t="str">
        <f>税!J3</f>
        <v>９７（H9）</v>
      </c>
      <c r="Y41" t="str">
        <f>税!K3</f>
        <v>９８(H10)</v>
      </c>
      <c r="Z41" t="str">
        <f>税!L3</f>
        <v>９９(H11)</v>
      </c>
      <c r="AA41" t="str">
        <f>税!M3</f>
        <v>００(H12)</v>
      </c>
      <c r="AB41" t="str">
        <f>税!N3</f>
        <v>０１(H13)</v>
      </c>
      <c r="AC41" t="str">
        <f>税!O3</f>
        <v>０２(H14）</v>
      </c>
      <c r="AD41" t="str">
        <f>税!P3</f>
        <v>０３(H15）</v>
      </c>
      <c r="AE41" t="str">
        <f>税!Q3</f>
        <v>０４(H16）</v>
      </c>
      <c r="AF41" t="str">
        <f>税!R3</f>
        <v>０５(H17）</v>
      </c>
      <c r="AG41" t="str">
        <f>税!S3</f>
        <v>０６(H18）</v>
      </c>
      <c r="AH41" t="str">
        <f>税!T3</f>
        <v>０７(H19）</v>
      </c>
      <c r="AI41" t="str">
        <f>税!U3</f>
        <v>０８(H20）</v>
      </c>
      <c r="AJ41" t="str">
        <f>税!V3</f>
        <v>０９(H21）</v>
      </c>
      <c r="AK41" t="str">
        <f>税!W3</f>
        <v>１０(H22)</v>
      </c>
      <c r="AL41" t="str">
        <f>税!X3</f>
        <v>１１(H23)</v>
      </c>
      <c r="AM41" t="str">
        <f>税!Y3</f>
        <v>１２(H24)</v>
      </c>
      <c r="AN41" t="str">
        <f>税!Z3</f>
        <v>１３(H25)</v>
      </c>
      <c r="AO41" t="str">
        <f>税!AA3</f>
        <v>１４(H26)</v>
      </c>
      <c r="AP41" t="str">
        <f>税!AB3</f>
        <v>１５(H27)</v>
      </c>
      <c r="AQ41" t="str">
        <f>税!AC3</f>
        <v>１６(H28)</v>
      </c>
      <c r="AR41" t="str">
        <f>税!AD3</f>
        <v>１７(H29)</v>
      </c>
      <c r="AS41" t="str">
        <f>税!AE3</f>
        <v>１８(H30)</v>
      </c>
      <c r="AT41" t="str">
        <f>税!AF3</f>
        <v>１９(R1)</v>
      </c>
    </row>
    <row r="42" spans="13:46" x14ac:dyDescent="0.2">
      <c r="P42" t="s">
        <v>142</v>
      </c>
      <c r="Q42">
        <f>税!B4</f>
        <v>0</v>
      </c>
      <c r="R42" s="47">
        <f>税!D4</f>
        <v>1334890</v>
      </c>
      <c r="S42" s="47">
        <f>税!E4</f>
        <v>1355573</v>
      </c>
      <c r="T42" s="47">
        <f>税!F4</f>
        <v>1333700</v>
      </c>
      <c r="U42" s="47">
        <f>税!G4</f>
        <v>1179400</v>
      </c>
      <c r="V42" s="47">
        <f>税!H4</f>
        <v>1231551</v>
      </c>
      <c r="W42" s="47">
        <f>税!I4</f>
        <v>1259621</v>
      </c>
      <c r="X42" s="47">
        <f>税!J4</f>
        <v>1228313</v>
      </c>
      <c r="Y42" s="47">
        <f>税!K4</f>
        <v>1095774</v>
      </c>
      <c r="Z42" s="47">
        <f>税!L4</f>
        <v>1037337</v>
      </c>
      <c r="AA42" s="47">
        <f>税!M4</f>
        <v>1057452</v>
      </c>
      <c r="AB42" s="47">
        <f>税!N4</f>
        <v>1049470</v>
      </c>
      <c r="AC42" s="47">
        <f>税!O4</f>
        <v>1032246</v>
      </c>
      <c r="AD42" s="47">
        <f>税!P4</f>
        <v>942907</v>
      </c>
      <c r="AE42" s="47">
        <f>税!Q4</f>
        <v>1055326</v>
      </c>
      <c r="AF42" s="47">
        <f>税!R4</f>
        <v>983314</v>
      </c>
      <c r="AG42" s="47">
        <f>税!S4</f>
        <v>1133060</v>
      </c>
      <c r="AH42" s="47">
        <f>税!T4</f>
        <v>1335344</v>
      </c>
      <c r="AI42" s="47">
        <f>税!U4</f>
        <v>1344875</v>
      </c>
      <c r="AJ42" s="47">
        <f>税!V4</f>
        <v>1321098</v>
      </c>
      <c r="AK42" s="47">
        <f>税!W4</f>
        <v>1233321</v>
      </c>
      <c r="AL42" s="47">
        <f>税!X4</f>
        <v>1224152</v>
      </c>
      <c r="AM42" s="47">
        <f>税!Y4</f>
        <v>1282510</v>
      </c>
      <c r="AN42" s="47">
        <f>税!Z4</f>
        <v>1280117</v>
      </c>
      <c r="AO42" s="47">
        <f>税!AA4</f>
        <v>1360202</v>
      </c>
      <c r="AP42" s="47">
        <f>税!AB4</f>
        <v>1312406</v>
      </c>
      <c r="AQ42" s="47">
        <f>税!AC4</f>
        <v>1287792</v>
      </c>
      <c r="AR42" s="47">
        <f>税!AD4</f>
        <v>1294758</v>
      </c>
      <c r="AS42" s="47">
        <f>税!AE4</f>
        <v>1324266</v>
      </c>
      <c r="AT42" s="47">
        <f>税!AF4</f>
        <v>1352777</v>
      </c>
    </row>
    <row r="43" spans="13:46" x14ac:dyDescent="0.2">
      <c r="P43" t="s">
        <v>143</v>
      </c>
      <c r="Q43">
        <f>税!B9</f>
        <v>0</v>
      </c>
      <c r="R43" s="47">
        <f>税!D9</f>
        <v>2018081</v>
      </c>
      <c r="S43" s="47">
        <f>税!E9</f>
        <v>2198664</v>
      </c>
      <c r="T43" s="47">
        <f>税!F9</f>
        <v>2468919</v>
      </c>
      <c r="U43" s="47">
        <f>税!G9</f>
        <v>2705008</v>
      </c>
      <c r="V43" s="47">
        <f>税!H9</f>
        <v>2976714</v>
      </c>
      <c r="W43" s="47">
        <f>税!I9</f>
        <v>3170920</v>
      </c>
      <c r="X43" s="47">
        <f>税!J9</f>
        <v>3234314</v>
      </c>
      <c r="Y43" s="47">
        <f>税!K9</f>
        <v>3368054</v>
      </c>
      <c r="Z43" s="47">
        <f>税!L9</f>
        <v>3552992</v>
      </c>
      <c r="AA43" s="47">
        <f>税!M9</f>
        <v>3403834</v>
      </c>
      <c r="AB43" s="47">
        <f>税!N9</f>
        <v>3483451</v>
      </c>
      <c r="AC43" s="47">
        <f>税!O9</f>
        <v>3558335</v>
      </c>
      <c r="AD43" s="47">
        <f>税!P9</f>
        <v>3452003</v>
      </c>
      <c r="AE43" s="47">
        <f>税!Q9</f>
        <v>3507346</v>
      </c>
      <c r="AF43" s="47">
        <f>税!R9</f>
        <v>3601528</v>
      </c>
      <c r="AG43" s="47">
        <f>税!S9</f>
        <v>3420083</v>
      </c>
      <c r="AH43" s="47">
        <f>税!T9</f>
        <v>3503809</v>
      </c>
      <c r="AI43" s="47">
        <f>税!U9</f>
        <v>3594555</v>
      </c>
      <c r="AJ43" s="47">
        <f>税!V9</f>
        <v>3520340</v>
      </c>
      <c r="AK43" s="47">
        <f>税!W9</f>
        <v>3539685</v>
      </c>
      <c r="AL43" s="47">
        <f>税!X9</f>
        <v>3499027</v>
      </c>
      <c r="AM43" s="47">
        <f>税!Y9</f>
        <v>3337737</v>
      </c>
      <c r="AN43" s="47">
        <f>税!Z9</f>
        <v>3287613</v>
      </c>
      <c r="AO43" s="47">
        <f>税!AA9</f>
        <v>3356957</v>
      </c>
      <c r="AP43" s="47">
        <f>税!AB9</f>
        <v>3227040</v>
      </c>
      <c r="AQ43" s="47">
        <f>税!AC9</f>
        <v>3344456</v>
      </c>
      <c r="AR43" s="47">
        <f>税!AD9</f>
        <v>3412947</v>
      </c>
      <c r="AS43" s="47">
        <f>税!AE9</f>
        <v>3332407</v>
      </c>
      <c r="AT43" s="47">
        <f>税!AF9</f>
        <v>3412108</v>
      </c>
    </row>
    <row r="44" spans="13:46" x14ac:dyDescent="0.2">
      <c r="P44" t="s">
        <v>144</v>
      </c>
      <c r="Q44">
        <f>税!B12</f>
        <v>0</v>
      </c>
      <c r="R44" s="47">
        <f>税!D12</f>
        <v>160999</v>
      </c>
      <c r="S44" s="47">
        <f>税!E12</f>
        <v>156801</v>
      </c>
      <c r="T44" s="47">
        <f>税!F12</f>
        <v>152752</v>
      </c>
      <c r="U44" s="47">
        <f>税!G12</f>
        <v>156329</v>
      </c>
      <c r="V44" s="47">
        <f>税!H12</f>
        <v>155545</v>
      </c>
      <c r="W44" s="47">
        <f>税!I12</f>
        <v>152706</v>
      </c>
      <c r="X44" s="47">
        <f>税!J12</f>
        <v>182020</v>
      </c>
      <c r="Y44" s="47">
        <f>税!K12</f>
        <v>183452</v>
      </c>
      <c r="Z44" s="47">
        <f>税!L12</f>
        <v>204736</v>
      </c>
      <c r="AA44" s="47">
        <f>税!M12</f>
        <v>201655</v>
      </c>
      <c r="AB44" s="47">
        <f>税!N12</f>
        <v>194505</v>
      </c>
      <c r="AC44" s="47">
        <f>税!O12</f>
        <v>188515</v>
      </c>
      <c r="AD44" s="47">
        <f>税!P12</f>
        <v>192265</v>
      </c>
      <c r="AE44" s="47">
        <f>税!Q12</f>
        <v>193904</v>
      </c>
      <c r="AF44" s="47">
        <f>税!R12</f>
        <v>188831</v>
      </c>
      <c r="AG44" s="47">
        <f>税!S12</f>
        <v>189908</v>
      </c>
      <c r="AH44" s="47">
        <f>税!T12</f>
        <v>191429</v>
      </c>
      <c r="AI44" s="47">
        <f>税!U12</f>
        <v>174823</v>
      </c>
      <c r="AJ44" s="47">
        <f>税!V12</f>
        <v>159757</v>
      </c>
      <c r="AK44" s="47">
        <f>税!W12</f>
        <v>164300</v>
      </c>
      <c r="AL44" s="47">
        <f>税!X12</f>
        <v>187652</v>
      </c>
      <c r="AM44" s="47">
        <f>税!Y12</f>
        <v>181220</v>
      </c>
      <c r="AN44" s="47">
        <f>税!Z12</f>
        <v>202240</v>
      </c>
      <c r="AO44" s="47">
        <f>税!AA12</f>
        <v>195121</v>
      </c>
      <c r="AP44" s="47">
        <f>税!AB12</f>
        <v>193281</v>
      </c>
      <c r="AQ44" s="47">
        <f>税!AC12</f>
        <v>177582</v>
      </c>
      <c r="AR44" s="47">
        <f>税!AD12</f>
        <v>167097</v>
      </c>
      <c r="AS44" s="47">
        <f>税!AE12</f>
        <v>162068</v>
      </c>
      <c r="AT44" s="47">
        <f>税!AF12</f>
        <v>166039</v>
      </c>
    </row>
    <row r="45" spans="13:46" x14ac:dyDescent="0.2">
      <c r="P45" t="s">
        <v>141</v>
      </c>
      <c r="Q45">
        <f>税!B22</f>
        <v>0</v>
      </c>
      <c r="R45" s="47">
        <f>税!D22</f>
        <v>4249848</v>
      </c>
      <c r="S45" s="47">
        <f>税!E22</f>
        <v>4354382</v>
      </c>
      <c r="T45" s="47">
        <f>税!F22</f>
        <v>4575269</v>
      </c>
      <c r="U45" s="47">
        <f>税!G22</f>
        <v>4689877</v>
      </c>
      <c r="V45" s="47">
        <f>税!H22</f>
        <v>4963337</v>
      </c>
      <c r="W45" s="47">
        <f>税!I22</f>
        <v>5252319</v>
      </c>
      <c r="X45" s="47">
        <f>税!J22</f>
        <v>5168645</v>
      </c>
      <c r="Y45" s="47">
        <f>税!K22</f>
        <v>5100757</v>
      </c>
      <c r="Z45" s="47">
        <f>税!L22</f>
        <v>5248552</v>
      </c>
      <c r="AA45" s="47">
        <f>税!M22</f>
        <v>5086005</v>
      </c>
      <c r="AB45" s="47">
        <f>税!N22</f>
        <v>5126207</v>
      </c>
      <c r="AC45" s="47">
        <f>税!O22</f>
        <v>5146220</v>
      </c>
      <c r="AD45" s="47">
        <f>税!P22</f>
        <v>4851220</v>
      </c>
      <c r="AE45" s="47">
        <f>税!Q22</f>
        <v>5024163</v>
      </c>
      <c r="AF45" s="47">
        <f>税!R22</f>
        <v>5039241</v>
      </c>
      <c r="AG45" s="47">
        <f>税!S22</f>
        <v>5002575</v>
      </c>
      <c r="AH45" s="47">
        <f>税!T22</f>
        <v>5291718</v>
      </c>
      <c r="AI45" s="47">
        <f>税!U22</f>
        <v>5387015</v>
      </c>
      <c r="AJ45" s="47">
        <f>税!V22</f>
        <v>5264900</v>
      </c>
      <c r="AK45" s="47">
        <f>税!W22</f>
        <v>5194593</v>
      </c>
      <c r="AL45" s="47">
        <f>税!X22</f>
        <v>5112252</v>
      </c>
      <c r="AM45" s="47">
        <f>税!Y22</f>
        <v>5046113</v>
      </c>
      <c r="AN45" s="47">
        <f>税!Z22</f>
        <v>5024595</v>
      </c>
      <c r="AO45" s="47">
        <f>税!AA22</f>
        <v>5173869</v>
      </c>
      <c r="AP45" s="47">
        <f>税!AB22</f>
        <v>5000736</v>
      </c>
      <c r="AQ45" s="47">
        <f>税!AC22</f>
        <v>5096553</v>
      </c>
      <c r="AR45" s="47">
        <f>税!AD22</f>
        <v>5160049</v>
      </c>
      <c r="AS45" s="47">
        <f>税!AE22</f>
        <v>5105956</v>
      </c>
      <c r="AT45" s="47">
        <f>税!AF22</f>
        <v>5225318</v>
      </c>
    </row>
    <row r="79" spans="13:13" x14ac:dyDescent="0.2">
      <c r="M79" s="39" t="str">
        <f>財政指標!$L$1</f>
        <v>那須町</v>
      </c>
    </row>
    <row r="81" spans="16:46" x14ac:dyDescent="0.2">
      <c r="P81">
        <f>'歳出（性質別）'!A3</f>
        <v>0</v>
      </c>
      <c r="Q81" t="str">
        <f>'歳出（性質別）'!B3</f>
        <v>８９（元）</v>
      </c>
      <c r="R81" t="str">
        <f>'歳出（性質別）'!D3</f>
        <v>９１（H3）</v>
      </c>
      <c r="S81" t="str">
        <f>'歳出（性質別）'!E3</f>
        <v>９２（H4）</v>
      </c>
      <c r="T81" t="str">
        <f>'歳出（性質別）'!F3</f>
        <v>９３（H5）</v>
      </c>
      <c r="U81" t="str">
        <f>'歳出（性質別）'!G3</f>
        <v>９４（H6）</v>
      </c>
      <c r="V81" t="str">
        <f>'歳出（性質別）'!H3</f>
        <v>９５（H7）</v>
      </c>
      <c r="W81" t="str">
        <f>'歳出（性質別）'!I3</f>
        <v>９６（H8）</v>
      </c>
      <c r="X81" t="str">
        <f>'歳出（性質別）'!J3</f>
        <v>９７(H9）</v>
      </c>
      <c r="Y81" t="str">
        <f>'歳出（性質別）'!K3</f>
        <v>９８(H10）</v>
      </c>
      <c r="Z81" t="str">
        <f>'歳出（性質別）'!L3</f>
        <v>９９(H11)</v>
      </c>
      <c r="AA81" t="str">
        <f>'歳出（性質別）'!M3</f>
        <v>００(H12)</v>
      </c>
      <c r="AB81" t="str">
        <f>'歳出（性質別）'!N3</f>
        <v>０１(H13)</v>
      </c>
      <c r="AC81" t="str">
        <f>'歳出（性質別）'!O3</f>
        <v>０２(H14）</v>
      </c>
      <c r="AD81" t="str">
        <f>'歳出（性質別）'!P3</f>
        <v>０３(H15）</v>
      </c>
      <c r="AE81" t="str">
        <f>'歳出（性質別）'!Q3</f>
        <v>０４(H16）</v>
      </c>
      <c r="AF81" t="str">
        <f>'歳出（性質別）'!R3</f>
        <v>０５(H17）</v>
      </c>
      <c r="AG81" t="str">
        <f>'歳出（性質別）'!S3</f>
        <v>０６(H18）</v>
      </c>
      <c r="AH81" t="str">
        <f>'歳出（性質別）'!T3</f>
        <v>０７(H19）</v>
      </c>
      <c r="AI81" t="str">
        <f>'歳出（性質別）'!U3</f>
        <v>０８(H20）</v>
      </c>
      <c r="AJ81" t="str">
        <f>'歳出（性質別）'!V3</f>
        <v>０９(H21）</v>
      </c>
      <c r="AK81" t="str">
        <f>'歳出（性質別）'!W3</f>
        <v>１０(H22)</v>
      </c>
      <c r="AL81" t="str">
        <f>'歳出（性質別）'!X3</f>
        <v>１１(H23)</v>
      </c>
      <c r="AM81" t="str">
        <f>'歳出（性質別）'!Y3</f>
        <v>１２(H24)</v>
      </c>
      <c r="AN81" t="str">
        <f>'歳出（性質別）'!Z3</f>
        <v>１３(H25)</v>
      </c>
      <c r="AO81" t="str">
        <f>'歳出（性質別）'!AA3</f>
        <v>１４(H26)</v>
      </c>
      <c r="AP81" t="str">
        <f>'歳出（性質別）'!AB3</f>
        <v>１５(H27)</v>
      </c>
      <c r="AQ81" t="str">
        <f>'歳出（性質別）'!AC3</f>
        <v>１６(H28)</v>
      </c>
      <c r="AR81" t="str">
        <f>'歳出（性質別）'!AD3</f>
        <v>１７(H29)</v>
      </c>
      <c r="AS81" t="str">
        <f>'歳出（性質別）'!AE3</f>
        <v>１８(H30)</v>
      </c>
      <c r="AT81" t="str">
        <f>'歳出（性質別）'!AF3</f>
        <v>１９(R1)</v>
      </c>
    </row>
    <row r="82" spans="16:46" x14ac:dyDescent="0.2">
      <c r="P82" t="s">
        <v>147</v>
      </c>
      <c r="Q82">
        <f>'歳出（性質別）'!B4</f>
        <v>0</v>
      </c>
      <c r="R82" s="47">
        <f>'歳出（性質別）'!D4</f>
        <v>2274602</v>
      </c>
      <c r="S82" s="47">
        <f>'歳出（性質別）'!E4</f>
        <v>2385933</v>
      </c>
      <c r="T82" s="47">
        <f>'歳出（性質別）'!F4</f>
        <v>2465885</v>
      </c>
      <c r="U82" s="47">
        <f>'歳出（性質別）'!G4</f>
        <v>2542024</v>
      </c>
      <c r="V82" s="47">
        <f>'歳出（性質別）'!H4</f>
        <v>2584710</v>
      </c>
      <c r="W82" s="47">
        <f>'歳出（性質別）'!I4</f>
        <v>2717065</v>
      </c>
      <c r="X82" s="47">
        <f>'歳出（性質別）'!J4</f>
        <v>2719478</v>
      </c>
      <c r="Y82" s="47">
        <f>'歳出（性質別）'!K4</f>
        <v>2805215</v>
      </c>
      <c r="Z82" s="47">
        <f>'歳出（性質別）'!L4</f>
        <v>2729419</v>
      </c>
      <c r="AA82" s="47">
        <f>'歳出（性質別）'!M4</f>
        <v>2731245</v>
      </c>
      <c r="AB82" s="47">
        <f>'歳出（性質別）'!N4</f>
        <v>2758444</v>
      </c>
      <c r="AC82" s="47">
        <f>'歳出（性質別）'!O4</f>
        <v>2753810</v>
      </c>
      <c r="AD82" s="47">
        <f>'歳出（性質別）'!P4</f>
        <v>2679584</v>
      </c>
      <c r="AE82" s="47">
        <f>'歳出（性質別）'!Q4</f>
        <v>2609566</v>
      </c>
      <c r="AF82" s="47">
        <f>'歳出（性質別）'!R4</f>
        <v>2517166</v>
      </c>
      <c r="AG82" s="47">
        <f>'歳出（性質別）'!S4</f>
        <v>2484082</v>
      </c>
      <c r="AH82" s="47">
        <f>'歳出（性質別）'!T4</f>
        <v>2463800</v>
      </c>
      <c r="AI82" s="47">
        <f>'歳出（性質別）'!U4</f>
        <v>2359828</v>
      </c>
      <c r="AJ82" s="47">
        <f>'歳出（性質別）'!V4</f>
        <v>2271567</v>
      </c>
      <c r="AK82" s="47">
        <f>'歳出（性質別）'!W4</f>
        <v>2221405</v>
      </c>
      <c r="AL82" s="47">
        <f>'歳出（性質別）'!X4</f>
        <v>2198545</v>
      </c>
      <c r="AM82" s="47">
        <f>'歳出（性質別）'!Y4</f>
        <v>2108540</v>
      </c>
      <c r="AN82" s="47">
        <f>'歳出（性質別）'!Z4</f>
        <v>2060665</v>
      </c>
      <c r="AO82" s="47">
        <f>'歳出（性質別）'!AA4</f>
        <v>2116013</v>
      </c>
      <c r="AP82" s="47">
        <f>'歳出（性質別）'!AB4</f>
        <v>2122012</v>
      </c>
      <c r="AQ82" s="47">
        <f>'歳出（性質別）'!AC4</f>
        <v>2063024</v>
      </c>
      <c r="AR82" s="47">
        <f>'歳出（性質別）'!AD4</f>
        <v>2055042</v>
      </c>
      <c r="AS82" s="47">
        <f>'歳出（性質別）'!AE4</f>
        <v>2020075</v>
      </c>
      <c r="AT82" s="47">
        <f>'歳出（性質別）'!AF4</f>
        <v>2059641</v>
      </c>
    </row>
    <row r="83" spans="16:46" x14ac:dyDescent="0.2">
      <c r="P83" t="s">
        <v>148</v>
      </c>
      <c r="Q83">
        <f>'歳出（性質別）'!B6</f>
        <v>0</v>
      </c>
      <c r="R83" s="47">
        <f>'歳出（性質別）'!D6</f>
        <v>136794</v>
      </c>
      <c r="S83" s="47">
        <f>'歳出（性質別）'!E6</f>
        <v>159550</v>
      </c>
      <c r="T83" s="47">
        <f>'歳出（性質別）'!F6</f>
        <v>159070</v>
      </c>
      <c r="U83" s="47">
        <f>'歳出（性質別）'!G6</f>
        <v>157228</v>
      </c>
      <c r="V83" s="47">
        <f>'歳出（性質別）'!H6</f>
        <v>417158</v>
      </c>
      <c r="W83" s="47">
        <f>'歳出（性質別）'!I6</f>
        <v>465090</v>
      </c>
      <c r="X83" s="47">
        <f>'歳出（性質別）'!J6</f>
        <v>508634</v>
      </c>
      <c r="Y83" s="47">
        <f>'歳出（性質別）'!K6</f>
        <v>590168</v>
      </c>
      <c r="Z83" s="47">
        <f>'歳出（性質別）'!L6</f>
        <v>584166</v>
      </c>
      <c r="AA83" s="47">
        <f>'歳出（性質別）'!M6</f>
        <v>364514</v>
      </c>
      <c r="AB83" s="47">
        <f>'歳出（性質別）'!N6</f>
        <v>428093</v>
      </c>
      <c r="AC83" s="47">
        <f>'歳出（性質別）'!O6</f>
        <v>444758</v>
      </c>
      <c r="AD83" s="47">
        <f>'歳出（性質別）'!P6</f>
        <v>596137</v>
      </c>
      <c r="AE83" s="47">
        <f>'歳出（性質別）'!Q6</f>
        <v>634824</v>
      </c>
      <c r="AF83" s="47">
        <f>'歳出（性質別）'!R6</f>
        <v>702078</v>
      </c>
      <c r="AG83" s="47">
        <f>'歳出（性質別）'!S6</f>
        <v>722479</v>
      </c>
      <c r="AH83" s="47">
        <f>'歳出（性質別）'!T6</f>
        <v>775821</v>
      </c>
      <c r="AI83" s="47">
        <f>'歳出（性質別）'!U6</f>
        <v>816567</v>
      </c>
      <c r="AJ83" s="47">
        <f>'歳出（性質別）'!V6</f>
        <v>914566</v>
      </c>
      <c r="AK83" s="47">
        <f>'歳出（性質別）'!W6</f>
        <v>1221590</v>
      </c>
      <c r="AL83" s="47">
        <f>'歳出（性質別）'!X6</f>
        <v>1296961</v>
      </c>
      <c r="AM83" s="47">
        <f>'歳出（性質別）'!Y6</f>
        <v>1253107</v>
      </c>
      <c r="AN83" s="47">
        <f>'歳出（性質別）'!Z6</f>
        <v>1206821</v>
      </c>
      <c r="AO83" s="47">
        <f>'歳出（性質別）'!AA6</f>
        <v>1259304</v>
      </c>
      <c r="AP83" s="47">
        <f>'歳出（性質別）'!AB6</f>
        <v>1348630</v>
      </c>
      <c r="AQ83" s="47">
        <f>'歳出（性質別）'!AC6</f>
        <v>1425114</v>
      </c>
      <c r="AR83" s="47">
        <f>'歳出（性質別）'!AD6</f>
        <v>1481066</v>
      </c>
      <c r="AS83" s="47">
        <f>'歳出（性質別）'!AE6</f>
        <v>1493971</v>
      </c>
      <c r="AT83" s="47">
        <f>'歳出（性質別）'!AF6</f>
        <v>1577684</v>
      </c>
    </row>
    <row r="84" spans="16:46" x14ac:dyDescent="0.2">
      <c r="P84" t="s">
        <v>149</v>
      </c>
      <c r="Q84">
        <f>'歳出（性質別）'!B7</f>
        <v>0</v>
      </c>
      <c r="R84" s="47">
        <f>'歳出（性質別）'!D7</f>
        <v>570167</v>
      </c>
      <c r="S84" s="47">
        <f>'歳出（性質別）'!E7</f>
        <v>569969</v>
      </c>
      <c r="T84" s="47">
        <f>'歳出（性質別）'!F7</f>
        <v>594622</v>
      </c>
      <c r="U84" s="47">
        <f>'歳出（性質別）'!G7</f>
        <v>636825</v>
      </c>
      <c r="V84" s="47">
        <f>'歳出（性質別）'!H7</f>
        <v>716320</v>
      </c>
      <c r="W84" s="47">
        <f>'歳出（性質別）'!I7</f>
        <v>774488</v>
      </c>
      <c r="X84" s="47">
        <f>'歳出（性質別）'!J7</f>
        <v>749129</v>
      </c>
      <c r="Y84" s="47">
        <f>'歳出（性質別）'!K7</f>
        <v>836585</v>
      </c>
      <c r="Z84" s="47">
        <f>'歳出（性質別）'!L7</f>
        <v>871430</v>
      </c>
      <c r="AA84" s="47">
        <f>'歳出（性質別）'!M7</f>
        <v>911607</v>
      </c>
      <c r="AB84" s="47">
        <f>'歳出（性質別）'!N7</f>
        <v>974990</v>
      </c>
      <c r="AC84" s="47">
        <f>'歳出（性質別）'!O7</f>
        <v>1061611</v>
      </c>
      <c r="AD84" s="47">
        <f>'歳出（性質別）'!P7</f>
        <v>998093</v>
      </c>
      <c r="AE84" s="47">
        <f>'歳出（性質別）'!Q7</f>
        <v>1013350</v>
      </c>
      <c r="AF84" s="47">
        <f>'歳出（性質別）'!R7</f>
        <v>1071660</v>
      </c>
      <c r="AG84" s="47">
        <f>'歳出（性質別）'!S7</f>
        <v>1138115</v>
      </c>
      <c r="AH84" s="47">
        <f>'歳出（性質別）'!T7</f>
        <v>1280686</v>
      </c>
      <c r="AI84" s="47">
        <f>'歳出（性質別）'!U7</f>
        <v>1288314</v>
      </c>
      <c r="AJ84" s="47">
        <f>'歳出（性質別）'!V7</f>
        <v>1233436</v>
      </c>
      <c r="AK84" s="47">
        <f>'歳出（性質別）'!W7</f>
        <v>1227102</v>
      </c>
      <c r="AL84" s="47">
        <f>'歳出（性質別）'!X7</f>
        <v>1111199</v>
      </c>
      <c r="AM84" s="47">
        <f>'歳出（性質別）'!Y7</f>
        <v>1082940</v>
      </c>
      <c r="AN84" s="47">
        <f>'歳出（性質別）'!Z7</f>
        <v>1081015</v>
      </c>
      <c r="AO84" s="47">
        <f>'歳出（性質別）'!AA7</f>
        <v>1067234</v>
      </c>
      <c r="AP84" s="47">
        <f>'歳出（性質別）'!AB7</f>
        <v>1060366</v>
      </c>
      <c r="AQ84" s="47">
        <f>'歳出（性質別）'!AC7</f>
        <v>1031630</v>
      </c>
      <c r="AR84" s="47">
        <f>'歳出（性質別）'!AD7</f>
        <v>1028451</v>
      </c>
      <c r="AS84" s="47">
        <f>'歳出（性質別）'!AE7</f>
        <v>1013779</v>
      </c>
      <c r="AT84" s="47">
        <f>'歳出（性質別）'!AF7</f>
        <v>1049373</v>
      </c>
    </row>
    <row r="85" spans="16:46" x14ac:dyDescent="0.2">
      <c r="P85" t="s">
        <v>150</v>
      </c>
      <c r="Q85">
        <f>'歳出（性質別）'!B10</f>
        <v>0</v>
      </c>
      <c r="R85" s="47">
        <f>'歳出（性質別）'!D10</f>
        <v>758469</v>
      </c>
      <c r="S85" s="47">
        <f>'歳出（性質別）'!E10</f>
        <v>893241</v>
      </c>
      <c r="T85" s="47">
        <f>'歳出（性質別）'!F10</f>
        <v>1029696</v>
      </c>
      <c r="U85" s="47">
        <f>'歳出（性質別）'!G10</f>
        <v>1178591</v>
      </c>
      <c r="V85" s="47">
        <f>'歳出（性質別）'!H10</f>
        <v>1139755</v>
      </c>
      <c r="W85" s="47">
        <f>'歳出（性質別）'!I10</f>
        <v>1284816</v>
      </c>
      <c r="X85" s="47">
        <f>'歳出（性質別）'!J10</f>
        <v>1300372</v>
      </c>
      <c r="Y85" s="47">
        <f>'歳出（性質別）'!K10</f>
        <v>1438650</v>
      </c>
      <c r="Z85" s="47">
        <f>'歳出（性質別）'!L10</f>
        <v>1276340</v>
      </c>
      <c r="AA85" s="47">
        <f>'歳出（性質別）'!M10</f>
        <v>1239085</v>
      </c>
      <c r="AB85" s="47">
        <f>'歳出（性質別）'!N10</f>
        <v>1383867</v>
      </c>
      <c r="AC85" s="47">
        <f>'歳出（性質別）'!O10</f>
        <v>1385707</v>
      </c>
      <c r="AD85" s="47">
        <f>'歳出（性質別）'!P10</f>
        <v>1409826</v>
      </c>
      <c r="AE85" s="47">
        <f>'歳出（性質別）'!Q10</f>
        <v>1456086</v>
      </c>
      <c r="AF85" s="47">
        <f>'歳出（性質別）'!R10</f>
        <v>1382166</v>
      </c>
      <c r="AG85" s="47">
        <f>'歳出（性質別）'!S10</f>
        <v>1306873</v>
      </c>
      <c r="AH85" s="47">
        <f>'歳出（性質別）'!T10</f>
        <v>1266630</v>
      </c>
      <c r="AI85" s="47">
        <f>'歳出（性質別）'!U10</f>
        <v>1270638</v>
      </c>
      <c r="AJ85" s="47">
        <f>'歳出（性質別）'!V10</f>
        <v>1463949</v>
      </c>
      <c r="AK85" s="47">
        <f>'歳出（性質別）'!W10</f>
        <v>1545175</v>
      </c>
      <c r="AL85" s="47">
        <f>'歳出（性質別）'!X10</f>
        <v>1612186</v>
      </c>
      <c r="AM85" s="47">
        <f>'歳出（性質別）'!Y10</f>
        <v>2105672</v>
      </c>
      <c r="AN85" s="47">
        <f>'歳出（性質別）'!Z10</f>
        <v>2072491</v>
      </c>
      <c r="AO85" s="47">
        <f>'歳出（性質別）'!AA10</f>
        <v>3470037</v>
      </c>
      <c r="AP85" s="47">
        <f>'歳出（性質別）'!AB10</f>
        <v>2851524</v>
      </c>
      <c r="AQ85" s="47">
        <f>'歳出（性質別）'!AC10</f>
        <v>2512202</v>
      </c>
      <c r="AR85" s="47">
        <f>'歳出（性質別）'!AD10</f>
        <v>1851593</v>
      </c>
      <c r="AS85" s="47">
        <f>'歳出（性質別）'!AE10</f>
        <v>1876578</v>
      </c>
      <c r="AT85" s="47">
        <f>'歳出（性質別）'!AF10</f>
        <v>1934263</v>
      </c>
    </row>
    <row r="86" spans="16:46" x14ac:dyDescent="0.2">
      <c r="P86" t="s">
        <v>151</v>
      </c>
      <c r="Q86">
        <f>'歳出（性質別）'!B11</f>
        <v>0</v>
      </c>
      <c r="R86" s="47">
        <f>'歳出（性質別）'!D11</f>
        <v>157334</v>
      </c>
      <c r="S86" s="47">
        <f>'歳出（性質別）'!E11</f>
        <v>106642</v>
      </c>
      <c r="T86" s="47">
        <f>'歳出（性質別）'!F11</f>
        <v>30285</v>
      </c>
      <c r="U86" s="47">
        <f>'歳出（性質別）'!G11</f>
        <v>120178</v>
      </c>
      <c r="V86" s="47">
        <f>'歳出（性質別）'!H11</f>
        <v>73048</v>
      </c>
      <c r="W86" s="47">
        <f>'歳出（性質別）'!I11</f>
        <v>58271</v>
      </c>
      <c r="X86" s="47">
        <f>'歳出（性質別）'!J11</f>
        <v>55020</v>
      </c>
      <c r="Y86" s="47">
        <f>'歳出（性質別）'!K11</f>
        <v>51441</v>
      </c>
      <c r="Z86" s="47">
        <f>'歳出（性質別）'!L11</f>
        <v>54730</v>
      </c>
      <c r="AA86" s="47">
        <f>'歳出（性質別）'!M11</f>
        <v>73421</v>
      </c>
      <c r="AB86" s="47">
        <f>'歳出（性質別）'!N11</f>
        <v>73708</v>
      </c>
      <c r="AC86" s="47">
        <f>'歳出（性質別）'!O11</f>
        <v>88421</v>
      </c>
      <c r="AD86" s="47">
        <f>'歳出（性質別）'!P11</f>
        <v>95787</v>
      </c>
      <c r="AE86" s="47">
        <f>'歳出（性質別）'!Q11</f>
        <v>68407</v>
      </c>
      <c r="AF86" s="47">
        <f>'歳出（性質別）'!R11</f>
        <v>68727</v>
      </c>
      <c r="AG86" s="47">
        <f>'歳出（性質別）'!S11</f>
        <v>62868</v>
      </c>
      <c r="AH86" s="47">
        <f>'歳出（性質別）'!T11</f>
        <v>52628</v>
      </c>
      <c r="AI86" s="47">
        <f>'歳出（性質別）'!U11</f>
        <v>59395</v>
      </c>
      <c r="AJ86" s="47">
        <f>'歳出（性質別）'!V11</f>
        <v>57753</v>
      </c>
      <c r="AK86" s="47">
        <f>'歳出（性質別）'!W11</f>
        <v>54418</v>
      </c>
      <c r="AL86" s="47">
        <f>'歳出（性質別）'!X11</f>
        <v>50418</v>
      </c>
      <c r="AM86" s="47">
        <f>'歳出（性質別）'!Y11</f>
        <v>52813</v>
      </c>
      <c r="AN86" s="47">
        <f>'歳出（性質別）'!Z11</f>
        <v>72406</v>
      </c>
      <c r="AO86" s="47">
        <f>'歳出（性質別）'!AA11</f>
        <v>58463</v>
      </c>
      <c r="AP86" s="47">
        <f>'歳出（性質別）'!AB11</f>
        <v>54573</v>
      </c>
      <c r="AQ86" s="47">
        <f>'歳出（性質別）'!AC11</f>
        <v>58397</v>
      </c>
      <c r="AR86" s="47">
        <f>'歳出（性質別）'!AD11</f>
        <v>62834</v>
      </c>
      <c r="AS86" s="47">
        <f>'歳出（性質別）'!AE11</f>
        <v>75684</v>
      </c>
      <c r="AT86" s="47">
        <f>'歳出（性質別）'!AF11</f>
        <v>61880</v>
      </c>
    </row>
    <row r="87" spans="16:46" x14ac:dyDescent="0.2">
      <c r="P87" t="s">
        <v>152</v>
      </c>
      <c r="Q87">
        <f>'歳出（性質別）'!B16</f>
        <v>0</v>
      </c>
      <c r="R87" s="47">
        <f>'歳出（性質別）'!D16</f>
        <v>86374</v>
      </c>
      <c r="S87" s="47">
        <f>'歳出（性質別）'!E16</f>
        <v>147134</v>
      </c>
      <c r="T87" s="47">
        <f>'歳出（性質別）'!F16</f>
        <v>197134</v>
      </c>
      <c r="U87" s="47">
        <f>'歳出（性質別）'!G16</f>
        <v>111422</v>
      </c>
      <c r="V87" s="47">
        <f>'歳出（性質別）'!H16</f>
        <v>131491</v>
      </c>
      <c r="W87" s="47">
        <f>'歳出（性質別）'!I16</f>
        <v>104426</v>
      </c>
      <c r="X87" s="47">
        <f>'歳出（性質別）'!J16</f>
        <v>100000</v>
      </c>
      <c r="Y87" s="47">
        <f>'歳出（性質別）'!K16</f>
        <v>110320</v>
      </c>
      <c r="Z87" s="47">
        <f>'歳出（性質別）'!L16</f>
        <v>110320</v>
      </c>
      <c r="AA87" s="47">
        <f>'歳出（性質別）'!M16</f>
        <v>110320</v>
      </c>
      <c r="AB87" s="47">
        <f>'歳出（性質別）'!N16</f>
        <v>120000</v>
      </c>
      <c r="AC87" s="47">
        <f>'歳出（性質別）'!O16</f>
        <v>130000</v>
      </c>
      <c r="AD87" s="47">
        <f>'歳出（性質別）'!P16</f>
        <v>240000</v>
      </c>
      <c r="AE87" s="47">
        <f>'歳出（性質別）'!Q16</f>
        <v>240000</v>
      </c>
      <c r="AF87" s="47">
        <f>'歳出（性質別）'!R16</f>
        <v>240000</v>
      </c>
      <c r="AG87" s="47">
        <f>'歳出（性質別）'!S16</f>
        <v>140000</v>
      </c>
      <c r="AH87" s="47">
        <f>'歳出（性質別）'!T16</f>
        <v>150000</v>
      </c>
      <c r="AI87" s="47">
        <f>'歳出（性質別）'!U16</f>
        <v>302000</v>
      </c>
      <c r="AJ87" s="47">
        <f>'歳出（性質別）'!V16</f>
        <v>300000</v>
      </c>
      <c r="AK87" s="47">
        <f>'歳出（性質別）'!W16</f>
        <v>300000</v>
      </c>
      <c r="AL87" s="47">
        <f>'歳出（性質別）'!X16</f>
        <v>308700</v>
      </c>
      <c r="AM87" s="47">
        <f>'歳出（性質別）'!Y16</f>
        <v>300000</v>
      </c>
      <c r="AN87" s="47">
        <f>'歳出（性質別）'!Z16</f>
        <v>300000</v>
      </c>
      <c r="AO87" s="47">
        <f>'歳出（性質別）'!AA16</f>
        <v>300000</v>
      </c>
      <c r="AP87" s="47">
        <f>'歳出（性質別）'!AB16</f>
        <v>300000</v>
      </c>
      <c r="AQ87" s="47">
        <f>'歳出（性質別）'!AC16</f>
        <v>320000</v>
      </c>
      <c r="AR87" s="47">
        <f>'歳出（性質別）'!AD16</f>
        <v>307000</v>
      </c>
      <c r="AS87" s="47">
        <f>'歳出（性質別）'!AE16</f>
        <v>306823</v>
      </c>
      <c r="AT87" s="47">
        <f>'歳出（性質別）'!AF16</f>
        <v>288116</v>
      </c>
    </row>
    <row r="88" spans="16:46" x14ac:dyDescent="0.2">
      <c r="P88" t="s">
        <v>154</v>
      </c>
      <c r="Q88">
        <f>'歳出（性質別）'!B18</f>
        <v>0</v>
      </c>
      <c r="R88" s="47">
        <f>'歳出（性質別）'!D18</f>
        <v>2698896</v>
      </c>
      <c r="S88" s="47">
        <f>'歳出（性質別）'!E18</f>
        <v>3705853</v>
      </c>
      <c r="T88" s="47">
        <f>'歳出（性質別）'!F18</f>
        <v>4887428</v>
      </c>
      <c r="U88" s="47">
        <f>'歳出（性質別）'!G18</f>
        <v>3099159</v>
      </c>
      <c r="V88" s="47">
        <f>'歳出（性質別）'!H18</f>
        <v>4681235</v>
      </c>
      <c r="W88" s="47">
        <f>'歳出（性質別）'!I18</f>
        <v>3738624</v>
      </c>
      <c r="X88" s="47">
        <f>'歳出（性質別）'!J18</f>
        <v>3518766</v>
      </c>
      <c r="Y88" s="47">
        <f>'歳出（性質別）'!K18</f>
        <v>2633038</v>
      </c>
      <c r="Z88" s="47">
        <f>'歳出（性質別）'!L18</f>
        <v>2607413</v>
      </c>
      <c r="AA88" s="47">
        <f>'歳出（性質別）'!M18</f>
        <v>3354415</v>
      </c>
      <c r="AB88" s="47">
        <f>'歳出（性質別）'!N18</f>
        <v>2722430</v>
      </c>
      <c r="AC88" s="47">
        <f>'歳出（性質別）'!O18</f>
        <v>2593106</v>
      </c>
      <c r="AD88" s="47">
        <f>'歳出（性質別）'!P18</f>
        <v>2070578</v>
      </c>
      <c r="AE88" s="47">
        <f>'歳出（性質別）'!Q18</f>
        <v>1808016</v>
      </c>
      <c r="AF88" s="47">
        <f>'歳出（性質別）'!R18</f>
        <v>2493530</v>
      </c>
      <c r="AG88" s="47">
        <f>'歳出（性質別）'!S18</f>
        <v>1345933</v>
      </c>
      <c r="AH88" s="47">
        <f>'歳出（性質別）'!T18</f>
        <v>1000881</v>
      </c>
      <c r="AI88" s="47">
        <f>'歳出（性質別）'!U18</f>
        <v>1102266</v>
      </c>
      <c r="AJ88" s="47">
        <f>'歳出（性質別）'!V18</f>
        <v>1434505</v>
      </c>
      <c r="AK88" s="47">
        <f>'歳出（性質別）'!W18</f>
        <v>2374675</v>
      </c>
      <c r="AL88" s="47">
        <f>'歳出（性質別）'!X18</f>
        <v>1255476</v>
      </c>
      <c r="AM88" s="47">
        <f>'歳出（性質別）'!Y18</f>
        <v>859975</v>
      </c>
      <c r="AN88" s="47">
        <f>'歳出（性質別）'!Z18</f>
        <v>2055346</v>
      </c>
      <c r="AO88" s="47">
        <f>'歳出（性質別）'!AA18</f>
        <v>3608456</v>
      </c>
      <c r="AP88" s="47">
        <f>'歳出（性質別）'!AB18</f>
        <v>3381995</v>
      </c>
      <c r="AQ88" s="47">
        <f>'歳出（性質別）'!AC18</f>
        <v>1663627</v>
      </c>
      <c r="AR88" s="47">
        <f>'歳出（性質別）'!AD18</f>
        <v>1602485</v>
      </c>
      <c r="AS88" s="47">
        <f>'歳出（性質別）'!AE18</f>
        <v>962861</v>
      </c>
      <c r="AT88" s="47">
        <f>'歳出（性質別）'!AF18</f>
        <v>1176751</v>
      </c>
    </row>
    <row r="89" spans="16:46" x14ac:dyDescent="0.2">
      <c r="P89" t="s">
        <v>153</v>
      </c>
      <c r="Q89">
        <f>'歳出（性質別）'!B23</f>
        <v>0</v>
      </c>
      <c r="R89" s="47">
        <f>'歳出（性質別）'!D23</f>
        <v>9242853</v>
      </c>
      <c r="S89" s="47">
        <f>'歳出（性質別）'!E23</f>
        <v>10219346</v>
      </c>
      <c r="T89" s="47">
        <f>'歳出（性質別）'!F23</f>
        <v>11197584</v>
      </c>
      <c r="U89" s="47">
        <f>'歳出（性質別）'!G23</f>
        <v>9969631</v>
      </c>
      <c r="V89" s="47">
        <f>'歳出（性質別）'!H23</f>
        <v>11320721</v>
      </c>
      <c r="W89" s="47">
        <f>'歳出（性質別）'!I23</f>
        <v>11095352</v>
      </c>
      <c r="X89" s="47">
        <f>'歳出（性質別）'!J23</f>
        <v>11117325</v>
      </c>
      <c r="Y89" s="47">
        <f>'歳出（性質別）'!K23</f>
        <v>12875344</v>
      </c>
      <c r="Z89" s="47">
        <f>'歳出（性質別）'!L23</f>
        <v>18722334</v>
      </c>
      <c r="AA89" s="47">
        <f>'歳出（性質別）'!M23</f>
        <v>13781247</v>
      </c>
      <c r="AB89" s="47">
        <f>'歳出（性質別）'!N23</f>
        <v>10971977</v>
      </c>
      <c r="AC89" s="47">
        <f>'歳出（性質別）'!O23</f>
        <v>11357821</v>
      </c>
      <c r="AD89" s="47">
        <f>'歳出（性質別）'!P23</f>
        <v>10420945</v>
      </c>
      <c r="AE89" s="47">
        <f>'歳出（性質別）'!Q23</f>
        <v>10209626</v>
      </c>
      <c r="AF89" s="47">
        <f>'歳出（性質別）'!R23</f>
        <v>11001113</v>
      </c>
      <c r="AG89" s="47">
        <f>'歳出（性質別）'!S23</f>
        <v>9842020</v>
      </c>
      <c r="AH89" s="47">
        <f>'歳出（性質別）'!T23</f>
        <v>9533822</v>
      </c>
      <c r="AI89" s="47">
        <f>'歳出（性質別）'!U23</f>
        <v>9770807</v>
      </c>
      <c r="AJ89" s="47">
        <f>'歳出（性質別）'!V23</f>
        <v>10833147</v>
      </c>
      <c r="AK89" s="47">
        <f>'歳出（性質別）'!W23</f>
        <v>11898353</v>
      </c>
      <c r="AL89" s="47">
        <f>'歳出（性質別）'!X23</f>
        <v>11730235</v>
      </c>
      <c r="AM89" s="47">
        <f>'歳出（性質別）'!Y23</f>
        <v>10811750</v>
      </c>
      <c r="AN89" s="47">
        <f>'歳出（性質別）'!Z23</f>
        <v>11941079</v>
      </c>
      <c r="AO89" s="47">
        <f>'歳出（性質別）'!AA23</f>
        <v>15505288</v>
      </c>
      <c r="AP89" s="47">
        <f>'歳出（性質別）'!AB23</f>
        <v>14871026</v>
      </c>
      <c r="AQ89" s="47">
        <f>'歳出（性質別）'!AC23</f>
        <v>13320177</v>
      </c>
      <c r="AR89" s="47">
        <f>'歳出（性質別）'!AD23</f>
        <v>12394981</v>
      </c>
      <c r="AS89" s="47">
        <f>'歳出（性質別）'!AE23</f>
        <v>11309516</v>
      </c>
      <c r="AT89" s="47">
        <f>'歳出（性質別）'!AF23</f>
        <v>12468819</v>
      </c>
    </row>
    <row r="118" spans="13:46" x14ac:dyDescent="0.2">
      <c r="M118" t="s">
        <v>241</v>
      </c>
    </row>
    <row r="120" spans="13:46" x14ac:dyDescent="0.2">
      <c r="P120">
        <f>'歳出（目的別）'!A3</f>
        <v>0</v>
      </c>
      <c r="Q120" t="str">
        <f>'歳出（目的別）'!B3</f>
        <v>８９（元）</v>
      </c>
      <c r="R120" t="str">
        <f>'歳出（目的別）'!D3</f>
        <v>９１（H3）</v>
      </c>
      <c r="S120" t="str">
        <f>'歳出（目的別）'!E3</f>
        <v>９２（H4）</v>
      </c>
      <c r="T120" t="str">
        <f>'歳出（目的別）'!F3</f>
        <v>９３（H5）</v>
      </c>
      <c r="U120" t="str">
        <f>'歳出（目的別）'!G3</f>
        <v>９４（H6）</v>
      </c>
      <c r="V120" t="str">
        <f>'歳出（目的別）'!H3</f>
        <v>９５（H7）</v>
      </c>
      <c r="W120" t="str">
        <f>'歳出（目的別）'!I3</f>
        <v>９６（H8）</v>
      </c>
      <c r="X120" t="str">
        <f>'歳出（目的別）'!J3</f>
        <v>９７(H9）</v>
      </c>
      <c r="Y120" t="str">
        <f>'歳出（目的別）'!K3</f>
        <v>９８(H10）</v>
      </c>
      <c r="Z120" t="str">
        <f>'歳出（目的別）'!L3</f>
        <v>９９(H11)</v>
      </c>
      <c r="AA120" t="str">
        <f>'歳出（目的別）'!M3</f>
        <v>００(H12)</v>
      </c>
      <c r="AB120" t="str">
        <f>'歳出（目的別）'!N3</f>
        <v>０１(H13)</v>
      </c>
      <c r="AC120" t="str">
        <f>'歳出（目的別）'!O3</f>
        <v>０２(H14）</v>
      </c>
      <c r="AD120" t="str">
        <f>'歳出（目的別）'!P3</f>
        <v>０３(H15）</v>
      </c>
      <c r="AE120" t="str">
        <f>'歳出（目的別）'!Q3</f>
        <v>０４(H16）</v>
      </c>
      <c r="AF120" t="str">
        <f>'歳出（目的別）'!R3</f>
        <v>０５(H17）</v>
      </c>
      <c r="AG120" t="str">
        <f>'歳出（目的別）'!S3</f>
        <v>０６(H18）</v>
      </c>
      <c r="AH120" t="str">
        <f>'歳出（目的別）'!T3</f>
        <v>０７(H19）</v>
      </c>
      <c r="AI120" t="str">
        <f>'歳出（目的別）'!U3</f>
        <v>０８(H20）</v>
      </c>
      <c r="AJ120" t="str">
        <f>'歳出（目的別）'!V3</f>
        <v>０９(H21）</v>
      </c>
      <c r="AK120" t="str">
        <f>'歳出（目的別）'!W3</f>
        <v>１０(H22)</v>
      </c>
      <c r="AL120" t="str">
        <f>'歳出（目的別）'!X3</f>
        <v>１１(H23)</v>
      </c>
      <c r="AM120" t="str">
        <f>'歳出（目的別）'!Y3</f>
        <v>１２(H24)</v>
      </c>
      <c r="AN120" t="str">
        <f>'歳出（目的別）'!Z3</f>
        <v>１３(H25)</v>
      </c>
      <c r="AO120" t="str">
        <f>'歳出（目的別）'!AA3</f>
        <v>１４(H26)</v>
      </c>
      <c r="AP120" t="str">
        <f>'歳出（目的別）'!AB3</f>
        <v>１５(H27)</v>
      </c>
      <c r="AQ120" t="str">
        <f>'歳出（目的別）'!AC3</f>
        <v>１６(H28)</v>
      </c>
      <c r="AR120" t="str">
        <f>'歳出（目的別）'!AD3</f>
        <v>１７(H29)</v>
      </c>
      <c r="AS120" t="str">
        <f>'歳出（目的別）'!AE3</f>
        <v>１８(H30)</v>
      </c>
      <c r="AT120" t="str">
        <f>'歳出（目的別）'!AF3</f>
        <v>１９(R1)</v>
      </c>
    </row>
    <row r="121" spans="13:46" x14ac:dyDescent="0.2">
      <c r="P121" t="s">
        <v>155</v>
      </c>
      <c r="Q121">
        <f>'歳出（目的別）'!B5</f>
        <v>0</v>
      </c>
      <c r="R121" s="47">
        <f>'歳出（目的別）'!D5</f>
        <v>2006300</v>
      </c>
      <c r="S121" s="47">
        <f>'歳出（目的別）'!E5</f>
        <v>1685048</v>
      </c>
      <c r="T121" s="47">
        <f>'歳出（目的別）'!F5</f>
        <v>1362706</v>
      </c>
      <c r="U121" s="47">
        <f>'歳出（目的別）'!G5</f>
        <v>1662976</v>
      </c>
      <c r="V121" s="47">
        <f>'歳出（目的別）'!H5</f>
        <v>1393611</v>
      </c>
      <c r="W121" s="47">
        <f>'歳出（目的別）'!I5</f>
        <v>1545639</v>
      </c>
      <c r="X121" s="47">
        <f>'歳出（目的別）'!J5</f>
        <v>1536607</v>
      </c>
      <c r="Y121" s="47">
        <f>'歳出（目的別）'!K5</f>
        <v>1891212</v>
      </c>
      <c r="Z121" s="47">
        <f>'歳出（目的別）'!L5</f>
        <v>1750184</v>
      </c>
      <c r="AA121" s="47">
        <f>'歳出（目的別）'!M5</f>
        <v>1591595</v>
      </c>
      <c r="AB121" s="47">
        <f>'歳出（目的別）'!N5</f>
        <v>1474609</v>
      </c>
      <c r="AC121" s="47">
        <f>'歳出（目的別）'!O5</f>
        <v>1741088</v>
      </c>
      <c r="AD121" s="47">
        <f>'歳出（目的別）'!P5</f>
        <v>1548240</v>
      </c>
      <c r="AE121" s="47">
        <f>'歳出（目的別）'!Q5</f>
        <v>1485041</v>
      </c>
      <c r="AF121" s="47">
        <f>'歳出（目的別）'!R5</f>
        <v>1525796</v>
      </c>
      <c r="AG121" s="47">
        <f>'歳出（目的別）'!S5</f>
        <v>1370000</v>
      </c>
      <c r="AH121" s="47">
        <f>'歳出（目的別）'!T5</f>
        <v>1450130</v>
      </c>
      <c r="AI121" s="47">
        <f>'歳出（目的別）'!U5</f>
        <v>1420265</v>
      </c>
      <c r="AJ121" s="47">
        <f>'歳出（目的別）'!V5</f>
        <v>1969715</v>
      </c>
      <c r="AK121" s="47">
        <f>'歳出（目的別）'!W5</f>
        <v>2532417</v>
      </c>
      <c r="AL121" s="47">
        <f>'歳出（目的別）'!X5</f>
        <v>1546984</v>
      </c>
      <c r="AM121" s="47">
        <f>'歳出（目的別）'!Y5</f>
        <v>1352619</v>
      </c>
      <c r="AN121" s="47">
        <f>'歳出（目的別）'!Z5</f>
        <v>1347576</v>
      </c>
      <c r="AO121" s="47">
        <f>'歳出（目的別）'!AA5</f>
        <v>1460688</v>
      </c>
      <c r="AP121" s="47">
        <f>'歳出（目的別）'!AB5</f>
        <v>1583077</v>
      </c>
      <c r="AQ121" s="47">
        <f>'歳出（目的別）'!AC5</f>
        <v>2402522</v>
      </c>
      <c r="AR121" s="47">
        <f>'歳出（目的別）'!AD5</f>
        <v>2238114</v>
      </c>
      <c r="AS121" s="47">
        <f>'歳出（目的別）'!AE5</f>
        <v>2033402</v>
      </c>
      <c r="AT121" s="47">
        <f>'歳出（目的別）'!AF5</f>
        <v>2376961</v>
      </c>
    </row>
    <row r="122" spans="13:46" x14ac:dyDescent="0.2">
      <c r="P122" t="s">
        <v>156</v>
      </c>
      <c r="Q122">
        <f>'歳出（目的別）'!B6</f>
        <v>0</v>
      </c>
      <c r="R122" s="47">
        <f>'歳出（目的別）'!D6</f>
        <v>1011932</v>
      </c>
      <c r="S122" s="47">
        <f>'歳出（目的別）'!E6</f>
        <v>1028607</v>
      </c>
      <c r="T122" s="47">
        <f>'歳出（目的別）'!F6</f>
        <v>1264377</v>
      </c>
      <c r="U122" s="47">
        <f>'歳出（目的別）'!G6</f>
        <v>1345684</v>
      </c>
      <c r="V122" s="47">
        <f>'歳出（目的別）'!H6</f>
        <v>1375867</v>
      </c>
      <c r="W122" s="47">
        <f>'歳出（目的別）'!I6</f>
        <v>1510988</v>
      </c>
      <c r="X122" s="47">
        <f>'歳出（目的別）'!J6</f>
        <v>1614244</v>
      </c>
      <c r="Y122" s="47">
        <f>'歳出（目的別）'!K6</f>
        <v>1720264</v>
      </c>
      <c r="Z122" s="47">
        <f>'歳出（目的別）'!L6</f>
        <v>2104796</v>
      </c>
      <c r="AA122" s="47">
        <f>'歳出（目的別）'!M6</f>
        <v>1470923</v>
      </c>
      <c r="AB122" s="47">
        <f>'歳出（目的別）'!N6</f>
        <v>1526253</v>
      </c>
      <c r="AC122" s="47">
        <f>'歳出（目的別）'!O6</f>
        <v>1743690</v>
      </c>
      <c r="AD122" s="47">
        <f>'歳出（目的別）'!P6</f>
        <v>1815984</v>
      </c>
      <c r="AE122" s="47">
        <f>'歳出（目的別）'!Q6</f>
        <v>2237365</v>
      </c>
      <c r="AF122" s="47">
        <f>'歳出（目的別）'!R6</f>
        <v>3133842</v>
      </c>
      <c r="AG122" s="47">
        <f>'歳出（目的別）'!S6</f>
        <v>1998918</v>
      </c>
      <c r="AH122" s="47">
        <f>'歳出（目的別）'!T6</f>
        <v>2031014</v>
      </c>
      <c r="AI122" s="47">
        <f>'歳出（目的別）'!U6</f>
        <v>2117925</v>
      </c>
      <c r="AJ122" s="47">
        <f>'歳出（目的別）'!V6</f>
        <v>2268707</v>
      </c>
      <c r="AK122" s="47">
        <f>'歳出（目的別）'!W6</f>
        <v>2727336</v>
      </c>
      <c r="AL122" s="47">
        <f>'歳出（目的別）'!X6</f>
        <v>2771402</v>
      </c>
      <c r="AM122" s="47">
        <f>'歳出（目的別）'!Y6</f>
        <v>2662769</v>
      </c>
      <c r="AN122" s="47">
        <f>'歳出（目的別）'!Z6</f>
        <v>3899608</v>
      </c>
      <c r="AO122" s="47">
        <f>'歳出（目的別）'!AA6</f>
        <v>4403545</v>
      </c>
      <c r="AP122" s="47">
        <f>'歳出（目的別）'!AB6</f>
        <v>4498535</v>
      </c>
      <c r="AQ122" s="47">
        <f>'歳出（目的別）'!AC6</f>
        <v>3560080</v>
      </c>
      <c r="AR122" s="47">
        <f>'歳出（目的別）'!AD6</f>
        <v>3476507</v>
      </c>
      <c r="AS122" s="47">
        <f>'歳出（目的別）'!AE6</f>
        <v>3279247</v>
      </c>
      <c r="AT122" s="47">
        <f>'歳出（目的別）'!AF6</f>
        <v>3397786</v>
      </c>
    </row>
    <row r="123" spans="13:46" x14ac:dyDescent="0.2">
      <c r="P123" t="s">
        <v>157</v>
      </c>
      <c r="Q123">
        <f>'歳出（目的別）'!B7</f>
        <v>0</v>
      </c>
      <c r="R123" s="47">
        <f>'歳出（目的別）'!D7</f>
        <v>404633</v>
      </c>
      <c r="S123" s="47">
        <f>'歳出（目的別）'!E7</f>
        <v>462973</v>
      </c>
      <c r="T123" s="47">
        <f>'歳出（目的別）'!F7</f>
        <v>534360</v>
      </c>
      <c r="U123" s="47">
        <f>'歳出（目的別）'!G7</f>
        <v>520782</v>
      </c>
      <c r="V123" s="47">
        <f>'歳出（目的別）'!H7</f>
        <v>492992</v>
      </c>
      <c r="W123" s="47">
        <f>'歳出（目的別）'!I7</f>
        <v>646256</v>
      </c>
      <c r="X123" s="47">
        <f>'歳出（目的別）'!J7</f>
        <v>836515</v>
      </c>
      <c r="Y123" s="47">
        <f>'歳出（目的別）'!K7</f>
        <v>908318</v>
      </c>
      <c r="Z123" s="47">
        <f>'歳出（目的別）'!L7</f>
        <v>741855</v>
      </c>
      <c r="AA123" s="47">
        <f>'歳出（目的別）'!M7</f>
        <v>780081</v>
      </c>
      <c r="AB123" s="47">
        <f>'歳出（目的別）'!N7</f>
        <v>805415</v>
      </c>
      <c r="AC123" s="47">
        <f>'歳出（目的別）'!O7</f>
        <v>1380573</v>
      </c>
      <c r="AD123" s="47">
        <f>'歳出（目的別）'!P7</f>
        <v>893940</v>
      </c>
      <c r="AE123" s="47">
        <f>'歳出（目的別）'!Q7</f>
        <v>934579</v>
      </c>
      <c r="AF123" s="47">
        <f>'歳出（目的別）'!R7</f>
        <v>922411</v>
      </c>
      <c r="AG123" s="47">
        <f>'歳出（目的別）'!S7</f>
        <v>1032241</v>
      </c>
      <c r="AH123" s="47">
        <f>'歳出（目的別）'!T7</f>
        <v>1024439</v>
      </c>
      <c r="AI123" s="47">
        <f>'歳出（目的別）'!U7</f>
        <v>1024380</v>
      </c>
      <c r="AJ123" s="47">
        <f>'歳出（目的別）'!V7</f>
        <v>1002325</v>
      </c>
      <c r="AK123" s="47">
        <f>'歳出（目的別）'!W7</f>
        <v>986112</v>
      </c>
      <c r="AL123" s="47">
        <f>'歳出（目的別）'!X7</f>
        <v>1058543</v>
      </c>
      <c r="AM123" s="47">
        <f>'歳出（目的別）'!Y7</f>
        <v>1501972</v>
      </c>
      <c r="AN123" s="47">
        <f>'歳出（目的別）'!Z7</f>
        <v>1483918</v>
      </c>
      <c r="AO123" s="47">
        <f>'歳出（目的別）'!AA7</f>
        <v>3291943</v>
      </c>
      <c r="AP123" s="47">
        <f>'歳出（目的別）'!AB7</f>
        <v>2915784</v>
      </c>
      <c r="AQ123" s="47">
        <f>'歳出（目的別）'!AC7</f>
        <v>1904928</v>
      </c>
      <c r="AR123" s="47">
        <f>'歳出（目的別）'!AD7</f>
        <v>994636</v>
      </c>
      <c r="AS123" s="47">
        <f>'歳出（目的別）'!AE7</f>
        <v>995194</v>
      </c>
      <c r="AT123" s="47">
        <f>'歳出（目的別）'!AF7</f>
        <v>1133846</v>
      </c>
    </row>
    <row r="124" spans="13:46" x14ac:dyDescent="0.2">
      <c r="P124" t="s">
        <v>171</v>
      </c>
      <c r="Q124">
        <f>'歳出（目的別）'!B9</f>
        <v>0</v>
      </c>
      <c r="R124" s="47">
        <f>'歳出（目的別）'!D9</f>
        <v>1074892</v>
      </c>
      <c r="S124" s="47">
        <f>'歳出（目的別）'!E9</f>
        <v>1270960</v>
      </c>
      <c r="T124" s="47">
        <f>'歳出（目的別）'!F9</f>
        <v>1537817</v>
      </c>
      <c r="U124" s="47">
        <f>'歳出（目的別）'!G9</f>
        <v>1320298</v>
      </c>
      <c r="V124" s="47">
        <f>'歳出（目的別）'!H9</f>
        <v>1673284</v>
      </c>
      <c r="W124" s="47">
        <f>'歳出（目的別）'!I9</f>
        <v>2154598</v>
      </c>
      <c r="X124" s="47">
        <f>'歳出（目的別）'!J9</f>
        <v>1711253</v>
      </c>
      <c r="Y124" s="47">
        <f>'歳出（目的別）'!K9</f>
        <v>1325274</v>
      </c>
      <c r="Z124" s="47">
        <f>'歳出（目的別）'!L9</f>
        <v>1246548</v>
      </c>
      <c r="AA124" s="47">
        <f>'歳出（目的別）'!M9</f>
        <v>1010064</v>
      </c>
      <c r="AB124" s="47">
        <f>'歳出（目的別）'!N9</f>
        <v>1083269</v>
      </c>
      <c r="AC124" s="47">
        <f>'歳出（目的別）'!O9</f>
        <v>825499</v>
      </c>
      <c r="AD124" s="47">
        <f>'歳出（目的別）'!P9</f>
        <v>993091</v>
      </c>
      <c r="AE124" s="47">
        <f>'歳出（目的別）'!Q9</f>
        <v>810594</v>
      </c>
      <c r="AF124" s="47">
        <f>'歳出（目的別）'!R9</f>
        <v>785937</v>
      </c>
      <c r="AG124" s="47">
        <f>'歳出（目的別）'!S9</f>
        <v>615073</v>
      </c>
      <c r="AH124" s="47">
        <f>'歳出（目的別）'!T9</f>
        <v>415802</v>
      </c>
      <c r="AI124" s="47">
        <f>'歳出（目的別）'!U9</f>
        <v>481488</v>
      </c>
      <c r="AJ124" s="47">
        <f>'歳出（目的別）'!V9</f>
        <v>549941</v>
      </c>
      <c r="AK124" s="47">
        <f>'歳出（目的別）'!W9</f>
        <v>638638</v>
      </c>
      <c r="AL124" s="47">
        <f>'歳出（目的別）'!X9</f>
        <v>632128</v>
      </c>
      <c r="AM124" s="47">
        <f>'歳出（目的別）'!Y9</f>
        <v>523023</v>
      </c>
      <c r="AN124" s="47">
        <f>'歳出（目的別）'!Z9</f>
        <v>505973</v>
      </c>
      <c r="AO124" s="47">
        <f>'歳出（目的別）'!AA9</f>
        <v>809252</v>
      </c>
      <c r="AP124" s="47">
        <f>'歳出（目的別）'!AB9</f>
        <v>687010</v>
      </c>
      <c r="AQ124" s="47">
        <f>'歳出（目的別）'!AC9</f>
        <v>579731</v>
      </c>
      <c r="AR124" s="47">
        <f>'歳出（目的別）'!AD9</f>
        <v>577401</v>
      </c>
      <c r="AS124" s="47">
        <f>'歳出（目的別）'!AE9</f>
        <v>694318</v>
      </c>
      <c r="AT124" s="47">
        <f>'歳出（目的別）'!AF9</f>
        <v>558706</v>
      </c>
    </row>
    <row r="125" spans="13:46" x14ac:dyDescent="0.2">
      <c r="P125" t="s">
        <v>158</v>
      </c>
      <c r="Q125">
        <f>'歳出（目的別）'!B10</f>
        <v>0</v>
      </c>
      <c r="R125" s="47">
        <f>'歳出（目的別）'!D10</f>
        <v>307824</v>
      </c>
      <c r="S125" s="47">
        <f>'歳出（目的別）'!E10</f>
        <v>335205</v>
      </c>
      <c r="T125" s="47">
        <f>'歳出（目的別）'!F10</f>
        <v>391877</v>
      </c>
      <c r="U125" s="47">
        <f>'歳出（目的別）'!G10</f>
        <v>401516</v>
      </c>
      <c r="V125" s="47">
        <f>'歳出（目的別）'!H10</f>
        <v>534660</v>
      </c>
      <c r="W125" s="47">
        <f>'歳出（目的別）'!I10</f>
        <v>366356</v>
      </c>
      <c r="X125" s="47">
        <f>'歳出（目的別）'!J10</f>
        <v>406748</v>
      </c>
      <c r="Y125" s="47">
        <f>'歳出（目的別）'!K10</f>
        <v>446343</v>
      </c>
      <c r="Z125" s="47">
        <f>'歳出（目的別）'!L10</f>
        <v>434784</v>
      </c>
      <c r="AA125" s="47">
        <f>'歳出（目的別）'!M10</f>
        <v>416153</v>
      </c>
      <c r="AB125" s="47">
        <f>'歳出（目的別）'!N10</f>
        <v>448488</v>
      </c>
      <c r="AC125" s="47">
        <f>'歳出（目的別）'!O10</f>
        <v>483927</v>
      </c>
      <c r="AD125" s="47">
        <f>'歳出（目的別）'!P10</f>
        <v>601541</v>
      </c>
      <c r="AE125" s="47">
        <f>'歳出（目的別）'!Q10</f>
        <v>612048</v>
      </c>
      <c r="AF125" s="47">
        <f>'歳出（目的別）'!R10</f>
        <v>655075</v>
      </c>
      <c r="AG125" s="47">
        <f>'歳出（目的別）'!S10</f>
        <v>768270</v>
      </c>
      <c r="AH125" s="47">
        <f>'歳出（目的別）'!T10</f>
        <v>504868</v>
      </c>
      <c r="AI125" s="47">
        <f>'歳出（目的別）'!U10</f>
        <v>657243</v>
      </c>
      <c r="AJ125" s="47">
        <f>'歳出（目的別）'!V10</f>
        <v>654368</v>
      </c>
      <c r="AK125" s="47">
        <f>'歳出（目的別）'!W10</f>
        <v>692832</v>
      </c>
      <c r="AL125" s="47">
        <f>'歳出（目的別）'!X10</f>
        <v>747934</v>
      </c>
      <c r="AM125" s="47">
        <f>'歳出（目的別）'!Y10</f>
        <v>853134</v>
      </c>
      <c r="AN125" s="47">
        <f>'歳出（目的別）'!Z10</f>
        <v>733111</v>
      </c>
      <c r="AO125" s="47">
        <f>'歳出（目的別）'!AA10</f>
        <v>951409</v>
      </c>
      <c r="AP125" s="47">
        <f>'歳出（目的別）'!AB10</f>
        <v>734897</v>
      </c>
      <c r="AQ125" s="47">
        <f>'歳出（目的別）'!AC10</f>
        <v>698519</v>
      </c>
      <c r="AR125" s="47">
        <f>'歳出（目的別）'!AD10</f>
        <v>709775</v>
      </c>
      <c r="AS125" s="47">
        <f>'歳出（目的別）'!AE10</f>
        <v>754815</v>
      </c>
      <c r="AT125" s="47">
        <f>'歳出（目的別）'!AF10</f>
        <v>715531</v>
      </c>
    </row>
    <row r="126" spans="13:46" x14ac:dyDescent="0.2">
      <c r="P126" t="s">
        <v>159</v>
      </c>
      <c r="Q126">
        <f>'歳出（目的別）'!B11</f>
        <v>0</v>
      </c>
      <c r="R126" s="47">
        <f>'歳出（目的別）'!D11</f>
        <v>1581207</v>
      </c>
      <c r="S126" s="47">
        <f>'歳出（目的別）'!E11</f>
        <v>1556418</v>
      </c>
      <c r="T126" s="47">
        <f>'歳出（目的別）'!F11</f>
        <v>1640333</v>
      </c>
      <c r="U126" s="47">
        <f>'歳出（目的別）'!G11</f>
        <v>1892370</v>
      </c>
      <c r="V126" s="47">
        <f>'歳出（目的別）'!H11</f>
        <v>2857932</v>
      </c>
      <c r="W126" s="47">
        <f>'歳出（目的別）'!I11</f>
        <v>1673506</v>
      </c>
      <c r="X126" s="47">
        <f>'歳出（目的別）'!J11</f>
        <v>1743917</v>
      </c>
      <c r="Y126" s="47">
        <f>'歳出（目的別）'!K11</f>
        <v>1325766</v>
      </c>
      <c r="Z126" s="47">
        <f>'歳出（目的別）'!L11</f>
        <v>1513997</v>
      </c>
      <c r="AA126" s="47">
        <f>'歳出（目的別）'!M11</f>
        <v>2476552</v>
      </c>
      <c r="AB126" s="47">
        <f>'歳出（目的別）'!N11</f>
        <v>1880894</v>
      </c>
      <c r="AC126" s="47">
        <f>'歳出（目的別）'!O11</f>
        <v>1335983</v>
      </c>
      <c r="AD126" s="47">
        <f>'歳出（目的別）'!P11</f>
        <v>1389097</v>
      </c>
      <c r="AE126" s="47">
        <f>'歳出（目的別）'!Q11</f>
        <v>1107652</v>
      </c>
      <c r="AF126" s="47">
        <f>'歳出（目的別）'!R11</f>
        <v>1035868</v>
      </c>
      <c r="AG126" s="47">
        <f>'歳出（目的別）'!S11</f>
        <v>964833</v>
      </c>
      <c r="AH126" s="47">
        <f>'歳出（目的別）'!T11</f>
        <v>1038302</v>
      </c>
      <c r="AI126" s="47">
        <f>'歳出（目的別）'!U11</f>
        <v>1002738</v>
      </c>
      <c r="AJ126" s="47">
        <f>'歳出（目的別）'!V11</f>
        <v>1177071</v>
      </c>
      <c r="AK126" s="47">
        <f>'歳出（目的別）'!W11</f>
        <v>1217657</v>
      </c>
      <c r="AL126" s="47">
        <f>'歳出（目的別）'!X11</f>
        <v>709129</v>
      </c>
      <c r="AM126" s="47">
        <f>'歳出（目的別）'!Y11</f>
        <v>721187</v>
      </c>
      <c r="AN126" s="47">
        <f>'歳出（目的別）'!Z11</f>
        <v>751678</v>
      </c>
      <c r="AO126" s="47">
        <f>'歳出（目的別）'!AA11</f>
        <v>812013</v>
      </c>
      <c r="AP126" s="47">
        <f>'歳出（目的別）'!AB11</f>
        <v>904348</v>
      </c>
      <c r="AQ126" s="47">
        <f>'歳出（目的別）'!AC11</f>
        <v>782415</v>
      </c>
      <c r="AR126" s="47">
        <f>'歳出（目的別）'!AD11</f>
        <v>847841</v>
      </c>
      <c r="AS126" s="47">
        <f>'歳出（目的別）'!AE11</f>
        <v>706109</v>
      </c>
      <c r="AT126" s="47">
        <f>'歳出（目的別）'!AF11</f>
        <v>689035</v>
      </c>
    </row>
    <row r="127" spans="13:46" x14ac:dyDescent="0.2">
      <c r="P127" t="s">
        <v>160</v>
      </c>
      <c r="Q127">
        <f>'歳出（目的別）'!B13</f>
        <v>0</v>
      </c>
      <c r="R127" s="47">
        <f>'歳出（目的別）'!D13</f>
        <v>1572921</v>
      </c>
      <c r="S127" s="47">
        <f>'歳出（目的別）'!E13</f>
        <v>2610718</v>
      </c>
      <c r="T127" s="47">
        <f>'歳出（目的別）'!F13</f>
        <v>3172470</v>
      </c>
      <c r="U127" s="47">
        <f>'歳出（目的別）'!G13</f>
        <v>1412286</v>
      </c>
      <c r="V127" s="47">
        <f>'歳出（目的別）'!H13</f>
        <v>1450720</v>
      </c>
      <c r="W127" s="47">
        <f>'歳出（目的別）'!I13</f>
        <v>1659319</v>
      </c>
      <c r="X127" s="47">
        <f>'歳出（目的別）'!J13</f>
        <v>1745166</v>
      </c>
      <c r="Y127" s="47">
        <f>'歳出（目的別）'!K13</f>
        <v>1368645</v>
      </c>
      <c r="Z127" s="47">
        <f>'歳出（目的別）'!L13</f>
        <v>1216683</v>
      </c>
      <c r="AA127" s="47">
        <f>'歳出（目的別）'!M13</f>
        <v>1487933</v>
      </c>
      <c r="AB127" s="47">
        <f>'歳出（目的別）'!N13</f>
        <v>1586719</v>
      </c>
      <c r="AC127" s="47">
        <f>'歳出（目的別）'!O13</f>
        <v>1385848</v>
      </c>
      <c r="AD127" s="47">
        <f>'歳出（目的別）'!P13</f>
        <v>1316612</v>
      </c>
      <c r="AE127" s="47">
        <f>'歳出（目的別）'!Q13</f>
        <v>1136129</v>
      </c>
      <c r="AF127" s="47">
        <f>'歳出（目的別）'!R13</f>
        <v>1077019</v>
      </c>
      <c r="AG127" s="47">
        <f>'歳出（目的別）'!S13</f>
        <v>1030199</v>
      </c>
      <c r="AH127" s="47">
        <f>'歳出（目的別）'!T13</f>
        <v>1031866</v>
      </c>
      <c r="AI127" s="47">
        <f>'歳出（目的別）'!U13</f>
        <v>1069448</v>
      </c>
      <c r="AJ127" s="47">
        <f>'歳出（目的別）'!V13</f>
        <v>1254210</v>
      </c>
      <c r="AK127" s="47">
        <f>'歳出（目的別）'!W13</f>
        <v>1151519</v>
      </c>
      <c r="AL127" s="47">
        <f>'歳出（目的別）'!X13</f>
        <v>1381341</v>
      </c>
      <c r="AM127" s="47">
        <f>'歳出（目的別）'!Y13</f>
        <v>1071874</v>
      </c>
      <c r="AN127" s="47">
        <f>'歳出（目的別）'!Z13</f>
        <v>1133335</v>
      </c>
      <c r="AO127" s="47">
        <f>'歳出（目的別）'!AA13</f>
        <v>1905268</v>
      </c>
      <c r="AP127" s="47">
        <f>'歳出（目的別）'!AB13</f>
        <v>1579397</v>
      </c>
      <c r="AQ127" s="47">
        <f>'歳出（目的別）'!AC13</f>
        <v>1021574</v>
      </c>
      <c r="AR127" s="47">
        <f>'歳出（目的別）'!AD13</f>
        <v>1774102</v>
      </c>
      <c r="AS127" s="47">
        <f>'歳出（目的別）'!AE13</f>
        <v>1065135</v>
      </c>
      <c r="AT127" s="47">
        <f>'歳出（目的別）'!AF13</f>
        <v>1409392</v>
      </c>
    </row>
    <row r="128" spans="13:46" x14ac:dyDescent="0.2">
      <c r="P128" t="s">
        <v>161</v>
      </c>
      <c r="Q128">
        <f>'歳出（目的別）'!B15</f>
        <v>0</v>
      </c>
      <c r="R128" s="47">
        <f>'歳出（目的別）'!D15</f>
        <v>570206</v>
      </c>
      <c r="S128" s="47">
        <f>'歳出（目的別）'!E15</f>
        <v>570387</v>
      </c>
      <c r="T128" s="47">
        <f>'歳出（目的別）'!F15</f>
        <v>595046</v>
      </c>
      <c r="U128" s="47">
        <f>'歳出（目的別）'!G15</f>
        <v>636893</v>
      </c>
      <c r="V128" s="47">
        <f>'歳出（目的別）'!H15</f>
        <v>716334</v>
      </c>
      <c r="W128" s="47">
        <f>'歳出（目的別）'!I15</f>
        <v>774506</v>
      </c>
      <c r="X128" s="47">
        <f>'歳出（目的別）'!J15</f>
        <v>749135</v>
      </c>
      <c r="Y128" s="47">
        <f>'歳出（目的別）'!K15</f>
        <v>836636</v>
      </c>
      <c r="Z128" s="47">
        <f>'歳出（目的別）'!L15</f>
        <v>871472</v>
      </c>
      <c r="AA128" s="47">
        <f>'歳出（目的別）'!M15</f>
        <v>911617</v>
      </c>
      <c r="AB128" s="47">
        <f>'歳出（目的別）'!N15</f>
        <v>975000</v>
      </c>
      <c r="AC128" s="47">
        <f>'歳出（目的別）'!O15</f>
        <v>1061645</v>
      </c>
      <c r="AD128" s="47">
        <f>'歳出（目的別）'!P15</f>
        <v>998129</v>
      </c>
      <c r="AE128" s="47">
        <f>'歳出（目的別）'!Q15</f>
        <v>1013401</v>
      </c>
      <c r="AF128" s="47">
        <f>'歳出（目的別）'!R15</f>
        <v>1071698</v>
      </c>
      <c r="AG128" s="47">
        <f>'歳出（目的別）'!S15</f>
        <v>1138163</v>
      </c>
      <c r="AH128" s="47">
        <f>'歳出（目的別）'!T15</f>
        <v>1280733</v>
      </c>
      <c r="AI128" s="47">
        <f>'歳出（目的別）'!U15</f>
        <v>1288353</v>
      </c>
      <c r="AJ128" s="47">
        <f>'歳出（目的別）'!V15</f>
        <v>1233474</v>
      </c>
      <c r="AK128" s="47">
        <f>'歳出（目的別）'!W15</f>
        <v>1227139</v>
      </c>
      <c r="AL128" s="47">
        <f>'歳出（目的別）'!X15</f>
        <v>1111235</v>
      </c>
      <c r="AM128" s="47">
        <f>'歳出（目的別）'!Y15</f>
        <v>1082975</v>
      </c>
      <c r="AN128" s="47">
        <f>'歳出（目的別）'!Z15</f>
        <v>1081049</v>
      </c>
      <c r="AO128" s="47">
        <f>'歳出（目的別）'!AA15</f>
        <v>1067258</v>
      </c>
      <c r="AP128" s="47">
        <f>'歳出（目的別）'!AB15</f>
        <v>1060378</v>
      </c>
      <c r="AQ128" s="47">
        <f>'歳出（目的別）'!AC15</f>
        <v>1031630</v>
      </c>
      <c r="AR128" s="47">
        <f>'歳出（目的別）'!AD15</f>
        <v>1028451</v>
      </c>
      <c r="AS128" s="47">
        <f>'歳出（目的別）'!AE15</f>
        <v>1013779</v>
      </c>
      <c r="AT128" s="47">
        <f>'歳出（目的別）'!AF15</f>
        <v>1049373</v>
      </c>
    </row>
    <row r="129" spans="16:46" x14ac:dyDescent="0.2">
      <c r="P129" t="s">
        <v>162</v>
      </c>
      <c r="Q129">
        <f>'歳出（目的別）'!B19</f>
        <v>0</v>
      </c>
      <c r="R129" s="47">
        <f>'歳出（目的別）'!D19</f>
        <v>9242853</v>
      </c>
      <c r="S129" s="47">
        <f>'歳出（目的別）'!E19</f>
        <v>10219346</v>
      </c>
      <c r="T129" s="47">
        <f>'歳出（目的別）'!F19</f>
        <v>11197584</v>
      </c>
      <c r="U129" s="47">
        <f>'歳出（目的別）'!G19</f>
        <v>9969631</v>
      </c>
      <c r="V129" s="47">
        <f>'歳出（目的別）'!H19</f>
        <v>11320721</v>
      </c>
      <c r="W129" s="47">
        <f>'歳出（目的別）'!I19</f>
        <v>11095352</v>
      </c>
      <c r="X129" s="47">
        <f>'歳出（目的別）'!J19</f>
        <v>11117325</v>
      </c>
      <c r="Y129" s="47">
        <f>'歳出（目的別）'!K19</f>
        <v>12875344</v>
      </c>
      <c r="Z129" s="47">
        <f>'歳出（目的別）'!L19</f>
        <v>18722334</v>
      </c>
      <c r="AA129" s="47">
        <f>'歳出（目的別）'!M19</f>
        <v>13781247</v>
      </c>
      <c r="AB129" s="47">
        <f>'歳出（目的別）'!N19</f>
        <v>10971977</v>
      </c>
      <c r="AC129" s="47">
        <f>'歳出（目的別）'!O19</f>
        <v>11357821</v>
      </c>
      <c r="AD129" s="47">
        <f>'歳出（目的別）'!P19</f>
        <v>10420945</v>
      </c>
      <c r="AE129" s="47">
        <f>'歳出（目的別）'!Q19</f>
        <v>10209626</v>
      </c>
      <c r="AF129" s="47">
        <f>'歳出（目的別）'!R19</f>
        <v>11001113</v>
      </c>
      <c r="AG129" s="47">
        <f>'歳出（目的別）'!S19</f>
        <v>9842020</v>
      </c>
      <c r="AH129" s="47">
        <f>'歳出（目的別）'!T19</f>
        <v>9533822</v>
      </c>
      <c r="AI129" s="47">
        <f>'歳出（目的別）'!U19</f>
        <v>9770807</v>
      </c>
      <c r="AJ129" s="47">
        <f>'歳出（目的別）'!V19</f>
        <v>10833147</v>
      </c>
      <c r="AK129" s="47">
        <f>'歳出（目的別）'!W19</f>
        <v>11898353</v>
      </c>
      <c r="AL129" s="47">
        <f>'歳出（目的別）'!X19</f>
        <v>11730235</v>
      </c>
      <c r="AM129" s="47">
        <f>'歳出（目的別）'!Y19</f>
        <v>10811750</v>
      </c>
      <c r="AN129" s="47">
        <f>'歳出（目的別）'!Z19</f>
        <v>11941079</v>
      </c>
      <c r="AO129" s="47">
        <f>'歳出（目的別）'!AA19</f>
        <v>15505288</v>
      </c>
      <c r="AP129" s="47">
        <f>'歳出（目的別）'!AB19</f>
        <v>14871026</v>
      </c>
      <c r="AQ129" s="47">
        <f>'歳出（目的別）'!AC19</f>
        <v>13320177</v>
      </c>
      <c r="AR129" s="47">
        <f>'歳出（目的別）'!AD19</f>
        <v>12394981</v>
      </c>
      <c r="AS129" s="47">
        <f>'歳出（目的別）'!AE19</f>
        <v>11309516</v>
      </c>
      <c r="AT129" s="47">
        <f>'歳出（目的別）'!AF19</f>
        <v>12468819</v>
      </c>
    </row>
    <row r="157" spans="13:46" x14ac:dyDescent="0.2">
      <c r="M157" t="s">
        <v>241</v>
      </c>
    </row>
    <row r="159" spans="13:46" x14ac:dyDescent="0.2">
      <c r="P159">
        <f>'歳出（性質別）'!A3</f>
        <v>0</v>
      </c>
      <c r="Q159" t="str">
        <f>'歳出（性質別）'!B3</f>
        <v>８９（元）</v>
      </c>
      <c r="R159" t="str">
        <f>'歳出（性質別）'!D3</f>
        <v>９１（H3）</v>
      </c>
      <c r="S159" t="str">
        <f>'歳出（性質別）'!E3</f>
        <v>９２（H4）</v>
      </c>
      <c r="T159" t="str">
        <f>'歳出（性質別）'!F3</f>
        <v>９３（H5）</v>
      </c>
      <c r="U159" t="str">
        <f>'歳出（性質別）'!G3</f>
        <v>９４（H6）</v>
      </c>
      <c r="V159" t="str">
        <f>'歳出（性質別）'!H3</f>
        <v>９５（H7）</v>
      </c>
      <c r="W159" t="str">
        <f>'歳出（性質別）'!I3</f>
        <v>９６（H8）</v>
      </c>
      <c r="X159" t="str">
        <f>'歳出（性質別）'!J3</f>
        <v>９７(H9）</v>
      </c>
      <c r="Y159" t="str">
        <f>'歳出（性質別）'!K3</f>
        <v>９８(H10）</v>
      </c>
      <c r="Z159" t="str">
        <f>'歳出（性質別）'!L3</f>
        <v>９９(H11)</v>
      </c>
      <c r="AA159" t="str">
        <f>'歳出（性質別）'!M3</f>
        <v>００(H12)</v>
      </c>
      <c r="AB159" t="str">
        <f>'歳出（性質別）'!N3</f>
        <v>０１(H13)</v>
      </c>
      <c r="AC159" t="str">
        <f>'歳出（性質別）'!O3</f>
        <v>０２(H14）</v>
      </c>
      <c r="AD159" t="str">
        <f>'歳出（性質別）'!P3</f>
        <v>０３(H15）</v>
      </c>
      <c r="AE159" t="str">
        <f>'歳出（性質別）'!Q3</f>
        <v>０４(H16）</v>
      </c>
      <c r="AF159" t="str">
        <f>'歳出（性質別）'!R3</f>
        <v>０５(H17）</v>
      </c>
      <c r="AG159" t="str">
        <f>'歳出（性質別）'!S3</f>
        <v>０６(H18）</v>
      </c>
      <c r="AH159" t="str">
        <f>'歳出（性質別）'!T3</f>
        <v>０７(H19）</v>
      </c>
      <c r="AI159" t="str">
        <f>'歳出（性質別）'!U3</f>
        <v>０８(H20）</v>
      </c>
      <c r="AJ159" t="str">
        <f>'歳出（性質別）'!V3</f>
        <v>０９(H21）</v>
      </c>
      <c r="AK159" t="str">
        <f>'歳出（性質別）'!W3</f>
        <v>１０(H22)</v>
      </c>
      <c r="AL159" t="str">
        <f>'歳出（性質別）'!X3</f>
        <v>１１(H23)</v>
      </c>
      <c r="AM159" t="str">
        <f>'歳出（性質別）'!Y3</f>
        <v>１２(H24)</v>
      </c>
      <c r="AN159" t="str">
        <f>'歳出（性質別）'!Z3</f>
        <v>１３(H25)</v>
      </c>
      <c r="AO159" t="str">
        <f>'歳出（性質別）'!AA3</f>
        <v>１４(H26)</v>
      </c>
      <c r="AP159" t="str">
        <f>'歳出（性質別）'!AB3</f>
        <v>１５(H27)</v>
      </c>
      <c r="AQ159" t="str">
        <f>'歳出（性質別）'!AC3</f>
        <v>１６(H28)</v>
      </c>
      <c r="AR159" t="str">
        <f>'歳出（性質別）'!AD3</f>
        <v>１７(H29)</v>
      </c>
      <c r="AS159" t="str">
        <f>'歳出（性質別）'!AE3</f>
        <v>１８(H30)</v>
      </c>
      <c r="AT159" t="str">
        <f>'歳出（性質別）'!AF3</f>
        <v>１９(R1)</v>
      </c>
    </row>
    <row r="160" spans="13:46" x14ac:dyDescent="0.2">
      <c r="P160" t="s">
        <v>163</v>
      </c>
      <c r="Q160">
        <f>'歳出（性質別）'!B19</f>
        <v>0</v>
      </c>
      <c r="R160" s="47">
        <f>'歳出（性質別）'!D19</f>
        <v>916312</v>
      </c>
      <c r="S160" s="47">
        <f>'歳出（性質別）'!E19</f>
        <v>897408</v>
      </c>
      <c r="T160" s="47">
        <f>'歳出（性質別）'!F19</f>
        <v>1368812</v>
      </c>
      <c r="U160" s="47">
        <f>'歳出（性質別）'!G19</f>
        <v>1054133</v>
      </c>
      <c r="V160" s="47">
        <f>'歳出（性質別）'!H19</f>
        <v>1745094</v>
      </c>
      <c r="W160" s="47">
        <f>'歳出（性質別）'!I19</f>
        <v>1597023</v>
      </c>
      <c r="X160" s="47">
        <f>'歳出（性質別）'!J19</f>
        <v>1516907</v>
      </c>
      <c r="Y160" s="47">
        <f>'歳出（性質別）'!K19</f>
        <v>1454005</v>
      </c>
      <c r="Z160" s="47">
        <f>'歳出（性質別）'!L19</f>
        <v>1588714</v>
      </c>
      <c r="AA160" s="47">
        <f>'歳出（性質別）'!M19</f>
        <v>1588830</v>
      </c>
      <c r="AB160" s="47">
        <f>'歳出（性質別）'!N19</f>
        <v>1089136</v>
      </c>
      <c r="AC160" s="47">
        <f>'歳出（性質別）'!O19</f>
        <v>933288</v>
      </c>
      <c r="AD160" s="47">
        <f>'歳出（性質別）'!P19</f>
        <v>564369</v>
      </c>
      <c r="AE160" s="47">
        <f>'歳出（性質別）'!Q19</f>
        <v>370889</v>
      </c>
      <c r="AF160" s="47">
        <f>'歳出（性質別）'!R19</f>
        <v>462726</v>
      </c>
      <c r="AG160" s="47">
        <f>'歳出（性質別）'!S19</f>
        <v>560492</v>
      </c>
      <c r="AH160" s="47">
        <f>'歳出（性質別）'!T19</f>
        <v>470758</v>
      </c>
      <c r="AI160" s="47">
        <f>'歳出（性質別）'!U19</f>
        <v>538731</v>
      </c>
      <c r="AJ160" s="47">
        <f>'歳出（性質別）'!V19</f>
        <v>734919</v>
      </c>
      <c r="AK160" s="47">
        <f>'歳出（性質別）'!W19</f>
        <v>1582165</v>
      </c>
      <c r="AL160" s="47">
        <f>'歳出（性質別）'!X19</f>
        <v>664692</v>
      </c>
      <c r="AM160" s="47">
        <f>'歳出（性質別）'!Y19</f>
        <v>203724</v>
      </c>
      <c r="AN160" s="47">
        <f>'歳出（性質別）'!Z19</f>
        <v>1216493</v>
      </c>
      <c r="AO160" s="47">
        <f>'歳出（性質別）'!AA19</f>
        <v>2276291</v>
      </c>
      <c r="AP160" s="47">
        <f>'歳出（性質別）'!AB19</f>
        <v>2668356</v>
      </c>
      <c r="AQ160" s="47">
        <f>'歳出（性質別）'!AC19</f>
        <v>557090</v>
      </c>
      <c r="AR160" s="47">
        <f>'歳出（性質別）'!AD19</f>
        <v>978003</v>
      </c>
      <c r="AS160" s="47">
        <f>'歳出（性質別）'!AE19</f>
        <v>391490</v>
      </c>
      <c r="AT160" s="47">
        <f>'歳出（性質別）'!AF19</f>
        <v>499440</v>
      </c>
    </row>
    <row r="161" spans="16:46" x14ac:dyDescent="0.2">
      <c r="P161" t="s">
        <v>164</v>
      </c>
      <c r="Q161">
        <f>'歳出（性質別）'!B20</f>
        <v>0</v>
      </c>
      <c r="R161" s="47">
        <f>'歳出（性質別）'!D20</f>
        <v>1631039</v>
      </c>
      <c r="S161" s="47">
        <f>'歳出（性質別）'!E20</f>
        <v>2671433</v>
      </c>
      <c r="T161" s="47">
        <f>'歳出（性質別）'!F20</f>
        <v>3393902</v>
      </c>
      <c r="U161" s="47">
        <f>'歳出（性質別）'!G20</f>
        <v>1866356</v>
      </c>
      <c r="V161" s="47">
        <f>'歳出（性質別）'!H20</f>
        <v>2782800</v>
      </c>
      <c r="W161" s="47">
        <f>'歳出（性質別）'!I20</f>
        <v>2030068</v>
      </c>
      <c r="X161" s="47">
        <f>'歳出（性質別）'!J20</f>
        <v>1870045</v>
      </c>
      <c r="Y161" s="47">
        <f>'歳出（性質別）'!K20</f>
        <v>1060047</v>
      </c>
      <c r="Z161" s="47">
        <f>'歳出（性質別）'!L20</f>
        <v>890763</v>
      </c>
      <c r="AA161" s="47">
        <f>'歳出（性質別）'!M20</f>
        <v>1624726</v>
      </c>
      <c r="AB161" s="47">
        <f>'歳出（性質別）'!N20</f>
        <v>1521400</v>
      </c>
      <c r="AC161" s="47">
        <f>'歳出（性質別）'!O20</f>
        <v>1576284</v>
      </c>
      <c r="AD161" s="47">
        <f>'歳出（性質別）'!P20</f>
        <v>1439630</v>
      </c>
      <c r="AE161" s="47">
        <f>'歳出（性質別）'!Q20</f>
        <v>1336527</v>
      </c>
      <c r="AF161" s="47">
        <f>'歳出（性質別）'!R20</f>
        <v>1980222</v>
      </c>
      <c r="AG161" s="47">
        <f>'歳出（性質別）'!S20</f>
        <v>725831</v>
      </c>
      <c r="AH161" s="47">
        <f>'歳出（性質別）'!T20</f>
        <v>478000</v>
      </c>
      <c r="AI161" s="47">
        <f>'歳出（性質別）'!U20</f>
        <v>498160</v>
      </c>
      <c r="AJ161" s="47">
        <f>'歳出（性質別）'!V20</f>
        <v>618627</v>
      </c>
      <c r="AK161" s="47">
        <f>'歳出（性質別）'!W20</f>
        <v>733778</v>
      </c>
      <c r="AL161" s="47">
        <f>'歳出（性質別）'!X20</f>
        <v>531941</v>
      </c>
      <c r="AM161" s="47">
        <f>'歳出（性質別）'!Y20</f>
        <v>598620</v>
      </c>
      <c r="AN161" s="47">
        <f>'歳出（性質別）'!Z20</f>
        <v>806019</v>
      </c>
      <c r="AO161" s="47">
        <f>'歳出（性質別）'!AA20</f>
        <v>1276709</v>
      </c>
      <c r="AP161" s="47">
        <f>'歳出（性質別）'!AB20</f>
        <v>667936</v>
      </c>
      <c r="AQ161" s="47">
        <f>'歳出（性質別）'!AC20</f>
        <v>1048754</v>
      </c>
      <c r="AR161" s="47">
        <f>'歳出（性質別）'!AD20</f>
        <v>602791</v>
      </c>
      <c r="AS161" s="47">
        <f>'歳出（性質別）'!AE20</f>
        <v>552558</v>
      </c>
      <c r="AT161" s="47">
        <f>'歳出（性質別）'!AF20</f>
        <v>672713</v>
      </c>
    </row>
    <row r="196" spans="13:46" x14ac:dyDescent="0.2">
      <c r="M196" t="s">
        <v>241</v>
      </c>
    </row>
    <row r="198" spans="13:46" x14ac:dyDescent="0.2">
      <c r="Q198" t="str">
        <f>財政指標!C3</f>
        <v>８９（元）</v>
      </c>
      <c r="R198" t="str">
        <f>財政指標!E3</f>
        <v>９１（H3）</v>
      </c>
      <c r="S198" t="str">
        <f>財政指標!F3</f>
        <v>９２（H4）</v>
      </c>
      <c r="T198" t="str">
        <f>財政指標!G3</f>
        <v>９３（H5）</v>
      </c>
      <c r="U198" t="str">
        <f>財政指標!H3</f>
        <v>９４（H6）</v>
      </c>
      <c r="V198" t="str">
        <f>財政指標!I3</f>
        <v>９５（H7）</v>
      </c>
      <c r="W198" t="str">
        <f>財政指標!J3</f>
        <v>９６（H8）</v>
      </c>
      <c r="X198" t="str">
        <f>財政指標!K3</f>
        <v>９７（H9）</v>
      </c>
      <c r="Y198" t="str">
        <f>財政指標!L3</f>
        <v>９８(H10)</v>
      </c>
      <c r="Z198" t="str">
        <f>財政指標!M3</f>
        <v>９９(H11)</v>
      </c>
      <c r="AA198" t="str">
        <f>財政指標!N3</f>
        <v>００(H12)</v>
      </c>
      <c r="AB198" t="str">
        <f>財政指標!O3</f>
        <v>０１(H13)</v>
      </c>
      <c r="AC198" t="str">
        <f>財政指標!P3</f>
        <v>０２(H14)</v>
      </c>
      <c r="AD198" t="str">
        <f>財政指標!Q3</f>
        <v>０３(H15)</v>
      </c>
      <c r="AE198" t="str">
        <f>財政指標!R3</f>
        <v>０４(H16)</v>
      </c>
      <c r="AF198" t="str">
        <f>財政指標!S3</f>
        <v>０５(H17)</v>
      </c>
      <c r="AG198" t="str">
        <f>財政指標!T3</f>
        <v>０６(H18)</v>
      </c>
      <c r="AH198" t="str">
        <f>財政指標!U3</f>
        <v>０７(H19)</v>
      </c>
      <c r="AI198" t="str">
        <f>財政指標!V3</f>
        <v>０８(H20)</v>
      </c>
      <c r="AJ198" t="str">
        <f>財政指標!W3</f>
        <v>０９(H21)</v>
      </c>
      <c r="AK198" t="str">
        <f>財政指標!X3</f>
        <v>１０(H22)</v>
      </c>
      <c r="AL198" t="str">
        <f>財政指標!Y3</f>
        <v>１１(H23)</v>
      </c>
      <c r="AM198" t="str">
        <f>財政指標!Z3</f>
        <v>１２(H24)</v>
      </c>
      <c r="AN198" t="str">
        <f>財政指標!AA3</f>
        <v>１３(H25)</v>
      </c>
      <c r="AO198" t="str">
        <f>財政指標!AB3</f>
        <v>１４(H26)</v>
      </c>
      <c r="AP198" t="str">
        <f>財政指標!AC3</f>
        <v>１５(H27)</v>
      </c>
      <c r="AQ198" t="str">
        <f>財政指標!AD3</f>
        <v>１６(H28)</v>
      </c>
      <c r="AR198" t="str">
        <f>財政指標!AE3</f>
        <v>１７(H29)</v>
      </c>
      <c r="AS198" t="str">
        <f>財政指標!AF3</f>
        <v>１８(H30)</v>
      </c>
      <c r="AT198" t="str">
        <f>財政指標!AG3</f>
        <v>１９(R1)</v>
      </c>
    </row>
    <row r="199" spans="13:46" x14ac:dyDescent="0.2">
      <c r="P199" t="s">
        <v>145</v>
      </c>
      <c r="Q199">
        <f>財政指標!C6</f>
        <v>0</v>
      </c>
      <c r="R199" s="47">
        <f>財政指標!E6</f>
        <v>9242853</v>
      </c>
      <c r="S199" s="47">
        <f>財政指標!F6</f>
        <v>10219346</v>
      </c>
      <c r="T199" s="47">
        <f>財政指標!G6</f>
        <v>11197584</v>
      </c>
      <c r="U199" s="47">
        <f>財政指標!H6</f>
        <v>9969631</v>
      </c>
      <c r="V199" s="47">
        <f>財政指標!I6</f>
        <v>11320721</v>
      </c>
      <c r="W199" s="47">
        <f>財政指標!J6</f>
        <v>11095352</v>
      </c>
      <c r="X199" s="47">
        <f>財政指標!K6</f>
        <v>11117325</v>
      </c>
      <c r="Y199" s="47">
        <f>財政指標!L6</f>
        <v>12875344</v>
      </c>
      <c r="Z199" s="47">
        <f>財政指標!M6</f>
        <v>18722334</v>
      </c>
      <c r="AA199" s="47">
        <f>財政指標!N6</f>
        <v>13781247</v>
      </c>
      <c r="AB199" s="47">
        <f>財政指標!O6</f>
        <v>10971977</v>
      </c>
      <c r="AC199" s="47">
        <f>財政指標!P6</f>
        <v>11357821</v>
      </c>
      <c r="AD199" s="47">
        <f>財政指標!Q6</f>
        <v>10420945</v>
      </c>
      <c r="AE199" s="47">
        <f>財政指標!R6</f>
        <v>10209626</v>
      </c>
      <c r="AF199" s="47">
        <f>財政指標!S6</f>
        <v>11001113</v>
      </c>
      <c r="AG199" s="47">
        <f>財政指標!T6</f>
        <v>9842020</v>
      </c>
      <c r="AH199" s="47">
        <f>財政指標!U6</f>
        <v>9533822</v>
      </c>
      <c r="AI199" s="47">
        <f>財政指標!V6</f>
        <v>9770807</v>
      </c>
      <c r="AJ199" s="47">
        <f>財政指標!W6</f>
        <v>10833147</v>
      </c>
      <c r="AK199" s="47">
        <f>財政指標!X6</f>
        <v>11898353</v>
      </c>
      <c r="AL199" s="47">
        <f>財政指標!Y6</f>
        <v>11730235</v>
      </c>
      <c r="AM199" s="47">
        <f>財政指標!Z6</f>
        <v>10811750</v>
      </c>
      <c r="AN199" s="47">
        <f>財政指標!AA6</f>
        <v>11941079</v>
      </c>
      <c r="AO199" s="47">
        <f>財政指標!AB6</f>
        <v>15505288</v>
      </c>
      <c r="AP199" s="47">
        <f>財政指標!AC6</f>
        <v>14871026</v>
      </c>
      <c r="AQ199" s="47">
        <f>財政指標!AD6</f>
        <v>13320177</v>
      </c>
      <c r="AR199" s="47">
        <f>財政指標!AE6</f>
        <v>12394981</v>
      </c>
      <c r="AS199" s="47">
        <f>財政指標!AF6</f>
        <v>11309516</v>
      </c>
      <c r="AT199" s="47">
        <f>財政指標!AG6</f>
        <v>12468819</v>
      </c>
    </row>
    <row r="200" spans="13:46" x14ac:dyDescent="0.2">
      <c r="P200" t="s">
        <v>146</v>
      </c>
      <c r="Q200">
        <f>財政指標!B31</f>
        <v>0</v>
      </c>
      <c r="R200" s="47">
        <f>財政指標!E31</f>
        <v>3531371</v>
      </c>
      <c r="S200" s="47">
        <f>財政指標!F31</f>
        <v>4119876</v>
      </c>
      <c r="T200" s="47">
        <f>財政指標!G31</f>
        <v>4769743</v>
      </c>
      <c r="U200" s="47">
        <f>財政指標!H31</f>
        <v>4891099</v>
      </c>
      <c r="V200" s="47">
        <f>財政指標!I31</f>
        <v>5630144</v>
      </c>
      <c r="W200" s="47">
        <f>財政指標!J31</f>
        <v>5867245</v>
      </c>
      <c r="X200" s="47">
        <f>財政指標!K31</f>
        <v>6072759</v>
      </c>
      <c r="Y200" s="47">
        <f>財政指標!L31</f>
        <v>6488638</v>
      </c>
      <c r="Z200" s="47">
        <f>財政指標!M31</f>
        <v>7490437</v>
      </c>
      <c r="AA200" s="47">
        <f>財政指標!N31</f>
        <v>8101033</v>
      </c>
      <c r="AB200" s="47">
        <f>財政指標!O31</f>
        <v>8359457</v>
      </c>
      <c r="AC200" s="47">
        <f>財政指標!P31</f>
        <v>9050325</v>
      </c>
      <c r="AD200" s="47">
        <f>財政指標!Q31</f>
        <v>9621525</v>
      </c>
      <c r="AE200" s="47">
        <f>財政指標!R31</f>
        <v>10049554</v>
      </c>
      <c r="AF200" s="47">
        <f>財政指標!S31</f>
        <v>11048957</v>
      </c>
      <c r="AG200" s="47">
        <f>財政指標!T31</f>
        <v>10817328</v>
      </c>
      <c r="AH200" s="47">
        <f>財政指標!U31</f>
        <v>10293644</v>
      </c>
      <c r="AI200" s="47">
        <f>財政指標!V31</f>
        <v>9778567</v>
      </c>
      <c r="AJ200" s="47">
        <f>財政指標!W31</f>
        <v>9499394</v>
      </c>
      <c r="AK200" s="47">
        <f>財政指標!X31</f>
        <v>9620773</v>
      </c>
      <c r="AL200" s="47">
        <f>財政指標!Y31</f>
        <v>9881395</v>
      </c>
      <c r="AM200" s="47">
        <f>財政指標!Z31</f>
        <v>9857939</v>
      </c>
      <c r="AN200" s="47">
        <f>財政指標!AA31</f>
        <v>9956971</v>
      </c>
      <c r="AO200" s="47">
        <f>財政指標!AB31</f>
        <v>10927353</v>
      </c>
      <c r="AP200" s="47">
        <f>財政指標!AC31</f>
        <v>11261413</v>
      </c>
      <c r="AQ200" s="47">
        <f>財政指標!AD31</f>
        <v>11528278</v>
      </c>
      <c r="AR200" s="47">
        <f>財政指標!AE31</f>
        <v>11683547</v>
      </c>
      <c r="AS200" s="47">
        <f>財政指標!AF31</f>
        <v>11490687</v>
      </c>
      <c r="AT200" s="47">
        <f>財政指標!AG31</f>
        <v>11562774</v>
      </c>
    </row>
    <row r="201" spans="13:46" x14ac:dyDescent="0.2">
      <c r="P201" s="47" t="str">
        <f>財政指標!B32</f>
        <v>うち臨時財政対策債</v>
      </c>
      <c r="Q201" s="47">
        <f>財政指標!D32</f>
        <v>0</v>
      </c>
      <c r="R201" s="47">
        <f>財政指標!E32</f>
        <v>0</v>
      </c>
      <c r="S201" s="47">
        <f>財政指標!F32</f>
        <v>0</v>
      </c>
      <c r="T201" s="47">
        <f>財政指標!G32</f>
        <v>0</v>
      </c>
      <c r="U201" s="47">
        <f>財政指標!H32</f>
        <v>0</v>
      </c>
      <c r="V201" s="47">
        <f>財政指標!I32</f>
        <v>0</v>
      </c>
      <c r="W201" s="47">
        <f>財政指標!J32</f>
        <v>0</v>
      </c>
      <c r="X201" s="47">
        <f>財政指標!K32</f>
        <v>0</v>
      </c>
      <c r="Y201" s="47">
        <f>財政指標!L32</f>
        <v>0</v>
      </c>
      <c r="Z201" s="47">
        <f>財政指標!M32</f>
        <v>0</v>
      </c>
      <c r="AA201" s="47">
        <f>財政指標!N32</f>
        <v>0</v>
      </c>
      <c r="AB201" s="47">
        <f>財政指標!O32</f>
        <v>177400</v>
      </c>
      <c r="AC201" s="47">
        <f>財政指標!P32</f>
        <v>535900</v>
      </c>
      <c r="AD201" s="47">
        <f>財政指標!Q32</f>
        <v>1169800</v>
      </c>
      <c r="AE201" s="47">
        <f>財政指標!R32</f>
        <v>1615581</v>
      </c>
      <c r="AF201" s="47">
        <f>財政指標!S32</f>
        <v>1941576</v>
      </c>
      <c r="AG201" s="47">
        <f>財政指標!T32</f>
        <v>2195250</v>
      </c>
      <c r="AH201" s="47">
        <f>財政指標!U32</f>
        <v>2385529</v>
      </c>
      <c r="AI201" s="47">
        <f>財政指標!V32</f>
        <v>2539143</v>
      </c>
      <c r="AJ201" s="47">
        <f>財政指標!W32</f>
        <v>2828745</v>
      </c>
      <c r="AK201" s="47">
        <f>財政指標!X32</f>
        <v>3367557</v>
      </c>
      <c r="AL201" s="47">
        <f>財政指標!Y32</f>
        <v>3839609</v>
      </c>
      <c r="AM201" s="47">
        <f>財政指標!Z32</f>
        <v>4349234</v>
      </c>
      <c r="AN201" s="47">
        <f>財政指標!AA32</f>
        <v>4916015</v>
      </c>
      <c r="AO201" s="47">
        <f>財政指標!AB32</f>
        <v>5364682</v>
      </c>
      <c r="AP201" s="47">
        <f>財政指標!AC32</f>
        <v>5773805</v>
      </c>
      <c r="AQ201" s="47">
        <f>財政指標!AD32</f>
        <v>5998805</v>
      </c>
      <c r="AR201" s="47">
        <f>財政指標!AE32</f>
        <v>6197228</v>
      </c>
      <c r="AS201" s="47">
        <f>財政指標!AF32</f>
        <v>6352553</v>
      </c>
      <c r="AT201" s="47">
        <f>財政指標!AG32</f>
        <v>6355679</v>
      </c>
    </row>
  </sheetData>
  <phoneticPr fontId="2"/>
  <pageMargins left="0.78740157480314965" right="0.78740157480314965" top="0.78740157480314965" bottom="0.72" header="0" footer="0.51181102362204722"/>
  <pageSetup paperSize="9" firstPageNumber="10" orientation="landscape" useFirstPageNumber="1" horizontalDpi="4294967292" r:id="rId1"/>
  <headerFooter alignWithMargins="0">
    <oddFooter>&amp;C-&amp;P--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11</vt:i4>
      </vt:variant>
    </vt:vector>
  </HeadingPairs>
  <TitlesOfParts>
    <vt:vector size="17" baseType="lpstr">
      <vt:lpstr>財政指標</vt:lpstr>
      <vt:lpstr>歳入</vt:lpstr>
      <vt:lpstr>税</vt:lpstr>
      <vt:lpstr>歳出（性質別）</vt:lpstr>
      <vt:lpstr>歳出（目的別）</vt:lpstr>
      <vt:lpstr>グラフ</vt:lpstr>
      <vt:lpstr>グラフ!Print_Area</vt:lpstr>
      <vt:lpstr>'歳出（性質別）'!Print_Area</vt:lpstr>
      <vt:lpstr>'歳出（目的別）'!Print_Area</vt:lpstr>
      <vt:lpstr>歳入!Print_Area</vt:lpstr>
      <vt:lpstr>財政指標!Print_Area</vt:lpstr>
      <vt:lpstr>税!Print_Area</vt:lpstr>
      <vt:lpstr>'歳出（性質別）'!Print_Titles</vt:lpstr>
      <vt:lpstr>'歳出（目的別）'!Print_Titles</vt:lpstr>
      <vt:lpstr>歳入!Print_Titles</vt:lpstr>
      <vt:lpstr>財政指標!Print_Titles</vt:lpstr>
      <vt:lpstr>税!Print_Titles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山口 誠英</cp:lastModifiedBy>
  <cp:lastPrinted>2011-08-29T06:32:17Z</cp:lastPrinted>
  <dcterms:created xsi:type="dcterms:W3CDTF">2002-01-04T12:12:41Z</dcterms:created>
  <dcterms:modified xsi:type="dcterms:W3CDTF">2021-07-27T15:11:54Z</dcterms:modified>
</cp:coreProperties>
</file>