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9）/"/>
    </mc:Choice>
  </mc:AlternateContent>
  <xr:revisionPtr revIDLastSave="5" documentId="10_ncr:8100000_{BDA5C9BE-829F-4880-A73B-AEC5CD5B192A}" xr6:coauthVersionLast="47" xr6:coauthVersionMax="47" xr10:uidLastSave="{6109B0A9-D3A6-446A-BC58-0D2B603BD338}"/>
  <bookViews>
    <workbookView xWindow="6996" yWindow="468" windowWidth="15864" windowHeight="11340" tabRatio="601" xr2:uid="{00000000-000D-0000-FFFF-FFFF00000000}"/>
  </bookViews>
  <sheets>
    <sheet name="財政指標" sheetId="4" r:id="rId1"/>
    <sheet name="歳入" sheetId="1" r:id="rId2"/>
    <sheet name="税" sheetId="2" r:id="rId3"/>
    <sheet name="歳出（性質別）" sheetId="5" r:id="rId4"/>
    <sheet name="歳出（目的別）" sheetId="3" r:id="rId5"/>
    <sheet name="グラフ" sheetId="9" r:id="rId6"/>
  </sheets>
  <definedNames>
    <definedName name="_xlnm.Print_Area" localSheetId="5">グラフ!$A$1:$N$234</definedName>
    <definedName name="_xlnm.Print_Area" localSheetId="3">'歳出（性質別）'!$A$1:$AF$53</definedName>
    <definedName name="_xlnm.Print_Area" localSheetId="4">'歳出（目的別）'!$A$1:$AF$47</definedName>
    <definedName name="_xlnm.Print_Area" localSheetId="1">歳入!$A$1:$AF$74</definedName>
    <definedName name="_xlnm.Print_Area" localSheetId="0">財政指標!$A$1:$AG$39</definedName>
    <definedName name="_xlnm.Print_Area" localSheetId="2">税!$A$1:$AF$50</definedName>
    <definedName name="_xlnm.Print_Titles" localSheetId="3">'歳出（性質別）'!$A:$A</definedName>
    <definedName name="_xlnm.Print_Titles" localSheetId="4">'歳出（目的別）'!$A:$A</definedName>
    <definedName name="_xlnm.Print_Titles" localSheetId="1">歳入!$A:$A</definedName>
    <definedName name="_xlnm.Print_Titles" localSheetId="0">財政指標!$A:$B</definedName>
    <definedName name="_xlnm.Print_Titles" localSheetId="2">税!$A:$A</definedName>
  </definedNames>
  <calcPr calcId="181029"/>
</workbook>
</file>

<file path=xl/calcChain.xml><?xml version="1.0" encoding="utf-8"?>
<calcChain xmlns="http://schemas.openxmlformats.org/spreadsheetml/2006/main">
  <c r="AE29" i="3" l="1"/>
  <c r="U29" i="3"/>
  <c r="K29" i="3"/>
  <c r="U1" i="3"/>
  <c r="AE29" i="5"/>
  <c r="U29" i="5"/>
  <c r="K29" i="5"/>
  <c r="U1" i="5"/>
  <c r="AE29" i="2"/>
  <c r="U29" i="2"/>
  <c r="K29" i="2"/>
  <c r="U1" i="2"/>
  <c r="AE38" i="1"/>
  <c r="B4" i="2"/>
  <c r="C4" i="2"/>
  <c r="B17" i="2"/>
  <c r="C17" i="2"/>
  <c r="B22" i="2"/>
  <c r="B32" i="2" s="1"/>
  <c r="C22" i="2"/>
  <c r="C33" i="2" s="1"/>
  <c r="B40" i="2"/>
  <c r="C40" i="2"/>
  <c r="B43" i="2"/>
  <c r="B46" i="2"/>
  <c r="B49" i="2"/>
  <c r="C49" i="2"/>
  <c r="U38" i="1"/>
  <c r="K38" i="1"/>
  <c r="U1" i="1"/>
  <c r="AT201" i="9"/>
  <c r="AT200" i="9"/>
  <c r="AT199" i="9"/>
  <c r="AT198" i="9"/>
  <c r="AT161" i="9"/>
  <c r="AT160" i="9"/>
  <c r="AT128" i="9"/>
  <c r="AT127" i="9"/>
  <c r="AT126" i="9"/>
  <c r="AT125" i="9"/>
  <c r="AT124" i="9"/>
  <c r="AT123" i="9"/>
  <c r="AT122" i="9"/>
  <c r="AT121" i="9"/>
  <c r="AT89" i="9"/>
  <c r="AT88" i="9"/>
  <c r="AT87" i="9"/>
  <c r="AT86" i="9"/>
  <c r="AT85" i="9"/>
  <c r="AT84" i="9"/>
  <c r="AT83" i="9"/>
  <c r="AT82" i="9"/>
  <c r="AT45" i="9"/>
  <c r="AT44" i="9"/>
  <c r="AT43" i="9"/>
  <c r="AT7" i="9"/>
  <c r="AT6" i="9"/>
  <c r="AT5" i="9"/>
  <c r="AT4" i="9"/>
  <c r="AT3" i="9"/>
  <c r="AT2" i="9"/>
  <c r="AT1" i="9"/>
  <c r="AF19" i="3"/>
  <c r="AF42" i="3" s="1"/>
  <c r="AF3" i="3"/>
  <c r="AF31" i="3" s="1"/>
  <c r="AF25" i="5"/>
  <c r="AF24" i="5"/>
  <c r="AF23" i="5"/>
  <c r="AF50" i="5" s="1"/>
  <c r="AF3" i="5"/>
  <c r="AF31" i="5" s="1"/>
  <c r="AF17" i="2"/>
  <c r="AF3" i="2"/>
  <c r="AF31" i="2" s="1"/>
  <c r="AF43" i="1"/>
  <c r="AF37" i="1"/>
  <c r="AF36" i="1"/>
  <c r="AF35" i="1"/>
  <c r="AF34" i="1"/>
  <c r="AF33" i="1"/>
  <c r="AF66" i="1" s="1"/>
  <c r="AF3" i="1"/>
  <c r="AF40" i="1" s="1"/>
  <c r="AG33" i="4"/>
  <c r="AG27" i="4"/>
  <c r="AG15" i="4"/>
  <c r="AT129" i="9" l="1"/>
  <c r="B34" i="2"/>
  <c r="B48" i="2"/>
  <c r="B45" i="2"/>
  <c r="B42" i="2"/>
  <c r="B39" i="2"/>
  <c r="B36" i="2"/>
  <c r="B33" i="2"/>
  <c r="B37" i="2"/>
  <c r="C47" i="2"/>
  <c r="C44" i="2"/>
  <c r="C41" i="2"/>
  <c r="C38" i="2"/>
  <c r="C35" i="2"/>
  <c r="C32" i="2"/>
  <c r="B47" i="2"/>
  <c r="B44" i="2"/>
  <c r="B41" i="2"/>
  <c r="B38" i="2"/>
  <c r="B35" i="2"/>
  <c r="C46" i="2"/>
  <c r="C43" i="2"/>
  <c r="C37" i="2"/>
  <c r="C34" i="2"/>
  <c r="C48" i="2"/>
  <c r="C45" i="2"/>
  <c r="C42" i="2"/>
  <c r="C39" i="2"/>
  <c r="C36" i="2"/>
  <c r="AT120" i="9"/>
  <c r="AT81" i="9"/>
  <c r="AT42" i="9"/>
  <c r="AT159" i="9"/>
  <c r="AF40" i="3"/>
  <c r="AF33" i="3"/>
  <c r="AF34" i="3"/>
  <c r="AF35" i="3"/>
  <c r="AF41" i="3"/>
  <c r="AF43" i="3"/>
  <c r="AF37" i="3"/>
  <c r="AF44" i="3"/>
  <c r="AF38" i="3"/>
  <c r="AF45" i="3"/>
  <c r="AF32" i="3"/>
  <c r="AF39" i="3"/>
  <c r="AF46" i="3"/>
  <c r="AF36" i="3"/>
  <c r="AF34" i="5"/>
  <c r="AF40" i="5"/>
  <c r="AF46" i="5"/>
  <c r="AF35" i="5"/>
  <c r="AF47" i="5"/>
  <c r="AF36" i="5"/>
  <c r="AF42" i="5"/>
  <c r="AF48" i="5"/>
  <c r="AF33" i="5"/>
  <c r="AF39" i="5"/>
  <c r="AF45" i="5"/>
  <c r="AF41" i="5"/>
  <c r="AF37" i="5"/>
  <c r="AF43" i="5"/>
  <c r="AF49" i="5"/>
  <c r="AF32" i="5"/>
  <c r="AF38" i="5"/>
  <c r="AF44" i="5"/>
  <c r="AF22" i="2"/>
  <c r="AT46" i="9" s="1"/>
  <c r="AF61" i="1"/>
  <c r="AF72" i="1"/>
  <c r="AF44" i="1"/>
  <c r="AF67" i="1"/>
  <c r="AF71" i="1"/>
  <c r="AF46" i="1"/>
  <c r="AF49" i="1"/>
  <c r="AF73" i="1"/>
  <c r="AF50" i="1"/>
  <c r="AF55" i="1"/>
  <c r="AF56" i="1"/>
  <c r="AF62" i="1"/>
  <c r="AF68" i="1"/>
  <c r="AF74" i="1"/>
  <c r="AF45" i="1"/>
  <c r="AF51" i="1"/>
  <c r="AF57" i="1"/>
  <c r="AF63" i="1"/>
  <c r="AF69" i="1"/>
  <c r="AF41" i="1"/>
  <c r="AF47" i="1"/>
  <c r="AF53" i="1"/>
  <c r="AF59" i="1"/>
  <c r="AF65" i="1"/>
  <c r="AF52" i="1"/>
  <c r="AF58" i="1"/>
  <c r="AF64" i="1"/>
  <c r="AF42" i="1"/>
  <c r="AF48" i="1"/>
  <c r="AF54" i="1"/>
  <c r="AF60" i="1"/>
  <c r="C50" i="2" l="1"/>
  <c r="B50" i="2"/>
  <c r="AF47" i="3"/>
  <c r="AF51" i="5"/>
  <c r="AF52" i="5"/>
  <c r="AF53" i="5"/>
  <c r="AF39" i="2"/>
  <c r="AF33" i="2"/>
  <c r="AF44" i="2"/>
  <c r="AF38" i="2"/>
  <c r="AF32" i="2"/>
  <c r="AF49" i="2"/>
  <c r="AF43" i="2"/>
  <c r="AF37" i="2"/>
  <c r="AF48" i="2"/>
  <c r="AF42" i="2"/>
  <c r="AF36" i="2"/>
  <c r="AF47" i="2"/>
  <c r="AF41" i="2"/>
  <c r="AF35" i="2"/>
  <c r="AF46" i="2"/>
  <c r="AF40" i="2"/>
  <c r="AF34" i="2"/>
  <c r="AF45" i="2"/>
  <c r="AF70" i="1"/>
  <c r="AF50" i="2" l="1"/>
  <c r="AS201" i="9"/>
  <c r="AS200" i="9"/>
  <c r="AS199" i="9"/>
  <c r="AS198" i="9"/>
  <c r="AS161" i="9"/>
  <c r="AS160" i="9"/>
  <c r="AS128" i="9"/>
  <c r="AS127" i="9"/>
  <c r="AS126" i="9"/>
  <c r="AS125" i="9"/>
  <c r="AS124" i="9"/>
  <c r="AS123" i="9"/>
  <c r="AS122" i="9"/>
  <c r="AS121" i="9"/>
  <c r="AS88" i="9"/>
  <c r="AS87" i="9"/>
  <c r="AS86" i="9"/>
  <c r="AS85" i="9"/>
  <c r="AS84" i="9"/>
  <c r="AS83" i="9"/>
  <c r="AS82" i="9"/>
  <c r="AS45" i="9"/>
  <c r="AS44" i="9"/>
  <c r="AS43" i="9"/>
  <c r="AS42" i="9"/>
  <c r="AS7" i="9"/>
  <c r="AS6" i="9"/>
  <c r="AS5" i="9"/>
  <c r="AS4" i="9"/>
  <c r="AS3" i="9"/>
  <c r="AS2" i="9"/>
  <c r="AE3" i="3"/>
  <c r="AE31" i="3" s="1"/>
  <c r="AE45" i="3"/>
  <c r="AE44" i="3"/>
  <c r="AE1" i="3"/>
  <c r="AE19" i="3"/>
  <c r="AE43" i="3" s="1"/>
  <c r="AE3" i="5"/>
  <c r="AS159" i="9" s="1"/>
  <c r="AE1" i="5"/>
  <c r="AE25" i="5"/>
  <c r="AE24" i="5"/>
  <c r="AE23" i="5"/>
  <c r="AE48" i="5" s="1"/>
  <c r="AE31" i="2"/>
  <c r="AE3" i="2"/>
  <c r="AE1" i="2"/>
  <c r="AE17" i="2"/>
  <c r="AE3" i="1"/>
  <c r="AE40" i="1" s="1"/>
  <c r="AE1" i="1"/>
  <c r="AE37" i="1"/>
  <c r="AE36" i="1"/>
  <c r="AE35" i="1"/>
  <c r="AE34" i="1"/>
  <c r="AE33" i="1"/>
  <c r="AE69" i="1" s="1"/>
  <c r="AF33" i="4"/>
  <c r="AF27" i="4"/>
  <c r="AF15" i="4"/>
  <c r="AE35" i="3" l="1"/>
  <c r="AE34" i="3"/>
  <c r="AS89" i="9"/>
  <c r="AE31" i="5"/>
  <c r="AS120" i="9"/>
  <c r="AS1" i="9"/>
  <c r="AS81" i="9"/>
  <c r="AS129" i="9"/>
  <c r="AE38" i="3"/>
  <c r="AE46" i="3"/>
  <c r="AE39" i="3"/>
  <c r="AE32" i="3"/>
  <c r="AE40" i="3"/>
  <c r="AE33" i="3"/>
  <c r="AE41" i="3"/>
  <c r="AE36" i="3"/>
  <c r="AE42" i="3"/>
  <c r="AE37" i="3"/>
  <c r="AE32" i="5"/>
  <c r="AE38" i="5"/>
  <c r="AE43" i="5"/>
  <c r="AE44" i="5"/>
  <c r="AE33" i="5"/>
  <c r="AE45" i="5"/>
  <c r="AE37" i="5"/>
  <c r="AE49" i="5"/>
  <c r="AE50" i="5"/>
  <c r="AE39" i="5"/>
  <c r="AE34" i="5"/>
  <c r="AE40" i="5"/>
  <c r="AE46" i="5"/>
  <c r="AE35" i="5"/>
  <c r="AE41" i="5"/>
  <c r="AE47" i="5"/>
  <c r="AE36" i="5"/>
  <c r="AE42" i="5"/>
  <c r="AE22" i="2"/>
  <c r="AS46" i="9" s="1"/>
  <c r="AE46" i="1"/>
  <c r="AE52" i="1"/>
  <c r="AE58" i="1"/>
  <c r="AE64" i="1"/>
  <c r="AE41" i="1"/>
  <c r="AE47" i="1"/>
  <c r="AE53" i="1"/>
  <c r="AE59" i="1"/>
  <c r="AE65" i="1"/>
  <c r="AE71" i="1"/>
  <c r="AE42" i="1"/>
  <c r="AE48" i="1"/>
  <c r="AE54" i="1"/>
  <c r="AE60" i="1"/>
  <c r="AE66" i="1"/>
  <c r="AE72" i="1"/>
  <c r="AE43" i="1"/>
  <c r="AE49" i="1"/>
  <c r="AE55" i="1"/>
  <c r="AE61" i="1"/>
  <c r="AE67" i="1"/>
  <c r="AE73" i="1"/>
  <c r="AE44" i="1"/>
  <c r="AE50" i="1"/>
  <c r="AE56" i="1"/>
  <c r="AE62" i="1"/>
  <c r="AE68" i="1"/>
  <c r="AE74" i="1"/>
  <c r="AE45" i="1"/>
  <c r="AE51" i="1"/>
  <c r="AE57" i="1"/>
  <c r="AE63" i="1"/>
  <c r="AE47" i="3" l="1"/>
  <c r="AE53" i="5"/>
  <c r="AE52" i="5"/>
  <c r="AE51" i="5"/>
  <c r="AE39" i="2"/>
  <c r="AE33" i="2"/>
  <c r="AE44" i="2"/>
  <c r="AE38" i="2"/>
  <c r="AE49" i="2"/>
  <c r="AE43" i="2"/>
  <c r="AE37" i="2"/>
  <c r="AE48" i="2"/>
  <c r="AE42" i="2"/>
  <c r="AE36" i="2"/>
  <c r="AE47" i="2"/>
  <c r="AE41" i="2"/>
  <c r="AE35" i="2"/>
  <c r="AE46" i="2"/>
  <c r="AE40" i="2"/>
  <c r="AE34" i="2"/>
  <c r="AE45" i="2"/>
  <c r="AE32" i="2"/>
  <c r="AE70" i="1"/>
  <c r="AE50" i="2" l="1"/>
  <c r="AR201" i="9" l="1"/>
  <c r="AR200" i="9"/>
  <c r="AR199" i="9"/>
  <c r="AR198" i="9"/>
  <c r="AR161" i="9"/>
  <c r="AR160" i="9"/>
  <c r="AR159" i="9"/>
  <c r="AR129" i="9"/>
  <c r="AR128" i="9"/>
  <c r="AR127" i="9"/>
  <c r="AR126" i="9"/>
  <c r="AR125" i="9"/>
  <c r="AR124" i="9"/>
  <c r="AR123" i="9"/>
  <c r="AR122" i="9"/>
  <c r="AR121" i="9"/>
  <c r="AR120" i="9"/>
  <c r="AR88" i="9"/>
  <c r="AR87" i="9"/>
  <c r="AR86" i="9"/>
  <c r="AR85" i="9"/>
  <c r="AR84" i="9"/>
  <c r="AR83" i="9"/>
  <c r="AR82" i="9"/>
  <c r="AR81" i="9"/>
  <c r="AR45" i="9"/>
  <c r="AR44" i="9"/>
  <c r="AR43" i="9"/>
  <c r="AR42" i="9"/>
  <c r="AR7" i="9"/>
  <c r="AR6" i="9"/>
  <c r="AR5" i="9"/>
  <c r="AR4" i="9"/>
  <c r="AR3" i="9"/>
  <c r="AR2" i="9"/>
  <c r="AR1" i="9"/>
  <c r="AD43" i="3"/>
  <c r="AD41" i="3"/>
  <c r="AD35" i="3"/>
  <c r="AD34" i="3"/>
  <c r="AD19" i="3"/>
  <c r="AD42" i="3" s="1"/>
  <c r="AD25" i="5"/>
  <c r="AD24" i="5"/>
  <c r="AD23" i="5"/>
  <c r="AD48" i="5" s="1"/>
  <c r="AD17" i="2"/>
  <c r="AD4" i="2"/>
  <c r="AD37" i="1"/>
  <c r="AD36" i="1"/>
  <c r="AD35" i="1"/>
  <c r="AD34" i="1"/>
  <c r="AD33" i="1"/>
  <c r="AD68" i="1" s="1"/>
  <c r="AE33" i="4"/>
  <c r="AE27" i="4"/>
  <c r="AE15" i="4"/>
  <c r="AD33" i="5" l="1"/>
  <c r="AR89" i="9"/>
  <c r="AD32" i="5"/>
  <c r="AD37" i="3"/>
  <c r="AD44" i="3"/>
  <c r="AD38" i="3"/>
  <c r="AD45" i="3"/>
  <c r="AD32" i="3"/>
  <c r="AD39" i="3"/>
  <c r="AD46" i="3"/>
  <c r="AD33" i="3"/>
  <c r="AD40" i="3"/>
  <c r="AD36" i="3"/>
  <c r="AD43" i="5"/>
  <c r="AD44" i="5"/>
  <c r="AD45" i="5"/>
  <c r="AD37" i="5"/>
  <c r="AD49" i="5"/>
  <c r="AD38" i="5"/>
  <c r="AD50" i="5"/>
  <c r="AD39" i="5"/>
  <c r="AD34" i="5"/>
  <c r="AD40" i="5"/>
  <c r="AD46" i="5"/>
  <c r="AD35" i="5"/>
  <c r="AD41" i="5"/>
  <c r="AD47" i="5"/>
  <c r="AD36" i="5"/>
  <c r="AD42" i="5"/>
  <c r="AD22" i="2"/>
  <c r="AR46" i="9" s="1"/>
  <c r="AD46" i="1"/>
  <c r="AD74" i="1"/>
  <c r="AD52" i="1"/>
  <c r="AD58" i="1"/>
  <c r="AD64" i="1"/>
  <c r="AD45" i="1"/>
  <c r="AD51" i="1"/>
  <c r="AD57" i="1"/>
  <c r="AD63" i="1"/>
  <c r="AD69" i="1"/>
  <c r="AD41" i="1"/>
  <c r="AD47" i="1"/>
  <c r="AD53" i="1"/>
  <c r="AD59" i="1"/>
  <c r="AD65" i="1"/>
  <c r="AD71" i="1"/>
  <c r="AD42" i="1"/>
  <c r="AD48" i="1"/>
  <c r="AD54" i="1"/>
  <c r="AD60" i="1"/>
  <c r="AD66" i="1"/>
  <c r="AD72" i="1"/>
  <c r="AD43" i="1"/>
  <c r="AD49" i="1"/>
  <c r="AD55" i="1"/>
  <c r="AD61" i="1"/>
  <c r="AD67" i="1"/>
  <c r="AD73" i="1"/>
  <c r="AD44" i="1"/>
  <c r="AD50" i="1"/>
  <c r="AD56" i="1"/>
  <c r="AD62" i="1"/>
  <c r="AD52" i="5" l="1"/>
  <c r="AD47" i="3"/>
  <c r="AD53" i="5"/>
  <c r="AD51" i="5"/>
  <c r="AD39" i="2"/>
  <c r="AD33" i="2"/>
  <c r="AD44" i="2"/>
  <c r="AD38" i="2"/>
  <c r="AD49" i="2"/>
  <c r="AD43" i="2"/>
  <c r="AD37" i="2"/>
  <c r="AD48" i="2"/>
  <c r="AD42" i="2"/>
  <c r="AD36" i="2"/>
  <c r="AD47" i="2"/>
  <c r="AD41" i="2"/>
  <c r="AD35" i="2"/>
  <c r="AD46" i="2"/>
  <c r="AD40" i="2"/>
  <c r="AD34" i="2"/>
  <c r="AD45" i="2"/>
  <c r="AD32" i="2"/>
  <c r="AD70" i="1"/>
  <c r="AD50" i="2" l="1"/>
  <c r="AQ201" i="9" l="1"/>
  <c r="AP201" i="9"/>
  <c r="AO201" i="9"/>
  <c r="AN201" i="9"/>
  <c r="AM201" i="9"/>
  <c r="AL201" i="9"/>
  <c r="AK201" i="9"/>
  <c r="AJ201" i="9"/>
  <c r="AI201" i="9"/>
  <c r="AH201" i="9"/>
  <c r="AG201" i="9"/>
  <c r="AF201" i="9"/>
  <c r="AE201" i="9"/>
  <c r="AD201" i="9"/>
  <c r="AC201" i="9"/>
  <c r="AB201" i="9"/>
  <c r="AA201" i="9"/>
  <c r="Z201" i="9"/>
  <c r="Y201" i="9"/>
  <c r="X201" i="9"/>
  <c r="W201" i="9"/>
  <c r="P201" i="9"/>
  <c r="V201" i="9"/>
  <c r="U201" i="9"/>
  <c r="T201" i="9"/>
  <c r="S201" i="9"/>
  <c r="R201" i="9"/>
  <c r="Q201" i="9"/>
  <c r="AQ200" i="9"/>
  <c r="AQ199" i="9"/>
  <c r="AQ198" i="9"/>
  <c r="AQ161" i="9"/>
  <c r="AQ160" i="9"/>
  <c r="AQ159" i="9"/>
  <c r="AQ128" i="9"/>
  <c r="AQ127" i="9"/>
  <c r="AQ126" i="9"/>
  <c r="AQ125" i="9"/>
  <c r="AQ124" i="9"/>
  <c r="AQ123" i="9"/>
  <c r="AQ122" i="9"/>
  <c r="AQ121" i="9"/>
  <c r="AQ120" i="9"/>
  <c r="AQ88" i="9"/>
  <c r="AQ87" i="9"/>
  <c r="AQ86" i="9"/>
  <c r="AQ85" i="9"/>
  <c r="AQ84" i="9"/>
  <c r="AQ83" i="9"/>
  <c r="AQ82" i="9"/>
  <c r="AQ81" i="9"/>
  <c r="AQ45" i="9"/>
  <c r="AQ44" i="9"/>
  <c r="AQ42" i="9"/>
  <c r="AQ6" i="9"/>
  <c r="AQ5" i="9"/>
  <c r="AQ4" i="9"/>
  <c r="AQ3" i="9"/>
  <c r="AQ2" i="9"/>
  <c r="AQ1" i="9"/>
  <c r="AC19" i="3" l="1"/>
  <c r="AC25" i="5"/>
  <c r="AC24" i="5"/>
  <c r="AC23" i="5"/>
  <c r="AC17" i="2"/>
  <c r="AC4" i="2"/>
  <c r="AQ43" i="9" s="1"/>
  <c r="AC37" i="1"/>
  <c r="AC36" i="1"/>
  <c r="AC35" i="1"/>
  <c r="AC34" i="1"/>
  <c r="AC33" i="1"/>
  <c r="AD33" i="4"/>
  <c r="AD27" i="4"/>
  <c r="AD15" i="4"/>
  <c r="AC49" i="5" l="1"/>
  <c r="AQ89" i="9"/>
  <c r="AC68" i="1"/>
  <c r="AQ7" i="9"/>
  <c r="AC43" i="3"/>
  <c r="AQ129" i="9"/>
  <c r="AC39" i="3"/>
  <c r="AC46" i="3"/>
  <c r="AC35" i="3"/>
  <c r="AC33" i="3"/>
  <c r="AC37" i="3"/>
  <c r="AC41" i="3"/>
  <c r="AC45" i="3"/>
  <c r="AC32" i="3"/>
  <c r="AC34" i="3"/>
  <c r="AC36" i="3"/>
  <c r="AC38" i="3"/>
  <c r="AC40" i="3"/>
  <c r="AC42" i="3"/>
  <c r="AC44" i="3"/>
  <c r="AC32" i="5"/>
  <c r="AC34" i="5"/>
  <c r="AC36" i="5"/>
  <c r="AC38" i="5"/>
  <c r="AC40" i="5"/>
  <c r="AC42" i="5"/>
  <c r="AC44" i="5"/>
  <c r="AC46" i="5"/>
  <c r="AC48" i="5"/>
  <c r="AC50" i="5"/>
  <c r="AC33" i="5"/>
  <c r="AC35" i="5"/>
  <c r="AC37" i="5"/>
  <c r="AC39" i="5"/>
  <c r="AC41" i="5"/>
  <c r="AC43" i="5"/>
  <c r="AC45" i="5"/>
  <c r="AC47" i="5"/>
  <c r="AC22" i="2"/>
  <c r="AC72" i="1"/>
  <c r="AC74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AC69" i="1"/>
  <c r="AC71" i="1"/>
  <c r="AC73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AC32" i="2" l="1"/>
  <c r="AQ46" i="9"/>
  <c r="AC47" i="3"/>
  <c r="AC53" i="5"/>
  <c r="AC51" i="5"/>
  <c r="AC52" i="5"/>
  <c r="AC48" i="2"/>
  <c r="AC46" i="2"/>
  <c r="AC44" i="2"/>
  <c r="AC42" i="2"/>
  <c r="AC40" i="2"/>
  <c r="AC38" i="2"/>
  <c r="AC36" i="2"/>
  <c r="AC34" i="2"/>
  <c r="AC49" i="2"/>
  <c r="AC47" i="2"/>
  <c r="AC43" i="2"/>
  <c r="AC41" i="2"/>
  <c r="AC39" i="2"/>
  <c r="AC37" i="2"/>
  <c r="AC35" i="2"/>
  <c r="AC33" i="2"/>
  <c r="AC45" i="2"/>
  <c r="AC70" i="1"/>
  <c r="AC50" i="2" l="1"/>
  <c r="AP200" i="9"/>
  <c r="AO200" i="9"/>
  <c r="AP199" i="9"/>
  <c r="AO199" i="9"/>
  <c r="AP198" i="9"/>
  <c r="AO198" i="9"/>
  <c r="AP161" i="9"/>
  <c r="AO161" i="9"/>
  <c r="AP160" i="9"/>
  <c r="AO160" i="9"/>
  <c r="AP159" i="9"/>
  <c r="AO159" i="9"/>
  <c r="AP128" i="9"/>
  <c r="AO128" i="9"/>
  <c r="AP127" i="9"/>
  <c r="AO127" i="9"/>
  <c r="AP126" i="9"/>
  <c r="AO126" i="9"/>
  <c r="AP125" i="9"/>
  <c r="AO125" i="9"/>
  <c r="AP124" i="9"/>
  <c r="AO124" i="9"/>
  <c r="AP123" i="9"/>
  <c r="AO123" i="9"/>
  <c r="AP122" i="9"/>
  <c r="AO122" i="9"/>
  <c r="AP121" i="9"/>
  <c r="AO121" i="9"/>
  <c r="AP120" i="9"/>
  <c r="AO120" i="9"/>
  <c r="AP88" i="9"/>
  <c r="AO88" i="9"/>
  <c r="AP87" i="9"/>
  <c r="AO87" i="9"/>
  <c r="AP86" i="9"/>
  <c r="AO86" i="9"/>
  <c r="AP85" i="9"/>
  <c r="AO85" i="9"/>
  <c r="AP84" i="9"/>
  <c r="AO84" i="9"/>
  <c r="AP83" i="9"/>
  <c r="AO83" i="9"/>
  <c r="AP82" i="9"/>
  <c r="AO82" i="9"/>
  <c r="AP81" i="9"/>
  <c r="AO81" i="9"/>
  <c r="AP45" i="9"/>
  <c r="AO45" i="9"/>
  <c r="AP44" i="9"/>
  <c r="AO44" i="9"/>
  <c r="AP42" i="9"/>
  <c r="AO42" i="9"/>
  <c r="AP6" i="9"/>
  <c r="AO6" i="9"/>
  <c r="AP5" i="9"/>
  <c r="AO5" i="9"/>
  <c r="AP4" i="9"/>
  <c r="AO4" i="9"/>
  <c r="AP3" i="9"/>
  <c r="AO3" i="9"/>
  <c r="AP2" i="9"/>
  <c r="AO2" i="9"/>
  <c r="AP1" i="9"/>
  <c r="AO1" i="9"/>
  <c r="AB4" i="2"/>
  <c r="AP43" i="9" s="1"/>
  <c r="AA4" i="2"/>
  <c r="AO43" i="9" s="1"/>
  <c r="AB19" i="3" l="1"/>
  <c r="AA19" i="3"/>
  <c r="AB25" i="5"/>
  <c r="AA25" i="5"/>
  <c r="AB24" i="5"/>
  <c r="AA24" i="5"/>
  <c r="AB23" i="5"/>
  <c r="AA23" i="5"/>
  <c r="AB17" i="2"/>
  <c r="AA17" i="2"/>
  <c r="AB37" i="1"/>
  <c r="AA37" i="1"/>
  <c r="AB36" i="1"/>
  <c r="AA36" i="1"/>
  <c r="AB35" i="1"/>
  <c r="AA35" i="1"/>
  <c r="AB34" i="1"/>
  <c r="AA34" i="1"/>
  <c r="AB33" i="1"/>
  <c r="AA33" i="1"/>
  <c r="AC33" i="4"/>
  <c r="AB33" i="4"/>
  <c r="AC27" i="4"/>
  <c r="AB27" i="4"/>
  <c r="AC15" i="4"/>
  <c r="AB15" i="4"/>
  <c r="AN200" i="9"/>
  <c r="AM200" i="9"/>
  <c r="AN199" i="9"/>
  <c r="AM199" i="9"/>
  <c r="AN198" i="9"/>
  <c r="AM198" i="9"/>
  <c r="AN161" i="9"/>
  <c r="AM161" i="9"/>
  <c r="AN160" i="9"/>
  <c r="AM160" i="9"/>
  <c r="AN159" i="9"/>
  <c r="AM159" i="9"/>
  <c r="AN128" i="9"/>
  <c r="AM128" i="9"/>
  <c r="AN127" i="9"/>
  <c r="AM127" i="9"/>
  <c r="AN126" i="9"/>
  <c r="AM126" i="9"/>
  <c r="AN125" i="9"/>
  <c r="AM125" i="9"/>
  <c r="AN124" i="9"/>
  <c r="AM124" i="9"/>
  <c r="AN123" i="9"/>
  <c r="AM123" i="9"/>
  <c r="AN122" i="9"/>
  <c r="AM122" i="9"/>
  <c r="AN121" i="9"/>
  <c r="AM121" i="9"/>
  <c r="AN120" i="9"/>
  <c r="AM120" i="9"/>
  <c r="AN88" i="9"/>
  <c r="AM88" i="9"/>
  <c r="AN87" i="9"/>
  <c r="AM87" i="9"/>
  <c r="AN86" i="9"/>
  <c r="AM86" i="9"/>
  <c r="AN85" i="9"/>
  <c r="AM85" i="9"/>
  <c r="AN84" i="9"/>
  <c r="AM84" i="9"/>
  <c r="AN83" i="9"/>
  <c r="AM83" i="9"/>
  <c r="AN82" i="9"/>
  <c r="AM82" i="9"/>
  <c r="AN81" i="9"/>
  <c r="AM81" i="9"/>
  <c r="AN45" i="9"/>
  <c r="AM45" i="9"/>
  <c r="AN44" i="9"/>
  <c r="AM44" i="9"/>
  <c r="AN43" i="9"/>
  <c r="AM43" i="9"/>
  <c r="AN42" i="9"/>
  <c r="AM42" i="9"/>
  <c r="AN6" i="9"/>
  <c r="AM6" i="9"/>
  <c r="AN5" i="9"/>
  <c r="AM5" i="9"/>
  <c r="AN4" i="9"/>
  <c r="AM4" i="9"/>
  <c r="AN3" i="9"/>
  <c r="AM3" i="9"/>
  <c r="AN2" i="9"/>
  <c r="AM2" i="9"/>
  <c r="AN1" i="9"/>
  <c r="AM1" i="9"/>
  <c r="Z19" i="3"/>
  <c r="Z46" i="3" s="1"/>
  <c r="Y19" i="3"/>
  <c r="AM129" i="9" s="1"/>
  <c r="Z25" i="5"/>
  <c r="Y25" i="5"/>
  <c r="Z24" i="5"/>
  <c r="Y24" i="5"/>
  <c r="Z23" i="5"/>
  <c r="Y23" i="5"/>
  <c r="AM89" i="9" s="1"/>
  <c r="Z17" i="2"/>
  <c r="Y17" i="2"/>
  <c r="Z37" i="1"/>
  <c r="Y37" i="1"/>
  <c r="Z36" i="1"/>
  <c r="Y36" i="1"/>
  <c r="Z35" i="1"/>
  <c r="Y35" i="1"/>
  <c r="Z34" i="1"/>
  <c r="Y34" i="1"/>
  <c r="Z33" i="1"/>
  <c r="Z69" i="1" s="1"/>
  <c r="Y33" i="1"/>
  <c r="AA33" i="4"/>
  <c r="Z33" i="4"/>
  <c r="AA27" i="4"/>
  <c r="Z27" i="4"/>
  <c r="AA15" i="4"/>
  <c r="Z15" i="4"/>
  <c r="AL200" i="9"/>
  <c r="AK200" i="9"/>
  <c r="AL199" i="9"/>
  <c r="AK199" i="9"/>
  <c r="AL198" i="9"/>
  <c r="AK198" i="9"/>
  <c r="AL161" i="9"/>
  <c r="AK161" i="9"/>
  <c r="AL160" i="9"/>
  <c r="AK160" i="9"/>
  <c r="AL159" i="9"/>
  <c r="AK159" i="9"/>
  <c r="AL128" i="9"/>
  <c r="AK128" i="9"/>
  <c r="AL127" i="9"/>
  <c r="AK127" i="9"/>
  <c r="AL126" i="9"/>
  <c r="AK126" i="9"/>
  <c r="AL125" i="9"/>
  <c r="AK125" i="9"/>
  <c r="AL124" i="9"/>
  <c r="AK124" i="9"/>
  <c r="AL123" i="9"/>
  <c r="AK123" i="9"/>
  <c r="AL122" i="9"/>
  <c r="AK122" i="9"/>
  <c r="AL121" i="9"/>
  <c r="AK121" i="9"/>
  <c r="AL120" i="9"/>
  <c r="AK120" i="9"/>
  <c r="AL88" i="9"/>
  <c r="AK88" i="9"/>
  <c r="AL87" i="9"/>
  <c r="AK87" i="9"/>
  <c r="AL86" i="9"/>
  <c r="AK86" i="9"/>
  <c r="AL85" i="9"/>
  <c r="AK85" i="9"/>
  <c r="AL84" i="9"/>
  <c r="AK84" i="9"/>
  <c r="AL83" i="9"/>
  <c r="AK83" i="9"/>
  <c r="AL82" i="9"/>
  <c r="AK82" i="9"/>
  <c r="AL81" i="9"/>
  <c r="AK81" i="9"/>
  <c r="AL45" i="9"/>
  <c r="AK45" i="9"/>
  <c r="AL44" i="9"/>
  <c r="AK44" i="9"/>
  <c r="AL43" i="9"/>
  <c r="AK43" i="9"/>
  <c r="AL42" i="9"/>
  <c r="AK42" i="9"/>
  <c r="AL6" i="9"/>
  <c r="AK6" i="9"/>
  <c r="AL5" i="9"/>
  <c r="AK5" i="9"/>
  <c r="AL4" i="9"/>
  <c r="AK4" i="9"/>
  <c r="AL3" i="9"/>
  <c r="AK3" i="9"/>
  <c r="AL2" i="9"/>
  <c r="AK2" i="9"/>
  <c r="AL1" i="9"/>
  <c r="AK1" i="9"/>
  <c r="X33" i="1"/>
  <c r="AL7" i="9" s="1"/>
  <c r="W39" i="3"/>
  <c r="X19" i="3"/>
  <c r="AL129" i="9" s="1"/>
  <c r="W19" i="3"/>
  <c r="AK129" i="9" s="1"/>
  <c r="X25" i="5"/>
  <c r="X24" i="5"/>
  <c r="X23" i="5"/>
  <c r="X37" i="5" s="1"/>
  <c r="W25" i="5"/>
  <c r="W24" i="5"/>
  <c r="W23" i="5"/>
  <c r="X17" i="2"/>
  <c r="X22" i="2" s="1"/>
  <c r="X49" i="2" s="1"/>
  <c r="W17" i="2"/>
  <c r="W22" i="2" s="1"/>
  <c r="W43" i="2" s="1"/>
  <c r="X37" i="1"/>
  <c r="X36" i="1"/>
  <c r="X35" i="1"/>
  <c r="X34" i="1"/>
  <c r="X71" i="1" s="1"/>
  <c r="W37" i="1"/>
  <c r="W36" i="1"/>
  <c r="W35" i="1"/>
  <c r="W34" i="1"/>
  <c r="W33" i="1"/>
  <c r="W68" i="1" s="1"/>
  <c r="Y33" i="4"/>
  <c r="Y27" i="4"/>
  <c r="Y15" i="4"/>
  <c r="X33" i="4"/>
  <c r="X27" i="4"/>
  <c r="X15" i="4"/>
  <c r="AJ200" i="9"/>
  <c r="AJ199" i="9"/>
  <c r="AJ198" i="9"/>
  <c r="AJ161" i="9"/>
  <c r="AJ160" i="9"/>
  <c r="AJ159" i="9"/>
  <c r="AJ128" i="9"/>
  <c r="AJ127" i="9"/>
  <c r="AJ126" i="9"/>
  <c r="AJ125" i="9"/>
  <c r="AJ124" i="9"/>
  <c r="AJ123" i="9"/>
  <c r="AJ122" i="9"/>
  <c r="AJ121" i="9"/>
  <c r="AJ120" i="9"/>
  <c r="AJ88" i="9"/>
  <c r="AJ87" i="9"/>
  <c r="AJ86" i="9"/>
  <c r="AJ85" i="9"/>
  <c r="AJ84" i="9"/>
  <c r="AJ83" i="9"/>
  <c r="AJ82" i="9"/>
  <c r="AJ81" i="9"/>
  <c r="AJ45" i="9"/>
  <c r="AJ44" i="9"/>
  <c r="AJ43" i="9"/>
  <c r="AJ42" i="9"/>
  <c r="AJ6" i="9"/>
  <c r="AJ5" i="9"/>
  <c r="AJ4" i="9"/>
  <c r="AJ3" i="9"/>
  <c r="AJ2" i="9"/>
  <c r="AJ1" i="9"/>
  <c r="V19" i="3"/>
  <c r="V25" i="5"/>
  <c r="V24" i="5"/>
  <c r="V23" i="5"/>
  <c r="V47" i="5" s="1"/>
  <c r="V17" i="2"/>
  <c r="V22" i="2" s="1"/>
  <c r="V34" i="2" s="1"/>
  <c r="V37" i="1"/>
  <c r="V36" i="1"/>
  <c r="V35" i="1"/>
  <c r="V34" i="1"/>
  <c r="V33" i="1"/>
  <c r="W33" i="4"/>
  <c r="W27" i="4"/>
  <c r="W15" i="4"/>
  <c r="AI200" i="9"/>
  <c r="AI199" i="9"/>
  <c r="AI198" i="9"/>
  <c r="AI161" i="9"/>
  <c r="AI160" i="9"/>
  <c r="AI159" i="9"/>
  <c r="AI128" i="9"/>
  <c r="AI127" i="9"/>
  <c r="AI126" i="9"/>
  <c r="AI125" i="9"/>
  <c r="AI124" i="9"/>
  <c r="AI123" i="9"/>
  <c r="AI122" i="9"/>
  <c r="AI121" i="9"/>
  <c r="AI120" i="9"/>
  <c r="AI88" i="9"/>
  <c r="AI87" i="9"/>
  <c r="AI86" i="9"/>
  <c r="AI85" i="9"/>
  <c r="AI84" i="9"/>
  <c r="AI83" i="9"/>
  <c r="AI82" i="9"/>
  <c r="AI81" i="9"/>
  <c r="AI45" i="9"/>
  <c r="AI44" i="9"/>
  <c r="AI42" i="9"/>
  <c r="AI6" i="9"/>
  <c r="AI5" i="9"/>
  <c r="AI4" i="9"/>
  <c r="AI3" i="9"/>
  <c r="AI2" i="9"/>
  <c r="AI1" i="9"/>
  <c r="U19" i="3"/>
  <c r="U23" i="5"/>
  <c r="U43" i="5" s="1"/>
  <c r="U25" i="5"/>
  <c r="U24" i="5"/>
  <c r="U4" i="2"/>
  <c r="U17" i="2"/>
  <c r="U37" i="1"/>
  <c r="U33" i="1"/>
  <c r="U36" i="1"/>
  <c r="U35" i="1"/>
  <c r="U72" i="1" s="1"/>
  <c r="U34" i="1"/>
  <c r="U71" i="1"/>
  <c r="V33" i="4"/>
  <c r="V27" i="4"/>
  <c r="V15" i="4"/>
  <c r="AH200" i="9"/>
  <c r="AH199" i="9"/>
  <c r="AH198" i="9"/>
  <c r="AH161" i="9"/>
  <c r="AH160" i="9"/>
  <c r="AH159" i="9"/>
  <c r="AH128" i="9"/>
  <c r="AH127" i="9"/>
  <c r="AH126" i="9"/>
  <c r="AH125" i="9"/>
  <c r="AH124" i="9"/>
  <c r="AH123" i="9"/>
  <c r="AH122" i="9"/>
  <c r="AH121" i="9"/>
  <c r="AH120" i="9"/>
  <c r="AH88" i="9"/>
  <c r="AH87" i="9"/>
  <c r="AH86" i="9"/>
  <c r="AH85" i="9"/>
  <c r="AH84" i="9"/>
  <c r="AH83" i="9"/>
  <c r="AH82" i="9"/>
  <c r="AH81" i="9"/>
  <c r="AH45" i="9"/>
  <c r="AH44" i="9"/>
  <c r="AH42" i="9"/>
  <c r="AH6" i="9"/>
  <c r="AH5" i="9"/>
  <c r="AH4" i="9"/>
  <c r="AH3" i="9"/>
  <c r="AH2" i="9"/>
  <c r="AH1" i="9"/>
  <c r="T19" i="3"/>
  <c r="T36" i="3" s="1"/>
  <c r="T23" i="5"/>
  <c r="T35" i="5" s="1"/>
  <c r="T25" i="5"/>
  <c r="T24" i="5"/>
  <c r="T4" i="2"/>
  <c r="T17" i="2"/>
  <c r="T22" i="2" s="1"/>
  <c r="T37" i="1"/>
  <c r="T33" i="1"/>
  <c r="T36" i="1"/>
  <c r="T35" i="1"/>
  <c r="T34" i="1"/>
  <c r="U33" i="4"/>
  <c r="U27" i="4"/>
  <c r="U15" i="4"/>
  <c r="AG200" i="9"/>
  <c r="AG199" i="9"/>
  <c r="AG198" i="9"/>
  <c r="AG161" i="9"/>
  <c r="AG160" i="9"/>
  <c r="AG159" i="9"/>
  <c r="AG128" i="9"/>
  <c r="AG127" i="9"/>
  <c r="AG126" i="9"/>
  <c r="AG125" i="9"/>
  <c r="AG124" i="9"/>
  <c r="AG123" i="9"/>
  <c r="AG122" i="9"/>
  <c r="AG121" i="9"/>
  <c r="AG120" i="9"/>
  <c r="AG88" i="9"/>
  <c r="AG87" i="9"/>
  <c r="AG86" i="9"/>
  <c r="AG85" i="9"/>
  <c r="AG84" i="9"/>
  <c r="AG83" i="9"/>
  <c r="AG82" i="9"/>
  <c r="AG81" i="9"/>
  <c r="AG45" i="9"/>
  <c r="AG44" i="9"/>
  <c r="AG42" i="9"/>
  <c r="AG6" i="9"/>
  <c r="AG5" i="9"/>
  <c r="AG4" i="9"/>
  <c r="AG3" i="9"/>
  <c r="AG2" i="9"/>
  <c r="AG1" i="9"/>
  <c r="S19" i="3"/>
  <c r="S23" i="5"/>
  <c r="S49" i="5" s="1"/>
  <c r="S25" i="5"/>
  <c r="S24" i="5"/>
  <c r="S4" i="2"/>
  <c r="AG43" i="9" s="1"/>
  <c r="S17" i="2"/>
  <c r="S37" i="1"/>
  <c r="S74" i="1"/>
  <c r="S33" i="1"/>
  <c r="S36" i="1"/>
  <c r="S35" i="1"/>
  <c r="S72" i="1"/>
  <c r="S34" i="1"/>
  <c r="S44" i="1"/>
  <c r="S45" i="1"/>
  <c r="S52" i="1"/>
  <c r="S53" i="1"/>
  <c r="S61" i="1"/>
  <c r="S62" i="1"/>
  <c r="S69" i="1"/>
  <c r="S68" i="1"/>
  <c r="T33" i="4"/>
  <c r="T27" i="4"/>
  <c r="T15" i="4"/>
  <c r="AF1" i="9"/>
  <c r="AF2" i="9"/>
  <c r="AF3" i="9"/>
  <c r="AF4" i="9"/>
  <c r="AF5" i="9"/>
  <c r="AF6" i="9"/>
  <c r="R33" i="1"/>
  <c r="AF42" i="9"/>
  <c r="R4" i="2"/>
  <c r="R32" i="2" s="1"/>
  <c r="AF43" i="9"/>
  <c r="AF44" i="9"/>
  <c r="AF45" i="9"/>
  <c r="AF81" i="9"/>
  <c r="AF82" i="9"/>
  <c r="AF83" i="9"/>
  <c r="AF84" i="9"/>
  <c r="AF85" i="9"/>
  <c r="AF86" i="9"/>
  <c r="AF87" i="9"/>
  <c r="AF88" i="9"/>
  <c r="R23" i="5"/>
  <c r="R50" i="5" s="1"/>
  <c r="AF120" i="9"/>
  <c r="AF121" i="9"/>
  <c r="AF122" i="9"/>
  <c r="AF123" i="9"/>
  <c r="AF124" i="9"/>
  <c r="AF125" i="9"/>
  <c r="AF126" i="9"/>
  <c r="AF127" i="9"/>
  <c r="AF128" i="9"/>
  <c r="R19" i="3"/>
  <c r="R32" i="3" s="1"/>
  <c r="AF159" i="9"/>
  <c r="AF160" i="9"/>
  <c r="AF161" i="9"/>
  <c r="AF198" i="9"/>
  <c r="AF199" i="9"/>
  <c r="AF200" i="9"/>
  <c r="R25" i="5"/>
  <c r="R24" i="5"/>
  <c r="R17" i="2"/>
  <c r="R22" i="2" s="1"/>
  <c r="R34" i="2" s="1"/>
  <c r="R37" i="1"/>
  <c r="R74" i="1" s="1"/>
  <c r="R36" i="1"/>
  <c r="R35" i="1"/>
  <c r="R34" i="1"/>
  <c r="R41" i="1"/>
  <c r="R46" i="1"/>
  <c r="R49" i="1"/>
  <c r="R58" i="1"/>
  <c r="R63" i="1"/>
  <c r="R66" i="1"/>
  <c r="S33" i="4"/>
  <c r="S27" i="4"/>
  <c r="S15" i="4"/>
  <c r="S14" i="4"/>
  <c r="M79" i="9"/>
  <c r="M40" i="9"/>
  <c r="M1" i="9"/>
  <c r="AE1" i="9"/>
  <c r="AE2" i="9"/>
  <c r="AE3" i="9"/>
  <c r="AE4" i="9"/>
  <c r="AE5" i="9"/>
  <c r="AE6" i="9"/>
  <c r="AE42" i="9"/>
  <c r="AE44" i="9"/>
  <c r="AE45" i="9"/>
  <c r="AE81" i="9"/>
  <c r="AE82" i="9"/>
  <c r="AE83" i="9"/>
  <c r="AE84" i="9"/>
  <c r="AE85" i="9"/>
  <c r="AE86" i="9"/>
  <c r="AE87" i="9"/>
  <c r="AE88" i="9"/>
  <c r="AE120" i="9"/>
  <c r="AE121" i="9"/>
  <c r="AE122" i="9"/>
  <c r="AE123" i="9"/>
  <c r="AE124" i="9"/>
  <c r="AE125" i="9"/>
  <c r="AE126" i="9"/>
  <c r="AE127" i="9"/>
  <c r="AE128" i="9"/>
  <c r="AE159" i="9"/>
  <c r="AE160" i="9"/>
  <c r="AE161" i="9"/>
  <c r="AE198" i="9"/>
  <c r="AE199" i="9"/>
  <c r="AE200" i="9"/>
  <c r="AC1" i="9"/>
  <c r="AD1" i="9"/>
  <c r="AC2" i="9"/>
  <c r="AD2" i="9"/>
  <c r="AC3" i="9"/>
  <c r="AD3" i="9"/>
  <c r="AC4" i="9"/>
  <c r="AD4" i="9"/>
  <c r="AC5" i="9"/>
  <c r="AD5" i="9"/>
  <c r="AC6" i="9"/>
  <c r="AD6" i="9"/>
  <c r="AC42" i="9"/>
  <c r="AD42" i="9"/>
  <c r="AC44" i="9"/>
  <c r="AD44" i="9"/>
  <c r="AC45" i="9"/>
  <c r="AD45" i="9"/>
  <c r="AC81" i="9"/>
  <c r="AD81" i="9"/>
  <c r="AC82" i="9"/>
  <c r="AD82" i="9"/>
  <c r="AC83" i="9"/>
  <c r="AD83" i="9"/>
  <c r="AC84" i="9"/>
  <c r="AD84" i="9"/>
  <c r="AC85" i="9"/>
  <c r="AD85" i="9"/>
  <c r="AC86" i="9"/>
  <c r="AD86" i="9"/>
  <c r="AC87" i="9"/>
  <c r="AD87" i="9"/>
  <c r="AC88" i="9"/>
  <c r="AD88" i="9"/>
  <c r="AC120" i="9"/>
  <c r="AD120" i="9"/>
  <c r="AC121" i="9"/>
  <c r="AD121" i="9"/>
  <c r="AC122" i="9"/>
  <c r="AD122" i="9"/>
  <c r="AC123" i="9"/>
  <c r="AD123" i="9"/>
  <c r="AC124" i="9"/>
  <c r="AD124" i="9"/>
  <c r="AC125" i="9"/>
  <c r="AD125" i="9"/>
  <c r="AC126" i="9"/>
  <c r="AD126" i="9"/>
  <c r="AC127" i="9"/>
  <c r="AD127" i="9"/>
  <c r="AC128" i="9"/>
  <c r="AD128" i="9"/>
  <c r="AC159" i="9"/>
  <c r="AD159" i="9"/>
  <c r="AC160" i="9"/>
  <c r="AD160" i="9"/>
  <c r="AC161" i="9"/>
  <c r="AD161" i="9"/>
  <c r="AC198" i="9"/>
  <c r="AD198" i="9"/>
  <c r="AC199" i="9"/>
  <c r="AD199" i="9"/>
  <c r="AC200" i="9"/>
  <c r="AD200" i="9"/>
  <c r="AB200" i="9"/>
  <c r="AB199" i="9"/>
  <c r="AB198" i="9"/>
  <c r="AB161" i="9"/>
  <c r="AB160" i="9"/>
  <c r="AB159" i="9"/>
  <c r="AB128" i="9"/>
  <c r="AB127" i="9"/>
  <c r="AB126" i="9"/>
  <c r="AB125" i="9"/>
  <c r="AB124" i="9"/>
  <c r="AB123" i="9"/>
  <c r="AB122" i="9"/>
  <c r="AB121" i="9"/>
  <c r="AB120" i="9"/>
  <c r="AB88" i="9"/>
  <c r="AB87" i="9"/>
  <c r="AB86" i="9"/>
  <c r="AB85" i="9"/>
  <c r="AB84" i="9"/>
  <c r="AB83" i="9"/>
  <c r="AB82" i="9"/>
  <c r="AB81" i="9"/>
  <c r="AB45" i="9"/>
  <c r="AB44" i="9"/>
  <c r="AB42" i="9"/>
  <c r="AB6" i="9"/>
  <c r="AB5" i="9"/>
  <c r="AB4" i="9"/>
  <c r="AB3" i="9"/>
  <c r="AB2" i="9"/>
  <c r="AB1" i="9"/>
  <c r="F77" i="9"/>
  <c r="M77" i="9"/>
  <c r="R5" i="9"/>
  <c r="S5" i="9"/>
  <c r="T5" i="9"/>
  <c r="U5" i="9"/>
  <c r="V5" i="9"/>
  <c r="W5" i="9"/>
  <c r="X5" i="9"/>
  <c r="Y5" i="9"/>
  <c r="Z5" i="9"/>
  <c r="AA5" i="9"/>
  <c r="R200" i="9"/>
  <c r="S200" i="9"/>
  <c r="T200" i="9"/>
  <c r="U200" i="9"/>
  <c r="V200" i="9"/>
  <c r="W200" i="9"/>
  <c r="X200" i="9"/>
  <c r="Y200" i="9"/>
  <c r="Z200" i="9"/>
  <c r="AA200" i="9"/>
  <c r="R199" i="9"/>
  <c r="S199" i="9"/>
  <c r="T199" i="9"/>
  <c r="U199" i="9"/>
  <c r="V199" i="9"/>
  <c r="W199" i="9"/>
  <c r="X199" i="9"/>
  <c r="Y199" i="9"/>
  <c r="Z199" i="9"/>
  <c r="AA199" i="9"/>
  <c r="R198" i="9"/>
  <c r="S198" i="9"/>
  <c r="T198" i="9"/>
  <c r="U198" i="9"/>
  <c r="V198" i="9"/>
  <c r="W198" i="9"/>
  <c r="X198" i="9"/>
  <c r="Y198" i="9"/>
  <c r="Z198" i="9"/>
  <c r="AA198" i="9"/>
  <c r="R160" i="9"/>
  <c r="S160" i="9"/>
  <c r="T160" i="9"/>
  <c r="U160" i="9"/>
  <c r="V160" i="9"/>
  <c r="W160" i="9"/>
  <c r="X160" i="9"/>
  <c r="Y160" i="9"/>
  <c r="Z160" i="9"/>
  <c r="AA160" i="9"/>
  <c r="R161" i="9"/>
  <c r="S161" i="9"/>
  <c r="T161" i="9"/>
  <c r="U161" i="9"/>
  <c r="V161" i="9"/>
  <c r="W161" i="9"/>
  <c r="X161" i="9"/>
  <c r="Y161" i="9"/>
  <c r="Z161" i="9"/>
  <c r="AA161" i="9"/>
  <c r="R159" i="9"/>
  <c r="S159" i="9"/>
  <c r="T159" i="9"/>
  <c r="U159" i="9"/>
  <c r="V159" i="9"/>
  <c r="W159" i="9"/>
  <c r="X159" i="9"/>
  <c r="Y159" i="9"/>
  <c r="Z159" i="9"/>
  <c r="AA159" i="9"/>
  <c r="R128" i="9"/>
  <c r="S128" i="9"/>
  <c r="T128" i="9"/>
  <c r="U128" i="9"/>
  <c r="V128" i="9"/>
  <c r="W128" i="9"/>
  <c r="X128" i="9"/>
  <c r="Y128" i="9"/>
  <c r="Z128" i="9"/>
  <c r="AA128" i="9"/>
  <c r="R127" i="9"/>
  <c r="S127" i="9"/>
  <c r="T127" i="9"/>
  <c r="U127" i="9"/>
  <c r="V127" i="9"/>
  <c r="W127" i="9"/>
  <c r="X127" i="9"/>
  <c r="Y127" i="9"/>
  <c r="Z127" i="9"/>
  <c r="AA127" i="9"/>
  <c r="R124" i="9"/>
  <c r="S124" i="9"/>
  <c r="T124" i="9"/>
  <c r="U124" i="9"/>
  <c r="V124" i="9"/>
  <c r="W124" i="9"/>
  <c r="X124" i="9"/>
  <c r="Y124" i="9"/>
  <c r="Z124" i="9"/>
  <c r="AA124" i="9"/>
  <c r="R125" i="9"/>
  <c r="S125" i="9"/>
  <c r="T125" i="9"/>
  <c r="U125" i="9"/>
  <c r="V125" i="9"/>
  <c r="W125" i="9"/>
  <c r="X125" i="9"/>
  <c r="Y125" i="9"/>
  <c r="Z125" i="9"/>
  <c r="AA125" i="9"/>
  <c r="R126" i="9"/>
  <c r="S126" i="9"/>
  <c r="T126" i="9"/>
  <c r="U126" i="9"/>
  <c r="V126" i="9"/>
  <c r="W126" i="9"/>
  <c r="X126" i="9"/>
  <c r="Y126" i="9"/>
  <c r="Z126" i="9"/>
  <c r="AA126" i="9"/>
  <c r="R123" i="9"/>
  <c r="S123" i="9"/>
  <c r="T123" i="9"/>
  <c r="U123" i="9"/>
  <c r="V123" i="9"/>
  <c r="W123" i="9"/>
  <c r="X123" i="9"/>
  <c r="Y123" i="9"/>
  <c r="Z123" i="9"/>
  <c r="AA123" i="9"/>
  <c r="R122" i="9"/>
  <c r="S122" i="9"/>
  <c r="T122" i="9"/>
  <c r="U122" i="9"/>
  <c r="V122" i="9"/>
  <c r="W122" i="9"/>
  <c r="X122" i="9"/>
  <c r="Y122" i="9"/>
  <c r="Z122" i="9"/>
  <c r="AA122" i="9"/>
  <c r="R121" i="9"/>
  <c r="S121" i="9"/>
  <c r="T121" i="9"/>
  <c r="U121" i="9"/>
  <c r="V121" i="9"/>
  <c r="W121" i="9"/>
  <c r="X121" i="9"/>
  <c r="Y121" i="9"/>
  <c r="Z121" i="9"/>
  <c r="AA121" i="9"/>
  <c r="R120" i="9"/>
  <c r="S120" i="9"/>
  <c r="T120" i="9"/>
  <c r="U120" i="9"/>
  <c r="V120" i="9"/>
  <c r="W120" i="9"/>
  <c r="X120" i="9"/>
  <c r="Y120" i="9"/>
  <c r="Z120" i="9"/>
  <c r="AA120" i="9"/>
  <c r="R88" i="9"/>
  <c r="S88" i="9"/>
  <c r="T88" i="9"/>
  <c r="U88" i="9"/>
  <c r="V88" i="9"/>
  <c r="W88" i="9"/>
  <c r="X88" i="9"/>
  <c r="Y88" i="9"/>
  <c r="Z88" i="9"/>
  <c r="AA88" i="9"/>
  <c r="R87" i="9"/>
  <c r="S87" i="9"/>
  <c r="T87" i="9"/>
  <c r="U87" i="9"/>
  <c r="V87" i="9"/>
  <c r="W87" i="9"/>
  <c r="X87" i="9"/>
  <c r="Y87" i="9"/>
  <c r="Z87" i="9"/>
  <c r="AA87" i="9"/>
  <c r="R86" i="9"/>
  <c r="S86" i="9"/>
  <c r="T86" i="9"/>
  <c r="U86" i="9"/>
  <c r="V86" i="9"/>
  <c r="W86" i="9"/>
  <c r="X86" i="9"/>
  <c r="Y86" i="9"/>
  <c r="Z86" i="9"/>
  <c r="AA86" i="9"/>
  <c r="R85" i="9"/>
  <c r="S85" i="9"/>
  <c r="T85" i="9"/>
  <c r="U85" i="9"/>
  <c r="V85" i="9"/>
  <c r="W85" i="9"/>
  <c r="X85" i="9"/>
  <c r="Y85" i="9"/>
  <c r="Z85" i="9"/>
  <c r="AA85" i="9"/>
  <c r="R84" i="9"/>
  <c r="S84" i="9"/>
  <c r="T84" i="9"/>
  <c r="U84" i="9"/>
  <c r="V84" i="9"/>
  <c r="W84" i="9"/>
  <c r="X84" i="9"/>
  <c r="Y84" i="9"/>
  <c r="Z84" i="9"/>
  <c r="AA84" i="9"/>
  <c r="R83" i="9"/>
  <c r="S83" i="9"/>
  <c r="T83" i="9"/>
  <c r="U83" i="9"/>
  <c r="V83" i="9"/>
  <c r="W83" i="9"/>
  <c r="X83" i="9"/>
  <c r="Y83" i="9"/>
  <c r="Z83" i="9"/>
  <c r="AA83" i="9"/>
  <c r="R81" i="9"/>
  <c r="S81" i="9"/>
  <c r="T81" i="9"/>
  <c r="U81" i="9"/>
  <c r="V81" i="9"/>
  <c r="W81" i="9"/>
  <c r="X81" i="9"/>
  <c r="Y81" i="9"/>
  <c r="Z81" i="9"/>
  <c r="AA81" i="9"/>
  <c r="R82" i="9"/>
  <c r="S82" i="9"/>
  <c r="T82" i="9"/>
  <c r="U82" i="9"/>
  <c r="V82" i="9"/>
  <c r="W82" i="9"/>
  <c r="X82" i="9"/>
  <c r="Y82" i="9"/>
  <c r="Z82" i="9"/>
  <c r="AA82" i="9"/>
  <c r="R45" i="9"/>
  <c r="S45" i="9"/>
  <c r="T45" i="9"/>
  <c r="U45" i="9"/>
  <c r="V45" i="9"/>
  <c r="W45" i="9"/>
  <c r="X45" i="9"/>
  <c r="Y45" i="9"/>
  <c r="Z45" i="9"/>
  <c r="AA45" i="9"/>
  <c r="R44" i="9"/>
  <c r="S44" i="9"/>
  <c r="T44" i="9"/>
  <c r="U44" i="9"/>
  <c r="V44" i="9"/>
  <c r="W44" i="9"/>
  <c r="X44" i="9"/>
  <c r="Y44" i="9"/>
  <c r="Z44" i="9"/>
  <c r="AA44" i="9"/>
  <c r="R42" i="9"/>
  <c r="S42" i="9"/>
  <c r="T42" i="9"/>
  <c r="U42" i="9"/>
  <c r="V42" i="9"/>
  <c r="W42" i="9"/>
  <c r="X42" i="9"/>
  <c r="Y42" i="9"/>
  <c r="Z42" i="9"/>
  <c r="AA42" i="9"/>
  <c r="R6" i="9"/>
  <c r="S6" i="9"/>
  <c r="T6" i="9"/>
  <c r="U6" i="9"/>
  <c r="V6" i="9"/>
  <c r="W6" i="9"/>
  <c r="X6" i="9"/>
  <c r="Y6" i="9"/>
  <c r="Z6" i="9"/>
  <c r="AA6" i="9"/>
  <c r="R4" i="9"/>
  <c r="S4" i="9"/>
  <c r="T4" i="9"/>
  <c r="U4" i="9"/>
  <c r="V4" i="9"/>
  <c r="W4" i="9"/>
  <c r="X4" i="9"/>
  <c r="Y4" i="9"/>
  <c r="Z4" i="9"/>
  <c r="AA4" i="9"/>
  <c r="R3" i="9"/>
  <c r="S3" i="9"/>
  <c r="T3" i="9"/>
  <c r="U3" i="9"/>
  <c r="V3" i="9"/>
  <c r="W3" i="9"/>
  <c r="X3" i="9"/>
  <c r="Y3" i="9"/>
  <c r="Z3" i="9"/>
  <c r="AA3" i="9"/>
  <c r="R1" i="9"/>
  <c r="S1" i="9"/>
  <c r="T1" i="9"/>
  <c r="U1" i="9"/>
  <c r="V1" i="9"/>
  <c r="W1" i="9"/>
  <c r="X1" i="9"/>
  <c r="Y1" i="9"/>
  <c r="Z1" i="9"/>
  <c r="AA1" i="9"/>
  <c r="R2" i="9"/>
  <c r="S2" i="9"/>
  <c r="T2" i="9"/>
  <c r="U2" i="9"/>
  <c r="V2" i="9"/>
  <c r="W2" i="9"/>
  <c r="X2" i="9"/>
  <c r="Y2" i="9"/>
  <c r="Z2" i="9"/>
  <c r="AA2" i="9"/>
  <c r="Q3" i="9"/>
  <c r="P159" i="9"/>
  <c r="Q159" i="9"/>
  <c r="Q160" i="9"/>
  <c r="Q161" i="9"/>
  <c r="P120" i="9"/>
  <c r="Q120" i="9"/>
  <c r="Q121" i="9"/>
  <c r="Q122" i="9"/>
  <c r="Q123" i="9"/>
  <c r="Q124" i="9"/>
  <c r="Q125" i="9"/>
  <c r="Q126" i="9"/>
  <c r="Q127" i="9"/>
  <c r="Q128" i="9"/>
  <c r="P81" i="9"/>
  <c r="Q81" i="9"/>
  <c r="Q82" i="9"/>
  <c r="Q83" i="9"/>
  <c r="Q84" i="9"/>
  <c r="Q85" i="9"/>
  <c r="Q86" i="9"/>
  <c r="Q87" i="9"/>
  <c r="Q88" i="9"/>
  <c r="Q200" i="9"/>
  <c r="Q198" i="9"/>
  <c r="Q199" i="9"/>
  <c r="Q42" i="9"/>
  <c r="Q44" i="9"/>
  <c r="Q45" i="9"/>
  <c r="Q1" i="9"/>
  <c r="Q2" i="9"/>
  <c r="Q4" i="9"/>
  <c r="Q5" i="9"/>
  <c r="Q6" i="9"/>
  <c r="P7" i="9"/>
  <c r="Q23" i="5"/>
  <c r="Q36" i="5" s="1"/>
  <c r="Q25" i="5"/>
  <c r="Q24" i="5"/>
  <c r="B23" i="5"/>
  <c r="B37" i="5" s="1"/>
  <c r="D23" i="5"/>
  <c r="D36" i="5" s="1"/>
  <c r="E23" i="5"/>
  <c r="E36" i="5" s="1"/>
  <c r="F23" i="5"/>
  <c r="F47" i="5" s="1"/>
  <c r="G23" i="5"/>
  <c r="G49" i="5" s="1"/>
  <c r="H23" i="5"/>
  <c r="H48" i="5" s="1"/>
  <c r="I23" i="5"/>
  <c r="J23" i="5"/>
  <c r="J43" i="5" s="1"/>
  <c r="K23" i="5"/>
  <c r="K45" i="5" s="1"/>
  <c r="L23" i="5"/>
  <c r="L50" i="5" s="1"/>
  <c r="M23" i="5"/>
  <c r="M38" i="5" s="1"/>
  <c r="N23" i="5"/>
  <c r="N44" i="5" s="1"/>
  <c r="O23" i="5"/>
  <c r="O32" i="5" s="1"/>
  <c r="P23" i="5"/>
  <c r="P44" i="5" s="1"/>
  <c r="O24" i="5"/>
  <c r="P24" i="5"/>
  <c r="O25" i="5"/>
  <c r="P25" i="5"/>
  <c r="N24" i="5"/>
  <c r="N25" i="5"/>
  <c r="K1" i="5"/>
  <c r="M24" i="5"/>
  <c r="D24" i="5"/>
  <c r="M25" i="5"/>
  <c r="D25" i="5"/>
  <c r="L25" i="5"/>
  <c r="C25" i="5"/>
  <c r="L24" i="5"/>
  <c r="C24" i="5"/>
  <c r="C23" i="5"/>
  <c r="E44" i="5"/>
  <c r="F35" i="5"/>
  <c r="B49" i="5"/>
  <c r="B50" i="5"/>
  <c r="K25" i="5"/>
  <c r="J25" i="5"/>
  <c r="I25" i="5"/>
  <c r="K24" i="5"/>
  <c r="J24" i="5"/>
  <c r="I24" i="5"/>
  <c r="G25" i="5"/>
  <c r="F25" i="5"/>
  <c r="E25" i="5"/>
  <c r="B25" i="5"/>
  <c r="G24" i="5"/>
  <c r="F24" i="5"/>
  <c r="E24" i="5"/>
  <c r="B24" i="5"/>
  <c r="H24" i="5"/>
  <c r="H25" i="5"/>
  <c r="Q19" i="3"/>
  <c r="B19" i="3"/>
  <c r="D19" i="3"/>
  <c r="D39" i="3" s="1"/>
  <c r="E19" i="3"/>
  <c r="E33" i="3" s="1"/>
  <c r="F19" i="3"/>
  <c r="F39" i="3" s="1"/>
  <c r="F37" i="3"/>
  <c r="G19" i="3"/>
  <c r="U129" i="9" s="1"/>
  <c r="G45" i="3"/>
  <c r="H19" i="3"/>
  <c r="H32" i="3" s="1"/>
  <c r="I19" i="3"/>
  <c r="I45" i="3"/>
  <c r="J19" i="3"/>
  <c r="X129" i="9" s="1"/>
  <c r="K19" i="3"/>
  <c r="Y129" i="9" s="1"/>
  <c r="L19" i="3"/>
  <c r="L45" i="3" s="1"/>
  <c r="M19" i="3"/>
  <c r="M34" i="3" s="1"/>
  <c r="M45" i="3"/>
  <c r="N19" i="3"/>
  <c r="AB129" i="9"/>
  <c r="O19" i="3"/>
  <c r="O34" i="3" s="1"/>
  <c r="P19" i="3"/>
  <c r="P33" i="3" s="1"/>
  <c r="P41" i="3"/>
  <c r="P39" i="3"/>
  <c r="O44" i="3"/>
  <c r="N33" i="3"/>
  <c r="N34" i="3"/>
  <c r="N36" i="3"/>
  <c r="N37" i="3"/>
  <c r="N38" i="3"/>
  <c r="N40" i="3"/>
  <c r="N41" i="3"/>
  <c r="N42" i="3"/>
  <c r="N44" i="3"/>
  <c r="N45" i="3"/>
  <c r="N46" i="3"/>
  <c r="K1" i="3"/>
  <c r="C19" i="3"/>
  <c r="C44" i="3" s="1"/>
  <c r="G46" i="3"/>
  <c r="J44" i="3"/>
  <c r="G44" i="3"/>
  <c r="D44" i="3"/>
  <c r="G43" i="3"/>
  <c r="G42" i="3"/>
  <c r="J41" i="3"/>
  <c r="G41" i="3"/>
  <c r="J40" i="3"/>
  <c r="G40" i="3"/>
  <c r="G39" i="3"/>
  <c r="G38" i="3"/>
  <c r="G37" i="3"/>
  <c r="J36" i="3"/>
  <c r="G36" i="3"/>
  <c r="K35" i="3"/>
  <c r="J35" i="3"/>
  <c r="G35" i="3"/>
  <c r="J34" i="3"/>
  <c r="G34" i="3"/>
  <c r="D34" i="3"/>
  <c r="J33" i="3"/>
  <c r="I33" i="3"/>
  <c r="G33" i="3"/>
  <c r="J32" i="3"/>
  <c r="G32" i="3"/>
  <c r="F32" i="3"/>
  <c r="Q34" i="1"/>
  <c r="Q33" i="1"/>
  <c r="Q47" i="1" s="1"/>
  <c r="Q37" i="1"/>
  <c r="Q36" i="1"/>
  <c r="Q35" i="1"/>
  <c r="O33" i="1"/>
  <c r="O41" i="1" s="1"/>
  <c r="P33" i="1"/>
  <c r="P69" i="1" s="1"/>
  <c r="B33" i="1"/>
  <c r="B48" i="1" s="1"/>
  <c r="D33" i="1"/>
  <c r="D47" i="1" s="1"/>
  <c r="E33" i="1"/>
  <c r="E43" i="1" s="1"/>
  <c r="F33" i="1"/>
  <c r="F42" i="1" s="1"/>
  <c r="G33" i="1"/>
  <c r="G49" i="1" s="1"/>
  <c r="H33" i="1"/>
  <c r="H48" i="1" s="1"/>
  <c r="I33" i="1"/>
  <c r="J33" i="1"/>
  <c r="J42" i="1" s="1"/>
  <c r="K33" i="1"/>
  <c r="K65" i="1" s="1"/>
  <c r="L33" i="1"/>
  <c r="M33" i="1"/>
  <c r="M41" i="1" s="1"/>
  <c r="N33" i="1"/>
  <c r="N66" i="1" s="1"/>
  <c r="O50" i="1"/>
  <c r="P56" i="1"/>
  <c r="O59" i="1"/>
  <c r="O34" i="1"/>
  <c r="O71" i="1" s="1"/>
  <c r="P34" i="1"/>
  <c r="P71" i="1" s="1"/>
  <c r="O35" i="1"/>
  <c r="O72" i="1" s="1"/>
  <c r="P35" i="1"/>
  <c r="O36" i="1"/>
  <c r="P36" i="1"/>
  <c r="O37" i="1"/>
  <c r="O74" i="1" s="1"/>
  <c r="P37" i="1"/>
  <c r="P74" i="1"/>
  <c r="N34" i="1"/>
  <c r="N71" i="1" s="1"/>
  <c r="N35" i="1"/>
  <c r="N36" i="1"/>
  <c r="N73" i="1" s="1"/>
  <c r="N37" i="1"/>
  <c r="K1" i="1"/>
  <c r="M37" i="1"/>
  <c r="M36" i="1"/>
  <c r="M35" i="1"/>
  <c r="M34" i="1"/>
  <c r="M51" i="1"/>
  <c r="D34" i="1"/>
  <c r="D35" i="1"/>
  <c r="D36" i="1"/>
  <c r="D37" i="1"/>
  <c r="L37" i="1"/>
  <c r="C37" i="1"/>
  <c r="L36" i="1"/>
  <c r="C36" i="1"/>
  <c r="L35" i="1"/>
  <c r="C35" i="1"/>
  <c r="L34" i="1"/>
  <c r="C34" i="1"/>
  <c r="C33" i="1"/>
  <c r="C42" i="1" s="1"/>
  <c r="K37" i="1"/>
  <c r="J37" i="1"/>
  <c r="I37" i="1"/>
  <c r="I74" i="1" s="1"/>
  <c r="H37" i="1"/>
  <c r="G37" i="1"/>
  <c r="G74" i="1" s="1"/>
  <c r="F37" i="1"/>
  <c r="E37" i="1"/>
  <c r="K36" i="1"/>
  <c r="J36" i="1"/>
  <c r="I36" i="1"/>
  <c r="H36" i="1"/>
  <c r="G36" i="1"/>
  <c r="F36" i="1"/>
  <c r="E36" i="1"/>
  <c r="K35" i="1"/>
  <c r="J35" i="1"/>
  <c r="I35" i="1"/>
  <c r="H35" i="1"/>
  <c r="G35" i="1"/>
  <c r="F35" i="1"/>
  <c r="E35" i="1"/>
  <c r="E72" i="1" s="1"/>
  <c r="K34" i="1"/>
  <c r="K71" i="1" s="1"/>
  <c r="J34" i="1"/>
  <c r="I34" i="1"/>
  <c r="H34" i="1"/>
  <c r="G34" i="1"/>
  <c r="F34" i="1"/>
  <c r="E34" i="1"/>
  <c r="L51" i="1"/>
  <c r="L57" i="1"/>
  <c r="L65" i="1"/>
  <c r="K41" i="1"/>
  <c r="K53" i="1"/>
  <c r="I47" i="1"/>
  <c r="I63" i="1"/>
  <c r="H56" i="1"/>
  <c r="H66" i="1"/>
  <c r="E41" i="1"/>
  <c r="E46" i="1"/>
  <c r="E51" i="1"/>
  <c r="E54" i="1"/>
  <c r="E60" i="1"/>
  <c r="E63" i="1"/>
  <c r="D42" i="1"/>
  <c r="D48" i="1"/>
  <c r="D52" i="1"/>
  <c r="D57" i="1"/>
  <c r="D61" i="1"/>
  <c r="D65" i="1"/>
  <c r="C48" i="1"/>
  <c r="B65" i="1"/>
  <c r="B37" i="1"/>
  <c r="B36" i="1"/>
  <c r="B35" i="1"/>
  <c r="B72" i="1" s="1"/>
  <c r="B34" i="1"/>
  <c r="R33" i="4"/>
  <c r="R27" i="4"/>
  <c r="R15" i="4"/>
  <c r="R14" i="4"/>
  <c r="P14" i="4"/>
  <c r="Q14" i="4"/>
  <c r="P15" i="4"/>
  <c r="Q15" i="4"/>
  <c r="P27" i="4"/>
  <c r="Q27" i="4"/>
  <c r="P33" i="4"/>
  <c r="Q33" i="4"/>
  <c r="O7" i="4"/>
  <c r="O9" i="4" s="1"/>
  <c r="O15" i="4" s="1"/>
  <c r="O14" i="4"/>
  <c r="O27" i="4"/>
  <c r="O33" i="4"/>
  <c r="D33" i="4"/>
  <c r="C33" i="4"/>
  <c r="D27" i="4"/>
  <c r="C27" i="4"/>
  <c r="D7" i="4"/>
  <c r="D9" i="4" s="1"/>
  <c r="D15" i="4" s="1"/>
  <c r="C7" i="4"/>
  <c r="C9" i="4" s="1"/>
  <c r="C15" i="4" s="1"/>
  <c r="D14" i="4"/>
  <c r="C14" i="4"/>
  <c r="M33" i="4"/>
  <c r="L33" i="4"/>
  <c r="K33" i="4"/>
  <c r="J33" i="4"/>
  <c r="I33" i="4"/>
  <c r="H33" i="4"/>
  <c r="G33" i="4"/>
  <c r="F33" i="4"/>
  <c r="E33" i="4"/>
  <c r="M27" i="4"/>
  <c r="L27" i="4"/>
  <c r="K27" i="4"/>
  <c r="J27" i="4"/>
  <c r="I27" i="4"/>
  <c r="H27" i="4"/>
  <c r="G27" i="4"/>
  <c r="F27" i="4"/>
  <c r="E27" i="4"/>
  <c r="M7" i="4"/>
  <c r="M9" i="4" s="1"/>
  <c r="M15" i="4" s="1"/>
  <c r="L7" i="4"/>
  <c r="L9" i="4" s="1"/>
  <c r="L15" i="4"/>
  <c r="K7" i="4"/>
  <c r="K9" i="4" s="1"/>
  <c r="K15" i="4" s="1"/>
  <c r="J7" i="4"/>
  <c r="J9" i="4" s="1"/>
  <c r="J15" i="4" s="1"/>
  <c r="I7" i="4"/>
  <c r="I9" i="4" s="1"/>
  <c r="I15" i="4" s="1"/>
  <c r="H7" i="4"/>
  <c r="H9" i="4" s="1"/>
  <c r="H15" i="4" s="1"/>
  <c r="G7" i="4"/>
  <c r="G9" i="4" s="1"/>
  <c r="G15" i="4" s="1"/>
  <c r="F7" i="4"/>
  <c r="F9" i="4" s="1"/>
  <c r="F15" i="4" s="1"/>
  <c r="E7" i="4"/>
  <c r="E9" i="4" s="1"/>
  <c r="E15" i="4" s="1"/>
  <c r="M14" i="4"/>
  <c r="L14" i="4"/>
  <c r="K14" i="4"/>
  <c r="J14" i="4"/>
  <c r="I14" i="4"/>
  <c r="H14" i="4"/>
  <c r="G14" i="4"/>
  <c r="F14" i="4"/>
  <c r="E14" i="4"/>
  <c r="N33" i="4"/>
  <c r="N27" i="4"/>
  <c r="N7" i="4"/>
  <c r="N9" i="4" s="1"/>
  <c r="N15" i="4" s="1"/>
  <c r="N14" i="4"/>
  <c r="Q4" i="2"/>
  <c r="Q17" i="2"/>
  <c r="D4" i="2"/>
  <c r="D17" i="2"/>
  <c r="E4" i="2"/>
  <c r="S43" i="9" s="1"/>
  <c r="E17" i="2"/>
  <c r="F4" i="2"/>
  <c r="F17" i="2"/>
  <c r="G4" i="2"/>
  <c r="G17" i="2"/>
  <c r="H4" i="2"/>
  <c r="V43" i="9" s="1"/>
  <c r="H17" i="2"/>
  <c r="I4" i="2"/>
  <c r="W43" i="9" s="1"/>
  <c r="I17" i="2"/>
  <c r="J4" i="2"/>
  <c r="J17" i="2"/>
  <c r="K4" i="2"/>
  <c r="Y43" i="9" s="1"/>
  <c r="K17" i="2"/>
  <c r="L4" i="2"/>
  <c r="Z43" i="9" s="1"/>
  <c r="L17" i="2"/>
  <c r="M4" i="2"/>
  <c r="AA43" i="9" s="1"/>
  <c r="M17" i="2"/>
  <c r="N4" i="2"/>
  <c r="AB43" i="9" s="1"/>
  <c r="N17" i="2"/>
  <c r="O4" i="2"/>
  <c r="AC43" i="9" s="1"/>
  <c r="O17" i="2"/>
  <c r="P4" i="2"/>
  <c r="P17" i="2"/>
  <c r="K1" i="2"/>
  <c r="V45" i="3"/>
  <c r="V35" i="3"/>
  <c r="V38" i="3"/>
  <c r="V36" i="3"/>
  <c r="V46" i="5"/>
  <c r="V45" i="5"/>
  <c r="V68" i="1"/>
  <c r="V65" i="1"/>
  <c r="V56" i="1"/>
  <c r="V41" i="1"/>
  <c r="V58" i="1"/>
  <c r="V46" i="1"/>
  <c r="V63" i="1"/>
  <c r="D45" i="3"/>
  <c r="D33" i="3"/>
  <c r="Q34" i="3"/>
  <c r="Q38" i="3"/>
  <c r="Q42" i="3"/>
  <c r="Q46" i="3"/>
  <c r="AE129" i="9"/>
  <c r="Q33" i="3"/>
  <c r="Q37" i="3"/>
  <c r="Q41" i="3"/>
  <c r="Q45" i="3"/>
  <c r="Q35" i="3"/>
  <c r="Q43" i="3"/>
  <c r="Q32" i="3"/>
  <c r="Q40" i="3"/>
  <c r="N42" i="1"/>
  <c r="N52" i="1"/>
  <c r="N68" i="1"/>
  <c r="N47" i="1"/>
  <c r="N56" i="1"/>
  <c r="N53" i="1"/>
  <c r="N72" i="1"/>
  <c r="N50" i="1"/>
  <c r="F67" i="1"/>
  <c r="D44" i="5"/>
  <c r="D40" i="5"/>
  <c r="D49" i="5"/>
  <c r="D41" i="5"/>
  <c r="R35" i="3"/>
  <c r="R39" i="3"/>
  <c r="R43" i="3"/>
  <c r="R34" i="3"/>
  <c r="R38" i="3"/>
  <c r="R42" i="3"/>
  <c r="R46" i="3"/>
  <c r="R37" i="3"/>
  <c r="R45" i="3"/>
  <c r="AF129" i="9"/>
  <c r="R36" i="3"/>
  <c r="R44" i="3"/>
  <c r="R33" i="3"/>
  <c r="R41" i="3"/>
  <c r="N58" i="1"/>
  <c r="Q44" i="3"/>
  <c r="H37" i="3"/>
  <c r="H36" i="3"/>
  <c r="J43" i="1"/>
  <c r="J63" i="1"/>
  <c r="J66" i="1"/>
  <c r="C46" i="5"/>
  <c r="C42" i="5"/>
  <c r="C38" i="5"/>
  <c r="C34" i="5"/>
  <c r="C49" i="5"/>
  <c r="C41" i="5"/>
  <c r="H44" i="5"/>
  <c r="H32" i="5"/>
  <c r="H33" i="5"/>
  <c r="K46" i="1"/>
  <c r="K50" i="1"/>
  <c r="K54" i="1"/>
  <c r="K59" i="1"/>
  <c r="K63" i="1"/>
  <c r="K67" i="1"/>
  <c r="Y7" i="9"/>
  <c r="K47" i="1"/>
  <c r="K52" i="1"/>
  <c r="K58" i="1"/>
  <c r="K64" i="1"/>
  <c r="K43" i="1"/>
  <c r="K51" i="1"/>
  <c r="K57" i="1"/>
  <c r="K62" i="1"/>
  <c r="G60" i="1"/>
  <c r="G50" i="1"/>
  <c r="G67" i="1"/>
  <c r="B66" i="1"/>
  <c r="S37" i="3"/>
  <c r="S45" i="3"/>
  <c r="S32" i="3"/>
  <c r="S40" i="3"/>
  <c r="S38" i="3"/>
  <c r="S34" i="3"/>
  <c r="S35" i="3"/>
  <c r="AH43" i="9"/>
  <c r="Q36" i="3"/>
  <c r="R40" i="3"/>
  <c r="N54" i="1"/>
  <c r="N74" i="1"/>
  <c r="Q39" i="3"/>
  <c r="M36" i="5"/>
  <c r="I49" i="5"/>
  <c r="I47" i="5"/>
  <c r="I45" i="5"/>
  <c r="I43" i="5"/>
  <c r="I41" i="5"/>
  <c r="I39" i="5"/>
  <c r="I37" i="5"/>
  <c r="I35" i="5"/>
  <c r="I33" i="5"/>
  <c r="W89" i="9"/>
  <c r="Q33" i="5"/>
  <c r="T73" i="1"/>
  <c r="T71" i="1"/>
  <c r="T44" i="1"/>
  <c r="T48" i="1"/>
  <c r="T52" i="1"/>
  <c r="T57" i="1"/>
  <c r="T61" i="1"/>
  <c r="T65" i="1"/>
  <c r="T69" i="1"/>
  <c r="T43" i="1"/>
  <c r="T47" i="1"/>
  <c r="T51" i="1"/>
  <c r="T56" i="1"/>
  <c r="T60" i="1"/>
  <c r="T64" i="1"/>
  <c r="Q56" i="1"/>
  <c r="AD129" i="9"/>
  <c r="P32" i="3"/>
  <c r="P34" i="3"/>
  <c r="P36" i="3"/>
  <c r="P38" i="3"/>
  <c r="P40" i="3"/>
  <c r="P42" i="3"/>
  <c r="P44" i="3"/>
  <c r="P46" i="3"/>
  <c r="AA129" i="9"/>
  <c r="M32" i="3"/>
  <c r="M36" i="3"/>
  <c r="M40" i="3"/>
  <c r="M44" i="3"/>
  <c r="M35" i="3"/>
  <c r="M39" i="3"/>
  <c r="M43" i="3"/>
  <c r="W129" i="9"/>
  <c r="I46" i="3"/>
  <c r="I44" i="3"/>
  <c r="I42" i="3"/>
  <c r="I40" i="3"/>
  <c r="I38" i="3"/>
  <c r="I36" i="3"/>
  <c r="I34" i="3"/>
  <c r="I32" i="3"/>
  <c r="S129" i="9"/>
  <c r="E38" i="3"/>
  <c r="R49" i="5"/>
  <c r="R36" i="5"/>
  <c r="R48" i="5"/>
  <c r="R42" i="5"/>
  <c r="R46" i="5"/>
  <c r="R32" i="5"/>
  <c r="R47" i="5"/>
  <c r="R45" i="5"/>
  <c r="R73" i="1"/>
  <c r="R71" i="1"/>
  <c r="R44" i="1"/>
  <c r="R48" i="1"/>
  <c r="R52" i="1"/>
  <c r="R57" i="1"/>
  <c r="R61" i="1"/>
  <c r="R65" i="1"/>
  <c r="R69" i="1"/>
  <c r="R43" i="1"/>
  <c r="R47" i="1"/>
  <c r="R51" i="1"/>
  <c r="R56" i="1"/>
  <c r="R60" i="1"/>
  <c r="R64" i="1"/>
  <c r="T50" i="5"/>
  <c r="T34" i="5"/>
  <c r="T37" i="5"/>
  <c r="T41" i="5"/>
  <c r="T45" i="5"/>
  <c r="AH89" i="9"/>
  <c r="T49" i="5"/>
  <c r="T33" i="5"/>
  <c r="T36" i="5"/>
  <c r="T40" i="5"/>
  <c r="T44" i="5"/>
  <c r="E42" i="5"/>
  <c r="M50" i="5"/>
  <c r="P43" i="5"/>
  <c r="T63" i="1"/>
  <c r="T54" i="1"/>
  <c r="T46" i="1"/>
  <c r="T74" i="1"/>
  <c r="U69" i="1"/>
  <c r="U52" i="1"/>
  <c r="U74" i="1"/>
  <c r="U46" i="3"/>
  <c r="P34" i="5"/>
  <c r="P42" i="5"/>
  <c r="E43" i="5"/>
  <c r="S89" i="9"/>
  <c r="U43" i="1"/>
  <c r="U51" i="1"/>
  <c r="U60" i="1"/>
  <c r="AI7" i="9"/>
  <c r="U46" i="1"/>
  <c r="U54" i="1"/>
  <c r="U63" i="1"/>
  <c r="U33" i="3"/>
  <c r="U37" i="3"/>
  <c r="U41" i="3"/>
  <c r="U45" i="3"/>
  <c r="AI129" i="9"/>
  <c r="U32" i="3"/>
  <c r="U36" i="3"/>
  <c r="U40" i="3"/>
  <c r="U44" i="3"/>
  <c r="T53" i="1"/>
  <c r="T45" i="1"/>
  <c r="K72" i="1"/>
  <c r="Q66" i="1"/>
  <c r="M41" i="3"/>
  <c r="M33" i="3"/>
  <c r="P43" i="3"/>
  <c r="P35" i="3"/>
  <c r="I34" i="5"/>
  <c r="I38" i="5"/>
  <c r="I42" i="5"/>
  <c r="I46" i="5"/>
  <c r="I50" i="5"/>
  <c r="R44" i="5"/>
  <c r="AF7" i="9"/>
  <c r="T66" i="1"/>
  <c r="T58" i="1"/>
  <c r="T49" i="1"/>
  <c r="T41" i="1"/>
  <c r="AH7" i="9"/>
  <c r="P63" i="1"/>
  <c r="P57" i="1"/>
  <c r="P50" i="1"/>
  <c r="P42" i="1"/>
  <c r="T46" i="3"/>
  <c r="T38" i="3"/>
  <c r="X37" i="3"/>
  <c r="X43" i="3"/>
  <c r="X35" i="3"/>
  <c r="X41" i="3"/>
  <c r="X74" i="1"/>
  <c r="X72" i="1"/>
  <c r="X41" i="1"/>
  <c r="X48" i="1"/>
  <c r="X57" i="1"/>
  <c r="X63" i="1"/>
  <c r="X42" i="1"/>
  <c r="X50" i="1"/>
  <c r="X58" i="1"/>
  <c r="X65" i="1"/>
  <c r="X45" i="1"/>
  <c r="X52" i="1"/>
  <c r="X59" i="1"/>
  <c r="X67" i="1"/>
  <c r="X46" i="1"/>
  <c r="X53" i="1"/>
  <c r="X62" i="1"/>
  <c r="X69" i="1"/>
  <c r="X44" i="1"/>
  <c r="X49" i="1"/>
  <c r="X54" i="1"/>
  <c r="X61" i="1"/>
  <c r="X66" i="1"/>
  <c r="W41" i="3"/>
  <c r="W45" i="3"/>
  <c r="W34" i="5"/>
  <c r="W42" i="5"/>
  <c r="W35" i="5"/>
  <c r="W43" i="5"/>
  <c r="W38" i="5"/>
  <c r="W46" i="5"/>
  <c r="W39" i="5"/>
  <c r="W47" i="5"/>
  <c r="X47" i="2"/>
  <c r="W49" i="1"/>
  <c r="W73" i="1"/>
  <c r="W54" i="1"/>
  <c r="W74" i="1"/>
  <c r="W61" i="1"/>
  <c r="W44" i="1"/>
  <c r="W66" i="1"/>
  <c r="W45" i="1"/>
  <c r="W50" i="1"/>
  <c r="W57" i="1"/>
  <c r="W62" i="1"/>
  <c r="W67" i="1"/>
  <c r="W41" i="1"/>
  <c r="W46" i="1"/>
  <c r="W52" i="1"/>
  <c r="W58" i="1"/>
  <c r="W63" i="1"/>
  <c r="W69" i="1"/>
  <c r="W72" i="1"/>
  <c r="W42" i="1"/>
  <c r="W48" i="1"/>
  <c r="W53" i="1"/>
  <c r="W59" i="1"/>
  <c r="W65" i="1"/>
  <c r="W34" i="3"/>
  <c r="W36" i="3"/>
  <c r="W42" i="3"/>
  <c r="X32" i="3"/>
  <c r="X34" i="3"/>
  <c r="X36" i="3"/>
  <c r="X38" i="3"/>
  <c r="X40" i="3"/>
  <c r="X42" i="3"/>
  <c r="X44" i="3"/>
  <c r="W32" i="5"/>
  <c r="W36" i="5"/>
  <c r="W40" i="5"/>
  <c r="W44" i="5"/>
  <c r="W48" i="5"/>
  <c r="W33" i="5"/>
  <c r="W37" i="5"/>
  <c r="W41" i="5"/>
  <c r="W45" i="5"/>
  <c r="X43" i="1"/>
  <c r="X47" i="1"/>
  <c r="X51" i="1"/>
  <c r="X56" i="1"/>
  <c r="X60" i="1"/>
  <c r="X64" i="1"/>
  <c r="W43" i="1"/>
  <c r="W47" i="1"/>
  <c r="W51" i="1"/>
  <c r="W56" i="1"/>
  <c r="W60" i="1"/>
  <c r="W64" i="1"/>
  <c r="L46" i="5"/>
  <c r="L39" i="5"/>
  <c r="L38" i="5"/>
  <c r="H36" i="5"/>
  <c r="L34" i="3"/>
  <c r="E37" i="3"/>
  <c r="AC89" i="9"/>
  <c r="O35" i="5"/>
  <c r="O38" i="5"/>
  <c r="O41" i="5"/>
  <c r="O45" i="5"/>
  <c r="O36" i="5"/>
  <c r="O39" i="5"/>
  <c r="O42" i="5"/>
  <c r="O48" i="5"/>
  <c r="O44" i="5"/>
  <c r="O49" i="5"/>
  <c r="O33" i="5"/>
  <c r="O46" i="5"/>
  <c r="O50" i="5"/>
  <c r="O34" i="5"/>
  <c r="O40" i="5"/>
  <c r="H39" i="5"/>
  <c r="H45" i="5"/>
  <c r="H38" i="5"/>
  <c r="L32" i="3"/>
  <c r="L35" i="5"/>
  <c r="M22" i="2"/>
  <c r="M45" i="2" s="1"/>
  <c r="K22" i="2"/>
  <c r="K43" i="2" s="1"/>
  <c r="C67" i="1"/>
  <c r="C59" i="1"/>
  <c r="C51" i="1"/>
  <c r="Z7" i="9"/>
  <c r="L43" i="1"/>
  <c r="L49" i="1"/>
  <c r="L53" i="1"/>
  <c r="L58" i="1"/>
  <c r="L62" i="1"/>
  <c r="L66" i="1"/>
  <c r="L46" i="1"/>
  <c r="L50" i="1"/>
  <c r="L54" i="1"/>
  <c r="L59" i="1"/>
  <c r="L63" i="1"/>
  <c r="L67" i="1"/>
  <c r="L42" i="1"/>
  <c r="L52" i="1"/>
  <c r="L61" i="1"/>
  <c r="L47" i="1"/>
  <c r="L56" i="1"/>
  <c r="L64" i="1"/>
  <c r="G43" i="1"/>
  <c r="G42" i="1"/>
  <c r="G48" i="1"/>
  <c r="G41" i="1"/>
  <c r="G63" i="1"/>
  <c r="O47" i="5"/>
  <c r="O37" i="5"/>
  <c r="H50" i="5"/>
  <c r="H42" i="5"/>
  <c r="H34" i="5"/>
  <c r="H41" i="5"/>
  <c r="H43" i="5"/>
  <c r="H47" i="5"/>
  <c r="H37" i="5"/>
  <c r="H46" i="5"/>
  <c r="L42" i="5"/>
  <c r="K39" i="5"/>
  <c r="K47" i="5"/>
  <c r="K38" i="5"/>
  <c r="AI89" i="9"/>
  <c r="U36" i="5"/>
  <c r="U48" i="5"/>
  <c r="U33" i="5"/>
  <c r="V47" i="2"/>
  <c r="H35" i="5"/>
  <c r="V89" i="9"/>
  <c r="H49" i="5"/>
  <c r="H40" i="5"/>
  <c r="L47" i="5"/>
  <c r="L34" i="5"/>
  <c r="L48" i="5"/>
  <c r="L37" i="3"/>
  <c r="C43" i="1"/>
  <c r="C49" i="1"/>
  <c r="C53" i="1"/>
  <c r="C57" i="1"/>
  <c r="C61" i="1"/>
  <c r="C65" i="1"/>
  <c r="C73" i="1"/>
  <c r="C46" i="1"/>
  <c r="C50" i="1"/>
  <c r="C58" i="1"/>
  <c r="C62" i="1"/>
  <c r="C66" i="1"/>
  <c r="C72" i="1"/>
  <c r="O43" i="5"/>
  <c r="R34" i="5"/>
  <c r="R39" i="5"/>
  <c r="R35" i="5"/>
  <c r="R43" i="5"/>
  <c r="R38" i="5"/>
  <c r="R37" i="5"/>
  <c r="R33" i="5"/>
  <c r="AF89" i="9"/>
  <c r="R40" i="5"/>
  <c r="R41" i="5"/>
  <c r="T32" i="3"/>
  <c r="T37" i="3"/>
  <c r="T43" i="3"/>
  <c r="T33" i="3"/>
  <c r="T39" i="3"/>
  <c r="T44" i="3"/>
  <c r="AH129" i="9"/>
  <c r="T34" i="3"/>
  <c r="T41" i="3"/>
  <c r="T35" i="3"/>
  <c r="T45" i="3"/>
  <c r="T40" i="3"/>
  <c r="T42" i="3"/>
  <c r="N59" i="1"/>
  <c r="N62" i="1"/>
  <c r="N60" i="1"/>
  <c r="N41" i="1"/>
  <c r="N57" i="1"/>
  <c r="N69" i="1"/>
  <c r="K48" i="1"/>
  <c r="K60" i="1"/>
  <c r="K74" i="1"/>
  <c r="K49" i="1"/>
  <c r="K61" i="1"/>
  <c r="I43" i="1"/>
  <c r="I49" i="1"/>
  <c r="I53" i="1"/>
  <c r="I61" i="1"/>
  <c r="I65" i="1"/>
  <c r="I71" i="1"/>
  <c r="I50" i="1"/>
  <c r="I54" i="1"/>
  <c r="I58" i="1"/>
  <c r="I66" i="1"/>
  <c r="P60" i="1"/>
  <c r="P68" i="1"/>
  <c r="P58" i="1"/>
  <c r="AG7" i="9"/>
  <c r="S42" i="1"/>
  <c r="S46" i="1"/>
  <c r="S50" i="1"/>
  <c r="S54" i="1"/>
  <c r="S59" i="1"/>
  <c r="S63" i="1"/>
  <c r="S67" i="1"/>
  <c r="S43" i="1"/>
  <c r="S47" i="1"/>
  <c r="S51" i="1"/>
  <c r="S56" i="1"/>
  <c r="S60" i="1"/>
  <c r="S64" i="1"/>
  <c r="S71" i="1"/>
  <c r="S48" i="1"/>
  <c r="S57" i="1"/>
  <c r="S65" i="1"/>
  <c r="S73" i="1"/>
  <c r="S41" i="1"/>
  <c r="S49" i="1"/>
  <c r="S58" i="1"/>
  <c r="S66" i="1"/>
  <c r="T46" i="5"/>
  <c r="T39" i="5"/>
  <c r="T48" i="5"/>
  <c r="T32" i="5"/>
  <c r="T42" i="5"/>
  <c r="T38" i="5"/>
  <c r="T43" i="5"/>
  <c r="U38" i="3"/>
  <c r="U42" i="3"/>
  <c r="U34" i="3"/>
  <c r="U43" i="3"/>
  <c r="U35" i="3"/>
  <c r="U39" i="3"/>
  <c r="L71" i="1"/>
  <c r="L73" i="1"/>
  <c r="N46" i="1"/>
  <c r="N49" i="1"/>
  <c r="M42" i="3"/>
  <c r="M37" i="3"/>
  <c r="M38" i="3"/>
  <c r="I43" i="3"/>
  <c r="I41" i="3"/>
  <c r="I39" i="3"/>
  <c r="I37" i="3"/>
  <c r="I35" i="3"/>
  <c r="T129" i="9"/>
  <c r="F42" i="3"/>
  <c r="F40" i="3"/>
  <c r="F46" i="3"/>
  <c r="F45" i="3"/>
  <c r="F43" i="3"/>
  <c r="F38" i="3"/>
  <c r="F33" i="3"/>
  <c r="F41" i="3"/>
  <c r="F36" i="3"/>
  <c r="F34" i="3"/>
  <c r="O45" i="3"/>
  <c r="T89" i="9"/>
  <c r="F49" i="5"/>
  <c r="F44" i="5"/>
  <c r="F39" i="5"/>
  <c r="F34" i="5"/>
  <c r="F33" i="5"/>
  <c r="F48" i="5"/>
  <c r="F43" i="5"/>
  <c r="F38" i="5"/>
  <c r="F37" i="5"/>
  <c r="B32" i="5"/>
  <c r="B35" i="5"/>
  <c r="B44" i="5"/>
  <c r="B40" i="5"/>
  <c r="B36" i="5"/>
  <c r="B46" i="5"/>
  <c r="B48" i="5"/>
  <c r="B43" i="5"/>
  <c r="B39" i="5"/>
  <c r="Q89" i="9"/>
  <c r="O66" i="1"/>
  <c r="O63" i="1"/>
  <c r="O58" i="1"/>
  <c r="O54" i="1"/>
  <c r="O49" i="1"/>
  <c r="O46" i="1"/>
  <c r="O69" i="1"/>
  <c r="C41" i="3"/>
  <c r="O46" i="3"/>
  <c r="B38" i="5"/>
  <c r="B47" i="5"/>
  <c r="B33" i="5"/>
  <c r="I36" i="5"/>
  <c r="I32" i="5"/>
  <c r="I40" i="5"/>
  <c r="T50" i="1"/>
  <c r="T68" i="1"/>
  <c r="T59" i="1"/>
  <c r="N43" i="3"/>
  <c r="N39" i="3"/>
  <c r="N35" i="3"/>
  <c r="N32" i="3"/>
  <c r="S44" i="5"/>
  <c r="S40" i="5"/>
  <c r="S36" i="5"/>
  <c r="S32" i="5"/>
  <c r="U68" i="1"/>
  <c r="U58" i="1"/>
  <c r="U48" i="1"/>
  <c r="H53" i="5"/>
  <c r="M39" i="2"/>
  <c r="M43" i="2"/>
  <c r="Y32" i="3"/>
  <c r="Z32" i="3"/>
  <c r="Z33" i="3"/>
  <c r="Y34" i="3"/>
  <c r="Z34" i="3"/>
  <c r="Y35" i="3"/>
  <c r="Z35" i="3"/>
  <c r="Z36" i="3"/>
  <c r="Y37" i="3"/>
  <c r="Z37" i="3"/>
  <c r="Y38" i="3"/>
  <c r="Z38" i="3"/>
  <c r="Z39" i="3"/>
  <c r="Y40" i="3"/>
  <c r="Z40" i="3"/>
  <c r="Y41" i="3"/>
  <c r="Z41" i="3"/>
  <c r="Z42" i="3"/>
  <c r="Y43" i="3"/>
  <c r="Z43" i="3"/>
  <c r="Y44" i="3"/>
  <c r="Z44" i="3"/>
  <c r="Z45" i="3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Y22" i="2"/>
  <c r="AM46" i="9" s="1"/>
  <c r="Z22" i="2"/>
  <c r="AN46" i="9" s="1"/>
  <c r="Z71" i="1"/>
  <c r="Z72" i="1"/>
  <c r="Z73" i="1"/>
  <c r="Z74" i="1"/>
  <c r="Y71" i="1"/>
  <c r="Y73" i="1"/>
  <c r="Y74" i="1"/>
  <c r="Y41" i="1"/>
  <c r="Z41" i="1"/>
  <c r="Y42" i="1"/>
  <c r="Z42" i="1"/>
  <c r="Y43" i="1"/>
  <c r="Z43" i="1"/>
  <c r="Y44" i="1"/>
  <c r="Z44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Z70" i="1" s="1"/>
  <c r="Y54" i="1"/>
  <c r="Z54" i="1"/>
  <c r="Y55" i="1"/>
  <c r="Z55" i="1"/>
  <c r="Y56" i="1"/>
  <c r="Z56" i="1"/>
  <c r="Y57" i="1"/>
  <c r="Z57" i="1"/>
  <c r="Y58" i="1"/>
  <c r="Z58" i="1"/>
  <c r="Y59" i="1"/>
  <c r="Z59" i="1"/>
  <c r="Y60" i="1"/>
  <c r="Z60" i="1"/>
  <c r="Y61" i="1"/>
  <c r="Z61" i="1"/>
  <c r="Y62" i="1"/>
  <c r="Z62" i="1"/>
  <c r="Y63" i="1"/>
  <c r="Z63" i="1"/>
  <c r="Y64" i="1"/>
  <c r="Z64" i="1"/>
  <c r="Y65" i="1"/>
  <c r="Z65" i="1"/>
  <c r="Y66" i="1"/>
  <c r="Z66" i="1"/>
  <c r="Y67" i="1"/>
  <c r="Z67" i="1"/>
  <c r="Y68" i="1"/>
  <c r="Z68" i="1"/>
  <c r="Y37" i="2"/>
  <c r="O38" i="3" l="1"/>
  <c r="O33" i="3"/>
  <c r="E32" i="3"/>
  <c r="O42" i="3"/>
  <c r="O35" i="3"/>
  <c r="E41" i="3"/>
  <c r="L44" i="3"/>
  <c r="E45" i="3"/>
  <c r="D36" i="3"/>
  <c r="D47" i="3" s="1"/>
  <c r="H33" i="3"/>
  <c r="H45" i="3"/>
  <c r="D32" i="3"/>
  <c r="D41" i="3"/>
  <c r="K42" i="3"/>
  <c r="K46" i="3"/>
  <c r="H35" i="3"/>
  <c r="V129" i="9"/>
  <c r="D40" i="3"/>
  <c r="D43" i="3"/>
  <c r="K33" i="3"/>
  <c r="K37" i="3"/>
  <c r="O32" i="3"/>
  <c r="H42" i="3"/>
  <c r="Y46" i="3"/>
  <c r="Y45" i="3"/>
  <c r="Y42" i="3"/>
  <c r="Y39" i="3"/>
  <c r="Y36" i="3"/>
  <c r="Y33" i="3"/>
  <c r="Y47" i="3" s="1"/>
  <c r="C43" i="3"/>
  <c r="O39" i="3"/>
  <c r="L41" i="3"/>
  <c r="H44" i="3"/>
  <c r="H39" i="3"/>
  <c r="L40" i="3"/>
  <c r="D35" i="3"/>
  <c r="R129" i="9"/>
  <c r="K32" i="3"/>
  <c r="K47" i="3" s="1"/>
  <c r="K38" i="3"/>
  <c r="O40" i="3"/>
  <c r="C46" i="3"/>
  <c r="O36" i="3"/>
  <c r="E44" i="3"/>
  <c r="E42" i="3"/>
  <c r="L35" i="3"/>
  <c r="D42" i="3"/>
  <c r="H38" i="3"/>
  <c r="H47" i="3" s="1"/>
  <c r="H41" i="3"/>
  <c r="D38" i="3"/>
  <c r="D37" i="3"/>
  <c r="K41" i="3"/>
  <c r="H40" i="3"/>
  <c r="H46" i="3"/>
  <c r="H43" i="3"/>
  <c r="H34" i="3"/>
  <c r="D46" i="3"/>
  <c r="C32" i="3"/>
  <c r="C47" i="3" s="1"/>
  <c r="K34" i="3"/>
  <c r="K36" i="3"/>
  <c r="K39" i="3"/>
  <c r="H52" i="5"/>
  <c r="Y47" i="5"/>
  <c r="Y41" i="5"/>
  <c r="Y32" i="5"/>
  <c r="R51" i="5"/>
  <c r="L49" i="5"/>
  <c r="L43" i="5"/>
  <c r="Q35" i="5"/>
  <c r="M40" i="5"/>
  <c r="Y35" i="5"/>
  <c r="Y44" i="5"/>
  <c r="L41" i="5"/>
  <c r="Q38" i="5"/>
  <c r="Q39" i="5"/>
  <c r="M47" i="5"/>
  <c r="F41" i="5"/>
  <c r="M41" i="5"/>
  <c r="Y38" i="5"/>
  <c r="M45" i="5"/>
  <c r="M43" i="5"/>
  <c r="Q45" i="5"/>
  <c r="M48" i="5"/>
  <c r="Z38" i="2"/>
  <c r="M44" i="2"/>
  <c r="M40" i="2"/>
  <c r="M50" i="2" s="1"/>
  <c r="R35" i="2"/>
  <c r="X43" i="2"/>
  <c r="M38" i="2"/>
  <c r="V38" i="2"/>
  <c r="X37" i="2"/>
  <c r="X40" i="2"/>
  <c r="I22" i="2"/>
  <c r="R33" i="2"/>
  <c r="K47" i="2"/>
  <c r="Z42" i="2"/>
  <c r="P22" i="2"/>
  <c r="Z34" i="2"/>
  <c r="R39" i="2"/>
  <c r="R50" i="2" s="1"/>
  <c r="X44" i="2"/>
  <c r="X38" i="2"/>
  <c r="M32" i="2"/>
  <c r="V41" i="2"/>
  <c r="X45" i="2"/>
  <c r="L22" i="2"/>
  <c r="L33" i="2" s="1"/>
  <c r="G56" i="1"/>
  <c r="G57" i="1"/>
  <c r="P54" i="1"/>
  <c r="P67" i="1"/>
  <c r="G54" i="1"/>
  <c r="G47" i="1"/>
  <c r="J53" i="1"/>
  <c r="D63" i="1"/>
  <c r="D54" i="1"/>
  <c r="D46" i="1"/>
  <c r="G52" i="1"/>
  <c r="M66" i="1"/>
  <c r="M74" i="1"/>
  <c r="P72" i="1"/>
  <c r="P51" i="1"/>
  <c r="G66" i="1"/>
  <c r="G71" i="1"/>
  <c r="P46" i="1"/>
  <c r="P59" i="1"/>
  <c r="J50" i="1"/>
  <c r="U7" i="9"/>
  <c r="J58" i="1"/>
  <c r="N43" i="1"/>
  <c r="N70" i="1" s="1"/>
  <c r="N65" i="1"/>
  <c r="D60" i="1"/>
  <c r="D51" i="1"/>
  <c r="D41" i="1"/>
  <c r="H64" i="1"/>
  <c r="D74" i="1"/>
  <c r="P53" i="1"/>
  <c r="P66" i="1"/>
  <c r="P41" i="1"/>
  <c r="G58" i="1"/>
  <c r="G53" i="1"/>
  <c r="P48" i="1"/>
  <c r="P61" i="1"/>
  <c r="J60" i="1"/>
  <c r="G64" i="1"/>
  <c r="J47" i="1"/>
  <c r="N67" i="1"/>
  <c r="N64" i="1"/>
  <c r="N61" i="1"/>
  <c r="D67" i="1"/>
  <c r="D59" i="1"/>
  <c r="D50" i="1"/>
  <c r="D71" i="1"/>
  <c r="H58" i="1"/>
  <c r="D73" i="1"/>
  <c r="G62" i="1"/>
  <c r="P43" i="1"/>
  <c r="P73" i="1"/>
  <c r="P49" i="1"/>
  <c r="G46" i="1"/>
  <c r="G65" i="1"/>
  <c r="P52" i="1"/>
  <c r="P65" i="1"/>
  <c r="G59" i="1"/>
  <c r="G51" i="1"/>
  <c r="J54" i="1"/>
  <c r="J61" i="1"/>
  <c r="AB7" i="9"/>
  <c r="N51" i="1"/>
  <c r="N48" i="1"/>
  <c r="D64" i="1"/>
  <c r="D56" i="1"/>
  <c r="G61" i="1"/>
  <c r="H46" i="1"/>
  <c r="P64" i="1"/>
  <c r="K48" i="5"/>
  <c r="X41" i="5"/>
  <c r="E38" i="5"/>
  <c r="Q32" i="5"/>
  <c r="E48" i="5"/>
  <c r="U34" i="5"/>
  <c r="U41" i="5"/>
  <c r="U47" i="5"/>
  <c r="K41" i="5"/>
  <c r="K50" i="5"/>
  <c r="K53" i="5" s="1"/>
  <c r="Y89" i="9"/>
  <c r="X45" i="5"/>
  <c r="X33" i="5"/>
  <c r="X35" i="5"/>
  <c r="U45" i="5"/>
  <c r="P33" i="5"/>
  <c r="E35" i="5"/>
  <c r="E47" i="5"/>
  <c r="M34" i="5"/>
  <c r="E34" i="5"/>
  <c r="Q46" i="5"/>
  <c r="M39" i="5"/>
  <c r="M32" i="5"/>
  <c r="D39" i="5"/>
  <c r="D48" i="5"/>
  <c r="G33" i="5"/>
  <c r="G48" i="5"/>
  <c r="X32" i="5"/>
  <c r="X52" i="5" s="1"/>
  <c r="X43" i="5"/>
  <c r="K40" i="5"/>
  <c r="X38" i="5"/>
  <c r="E33" i="5"/>
  <c r="Q49" i="5"/>
  <c r="Y49" i="5"/>
  <c r="Y46" i="5"/>
  <c r="Y43" i="5"/>
  <c r="Y40" i="5"/>
  <c r="Y37" i="5"/>
  <c r="Y34" i="5"/>
  <c r="P45" i="5"/>
  <c r="U39" i="5"/>
  <c r="U40" i="5"/>
  <c r="K42" i="5"/>
  <c r="K32" i="5"/>
  <c r="K35" i="5"/>
  <c r="X44" i="5"/>
  <c r="X39" i="5"/>
  <c r="X47" i="5"/>
  <c r="M37" i="5"/>
  <c r="E37" i="5"/>
  <c r="E49" i="5"/>
  <c r="M42" i="5"/>
  <c r="Q44" i="5"/>
  <c r="M35" i="5"/>
  <c r="AA89" i="9"/>
  <c r="D47" i="5"/>
  <c r="J48" i="5"/>
  <c r="S38" i="5"/>
  <c r="X46" i="5"/>
  <c r="K49" i="5"/>
  <c r="X50" i="5"/>
  <c r="Q47" i="5"/>
  <c r="Q42" i="5"/>
  <c r="E45" i="5"/>
  <c r="T52" i="5"/>
  <c r="K43" i="5"/>
  <c r="K33" i="5"/>
  <c r="K44" i="5"/>
  <c r="X40" i="5"/>
  <c r="X34" i="5"/>
  <c r="X42" i="5"/>
  <c r="E39" i="5"/>
  <c r="P50" i="5"/>
  <c r="Q50" i="5"/>
  <c r="Q48" i="5"/>
  <c r="Q40" i="5"/>
  <c r="D32" i="5"/>
  <c r="K36" i="5"/>
  <c r="Y48" i="5"/>
  <c r="Y45" i="5"/>
  <c r="Y42" i="5"/>
  <c r="Y39" i="5"/>
  <c r="Y36" i="5"/>
  <c r="Y33" i="5"/>
  <c r="Y52" i="5" s="1"/>
  <c r="K37" i="5"/>
  <c r="K46" i="5"/>
  <c r="K34" i="5"/>
  <c r="K52" i="5" s="1"/>
  <c r="X36" i="5"/>
  <c r="X49" i="5"/>
  <c r="E41" i="5"/>
  <c r="Q37" i="5"/>
  <c r="E46" i="5"/>
  <c r="Q43" i="5"/>
  <c r="M44" i="5"/>
  <c r="D45" i="5"/>
  <c r="N36" i="5"/>
  <c r="R46" i="2"/>
  <c r="M49" i="2"/>
  <c r="M34" i="2"/>
  <c r="M42" i="2"/>
  <c r="K38" i="2"/>
  <c r="V48" i="2"/>
  <c r="R47" i="2"/>
  <c r="V49" i="2"/>
  <c r="V40" i="2"/>
  <c r="R38" i="2"/>
  <c r="R48" i="2"/>
  <c r="V37" i="2"/>
  <c r="K37" i="2"/>
  <c r="R37" i="2"/>
  <c r="R49" i="2"/>
  <c r="M33" i="2"/>
  <c r="M35" i="2"/>
  <c r="R36" i="2"/>
  <c r="V32" i="2"/>
  <c r="R40" i="2"/>
  <c r="Z47" i="2"/>
  <c r="M48" i="2"/>
  <c r="M36" i="2"/>
  <c r="M37" i="2"/>
  <c r="K46" i="2"/>
  <c r="V44" i="2"/>
  <c r="V46" i="2"/>
  <c r="R45" i="2"/>
  <c r="R41" i="2"/>
  <c r="S22" i="2"/>
  <c r="S36" i="2" s="1"/>
  <c r="R43" i="2"/>
  <c r="V36" i="2"/>
  <c r="L47" i="2"/>
  <c r="R44" i="2"/>
  <c r="AA46" i="9"/>
  <c r="K32" i="2"/>
  <c r="V35" i="2"/>
  <c r="V42" i="2"/>
  <c r="V39" i="2"/>
  <c r="V33" i="2"/>
  <c r="M46" i="2"/>
  <c r="M47" i="2"/>
  <c r="M41" i="2"/>
  <c r="K41" i="2"/>
  <c r="V43" i="2"/>
  <c r="AJ46" i="9"/>
  <c r="AF46" i="9"/>
  <c r="R42" i="2"/>
  <c r="V45" i="2"/>
  <c r="I36" i="2"/>
  <c r="I34" i="2"/>
  <c r="I49" i="2"/>
  <c r="I47" i="2"/>
  <c r="I39" i="2"/>
  <c r="I32" i="2"/>
  <c r="I44" i="2"/>
  <c r="I35" i="2"/>
  <c r="I41" i="2"/>
  <c r="U47" i="3"/>
  <c r="R53" i="5"/>
  <c r="O65" i="1"/>
  <c r="Y48" i="2"/>
  <c r="Z47" i="3"/>
  <c r="O52" i="5"/>
  <c r="S43" i="2"/>
  <c r="Q53" i="5"/>
  <c r="C64" i="1"/>
  <c r="E67" i="1"/>
  <c r="E59" i="1"/>
  <c r="E50" i="1"/>
  <c r="J65" i="1"/>
  <c r="E73" i="1"/>
  <c r="N63" i="1"/>
  <c r="O73" i="1"/>
  <c r="O43" i="1"/>
  <c r="M46" i="3"/>
  <c r="M47" i="3" s="1"/>
  <c r="P37" i="3"/>
  <c r="F32" i="5"/>
  <c r="F52" i="5" s="1"/>
  <c r="J38" i="5"/>
  <c r="F45" i="5"/>
  <c r="AG89" i="9"/>
  <c r="X55" i="1"/>
  <c r="Y46" i="2"/>
  <c r="O51" i="5"/>
  <c r="H22" i="2"/>
  <c r="H46" i="2" s="1"/>
  <c r="C60" i="1"/>
  <c r="E65" i="1"/>
  <c r="E57" i="1"/>
  <c r="E48" i="1"/>
  <c r="H54" i="1"/>
  <c r="J57" i="1"/>
  <c r="J71" i="1"/>
  <c r="J74" i="1"/>
  <c r="O62" i="1"/>
  <c r="O53" i="1"/>
  <c r="O42" i="1"/>
  <c r="K40" i="3"/>
  <c r="K44" i="3"/>
  <c r="E40" i="5"/>
  <c r="J50" i="5"/>
  <c r="W71" i="1"/>
  <c r="X73" i="1"/>
  <c r="X46" i="3"/>
  <c r="AK7" i="9"/>
  <c r="Z52" i="5"/>
  <c r="G70" i="1"/>
  <c r="W70" i="1"/>
  <c r="E22" i="2"/>
  <c r="E35" i="2" s="1"/>
  <c r="C54" i="1"/>
  <c r="E64" i="1"/>
  <c r="E56" i="1"/>
  <c r="E47" i="1"/>
  <c r="E71" i="1"/>
  <c r="E74" i="1"/>
  <c r="O61" i="1"/>
  <c r="O52" i="1"/>
  <c r="O68" i="1"/>
  <c r="S7" i="9"/>
  <c r="AC7" i="9"/>
  <c r="K43" i="3"/>
  <c r="K45" i="3"/>
  <c r="P45" i="3"/>
  <c r="J34" i="5"/>
  <c r="J40" i="5"/>
  <c r="J47" i="5"/>
  <c r="V73" i="1"/>
  <c r="Y72" i="1"/>
  <c r="AN7" i="9"/>
  <c r="Y39" i="2"/>
  <c r="B52" i="5"/>
  <c r="W52" i="5"/>
  <c r="S41" i="2"/>
  <c r="T53" i="5"/>
  <c r="E61" i="1"/>
  <c r="E52" i="1"/>
  <c r="E42" i="1"/>
  <c r="C71" i="1"/>
  <c r="O67" i="1"/>
  <c r="O57" i="1"/>
  <c r="O48" i="1"/>
  <c r="J36" i="5"/>
  <c r="E50" i="5"/>
  <c r="E53" i="5" s="1"/>
  <c r="T47" i="5"/>
  <c r="X68" i="1"/>
  <c r="Y50" i="5"/>
  <c r="P36" i="2"/>
  <c r="AD46" i="9"/>
  <c r="P34" i="2"/>
  <c r="P33" i="2"/>
  <c r="P41" i="2"/>
  <c r="P42" i="2"/>
  <c r="AE43" i="9"/>
  <c r="W38" i="2"/>
  <c r="W40" i="2"/>
  <c r="W49" i="2"/>
  <c r="W32" i="2"/>
  <c r="Z48" i="2"/>
  <c r="V48" i="5"/>
  <c r="N22" i="2"/>
  <c r="N41" i="2" s="1"/>
  <c r="P45" i="2"/>
  <c r="W48" i="2"/>
  <c r="H40" i="2"/>
  <c r="Q47" i="3"/>
  <c r="B58" i="1"/>
  <c r="P43" i="2"/>
  <c r="F66" i="1"/>
  <c r="F63" i="1"/>
  <c r="V44" i="5"/>
  <c r="V33" i="5"/>
  <c r="B73" i="1"/>
  <c r="F51" i="1"/>
  <c r="M43" i="1"/>
  <c r="M53" i="1"/>
  <c r="M62" i="1"/>
  <c r="M47" i="1"/>
  <c r="M58" i="1"/>
  <c r="M49" i="1"/>
  <c r="M60" i="1"/>
  <c r="W7" i="9"/>
  <c r="I41" i="1"/>
  <c r="I51" i="1"/>
  <c r="I60" i="1"/>
  <c r="I52" i="1"/>
  <c r="I64" i="1"/>
  <c r="I42" i="1"/>
  <c r="I56" i="1"/>
  <c r="I67" i="1"/>
  <c r="Q72" i="1"/>
  <c r="U50" i="5"/>
  <c r="U46" i="5"/>
  <c r="U49" i="5"/>
  <c r="U32" i="5"/>
  <c r="U52" i="5" s="1"/>
  <c r="U38" i="5"/>
  <c r="W35" i="3"/>
  <c r="W46" i="3"/>
  <c r="W33" i="3"/>
  <c r="W38" i="3"/>
  <c r="W37" i="3"/>
  <c r="W32" i="3"/>
  <c r="W40" i="3"/>
  <c r="W43" i="3"/>
  <c r="AN129" i="9"/>
  <c r="B42" i="1"/>
  <c r="B61" i="1"/>
  <c r="B52" i="1"/>
  <c r="B43" i="1"/>
  <c r="B57" i="1"/>
  <c r="B46" i="1"/>
  <c r="B53" i="1"/>
  <c r="Q61" i="1"/>
  <c r="Q74" i="1"/>
  <c r="Q64" i="1"/>
  <c r="Q67" i="1"/>
  <c r="Q49" i="1"/>
  <c r="Q73" i="1"/>
  <c r="Q45" i="1"/>
  <c r="V35" i="5"/>
  <c r="V34" i="5"/>
  <c r="V37" i="5"/>
  <c r="V32" i="5"/>
  <c r="V43" i="5"/>
  <c r="V42" i="5"/>
  <c r="V41" i="5"/>
  <c r="V36" i="5"/>
  <c r="Z45" i="2"/>
  <c r="Z39" i="2"/>
  <c r="Z43" i="2"/>
  <c r="Y53" i="5"/>
  <c r="Z44" i="2"/>
  <c r="K45" i="2"/>
  <c r="W37" i="2"/>
  <c r="F47" i="1"/>
  <c r="F50" i="1"/>
  <c r="V40" i="5"/>
  <c r="V50" i="5"/>
  <c r="V38" i="5"/>
  <c r="T43" i="9"/>
  <c r="F22" i="2"/>
  <c r="D22" i="2"/>
  <c r="Q22" i="2"/>
  <c r="Q32" i="2" s="1"/>
  <c r="B71" i="1"/>
  <c r="I59" i="1"/>
  <c r="F71" i="1"/>
  <c r="I72" i="1"/>
  <c r="I73" i="1"/>
  <c r="F74" i="1"/>
  <c r="M64" i="1"/>
  <c r="M71" i="1"/>
  <c r="AD89" i="9"/>
  <c r="P38" i="5"/>
  <c r="P46" i="5"/>
  <c r="P49" i="5"/>
  <c r="P32" i="5"/>
  <c r="P40" i="5"/>
  <c r="P48" i="5"/>
  <c r="P41" i="5"/>
  <c r="L36" i="5"/>
  <c r="L33" i="5"/>
  <c r="L32" i="5"/>
  <c r="Z89" i="9"/>
  <c r="L44" i="5"/>
  <c r="T46" i="2"/>
  <c r="T32" i="2"/>
  <c r="AH46" i="9"/>
  <c r="H34" i="2"/>
  <c r="H48" i="2"/>
  <c r="V46" i="9"/>
  <c r="H32" i="2"/>
  <c r="H45" i="2"/>
  <c r="F41" i="1"/>
  <c r="F60" i="1"/>
  <c r="F52" i="1"/>
  <c r="F54" i="1"/>
  <c r="T7" i="9"/>
  <c r="F58" i="1"/>
  <c r="F61" i="1"/>
  <c r="F59" i="1"/>
  <c r="F43" i="1"/>
  <c r="F62" i="1"/>
  <c r="F65" i="1"/>
  <c r="F64" i="1"/>
  <c r="Z35" i="2"/>
  <c r="Y33" i="2"/>
  <c r="Y41" i="2"/>
  <c r="Z32" i="2"/>
  <c r="Z36" i="2"/>
  <c r="Z40" i="2"/>
  <c r="Z49" i="2"/>
  <c r="N32" i="2"/>
  <c r="K48" i="2"/>
  <c r="N47" i="3"/>
  <c r="I52" i="5"/>
  <c r="AJ89" i="9"/>
  <c r="S70" i="1"/>
  <c r="T47" i="3"/>
  <c r="R52" i="5"/>
  <c r="P32" i="2"/>
  <c r="P46" i="2"/>
  <c r="H43" i="2"/>
  <c r="P37" i="2"/>
  <c r="H51" i="5"/>
  <c r="L53" i="5"/>
  <c r="H47" i="2"/>
  <c r="H33" i="2"/>
  <c r="T38" i="2"/>
  <c r="H38" i="2"/>
  <c r="S46" i="2"/>
  <c r="S35" i="2"/>
  <c r="AG46" i="9"/>
  <c r="S38" i="2"/>
  <c r="S34" i="2"/>
  <c r="S39" i="2"/>
  <c r="S44" i="2"/>
  <c r="S48" i="2"/>
  <c r="Q59" i="1"/>
  <c r="F73" i="1"/>
  <c r="P48" i="2"/>
  <c r="B63" i="1"/>
  <c r="F48" i="1"/>
  <c r="F53" i="1"/>
  <c r="Y35" i="2"/>
  <c r="Y43" i="2"/>
  <c r="Z33" i="2"/>
  <c r="Z37" i="2"/>
  <c r="Z41" i="2"/>
  <c r="Z46" i="2"/>
  <c r="Y70" i="1"/>
  <c r="K39" i="2"/>
  <c r="K34" i="2"/>
  <c r="B53" i="5"/>
  <c r="I62" i="1"/>
  <c r="I46" i="1"/>
  <c r="I57" i="1"/>
  <c r="AD43" i="9"/>
  <c r="P39" i="2"/>
  <c r="H37" i="2"/>
  <c r="U44" i="5"/>
  <c r="U42" i="5"/>
  <c r="U35" i="5"/>
  <c r="L45" i="5"/>
  <c r="H39" i="2"/>
  <c r="L37" i="5"/>
  <c r="L40" i="5"/>
  <c r="W35" i="2"/>
  <c r="W46" i="2"/>
  <c r="W44" i="3"/>
  <c r="T36" i="2"/>
  <c r="S40" i="2"/>
  <c r="S49" i="2"/>
  <c r="S37" i="2"/>
  <c r="U37" i="5"/>
  <c r="P36" i="5"/>
  <c r="T51" i="5"/>
  <c r="Q50" i="1"/>
  <c r="F56" i="1"/>
  <c r="B54" i="1"/>
  <c r="F57" i="1"/>
  <c r="W46" i="9"/>
  <c r="I45" i="2"/>
  <c r="I43" i="2"/>
  <c r="I37" i="2"/>
  <c r="I42" i="2"/>
  <c r="F49" i="1"/>
  <c r="F46" i="1"/>
  <c r="V49" i="5"/>
  <c r="V53" i="5" s="1"/>
  <c r="V39" i="5"/>
  <c r="L36" i="2"/>
  <c r="L42" i="2"/>
  <c r="B74" i="1"/>
  <c r="I48" i="1"/>
  <c r="M56" i="1"/>
  <c r="V50" i="2"/>
  <c r="I47" i="3"/>
  <c r="F72" i="1"/>
  <c r="M72" i="1"/>
  <c r="L41" i="1"/>
  <c r="L60" i="1"/>
  <c r="H42" i="1"/>
  <c r="H52" i="1"/>
  <c r="H60" i="1"/>
  <c r="AD7" i="9"/>
  <c r="P47" i="1"/>
  <c r="C45" i="3"/>
  <c r="C33" i="3"/>
  <c r="B40" i="3"/>
  <c r="B32" i="3"/>
  <c r="B47" i="3" s="1"/>
  <c r="X89" i="9"/>
  <c r="J46" i="5"/>
  <c r="J44" i="5"/>
  <c r="J37" i="5"/>
  <c r="J33" i="5"/>
  <c r="J49" i="5"/>
  <c r="J41" i="5"/>
  <c r="J35" i="5"/>
  <c r="F50" i="5"/>
  <c r="F42" i="5"/>
  <c r="F40" i="5"/>
  <c r="F46" i="5"/>
  <c r="B45" i="5"/>
  <c r="B34" i="5"/>
  <c r="B42" i="5"/>
  <c r="R42" i="1"/>
  <c r="R50" i="1"/>
  <c r="R59" i="1"/>
  <c r="R67" i="1"/>
  <c r="R45" i="1"/>
  <c r="R53" i="1"/>
  <c r="R62" i="1"/>
  <c r="R68" i="1"/>
  <c r="S33" i="5"/>
  <c r="S43" i="5"/>
  <c r="S35" i="5"/>
  <c r="S47" i="5"/>
  <c r="AL89" i="9"/>
  <c r="X48" i="5"/>
  <c r="Z50" i="5"/>
  <c r="Z51" i="5" s="1"/>
  <c r="AN89" i="9"/>
  <c r="I53" i="5"/>
  <c r="H62" i="1"/>
  <c r="H50" i="1"/>
  <c r="L48" i="1"/>
  <c r="L72" i="1"/>
  <c r="L74" i="1"/>
  <c r="P62" i="1"/>
  <c r="R7" i="9"/>
  <c r="D72" i="1"/>
  <c r="D43" i="1"/>
  <c r="D49" i="1"/>
  <c r="D53" i="1"/>
  <c r="D58" i="1"/>
  <c r="D62" i="1"/>
  <c r="D66" i="1"/>
  <c r="AC129" i="9"/>
  <c r="O37" i="3"/>
  <c r="O41" i="3"/>
  <c r="O43" i="3"/>
  <c r="J45" i="3"/>
  <c r="J42" i="3"/>
  <c r="J37" i="3"/>
  <c r="J46" i="3"/>
  <c r="J43" i="3"/>
  <c r="J39" i="3"/>
  <c r="J38" i="3"/>
  <c r="F35" i="3"/>
  <c r="F44" i="3"/>
  <c r="B41" i="5"/>
  <c r="B51" i="5" s="1"/>
  <c r="J32" i="5"/>
  <c r="J52" i="5" s="1"/>
  <c r="F36" i="5"/>
  <c r="J39" i="5"/>
  <c r="J42" i="5"/>
  <c r="J45" i="5"/>
  <c r="M46" i="5"/>
  <c r="M33" i="5"/>
  <c r="M49" i="5"/>
  <c r="R54" i="1"/>
  <c r="S41" i="5"/>
  <c r="AM7" i="9"/>
  <c r="Y69" i="1"/>
  <c r="G47" i="3"/>
  <c r="R72" i="1"/>
  <c r="E66" i="1"/>
  <c r="E62" i="1"/>
  <c r="E58" i="1"/>
  <c r="E53" i="1"/>
  <c r="E49" i="1"/>
  <c r="G72" i="1"/>
  <c r="G73" i="1"/>
  <c r="K73" i="1"/>
  <c r="H74" i="1"/>
  <c r="M73" i="1"/>
  <c r="O64" i="1"/>
  <c r="O60" i="1"/>
  <c r="O56" i="1"/>
  <c r="O51" i="1"/>
  <c r="O47" i="1"/>
  <c r="E32" i="5"/>
  <c r="X33" i="3"/>
  <c r="T40" i="2"/>
  <c r="T48" i="2"/>
  <c r="T39" i="2"/>
  <c r="T49" i="2"/>
  <c r="T33" i="2"/>
  <c r="T34" i="2"/>
  <c r="T45" i="2"/>
  <c r="T42" i="2"/>
  <c r="T41" i="2"/>
  <c r="E40" i="2"/>
  <c r="Y45" i="2"/>
  <c r="Y32" i="2"/>
  <c r="Y34" i="2"/>
  <c r="Y36" i="2"/>
  <c r="Y38" i="2"/>
  <c r="Y40" i="2"/>
  <c r="Y42" i="2"/>
  <c r="Y44" i="2"/>
  <c r="Y47" i="2"/>
  <c r="Y49" i="2"/>
  <c r="N46" i="2"/>
  <c r="K49" i="2"/>
  <c r="K36" i="2"/>
  <c r="K44" i="2"/>
  <c r="K42" i="2"/>
  <c r="K40" i="2"/>
  <c r="K35" i="2"/>
  <c r="Y46" i="9"/>
  <c r="K33" i="2"/>
  <c r="E48" i="2"/>
  <c r="E49" i="2"/>
  <c r="O53" i="5"/>
  <c r="X70" i="1"/>
  <c r="T47" i="2"/>
  <c r="T35" i="2"/>
  <c r="T37" i="2"/>
  <c r="T43" i="2"/>
  <c r="T44" i="2"/>
  <c r="I48" i="2"/>
  <c r="I40" i="2"/>
  <c r="I46" i="2"/>
  <c r="I33" i="2"/>
  <c r="I38" i="2"/>
  <c r="O22" i="2"/>
  <c r="O45" i="2" s="1"/>
  <c r="X43" i="9"/>
  <c r="J22" i="2"/>
  <c r="U43" i="9"/>
  <c r="G22" i="2"/>
  <c r="D38" i="2"/>
  <c r="D43" i="2"/>
  <c r="D35" i="2"/>
  <c r="D41" i="2"/>
  <c r="D45" i="2"/>
  <c r="D34" i="2"/>
  <c r="D36" i="2"/>
  <c r="D39" i="2"/>
  <c r="R43" i="9"/>
  <c r="D32" i="2"/>
  <c r="Q43" i="9"/>
  <c r="Q34" i="2"/>
  <c r="Q44" i="2"/>
  <c r="Q37" i="2"/>
  <c r="Q39" i="2"/>
  <c r="Q38" i="2"/>
  <c r="Q48" i="2"/>
  <c r="Q40" i="2"/>
  <c r="Q49" i="2"/>
  <c r="Q41" i="2"/>
  <c r="Q43" i="1"/>
  <c r="Q52" i="1"/>
  <c r="Q57" i="1"/>
  <c r="Q62" i="1"/>
  <c r="Q69" i="1"/>
  <c r="Q42" i="1"/>
  <c r="Q53" i="1"/>
  <c r="Q65" i="1"/>
  <c r="Q48" i="1"/>
  <c r="Q68" i="1"/>
  <c r="Q44" i="1"/>
  <c r="Q41" i="1"/>
  <c r="Q51" i="1"/>
  <c r="Q60" i="1"/>
  <c r="AE7" i="9"/>
  <c r="Q46" i="1"/>
  <c r="Q54" i="1"/>
  <c r="Q63" i="1"/>
  <c r="Q58" i="1"/>
  <c r="C42" i="3"/>
  <c r="C39" i="3"/>
  <c r="C38" i="3"/>
  <c r="C37" i="3"/>
  <c r="C36" i="3"/>
  <c r="C34" i="3"/>
  <c r="C40" i="3"/>
  <c r="C35" i="3"/>
  <c r="L39" i="3"/>
  <c r="L46" i="3"/>
  <c r="L36" i="3"/>
  <c r="L43" i="3"/>
  <c r="L42" i="3"/>
  <c r="L33" i="3"/>
  <c r="L38" i="3"/>
  <c r="Z129" i="9"/>
  <c r="E46" i="3"/>
  <c r="E36" i="3"/>
  <c r="E35" i="3"/>
  <c r="E43" i="3"/>
  <c r="E39" i="3"/>
  <c r="E34" i="3"/>
  <c r="E40" i="3"/>
  <c r="B45" i="3"/>
  <c r="B43" i="3"/>
  <c r="B41" i="3"/>
  <c r="B39" i="3"/>
  <c r="B37" i="3"/>
  <c r="B35" i="3"/>
  <c r="B33" i="3"/>
  <c r="B46" i="3"/>
  <c r="B42" i="3"/>
  <c r="B38" i="3"/>
  <c r="B34" i="3"/>
  <c r="Q129" i="9"/>
  <c r="B44" i="3"/>
  <c r="B36" i="3"/>
  <c r="U44" i="1"/>
  <c r="U41" i="1"/>
  <c r="U49" i="1"/>
  <c r="U57" i="1"/>
  <c r="U65" i="1"/>
  <c r="U45" i="1"/>
  <c r="U62" i="1"/>
  <c r="U53" i="1"/>
  <c r="U66" i="1"/>
  <c r="U61" i="1"/>
  <c r="U47" i="1"/>
  <c r="U56" i="1"/>
  <c r="U64" i="1"/>
  <c r="U42" i="1"/>
  <c r="U50" i="1"/>
  <c r="U59" i="1"/>
  <c r="U67" i="1"/>
  <c r="U22" i="2"/>
  <c r="AI43" i="9"/>
  <c r="AJ7" i="9"/>
  <c r="V67" i="1"/>
  <c r="V52" i="1"/>
  <c r="V57" i="1"/>
  <c r="V44" i="1"/>
  <c r="V48" i="1"/>
  <c r="V43" i="1"/>
  <c r="V51" i="1"/>
  <c r="V60" i="1"/>
  <c r="V45" i="1"/>
  <c r="V53" i="1"/>
  <c r="V62" i="1"/>
  <c r="V42" i="1"/>
  <c r="V50" i="1"/>
  <c r="V59" i="1"/>
  <c r="V71" i="1"/>
  <c r="V69" i="1"/>
  <c r="V61" i="1"/>
  <c r="V47" i="1"/>
  <c r="V64" i="1"/>
  <c r="V49" i="1"/>
  <c r="V66" i="1"/>
  <c r="V54" i="1"/>
  <c r="V72" i="1"/>
  <c r="V74" i="1"/>
  <c r="AJ129" i="9"/>
  <c r="V44" i="3"/>
  <c r="V37" i="3"/>
  <c r="V33" i="3"/>
  <c r="V39" i="3"/>
  <c r="V34" i="3"/>
  <c r="V42" i="3"/>
  <c r="V32" i="3"/>
  <c r="V40" i="3"/>
  <c r="V41" i="3"/>
  <c r="V43" i="3"/>
  <c r="V46" i="3"/>
  <c r="AK46" i="9"/>
  <c r="W42" i="2"/>
  <c r="W34" i="2"/>
  <c r="W41" i="2"/>
  <c r="W33" i="2"/>
  <c r="W44" i="2"/>
  <c r="W36" i="2"/>
  <c r="W47" i="2"/>
  <c r="W39" i="2"/>
  <c r="W45" i="2"/>
  <c r="AL46" i="9"/>
  <c r="X46" i="2"/>
  <c r="X32" i="2"/>
  <c r="X48" i="2"/>
  <c r="X35" i="2"/>
  <c r="X36" i="2"/>
  <c r="X39" i="2"/>
  <c r="X33" i="2"/>
  <c r="X41" i="2"/>
  <c r="X34" i="2"/>
  <c r="X42" i="2"/>
  <c r="P38" i="2"/>
  <c r="P44" i="2"/>
  <c r="P35" i="2"/>
  <c r="P47" i="2"/>
  <c r="C41" i="1"/>
  <c r="C70" i="1" s="1"/>
  <c r="C47" i="1"/>
  <c r="C52" i="1"/>
  <c r="C56" i="1"/>
  <c r="C63" i="1"/>
  <c r="C74" i="1"/>
  <c r="X7" i="9"/>
  <c r="J46" i="1"/>
  <c r="J56" i="1"/>
  <c r="J64" i="1"/>
  <c r="J51" i="1"/>
  <c r="J49" i="1"/>
  <c r="J41" i="1"/>
  <c r="J48" i="1"/>
  <c r="J59" i="1"/>
  <c r="J67" i="1"/>
  <c r="J52" i="1"/>
  <c r="J62" i="1"/>
  <c r="V7" i="9"/>
  <c r="H71" i="1"/>
  <c r="H41" i="1"/>
  <c r="H43" i="1"/>
  <c r="H47" i="1"/>
  <c r="H49" i="1"/>
  <c r="H51" i="1"/>
  <c r="H53" i="1"/>
  <c r="H57" i="1"/>
  <c r="H59" i="1"/>
  <c r="H61" i="1"/>
  <c r="H63" i="1"/>
  <c r="H65" i="1"/>
  <c r="H67" i="1"/>
  <c r="B41" i="1"/>
  <c r="B47" i="1"/>
  <c r="B51" i="1"/>
  <c r="B56" i="1"/>
  <c r="B60" i="1"/>
  <c r="B64" i="1"/>
  <c r="Q7" i="9"/>
  <c r="B50" i="1"/>
  <c r="B59" i="1"/>
  <c r="B67" i="1"/>
  <c r="B49" i="1"/>
  <c r="B62" i="1"/>
  <c r="C47" i="5"/>
  <c r="C43" i="5"/>
  <c r="C35" i="5"/>
  <c r="C39" i="5"/>
  <c r="C50" i="5"/>
  <c r="C53" i="5" s="1"/>
  <c r="C48" i="5"/>
  <c r="C44" i="5"/>
  <c r="C40" i="5"/>
  <c r="C36" i="5"/>
  <c r="C32" i="5"/>
  <c r="C45" i="5"/>
  <c r="C37" i="5"/>
  <c r="C33" i="5"/>
  <c r="P35" i="5"/>
  <c r="P52" i="5" s="1"/>
  <c r="P39" i="5"/>
  <c r="P37" i="5"/>
  <c r="P47" i="5"/>
  <c r="AB89" i="9"/>
  <c r="N33" i="5"/>
  <c r="N35" i="5"/>
  <c r="N37" i="5"/>
  <c r="N39" i="5"/>
  <c r="N41" i="5"/>
  <c r="N43" i="5"/>
  <c r="N45" i="5"/>
  <c r="N47" i="5"/>
  <c r="N49" i="5"/>
  <c r="N34" i="5"/>
  <c r="N38" i="5"/>
  <c r="N42" i="5"/>
  <c r="N46" i="5"/>
  <c r="N50" i="5"/>
  <c r="N32" i="5"/>
  <c r="N40" i="5"/>
  <c r="N48" i="5"/>
  <c r="I48" i="5"/>
  <c r="I44" i="5"/>
  <c r="U89" i="9"/>
  <c r="G50" i="5"/>
  <c r="G47" i="5"/>
  <c r="G45" i="5"/>
  <c r="G44" i="5"/>
  <c r="G42" i="5"/>
  <c r="G40" i="5"/>
  <c r="G39" i="5"/>
  <c r="G36" i="5"/>
  <c r="G35" i="5"/>
  <c r="G34" i="5"/>
  <c r="G32" i="5"/>
  <c r="G46" i="5"/>
  <c r="G43" i="5"/>
  <c r="G41" i="5"/>
  <c r="G38" i="5"/>
  <c r="G37" i="5"/>
  <c r="D50" i="5"/>
  <c r="D46" i="5"/>
  <c r="D42" i="5"/>
  <c r="D38" i="5"/>
  <c r="D34" i="5"/>
  <c r="R89" i="9"/>
  <c r="D43" i="5"/>
  <c r="D35" i="5"/>
  <c r="D33" i="5"/>
  <c r="D37" i="5"/>
  <c r="R47" i="3"/>
  <c r="S39" i="3"/>
  <c r="S33" i="3"/>
  <c r="S41" i="3"/>
  <c r="AG129" i="9"/>
  <c r="S36" i="3"/>
  <c r="S44" i="3"/>
  <c r="S46" i="3"/>
  <c r="S42" i="3"/>
  <c r="S43" i="3"/>
  <c r="T62" i="1"/>
  <c r="T67" i="1"/>
  <c r="T72" i="1"/>
  <c r="T42" i="1"/>
  <c r="H72" i="1"/>
  <c r="J72" i="1"/>
  <c r="H73" i="1"/>
  <c r="J73" i="1"/>
  <c r="AA7" i="9"/>
  <c r="M42" i="1"/>
  <c r="M46" i="1"/>
  <c r="M48" i="1"/>
  <c r="M50" i="1"/>
  <c r="M52" i="1"/>
  <c r="M54" i="1"/>
  <c r="M57" i="1"/>
  <c r="M59" i="1"/>
  <c r="M61" i="1"/>
  <c r="M63" i="1"/>
  <c r="M65" i="1"/>
  <c r="M67" i="1"/>
  <c r="K42" i="1"/>
  <c r="K56" i="1"/>
  <c r="K66" i="1"/>
  <c r="Q71" i="1"/>
  <c r="AE89" i="9"/>
  <c r="Q41" i="5"/>
  <c r="Q34" i="5"/>
  <c r="Q52" i="5" s="1"/>
  <c r="W50" i="5"/>
  <c r="W49" i="5"/>
  <c r="AK89" i="9"/>
  <c r="S46" i="5"/>
  <c r="S50" i="5"/>
  <c r="S34" i="5"/>
  <c r="S37" i="5"/>
  <c r="S39" i="5"/>
  <c r="S42" i="5"/>
  <c r="S45" i="5"/>
  <c r="S48" i="5"/>
  <c r="U73" i="1"/>
  <c r="AB69" i="1"/>
  <c r="AP7" i="9"/>
  <c r="AB50" i="5"/>
  <c r="AP89" i="9"/>
  <c r="AA46" i="3"/>
  <c r="AO129" i="9"/>
  <c r="X39" i="3"/>
  <c r="X45" i="3"/>
  <c r="AA69" i="1"/>
  <c r="AO7" i="9"/>
  <c r="AA50" i="5"/>
  <c r="AO89" i="9"/>
  <c r="AB46" i="3"/>
  <c r="AP129" i="9"/>
  <c r="AB71" i="1"/>
  <c r="AB72" i="1"/>
  <c r="AB73" i="1"/>
  <c r="AB74" i="1"/>
  <c r="AA71" i="1"/>
  <c r="AA72" i="1"/>
  <c r="AA73" i="1"/>
  <c r="AA74" i="1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B22" i="2"/>
  <c r="AP46" i="9" s="1"/>
  <c r="AA22" i="2"/>
  <c r="AO46" i="9" s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P47" i="3" l="1"/>
  <c r="X53" i="5"/>
  <c r="Y51" i="5"/>
  <c r="K51" i="5"/>
  <c r="I50" i="2"/>
  <c r="L32" i="2"/>
  <c r="E45" i="2"/>
  <c r="S46" i="9"/>
  <c r="E46" i="2"/>
  <c r="L35" i="2"/>
  <c r="L43" i="2"/>
  <c r="L38" i="2"/>
  <c r="L48" i="2"/>
  <c r="L41" i="2"/>
  <c r="E42" i="2"/>
  <c r="E34" i="2"/>
  <c r="E36" i="2"/>
  <c r="L34" i="2"/>
  <c r="L39" i="2"/>
  <c r="L45" i="2"/>
  <c r="L40" i="2"/>
  <c r="E33" i="2"/>
  <c r="L46" i="2"/>
  <c r="S33" i="2"/>
  <c r="L37" i="2"/>
  <c r="P40" i="2"/>
  <c r="P49" i="2"/>
  <c r="E47" i="2"/>
  <c r="E32" i="2"/>
  <c r="E41" i="2"/>
  <c r="L49" i="2"/>
  <c r="S32" i="2"/>
  <c r="S50" i="2" s="1"/>
  <c r="Z46" i="9"/>
  <c r="L44" i="2"/>
  <c r="F70" i="1"/>
  <c r="P70" i="1"/>
  <c r="D53" i="5"/>
  <c r="U51" i="5"/>
  <c r="M52" i="5"/>
  <c r="I51" i="5"/>
  <c r="M53" i="5"/>
  <c r="J53" i="5"/>
  <c r="G52" i="5"/>
  <c r="X51" i="5"/>
  <c r="S45" i="2"/>
  <c r="S42" i="2"/>
  <c r="S47" i="2"/>
  <c r="I70" i="1"/>
  <c r="N33" i="2"/>
  <c r="E51" i="5"/>
  <c r="E70" i="1"/>
  <c r="O47" i="3"/>
  <c r="L70" i="1"/>
  <c r="X47" i="3"/>
  <c r="G53" i="5"/>
  <c r="N38" i="2"/>
  <c r="F47" i="3"/>
  <c r="J51" i="5"/>
  <c r="S52" i="5"/>
  <c r="B70" i="1"/>
  <c r="AB46" i="9"/>
  <c r="U53" i="5"/>
  <c r="E37" i="2"/>
  <c r="E44" i="2"/>
  <c r="E43" i="2"/>
  <c r="E38" i="2"/>
  <c r="E39" i="2"/>
  <c r="N37" i="2"/>
  <c r="N49" i="2"/>
  <c r="M51" i="5"/>
  <c r="D70" i="1"/>
  <c r="R70" i="1"/>
  <c r="F51" i="5"/>
  <c r="H35" i="2"/>
  <c r="H49" i="2"/>
  <c r="H36" i="2"/>
  <c r="H41" i="2"/>
  <c r="H44" i="2"/>
  <c r="T70" i="1"/>
  <c r="N39" i="2"/>
  <c r="L51" i="5"/>
  <c r="P53" i="5"/>
  <c r="H42" i="2"/>
  <c r="F37" i="2"/>
  <c r="F40" i="2"/>
  <c r="F39" i="2"/>
  <c r="F42" i="2"/>
  <c r="F38" i="2"/>
  <c r="F48" i="2"/>
  <c r="F44" i="2"/>
  <c r="F33" i="2"/>
  <c r="F46" i="2"/>
  <c r="F41" i="2"/>
  <c r="F32" i="2"/>
  <c r="F49" i="2"/>
  <c r="F36" i="2"/>
  <c r="F45" i="2"/>
  <c r="T46" i="9"/>
  <c r="F47" i="2"/>
  <c r="F34" i="2"/>
  <c r="F43" i="2"/>
  <c r="F35" i="2"/>
  <c r="W50" i="2"/>
  <c r="E47" i="3"/>
  <c r="L47" i="3"/>
  <c r="F53" i="5"/>
  <c r="E52" i="5"/>
  <c r="H50" i="2"/>
  <c r="W47" i="3"/>
  <c r="N35" i="2"/>
  <c r="N36" i="2"/>
  <c r="N48" i="2"/>
  <c r="N47" i="2"/>
  <c r="N34" i="2"/>
  <c r="N45" i="2"/>
  <c r="N40" i="2"/>
  <c r="N42" i="2"/>
  <c r="N44" i="2"/>
  <c r="N43" i="2"/>
  <c r="Z50" i="2"/>
  <c r="Q42" i="2"/>
  <c r="AE46" i="9"/>
  <c r="Q47" i="2"/>
  <c r="Q45" i="2"/>
  <c r="Q35" i="2"/>
  <c r="Q46" i="2"/>
  <c r="Q36" i="2"/>
  <c r="Q43" i="2"/>
  <c r="Q33" i="2"/>
  <c r="Z53" i="5"/>
  <c r="P51" i="5"/>
  <c r="J70" i="1"/>
  <c r="P50" i="2"/>
  <c r="L52" i="5"/>
  <c r="K50" i="2"/>
  <c r="O70" i="1"/>
  <c r="J47" i="3"/>
  <c r="D42" i="2"/>
  <c r="D37" i="2"/>
  <c r="D48" i="2"/>
  <c r="D33" i="2"/>
  <c r="R46" i="9"/>
  <c r="D49" i="2"/>
  <c r="D47" i="2"/>
  <c r="D44" i="2"/>
  <c r="D46" i="2"/>
  <c r="D40" i="2"/>
  <c r="V52" i="5"/>
  <c r="V51" i="5"/>
  <c r="S51" i="5"/>
  <c r="W53" i="5"/>
  <c r="W51" i="5"/>
  <c r="K70" i="1"/>
  <c r="G51" i="5"/>
  <c r="V47" i="3"/>
  <c r="V70" i="1"/>
  <c r="U37" i="2"/>
  <c r="U44" i="2"/>
  <c r="U36" i="2"/>
  <c r="U43" i="2"/>
  <c r="U38" i="2"/>
  <c r="U46" i="2"/>
  <c r="U45" i="2"/>
  <c r="U34" i="2"/>
  <c r="U48" i="2"/>
  <c r="U49" i="2"/>
  <c r="U32" i="2"/>
  <c r="U41" i="2"/>
  <c r="AI46" i="9"/>
  <c r="U40" i="2"/>
  <c r="U39" i="2"/>
  <c r="U33" i="2"/>
  <c r="U42" i="2"/>
  <c r="U35" i="2"/>
  <c r="U47" i="2"/>
  <c r="U70" i="1"/>
  <c r="Q70" i="1"/>
  <c r="G44" i="2"/>
  <c r="G37" i="2"/>
  <c r="G43" i="2"/>
  <c r="G41" i="2"/>
  <c r="G42" i="2"/>
  <c r="U46" i="9"/>
  <c r="G35" i="2"/>
  <c r="G34" i="2"/>
  <c r="G48" i="2"/>
  <c r="G33" i="2"/>
  <c r="G32" i="2"/>
  <c r="G45" i="2"/>
  <c r="G46" i="2"/>
  <c r="G49" i="2"/>
  <c r="G40" i="2"/>
  <c r="G36" i="2"/>
  <c r="G39" i="2"/>
  <c r="G38" i="2"/>
  <c r="G47" i="2"/>
  <c r="J35" i="2"/>
  <c r="J34" i="2"/>
  <c r="J42" i="2"/>
  <c r="J44" i="2"/>
  <c r="J45" i="2"/>
  <c r="J33" i="2"/>
  <c r="J37" i="2"/>
  <c r="J47" i="2"/>
  <c r="J41" i="2"/>
  <c r="J38" i="2"/>
  <c r="J36" i="2"/>
  <c r="J46" i="2"/>
  <c r="J43" i="2"/>
  <c r="X46" i="9"/>
  <c r="J49" i="2"/>
  <c r="J39" i="2"/>
  <c r="J48" i="2"/>
  <c r="J40" i="2"/>
  <c r="J32" i="2"/>
  <c r="T50" i="2"/>
  <c r="Y50" i="2"/>
  <c r="S53" i="5"/>
  <c r="Q51" i="5"/>
  <c r="M70" i="1"/>
  <c r="S47" i="3"/>
  <c r="D52" i="5"/>
  <c r="D51" i="5"/>
  <c r="N53" i="5"/>
  <c r="N51" i="5"/>
  <c r="N52" i="5"/>
  <c r="C52" i="5"/>
  <c r="C51" i="5"/>
  <c r="H70" i="1"/>
  <c r="X50" i="2"/>
  <c r="Q46" i="9"/>
  <c r="AC46" i="9"/>
  <c r="O47" i="2"/>
  <c r="O35" i="2"/>
  <c r="O40" i="2"/>
  <c r="O48" i="2"/>
  <c r="O32" i="2"/>
  <c r="O38" i="2"/>
  <c r="O36" i="2"/>
  <c r="O37" i="2"/>
  <c r="O39" i="2"/>
  <c r="O34" i="2"/>
  <c r="O49" i="2"/>
  <c r="O44" i="2"/>
  <c r="O43" i="2"/>
  <c r="O42" i="2"/>
  <c r="O46" i="2"/>
  <c r="O41" i="2"/>
  <c r="O33" i="2"/>
  <c r="AA53" i="5"/>
  <c r="AA47" i="3"/>
  <c r="AB47" i="3"/>
  <c r="AB53" i="5"/>
  <c r="AA52" i="5"/>
  <c r="AA51" i="5"/>
  <c r="AB52" i="5"/>
  <c r="AB51" i="5"/>
  <c r="AB49" i="2"/>
  <c r="AB48" i="2"/>
  <c r="AB47" i="2"/>
  <c r="AB46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45" i="2"/>
  <c r="AA49" i="2"/>
  <c r="AA48" i="2"/>
  <c r="AA47" i="2"/>
  <c r="AA46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45" i="2"/>
  <c r="AB70" i="1"/>
  <c r="AA70" i="1"/>
  <c r="Q50" i="2" l="1"/>
  <c r="L50" i="2"/>
  <c r="D50" i="2"/>
  <c r="E50" i="2"/>
  <c r="N50" i="2"/>
  <c r="AA50" i="2"/>
  <c r="F50" i="2"/>
  <c r="AB50" i="2"/>
  <c r="G50" i="2"/>
  <c r="U50" i="2"/>
  <c r="O50" i="2"/>
  <c r="J50" i="2"/>
</calcChain>
</file>

<file path=xl/sharedStrings.xml><?xml version="1.0" encoding="utf-8"?>
<sst xmlns="http://schemas.openxmlformats.org/spreadsheetml/2006/main" count="554" uniqueCount="225">
  <si>
    <t>　 歳 入 合 計</t>
  </si>
  <si>
    <t>一般財源(1～11）</t>
    <phoneticPr fontId="2"/>
  </si>
  <si>
    <t>９７（H9）</t>
    <phoneticPr fontId="2"/>
  </si>
  <si>
    <t>９６（H8）</t>
    <phoneticPr fontId="2"/>
  </si>
  <si>
    <t>９５（H7）</t>
    <phoneticPr fontId="2"/>
  </si>
  <si>
    <t>９４（H6）</t>
    <phoneticPr fontId="2"/>
  </si>
  <si>
    <t>９３（H5）</t>
    <phoneticPr fontId="2"/>
  </si>
  <si>
    <t>９２（H4）</t>
    <phoneticPr fontId="2"/>
  </si>
  <si>
    <t>９１（H3）</t>
    <phoneticPr fontId="2"/>
  </si>
  <si>
    <t>９０（H2）</t>
    <phoneticPr fontId="2"/>
  </si>
  <si>
    <t>８９（元）</t>
    <rPh sb="3" eb="4">
      <t>ガン</t>
    </rPh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</si>
  <si>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</si>
  <si>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</si>
  <si>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</si>
  <si>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</si>
  <si>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</si>
  <si>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</si>
  <si>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</si>
  <si>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</si>
  <si>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</si>
  <si>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</si>
  <si>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</si>
  <si>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</si>
  <si>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</si>
  <si>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</si>
  <si>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</si>
  <si>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</si>
  <si>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</si>
  <si>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</si>
  <si>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</si>
  <si>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</si>
  <si>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</si>
  <si>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</si>
  <si>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</si>
  <si>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</si>
  <si>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</si>
  <si>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</si>
  <si>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</si>
  <si>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</si>
  <si>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</si>
  <si>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</si>
  <si>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</si>
  <si>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</si>
  <si>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</si>
  <si>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</si>
  <si>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</si>
  <si>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</si>
  <si>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</si>
  <si>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</si>
  <si>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</si>
  <si>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</si>
  <si>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</si>
  <si>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</si>
  <si>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</si>
  <si>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</si>
  <si>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</si>
  <si>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</si>
  <si>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</si>
  <si>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</si>
  <si>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</si>
  <si>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</si>
  <si>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</si>
  <si>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</si>
  <si>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</si>
  <si>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</si>
  <si>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</si>
  <si>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</si>
  <si>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</si>
  <si>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</si>
  <si>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</si>
  <si>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</si>
  <si>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</si>
  <si>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</si>
  <si>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</si>
  <si>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</si>
  <si>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</si>
  <si>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</si>
  <si>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</si>
  <si>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</si>
  <si>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</si>
  <si>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</si>
  <si>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</si>
  <si>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９８(H10)</t>
    <phoneticPr fontId="2"/>
  </si>
  <si>
    <t>９９(H11)</t>
    <phoneticPr fontId="2"/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</si>
  <si>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</si>
  <si>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</si>
  <si>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</si>
  <si>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</si>
  <si>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</si>
  <si>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</si>
  <si>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</si>
  <si>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</si>
  <si>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</si>
  <si>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</si>
  <si>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</si>
  <si>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</si>
  <si>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</si>
  <si>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</si>
  <si>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</si>
  <si>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</si>
  <si>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</si>
  <si>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</si>
  <si>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</si>
  <si>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</si>
  <si>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</si>
  <si>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</si>
  <si>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</si>
  <si>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</si>
  <si>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</si>
  <si>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</si>
  <si>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</si>
  <si>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</si>
  <si>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</si>
  <si>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</si>
  <si>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</si>
  <si>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</si>
  <si>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</si>
  <si>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</si>
  <si>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</si>
  <si>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</si>
  <si>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</si>
  <si>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</si>
  <si>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</si>
  <si>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</si>
  <si>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</si>
  <si>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</si>
  <si>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</si>
  <si>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</si>
  <si>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</si>
  <si>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</si>
  <si>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</si>
  <si>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</si>
  <si>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</si>
  <si>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</si>
  <si>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</si>
  <si>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</si>
  <si>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</si>
  <si>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</si>
  <si>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</si>
  <si>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</si>
  <si>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</si>
  <si>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　  合　　　　 計</t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</si>
  <si>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</si>
  <si>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</si>
  <si>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</si>
  <si>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</si>
  <si>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</si>
  <si>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</si>
  <si>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</si>
  <si>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</si>
  <si>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</si>
  <si>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</si>
  <si>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</si>
  <si>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</si>
  <si>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</si>
  <si>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</si>
  <si>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</si>
  <si>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</si>
  <si>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</si>
  <si>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</si>
  <si>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</si>
  <si>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</si>
  <si>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</si>
  <si>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</si>
  <si>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</si>
  <si>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９７(H9）</t>
    <phoneticPr fontId="2"/>
  </si>
  <si>
    <t>９８(H10）</t>
    <phoneticPr fontId="2"/>
  </si>
  <si>
    <t>９９(H11）</t>
    <phoneticPr fontId="2"/>
  </si>
  <si>
    <t>９９(H11)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</si>
  <si>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</si>
  <si>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</si>
  <si>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</si>
  <si>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</si>
  <si>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</si>
  <si>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００(H12)</t>
    <phoneticPr fontId="2"/>
  </si>
  <si>
    <t>００(H12）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</si>
  <si>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</si>
  <si>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</si>
  <si>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</si>
  <si>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</si>
  <si>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</si>
  <si>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野木町</t>
    <rPh sb="0" eb="3">
      <t>ノギマチ</t>
    </rPh>
    <phoneticPr fontId="2"/>
  </si>
  <si>
    <t>０１(H13)</t>
    <phoneticPr fontId="2"/>
  </si>
  <si>
    <t>０１(H13）</t>
    <phoneticPr fontId="2"/>
  </si>
  <si>
    <t>０１(H13)</t>
    <phoneticPr fontId="2"/>
  </si>
  <si>
    <t>０２(H14)</t>
    <phoneticPr fontId="2"/>
  </si>
  <si>
    <t>０３(H15)</t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</si>
  <si>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</si>
  <si>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</si>
  <si>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０４(H16)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</si>
  <si>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</si>
  <si>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</si>
  <si>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</si>
  <si>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21実質公債費比率</t>
    <rPh sb="2" eb="4">
      <t>ジッシツ</t>
    </rPh>
    <rPh sb="4" eb="7">
      <t>コウサイヒ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</si>
  <si>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</si>
  <si>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０５(H17)</t>
    <phoneticPr fontId="2"/>
  </si>
  <si>
    <t>０６(H18)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</si>
  <si>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</si>
  <si>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</si>
  <si>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</si>
  <si>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</si>
  <si>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</si>
  <si>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</si>
  <si>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０７(H19)</t>
    <phoneticPr fontId="2"/>
  </si>
  <si>
    <t>０８(H20)</t>
    <phoneticPr fontId="2"/>
  </si>
  <si>
    <t>０９(H21)</t>
    <phoneticPr fontId="2"/>
  </si>
  <si>
    <t>１０(H22)</t>
    <phoneticPr fontId="2"/>
  </si>
  <si>
    <t>１１(H23)</t>
    <phoneticPr fontId="2"/>
  </si>
  <si>
    <t xml:space="preserve"> (3) 震災復興特別交付税</t>
    <phoneticPr fontId="2"/>
  </si>
  <si>
    <t>１２(H24)</t>
    <phoneticPr fontId="2"/>
  </si>
  <si>
    <t>１３(H25)</t>
    <phoneticPr fontId="2"/>
  </si>
  <si>
    <t>１２(H24)</t>
    <phoneticPr fontId="2"/>
  </si>
  <si>
    <t>１２(H24)</t>
    <phoneticPr fontId="2"/>
  </si>
  <si>
    <t>１４(H26)</t>
    <phoneticPr fontId="2"/>
  </si>
  <si>
    <t>１５(H27)</t>
    <phoneticPr fontId="2"/>
  </si>
  <si>
    <t>１６(H28)</t>
    <phoneticPr fontId="2"/>
  </si>
  <si>
    <t>うち臨時財政対策債</t>
    <rPh sb="2" eb="9">
      <t>リ</t>
    </rPh>
    <phoneticPr fontId="2"/>
  </si>
  <si>
    <t>野木町</t>
  </si>
  <si>
    <t>１７(H29)</t>
  </si>
  <si>
    <t>１７(H29)</t>
    <phoneticPr fontId="2"/>
  </si>
  <si>
    <t>１８(H30)</t>
    <phoneticPr fontId="2"/>
  </si>
  <si>
    <t>１９(R1)</t>
    <phoneticPr fontId="2"/>
  </si>
  <si>
    <t>８ 自動車税環境性能割交付金</t>
  </si>
  <si>
    <t>８ 自動車税環境性能割交付金</t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</si>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</sst>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1" fillId="0" borderId="0">
      <alignment vertical="center"/>
    </xf>
  </cellStyleXfs>
  <cellXfs count="83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38" fontId="5" fillId="0" borderId="0" xfId="1" applyFont="1"/>
    <xf numFmtId="179" fontId="5" fillId="0" borderId="1" xfId="1" applyNumberFormat="1" applyFont="1" applyBorder="1"/>
    <xf numFmtId="179" fontId="4" fillId="0" borderId="1" xfId="1" applyNumberFormat="1" applyFont="1" applyFill="1" applyBorder="1" applyProtection="1"/>
    <xf numFmtId="179" fontId="5" fillId="0" borderId="0" xfId="1" applyNumberFormat="1" applyFont="1"/>
    <xf numFmtId="179" fontId="4" fillId="0" borderId="1" xfId="0" applyNumberFormat="1" applyFont="1" applyFill="1" applyBorder="1" applyProtection="1"/>
    <xf numFmtId="179" fontId="4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Fill="1" applyBorder="1" applyAlignment="1" applyProtection="1">
      <alignment vertical="center"/>
    </xf>
    <xf numFmtId="183" fontId="5" fillId="0" borderId="1" xfId="0" applyNumberFormat="1" applyFont="1" applyBorder="1"/>
    <xf numFmtId="183" fontId="4" fillId="0" borderId="1" xfId="1" applyNumberFormat="1" applyFont="1" applyFill="1" applyBorder="1" applyProtection="1"/>
    <xf numFmtId="183" fontId="5" fillId="0" borderId="1" xfId="1" applyNumberFormat="1" applyFont="1" applyBorder="1"/>
    <xf numFmtId="183" fontId="5" fillId="0" borderId="0" xfId="0" applyNumberFormat="1" applyFont="1"/>
    <xf numFmtId="183" fontId="4" fillId="0" borderId="1" xfId="0" applyNumberFormat="1" applyFont="1" applyFill="1" applyBorder="1" applyProtection="1"/>
    <xf numFmtId="183" fontId="5" fillId="0" borderId="0" xfId="1" applyNumberFormat="1" applyFont="1"/>
    <xf numFmtId="183" fontId="4" fillId="0" borderId="1" xfId="0" applyNumberFormat="1" applyFont="1" applyBorder="1"/>
    <xf numFmtId="183" fontId="4" fillId="0" borderId="0" xfId="0" applyNumberFormat="1" applyFont="1"/>
    <xf numFmtId="183" fontId="4" fillId="0" borderId="1" xfId="1" applyNumberFormat="1" applyFont="1" applyBorder="1"/>
    <xf numFmtId="183" fontId="4" fillId="0" borderId="1" xfId="0" applyNumberFormat="1" applyFont="1" applyFill="1" applyBorder="1" applyAlignment="1" applyProtection="1">
      <alignment vertical="center"/>
    </xf>
    <xf numFmtId="183" fontId="4" fillId="0" borderId="0" xfId="1" applyNumberFormat="1" applyFont="1"/>
    <xf numFmtId="182" fontId="5" fillId="0" borderId="1" xfId="0" applyNumberFormat="1" applyFont="1" applyBorder="1"/>
    <xf numFmtId="182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4" fontId="4" fillId="0" borderId="1" xfId="1" applyNumberFormat="1" applyFont="1" applyFill="1" applyBorder="1" applyProtection="1"/>
    <xf numFmtId="184" fontId="5" fillId="0" borderId="1" xfId="1" applyNumberFormat="1" applyFont="1" applyBorder="1"/>
    <xf numFmtId="183" fontId="6" fillId="0" borderId="0" xfId="0" applyNumberFormat="1" applyFont="1"/>
    <xf numFmtId="183" fontId="7" fillId="0" borderId="0" xfId="0" applyNumberFormat="1" applyFont="1"/>
    <xf numFmtId="184" fontId="4" fillId="0" borderId="1" xfId="0" applyNumberFormat="1" applyFont="1" applyFill="1" applyBorder="1" applyProtection="1"/>
    <xf numFmtId="182" fontId="4" fillId="0" borderId="1" xfId="1" applyNumberFormat="1" applyFont="1" applyFill="1" applyBorder="1" applyProtection="1"/>
    <xf numFmtId="182" fontId="4" fillId="0" borderId="1" xfId="0" applyNumberFormat="1" applyFont="1" applyBorder="1"/>
    <xf numFmtId="183" fontId="8" fillId="0" borderId="0" xfId="0" applyNumberFormat="1" applyFont="1"/>
    <xf numFmtId="183" fontId="9" fillId="0" borderId="0" xfId="0" applyNumberFormat="1" applyFont="1"/>
    <xf numFmtId="182" fontId="4" fillId="0" borderId="1" xfId="0" applyNumberFormat="1" applyFont="1" applyFill="1" applyBorder="1" applyProtection="1"/>
    <xf numFmtId="182" fontId="4" fillId="0" borderId="0" xfId="0" applyNumberFormat="1" applyFont="1"/>
    <xf numFmtId="182" fontId="4" fillId="0" borderId="0" xfId="1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83" fontId="0" fillId="0" borderId="0" xfId="0" applyNumberFormat="1"/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183" fontId="5" fillId="0" borderId="1" xfId="0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 applyProtection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5" fontId="5" fillId="0" borderId="0" xfId="0" applyNumberFormat="1" applyFont="1"/>
    <xf numFmtId="183" fontId="4" fillId="0" borderId="1" xfId="0" applyNumberFormat="1" applyFont="1" applyFill="1" applyBorder="1" applyAlignment="1" applyProtection="1"/>
    <xf numFmtId="183" fontId="4" fillId="0" borderId="1" xfId="0" applyNumberFormat="1" applyFont="1" applyBorder="1" applyAlignment="1"/>
    <xf numFmtId="185" fontId="7" fillId="0" borderId="0" xfId="0" applyNumberFormat="1" applyFont="1"/>
    <xf numFmtId="179" fontId="7" fillId="0" borderId="0" xfId="0" applyNumberFormat="1" applyFont="1"/>
    <xf numFmtId="0" fontId="0" fillId="0" borderId="0" xfId="0" applyAlignment="1">
      <alignment horizontal="left"/>
    </xf>
    <xf numFmtId="183" fontId="5" fillId="0" borderId="0" xfId="0" applyNumberFormat="1" applyFont="1" applyBorder="1"/>
    <xf numFmtId="0" fontId="5" fillId="0" borderId="1" xfId="0" applyFont="1" applyBorder="1" applyAlignment="1"/>
    <xf numFmtId="183" fontId="4" fillId="0" borderId="1" xfId="0" applyNumberFormat="1" applyFont="1" applyBorder="1" applyAlignment="1">
      <alignment vertical="center"/>
    </xf>
    <xf numFmtId="183" fontId="5" fillId="0" borderId="0" xfId="0" applyNumberFormat="1" applyFont="1" applyAlignment="1">
      <alignment vertical="center"/>
    </xf>
    <xf numFmtId="183" fontId="4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</cellXfs>
  <cellStyles count="4">
    <cellStyle name="桁区切り" xfId="1" builtinId="6"/>
    <cellStyle name="標準" xfId="0" builtinId="0"/>
    <cellStyle name="標準 3 3" xfId="3" xr:uid="{7235F1E4-90F7-4157-BED4-4CB5E50A6E52}"/>
    <cellStyle name="標準 6 2" xfId="2" xr:uid="{C44A77B1-6D5C-40DA-BFE5-67A133ECA2E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774668928"/>
          <c:y val="1.2195121951219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086491876687472E-2"/>
          <c:y val="0.10000010420647294"/>
          <c:w val="0.8696068401396061"/>
          <c:h val="0.7469190291891479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グラフ!$R$1:$AT$1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９９(H11）</c:v>
                </c:pt>
                <c:pt idx="5">
                  <c:v>００(H12）</c:v>
                </c:pt>
                <c:pt idx="6">
                  <c:v>０１(H13）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グラフ!$R$7:$AT$7</c:f>
              <c:numCache>
                <c:formatCode>#,##0,</c:formatCode>
                <c:ptCount val="25"/>
                <c:pt idx="0">
                  <c:v>6444670</c:v>
                </c:pt>
                <c:pt idx="1">
                  <c:v>7375979</c:v>
                </c:pt>
                <c:pt idx="2">
                  <c:v>7707049</c:v>
                </c:pt>
                <c:pt idx="3">
                  <c:v>7977955</c:v>
                </c:pt>
                <c:pt idx="4">
                  <c:v>7253349</c:v>
                </c:pt>
                <c:pt idx="5">
                  <c:v>6711931</c:v>
                </c:pt>
                <c:pt idx="6">
                  <c:v>6900986</c:v>
                </c:pt>
                <c:pt idx="7">
                  <c:v>6814241</c:v>
                </c:pt>
                <c:pt idx="8">
                  <c:v>7090617</c:v>
                </c:pt>
                <c:pt idx="9">
                  <c:v>7601547</c:v>
                </c:pt>
                <c:pt idx="10">
                  <c:v>7254714</c:v>
                </c:pt>
                <c:pt idx="11">
                  <c:v>7917741</c:v>
                </c:pt>
                <c:pt idx="12">
                  <c:v>6457674</c:v>
                </c:pt>
                <c:pt idx="13">
                  <c:v>6364900</c:v>
                </c:pt>
                <c:pt idx="14">
                  <c:v>7132020</c:v>
                </c:pt>
                <c:pt idx="15">
                  <c:v>7453713</c:v>
                </c:pt>
                <c:pt idx="16">
                  <c:v>7120030</c:v>
                </c:pt>
                <c:pt idx="17">
                  <c:v>7141496</c:v>
                </c:pt>
                <c:pt idx="18">
                  <c:v>7463551</c:v>
                </c:pt>
                <c:pt idx="19">
                  <c:v>7736595</c:v>
                </c:pt>
                <c:pt idx="20">
                  <c:v>9300944</c:v>
                </c:pt>
                <c:pt idx="21">
                  <c:v>8212582</c:v>
                </c:pt>
                <c:pt idx="22">
                  <c:v>8659011</c:v>
                </c:pt>
                <c:pt idx="23">
                  <c:v>7926068</c:v>
                </c:pt>
                <c:pt idx="24">
                  <c:v>8592580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A-45B3-8936-1B5FA3957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36836864"/>
        <c:axId val="36838784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グラフ!$R$1:$AT$1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９９(H11）</c:v>
                </c:pt>
                <c:pt idx="5">
                  <c:v>００(H12）</c:v>
                </c:pt>
                <c:pt idx="6">
                  <c:v>０１(H13）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グラフ!$R$2:$AT$2</c:f>
              <c:numCache>
                <c:formatCode>#,##0,</c:formatCode>
                <c:ptCount val="25"/>
                <c:pt idx="0">
                  <c:v>3537735</c:v>
                </c:pt>
                <c:pt idx="1">
                  <c:v>3591768</c:v>
                </c:pt>
                <c:pt idx="2">
                  <c:v>3906081</c:v>
                </c:pt>
                <c:pt idx="3">
                  <c:v>3659666</c:v>
                </c:pt>
                <c:pt idx="4">
                  <c:v>3788178</c:v>
                </c:pt>
                <c:pt idx="5">
                  <c:v>3754575</c:v>
                </c:pt>
                <c:pt idx="6">
                  <c:v>3801619</c:v>
                </c:pt>
                <c:pt idx="7">
                  <c:v>3761503</c:v>
                </c:pt>
                <c:pt idx="8">
                  <c:v>3566194</c:v>
                </c:pt>
                <c:pt idx="9">
                  <c:v>3571350</c:v>
                </c:pt>
                <c:pt idx="10">
                  <c:v>3513272</c:v>
                </c:pt>
                <c:pt idx="11">
                  <c:v>3796165</c:v>
                </c:pt>
                <c:pt idx="12">
                  <c:v>4025302</c:v>
                </c:pt>
                <c:pt idx="13">
                  <c:v>4066594</c:v>
                </c:pt>
                <c:pt idx="14">
                  <c:v>3772245</c:v>
                </c:pt>
                <c:pt idx="15">
                  <c:v>3886212</c:v>
                </c:pt>
                <c:pt idx="16">
                  <c:v>3779553</c:v>
                </c:pt>
                <c:pt idx="17">
                  <c:v>3742649</c:v>
                </c:pt>
                <c:pt idx="18">
                  <c:v>3624067</c:v>
                </c:pt>
                <c:pt idx="19">
                  <c:v>3671264</c:v>
                </c:pt>
                <c:pt idx="20">
                  <c:v>3684577</c:v>
                </c:pt>
                <c:pt idx="21">
                  <c:v>3669785</c:v>
                </c:pt>
                <c:pt idx="22">
                  <c:v>3693805</c:v>
                </c:pt>
                <c:pt idx="23">
                  <c:v>3743691</c:v>
                </c:pt>
                <c:pt idx="24">
                  <c:v>3715912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A-45B3-8936-1B5FA3957E99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グラフ!$R$1:$AT$1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９９(H11）</c:v>
                </c:pt>
                <c:pt idx="5">
                  <c:v>００(H12）</c:v>
                </c:pt>
                <c:pt idx="6">
                  <c:v>０１(H13）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グラフ!$R$3:$AT$3</c:f>
              <c:numCache>
                <c:formatCode>#,##0,</c:formatCode>
                <c:ptCount val="25"/>
                <c:pt idx="0">
                  <c:v>1095626</c:v>
                </c:pt>
                <c:pt idx="1">
                  <c:v>1063915</c:v>
                </c:pt>
                <c:pt idx="2">
                  <c:v>1213859</c:v>
                </c:pt>
                <c:pt idx="3">
                  <c:v>1291959</c:v>
                </c:pt>
                <c:pt idx="4">
                  <c:v>1461853</c:v>
                </c:pt>
                <c:pt idx="5">
                  <c:v>1338646</c:v>
                </c:pt>
                <c:pt idx="6">
                  <c:v>1104837</c:v>
                </c:pt>
                <c:pt idx="7">
                  <c:v>901618</c:v>
                </c:pt>
                <c:pt idx="8">
                  <c:v>779020</c:v>
                </c:pt>
                <c:pt idx="9">
                  <c:v>589125</c:v>
                </c:pt>
                <c:pt idx="10">
                  <c:v>466625</c:v>
                </c:pt>
                <c:pt idx="11">
                  <c:v>326902</c:v>
                </c:pt>
                <c:pt idx="12">
                  <c:v>264775</c:v>
                </c:pt>
                <c:pt idx="13">
                  <c:v>362925</c:v>
                </c:pt>
                <c:pt idx="14">
                  <c:v>479324</c:v>
                </c:pt>
                <c:pt idx="15">
                  <c:v>703795</c:v>
                </c:pt>
                <c:pt idx="16">
                  <c:v>660149</c:v>
                </c:pt>
                <c:pt idx="17">
                  <c:v>681608</c:v>
                </c:pt>
                <c:pt idx="18">
                  <c:v>607247</c:v>
                </c:pt>
                <c:pt idx="19">
                  <c:v>652801</c:v>
                </c:pt>
                <c:pt idx="20">
                  <c:v>712339</c:v>
                </c:pt>
                <c:pt idx="21">
                  <c:v>648683</c:v>
                </c:pt>
                <c:pt idx="22">
                  <c:v>661016</c:v>
                </c:pt>
                <c:pt idx="23">
                  <c:v>690273</c:v>
                </c:pt>
                <c:pt idx="24">
                  <c:v>766683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1A-45B3-8936-1B5FA3957E99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グラフ!$R$1:$AT$1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９９(H11）</c:v>
                </c:pt>
                <c:pt idx="5">
                  <c:v>００(H12）</c:v>
                </c:pt>
                <c:pt idx="6">
                  <c:v>０１(H13）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グラフ!$R$4:$AT$4</c:f>
              <c:numCache>
                <c:formatCode>#,##0,</c:formatCode>
                <c:ptCount val="25"/>
                <c:pt idx="0">
                  <c:v>138046</c:v>
                </c:pt>
                <c:pt idx="1">
                  <c:v>195265</c:v>
                </c:pt>
                <c:pt idx="2">
                  <c:v>334168</c:v>
                </c:pt>
                <c:pt idx="3">
                  <c:v>733645</c:v>
                </c:pt>
                <c:pt idx="4">
                  <c:v>461691</c:v>
                </c:pt>
                <c:pt idx="5">
                  <c:v>170900</c:v>
                </c:pt>
                <c:pt idx="6">
                  <c:v>266954</c:v>
                </c:pt>
                <c:pt idx="7">
                  <c:v>165976</c:v>
                </c:pt>
                <c:pt idx="8">
                  <c:v>304875</c:v>
                </c:pt>
                <c:pt idx="9">
                  <c:v>261196</c:v>
                </c:pt>
                <c:pt idx="10">
                  <c:v>344484</c:v>
                </c:pt>
                <c:pt idx="11">
                  <c:v>383450</c:v>
                </c:pt>
                <c:pt idx="12">
                  <c:v>298841</c:v>
                </c:pt>
                <c:pt idx="13">
                  <c:v>264307</c:v>
                </c:pt>
                <c:pt idx="14">
                  <c:v>929628</c:v>
                </c:pt>
                <c:pt idx="15">
                  <c:v>705772</c:v>
                </c:pt>
                <c:pt idx="16">
                  <c:v>599776</c:v>
                </c:pt>
                <c:pt idx="17">
                  <c:v>634806</c:v>
                </c:pt>
                <c:pt idx="18">
                  <c:v>809084</c:v>
                </c:pt>
                <c:pt idx="19">
                  <c:v>921630</c:v>
                </c:pt>
                <c:pt idx="20">
                  <c:v>1161082</c:v>
                </c:pt>
                <c:pt idx="21">
                  <c:v>850610</c:v>
                </c:pt>
                <c:pt idx="22">
                  <c:v>944098</c:v>
                </c:pt>
                <c:pt idx="23">
                  <c:v>815580</c:v>
                </c:pt>
                <c:pt idx="24">
                  <c:v>901347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1A-45B3-8936-1B5FA3957E99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グラフ!$R$1:$AT$1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９９(H11）</c:v>
                </c:pt>
                <c:pt idx="5">
                  <c:v>００(H12）</c:v>
                </c:pt>
                <c:pt idx="6">
                  <c:v>０１(H13）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グラフ!$R$5:$AT$5</c:f>
              <c:numCache>
                <c:formatCode>#,##0,</c:formatCode>
                <c:ptCount val="25"/>
                <c:pt idx="0">
                  <c:v>318682</c:v>
                </c:pt>
                <c:pt idx="1">
                  <c:v>464797</c:v>
                </c:pt>
                <c:pt idx="2">
                  <c:v>616114</c:v>
                </c:pt>
                <c:pt idx="3">
                  <c:v>468815</c:v>
                </c:pt>
                <c:pt idx="4">
                  <c:v>322426</c:v>
                </c:pt>
                <c:pt idx="5">
                  <c:v>173452</c:v>
                </c:pt>
                <c:pt idx="6">
                  <c:v>178013</c:v>
                </c:pt>
                <c:pt idx="7">
                  <c:v>193567</c:v>
                </c:pt>
                <c:pt idx="8">
                  <c:v>230994</c:v>
                </c:pt>
                <c:pt idx="9">
                  <c:v>402354</c:v>
                </c:pt>
                <c:pt idx="10">
                  <c:v>309579</c:v>
                </c:pt>
                <c:pt idx="11">
                  <c:v>265621</c:v>
                </c:pt>
                <c:pt idx="12">
                  <c:v>283062</c:v>
                </c:pt>
                <c:pt idx="13">
                  <c:v>323133</c:v>
                </c:pt>
                <c:pt idx="14">
                  <c:v>406208</c:v>
                </c:pt>
                <c:pt idx="15">
                  <c:v>401428</c:v>
                </c:pt>
                <c:pt idx="16">
                  <c:v>472001</c:v>
                </c:pt>
                <c:pt idx="17">
                  <c:v>441273</c:v>
                </c:pt>
                <c:pt idx="18">
                  <c:v>478435</c:v>
                </c:pt>
                <c:pt idx="19">
                  <c:v>551804</c:v>
                </c:pt>
                <c:pt idx="20">
                  <c:v>636021</c:v>
                </c:pt>
                <c:pt idx="21">
                  <c:v>578163</c:v>
                </c:pt>
                <c:pt idx="22">
                  <c:v>629384</c:v>
                </c:pt>
                <c:pt idx="23">
                  <c:v>569738</c:v>
                </c:pt>
                <c:pt idx="24">
                  <c:v>617380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1A-45B3-8936-1B5FA3957E99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グラフ!$R$1:$AT$1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９９(H11）</c:v>
                </c:pt>
                <c:pt idx="5">
                  <c:v>００(H12）</c:v>
                </c:pt>
                <c:pt idx="6">
                  <c:v>０１(H13）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グラフ!$R$6:$AT$6</c:f>
              <c:numCache>
                <c:formatCode>#,##0,</c:formatCode>
                <c:ptCount val="25"/>
                <c:pt idx="0">
                  <c:v>286100</c:v>
                </c:pt>
                <c:pt idx="1">
                  <c:v>318800</c:v>
                </c:pt>
                <c:pt idx="2">
                  <c:v>405600</c:v>
                </c:pt>
                <c:pt idx="3">
                  <c:v>567100</c:v>
                </c:pt>
                <c:pt idx="4">
                  <c:v>212300</c:v>
                </c:pt>
                <c:pt idx="5">
                  <c:v>168400</c:v>
                </c:pt>
                <c:pt idx="6">
                  <c:v>53700</c:v>
                </c:pt>
                <c:pt idx="7">
                  <c:v>431200</c:v>
                </c:pt>
                <c:pt idx="8">
                  <c:v>585900</c:v>
                </c:pt>
                <c:pt idx="9">
                  <c:v>484000</c:v>
                </c:pt>
                <c:pt idx="10">
                  <c:v>526100</c:v>
                </c:pt>
                <c:pt idx="11">
                  <c:v>674000</c:v>
                </c:pt>
                <c:pt idx="12">
                  <c:v>265300</c:v>
                </c:pt>
                <c:pt idx="13">
                  <c:v>251500</c:v>
                </c:pt>
                <c:pt idx="14">
                  <c:v>445900</c:v>
                </c:pt>
                <c:pt idx="15">
                  <c:v>612900</c:v>
                </c:pt>
                <c:pt idx="16">
                  <c:v>433200</c:v>
                </c:pt>
                <c:pt idx="17">
                  <c:v>575100</c:v>
                </c:pt>
                <c:pt idx="18">
                  <c:v>597400</c:v>
                </c:pt>
                <c:pt idx="19">
                  <c:v>725500</c:v>
                </c:pt>
                <c:pt idx="20">
                  <c:v>996600</c:v>
                </c:pt>
                <c:pt idx="21">
                  <c:v>833200</c:v>
                </c:pt>
                <c:pt idx="22">
                  <c:v>824300</c:v>
                </c:pt>
                <c:pt idx="23">
                  <c:v>548900</c:v>
                </c:pt>
                <c:pt idx="24">
                  <c:v>1174300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1A-45B3-8936-1B5FA3957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7728"/>
        <c:axId val="36859264"/>
      </c:lineChart>
      <c:catAx>
        <c:axId val="36836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38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8387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2259194395796848E-2"/>
              <c:y val="5.243902439024390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36864"/>
        <c:crosses val="autoZero"/>
        <c:crossBetween val="between"/>
      </c:valAx>
      <c:catAx>
        <c:axId val="3685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859264"/>
        <c:crosses val="autoZero"/>
        <c:auto val="0"/>
        <c:lblAlgn val="ctr"/>
        <c:lblOffset val="100"/>
        <c:noMultiLvlLbl val="0"/>
      </c:catAx>
      <c:valAx>
        <c:axId val="36859264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413378931836658"/>
              <c:y val="5.73170731707317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5772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59194395796848"/>
          <c:y val="0.9322850533513819"/>
          <c:w val="0.82311802749700069"/>
          <c:h val="5.06428221895991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4111357714037988"/>
          <c:y val="1.60891089108910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398275975336229E-2"/>
          <c:y val="0.10024772163925648"/>
          <c:w val="0.86356167822585939"/>
          <c:h val="0.7376252110740353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グラフ!$P$200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グラフ!$Q$198:$AT$198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９７（H9）</c:v>
                </c:pt>
                <c:pt idx="3">
                  <c:v>９８(H10)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グラフ!$Q$200:$AT$200</c:f>
              <c:numCache>
                <c:formatCode>#,##0,</c:formatCode>
                <c:ptCount val="25"/>
                <c:pt idx="0">
                  <c:v>6598639</c:v>
                </c:pt>
                <c:pt idx="1">
                  <c:v>6355698</c:v>
                </c:pt>
                <c:pt idx="2">
                  <c:v>6182303</c:v>
                </c:pt>
                <c:pt idx="3">
                  <c:v>6117639</c:v>
                </c:pt>
                <c:pt idx="4">
                  <c:v>5690148</c:v>
                </c:pt>
                <c:pt idx="5">
                  <c:v>5217870</c:v>
                </c:pt>
                <c:pt idx="6">
                  <c:v>4599222</c:v>
                </c:pt>
                <c:pt idx="7">
                  <c:v>4327656</c:v>
                </c:pt>
                <c:pt idx="8">
                  <c:v>4184221</c:v>
                </c:pt>
                <c:pt idx="9">
                  <c:v>3641472</c:v>
                </c:pt>
                <c:pt idx="10">
                  <c:v>3907882</c:v>
                </c:pt>
                <c:pt idx="11">
                  <c:v>4293485</c:v>
                </c:pt>
                <c:pt idx="12">
                  <c:v>4256004</c:v>
                </c:pt>
                <c:pt idx="13">
                  <c:v>4194435</c:v>
                </c:pt>
                <c:pt idx="14">
                  <c:v>4327332</c:v>
                </c:pt>
                <c:pt idx="15">
                  <c:v>4624275</c:v>
                </c:pt>
                <c:pt idx="16">
                  <c:v>4720294</c:v>
                </c:pt>
                <c:pt idx="17">
                  <c:v>4940631</c:v>
                </c:pt>
                <c:pt idx="18">
                  <c:v>5122995</c:v>
                </c:pt>
                <c:pt idx="19">
                  <c:v>5480671</c:v>
                </c:pt>
                <c:pt idx="20">
                  <c:v>6040630</c:v>
                </c:pt>
                <c:pt idx="21">
                  <c:v>6423974</c:v>
                </c:pt>
                <c:pt idx="22">
                  <c:v>6730406</c:v>
                </c:pt>
                <c:pt idx="23">
                  <c:v>6711248</c:v>
                </c:pt>
                <c:pt idx="24">
                  <c:v>7312449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CF-4EFB-ABD5-BC48C5E8ECE5}"/>
            </c:ext>
          </c:extLst>
        </c:ser>
        <c:ser>
          <c:idx val="2"/>
          <c:order val="2"/>
          <c:tx>
            <c:strRef>
              <c:f>グラフ!$P$201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グラフ!$Q$198:$AT$198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９７（H9）</c:v>
                </c:pt>
                <c:pt idx="3">
                  <c:v>９８(H10)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グラフ!$Q$201:$AT$201</c:f>
              <c:numCache>
                <c:formatCode>#,##0,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275000</c:v>
                </c:pt>
                <c:pt idx="8">
                  <c:v>775000</c:v>
                </c:pt>
                <c:pt idx="9">
                  <c:v>1206000</c:v>
                </c:pt>
                <c:pt idx="10">
                  <c:v>1508640</c:v>
                </c:pt>
                <c:pt idx="11">
                  <c:v>1733738</c:v>
                </c:pt>
                <c:pt idx="12">
                  <c:v>1916331</c:v>
                </c:pt>
                <c:pt idx="13">
                  <c:v>2069080</c:v>
                </c:pt>
                <c:pt idx="14">
                  <c:v>2341660</c:v>
                </c:pt>
                <c:pt idx="15">
                  <c:v>2812539</c:v>
                </c:pt>
                <c:pt idx="16">
                  <c:v>3107492</c:v>
                </c:pt>
                <c:pt idx="17">
                  <c:v>3402115</c:v>
                </c:pt>
                <c:pt idx="18">
                  <c:v>3666742</c:v>
                </c:pt>
                <c:pt idx="19">
                  <c:v>3955003</c:v>
                </c:pt>
                <c:pt idx="20">
                  <c:v>4134433</c:v>
                </c:pt>
                <c:pt idx="21">
                  <c:v>4216510</c:v>
                </c:pt>
                <c:pt idx="22">
                  <c:v>4303034</c:v>
                </c:pt>
                <c:pt idx="23">
                  <c:v>4399592</c:v>
                </c:pt>
                <c:pt idx="24">
                  <c:v>4443863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CF-4EFB-ABD5-BC48C5E8E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381248"/>
        <c:axId val="37383168"/>
      </c:barChart>
      <c:lineChart>
        <c:grouping val="standard"/>
        <c:varyColors val="0"/>
        <c:ser>
          <c:idx val="1"/>
          <c:order val="0"/>
          <c:tx>
            <c:strRef>
              <c:f>グラフ!$P$199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グラフ!$Q$198:$AT$198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９７（H9）</c:v>
                </c:pt>
                <c:pt idx="3">
                  <c:v>９８(H10)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グラフ!$Q$199:$AT$199</c:f>
              <c:numCache>
                <c:formatCode>#,##0,</c:formatCode>
                <c:ptCount val="25"/>
                <c:pt idx="0">
                  <c:v>6052889</c:v>
                </c:pt>
                <c:pt idx="1">
                  <c:v>6795684</c:v>
                </c:pt>
                <c:pt idx="2">
                  <c:v>7091049</c:v>
                </c:pt>
                <c:pt idx="3">
                  <c:v>7564347</c:v>
                </c:pt>
                <c:pt idx="4">
                  <c:v>6736469</c:v>
                </c:pt>
                <c:pt idx="5">
                  <c:v>5972420</c:v>
                </c:pt>
                <c:pt idx="6">
                  <c:v>6244869</c:v>
                </c:pt>
                <c:pt idx="7">
                  <c:v>6134293</c:v>
                </c:pt>
                <c:pt idx="8">
                  <c:v>6381803</c:v>
                </c:pt>
                <c:pt idx="9">
                  <c:v>6937013</c:v>
                </c:pt>
                <c:pt idx="10">
                  <c:v>6511054</c:v>
                </c:pt>
                <c:pt idx="11">
                  <c:v>7247121</c:v>
                </c:pt>
                <c:pt idx="12">
                  <c:v>5946792</c:v>
                </c:pt>
                <c:pt idx="13">
                  <c:v>5792900</c:v>
                </c:pt>
                <c:pt idx="14">
                  <c:v>6746163</c:v>
                </c:pt>
                <c:pt idx="15">
                  <c:v>6734847</c:v>
                </c:pt>
                <c:pt idx="16">
                  <c:v>6453988</c:v>
                </c:pt>
                <c:pt idx="17">
                  <c:v>6731068</c:v>
                </c:pt>
                <c:pt idx="18">
                  <c:v>7128414</c:v>
                </c:pt>
                <c:pt idx="19">
                  <c:v>7319939</c:v>
                </c:pt>
                <c:pt idx="20">
                  <c:v>8863552</c:v>
                </c:pt>
                <c:pt idx="21">
                  <c:v>7840422</c:v>
                </c:pt>
                <c:pt idx="22">
                  <c:v>8155058</c:v>
                </c:pt>
                <c:pt idx="23">
                  <c:v>7590749</c:v>
                </c:pt>
                <c:pt idx="24">
                  <c:v>8191052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F-4EFB-ABD5-BC48C5E8E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81248"/>
        <c:axId val="37383168"/>
      </c:lineChart>
      <c:catAx>
        <c:axId val="37381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83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383168"/>
        <c:scaling>
          <c:orientation val="minMax"/>
          <c:max val="900000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1292639138240592E-2"/>
              <c:y val="5.94061030118759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81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879761714827364"/>
          <c:y val="0.89864349888956208"/>
          <c:w val="0.429484505363528"/>
          <c:h val="6.9305219059156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普通建設事業の推移</a:t>
            </a:r>
          </a:p>
        </c:rich>
      </c:tx>
      <c:layout>
        <c:manualLayout>
          <c:xMode val="edge"/>
          <c:yMode val="edge"/>
          <c:x val="0.34434873901631868"/>
          <c:y val="1.85643564356435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425938265464152E-2"/>
          <c:y val="0.10148534783233368"/>
          <c:w val="0.91153299297063428"/>
          <c:h val="0.74505096823249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グラフ!$P$160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グラフ!$Q$159:$AT$159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グラフ!$Q$160:$AT$160</c:f>
              <c:numCache>
                <c:formatCode>#,##0,</c:formatCode>
                <c:ptCount val="25"/>
                <c:pt idx="0">
                  <c:v>50581</c:v>
                </c:pt>
                <c:pt idx="1">
                  <c:v>231634</c:v>
                </c:pt>
                <c:pt idx="2">
                  <c:v>943126</c:v>
                </c:pt>
                <c:pt idx="3">
                  <c:v>1455818</c:v>
                </c:pt>
                <c:pt idx="4">
                  <c:v>280872</c:v>
                </c:pt>
                <c:pt idx="5">
                  <c:v>103881</c:v>
                </c:pt>
                <c:pt idx="6">
                  <c:v>258582</c:v>
                </c:pt>
                <c:pt idx="7">
                  <c:v>137576</c:v>
                </c:pt>
                <c:pt idx="8">
                  <c:v>182902</c:v>
                </c:pt>
                <c:pt idx="9">
                  <c:v>302580</c:v>
                </c:pt>
                <c:pt idx="10">
                  <c:v>421238</c:v>
                </c:pt>
                <c:pt idx="11">
                  <c:v>562029</c:v>
                </c:pt>
                <c:pt idx="12">
                  <c:v>129550</c:v>
                </c:pt>
                <c:pt idx="13">
                  <c:v>45329</c:v>
                </c:pt>
                <c:pt idx="14">
                  <c:v>233450</c:v>
                </c:pt>
                <c:pt idx="15">
                  <c:v>140232</c:v>
                </c:pt>
                <c:pt idx="16">
                  <c:v>60045</c:v>
                </c:pt>
                <c:pt idx="17">
                  <c:v>245523</c:v>
                </c:pt>
                <c:pt idx="18">
                  <c:v>585531</c:v>
                </c:pt>
                <c:pt idx="19">
                  <c:v>554864</c:v>
                </c:pt>
                <c:pt idx="20">
                  <c:v>893490</c:v>
                </c:pt>
                <c:pt idx="21">
                  <c:v>312059</c:v>
                </c:pt>
                <c:pt idx="22">
                  <c:v>405004</c:v>
                </c:pt>
                <c:pt idx="23">
                  <c:v>110383</c:v>
                </c:pt>
                <c:pt idx="24">
                  <c:v>77852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4-4913-9A4A-18020B023329}"/>
            </c:ext>
          </c:extLst>
        </c:ser>
        <c:ser>
          <c:idx val="1"/>
          <c:order val="1"/>
          <c:tx>
            <c:strRef>
              <c:f>グラフ!$P$161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グラフ!$Q$159:$AT$159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グラフ!$Q$161:$AT$161</c:f>
              <c:numCache>
                <c:formatCode>#,##0,</c:formatCode>
                <c:ptCount val="25"/>
                <c:pt idx="0">
                  <c:v>1210759</c:v>
                </c:pt>
                <c:pt idx="1">
                  <c:v>1354421</c:v>
                </c:pt>
                <c:pt idx="2">
                  <c:v>901507</c:v>
                </c:pt>
                <c:pt idx="3">
                  <c:v>870368</c:v>
                </c:pt>
                <c:pt idx="4">
                  <c:v>714722</c:v>
                </c:pt>
                <c:pt idx="5">
                  <c:v>547655</c:v>
                </c:pt>
                <c:pt idx="6">
                  <c:v>685105</c:v>
                </c:pt>
                <c:pt idx="7">
                  <c:v>646668</c:v>
                </c:pt>
                <c:pt idx="8">
                  <c:v>473451</c:v>
                </c:pt>
                <c:pt idx="9">
                  <c:v>753372</c:v>
                </c:pt>
                <c:pt idx="10">
                  <c:v>809875</c:v>
                </c:pt>
                <c:pt idx="11">
                  <c:v>1199486</c:v>
                </c:pt>
                <c:pt idx="12">
                  <c:v>417661</c:v>
                </c:pt>
                <c:pt idx="13">
                  <c:v>378605</c:v>
                </c:pt>
                <c:pt idx="14">
                  <c:v>613144</c:v>
                </c:pt>
                <c:pt idx="15">
                  <c:v>528083</c:v>
                </c:pt>
                <c:pt idx="16">
                  <c:v>429497</c:v>
                </c:pt>
                <c:pt idx="17">
                  <c:v>560621</c:v>
                </c:pt>
                <c:pt idx="18">
                  <c:v>342792</c:v>
                </c:pt>
                <c:pt idx="19">
                  <c:v>568167</c:v>
                </c:pt>
                <c:pt idx="20">
                  <c:v>899477</c:v>
                </c:pt>
                <c:pt idx="21">
                  <c:v>675783</c:v>
                </c:pt>
                <c:pt idx="22">
                  <c:v>664570</c:v>
                </c:pt>
                <c:pt idx="23">
                  <c:v>351277</c:v>
                </c:pt>
                <c:pt idx="24">
                  <c:v>930493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14-4913-9A4A-18020B023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713024"/>
        <c:axId val="37714560"/>
      </c:barChart>
      <c:catAx>
        <c:axId val="37713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1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1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3.826086956521739E-2"/>
              <c:y val="5.81684792494997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13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000068469702163"/>
          <c:y val="0.93812059847717066"/>
          <c:w val="0.56521876069839105"/>
          <c:h val="3.58910891089110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3629893238434178"/>
          <c:y val="1.2300123001230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13084068084291E-2"/>
          <c:y val="7.8720881766126821E-2"/>
          <c:w val="0.86062414540996746"/>
          <c:h val="0.72634088557439935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グラフ!$P$129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グラフ!$Q$120:$AT$120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グラフ!$Q$129:$AT$129</c:f>
              <c:numCache>
                <c:formatCode>#,##0,</c:formatCode>
                <c:ptCount val="25"/>
                <c:pt idx="0">
                  <c:v>6052889</c:v>
                </c:pt>
                <c:pt idx="1">
                  <c:v>6795684</c:v>
                </c:pt>
                <c:pt idx="2">
                  <c:v>7091049</c:v>
                </c:pt>
                <c:pt idx="3">
                  <c:v>7564347</c:v>
                </c:pt>
                <c:pt idx="4">
                  <c:v>6736469</c:v>
                </c:pt>
                <c:pt idx="5">
                  <c:v>5972420</c:v>
                </c:pt>
                <c:pt idx="6">
                  <c:v>6244869</c:v>
                </c:pt>
                <c:pt idx="7">
                  <c:v>6134293</c:v>
                </c:pt>
                <c:pt idx="8">
                  <c:v>6381803</c:v>
                </c:pt>
                <c:pt idx="9">
                  <c:v>6937013</c:v>
                </c:pt>
                <c:pt idx="10">
                  <c:v>6511054</c:v>
                </c:pt>
                <c:pt idx="11">
                  <c:v>7247121</c:v>
                </c:pt>
                <c:pt idx="12">
                  <c:v>5946792</c:v>
                </c:pt>
                <c:pt idx="13">
                  <c:v>5792900</c:v>
                </c:pt>
                <c:pt idx="14">
                  <c:v>6746163</c:v>
                </c:pt>
                <c:pt idx="15">
                  <c:v>6734847</c:v>
                </c:pt>
                <c:pt idx="16">
                  <c:v>6453988</c:v>
                </c:pt>
                <c:pt idx="17">
                  <c:v>6731068</c:v>
                </c:pt>
                <c:pt idx="18">
                  <c:v>7128414</c:v>
                </c:pt>
                <c:pt idx="19">
                  <c:v>7319939</c:v>
                </c:pt>
                <c:pt idx="20">
                  <c:v>8863552</c:v>
                </c:pt>
                <c:pt idx="21">
                  <c:v>7840422</c:v>
                </c:pt>
                <c:pt idx="22">
                  <c:v>8155058</c:v>
                </c:pt>
                <c:pt idx="23">
                  <c:v>7590749</c:v>
                </c:pt>
                <c:pt idx="24">
                  <c:v>8191052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5-4341-8F5C-792B1C83E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37640448"/>
        <c:axId val="37659008"/>
      </c:barChart>
      <c:lineChart>
        <c:grouping val="standard"/>
        <c:varyColors val="0"/>
        <c:ser>
          <c:idx val="1"/>
          <c:order val="0"/>
          <c:tx>
            <c:strRef>
              <c:f>グラフ!$P$121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グラフ!$Q$121:$AT$121</c:f>
              <c:numCache>
                <c:formatCode>#,##0,</c:formatCode>
                <c:ptCount val="25"/>
                <c:pt idx="0">
                  <c:v>1109129</c:v>
                </c:pt>
                <c:pt idx="1">
                  <c:v>1165608</c:v>
                </c:pt>
                <c:pt idx="2">
                  <c:v>1013772</c:v>
                </c:pt>
                <c:pt idx="3">
                  <c:v>1006369</c:v>
                </c:pt>
                <c:pt idx="4">
                  <c:v>1200803</c:v>
                </c:pt>
                <c:pt idx="5">
                  <c:v>1108371</c:v>
                </c:pt>
                <c:pt idx="6">
                  <c:v>1050839</c:v>
                </c:pt>
                <c:pt idx="7">
                  <c:v>1089730</c:v>
                </c:pt>
                <c:pt idx="8">
                  <c:v>1171921</c:v>
                </c:pt>
                <c:pt idx="9">
                  <c:v>1239120</c:v>
                </c:pt>
                <c:pt idx="10">
                  <c:v>1171152</c:v>
                </c:pt>
                <c:pt idx="11">
                  <c:v>1089016</c:v>
                </c:pt>
                <c:pt idx="12">
                  <c:v>999113</c:v>
                </c:pt>
                <c:pt idx="13">
                  <c:v>1000481</c:v>
                </c:pt>
                <c:pt idx="14">
                  <c:v>1384728</c:v>
                </c:pt>
                <c:pt idx="15">
                  <c:v>1168508</c:v>
                </c:pt>
                <c:pt idx="16">
                  <c:v>1082189</c:v>
                </c:pt>
                <c:pt idx="17">
                  <c:v>1030422</c:v>
                </c:pt>
                <c:pt idx="18">
                  <c:v>1175231</c:v>
                </c:pt>
                <c:pt idx="19">
                  <c:v>1123254</c:v>
                </c:pt>
                <c:pt idx="20">
                  <c:v>1493584</c:v>
                </c:pt>
                <c:pt idx="21">
                  <c:v>1046382</c:v>
                </c:pt>
                <c:pt idx="22">
                  <c:v>1052146</c:v>
                </c:pt>
                <c:pt idx="23">
                  <c:v>966658</c:v>
                </c:pt>
                <c:pt idx="24">
                  <c:v>952694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25-4341-8F5C-792B1C83E79C}"/>
            </c:ext>
          </c:extLst>
        </c:ser>
        <c:ser>
          <c:idx val="0"/>
          <c:order val="1"/>
          <c:tx>
            <c:strRef>
              <c:f>グラフ!$P$122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グラフ!$Q$122:$AT$122</c:f>
              <c:numCache>
                <c:formatCode>#,##0,</c:formatCode>
                <c:ptCount val="25"/>
                <c:pt idx="0">
                  <c:v>587207</c:v>
                </c:pt>
                <c:pt idx="1">
                  <c:v>932673</c:v>
                </c:pt>
                <c:pt idx="2">
                  <c:v>801289</c:v>
                </c:pt>
                <c:pt idx="3">
                  <c:v>824781</c:v>
                </c:pt>
                <c:pt idx="4">
                  <c:v>1163380</c:v>
                </c:pt>
                <c:pt idx="5">
                  <c:v>766456</c:v>
                </c:pt>
                <c:pt idx="6">
                  <c:v>928159</c:v>
                </c:pt>
                <c:pt idx="7">
                  <c:v>1106093</c:v>
                </c:pt>
                <c:pt idx="8">
                  <c:v>1083399</c:v>
                </c:pt>
                <c:pt idx="9">
                  <c:v>1177225</c:v>
                </c:pt>
                <c:pt idx="10">
                  <c:v>1240111</c:v>
                </c:pt>
                <c:pt idx="11">
                  <c:v>1521292</c:v>
                </c:pt>
                <c:pt idx="12">
                  <c:v>1530977</c:v>
                </c:pt>
                <c:pt idx="13">
                  <c:v>1511994</c:v>
                </c:pt>
                <c:pt idx="14">
                  <c:v>1707343</c:v>
                </c:pt>
                <c:pt idx="15">
                  <c:v>1931229</c:v>
                </c:pt>
                <c:pt idx="16">
                  <c:v>1982890</c:v>
                </c:pt>
                <c:pt idx="17">
                  <c:v>1984076</c:v>
                </c:pt>
                <c:pt idx="18">
                  <c:v>2036684</c:v>
                </c:pt>
                <c:pt idx="19">
                  <c:v>2243915</c:v>
                </c:pt>
                <c:pt idx="20">
                  <c:v>2672680</c:v>
                </c:pt>
                <c:pt idx="21">
                  <c:v>2538423</c:v>
                </c:pt>
                <c:pt idx="22">
                  <c:v>2732530</c:v>
                </c:pt>
                <c:pt idx="23">
                  <c:v>2711332</c:v>
                </c:pt>
                <c:pt idx="24">
                  <c:v>2838511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25-4341-8F5C-792B1C83E79C}"/>
            </c:ext>
          </c:extLst>
        </c:ser>
        <c:ser>
          <c:idx val="6"/>
          <c:order val="2"/>
          <c:tx>
            <c:strRef>
              <c:f>グラフ!$P$123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グラフ!$Q$123:$AT$123</c:f>
              <c:numCache>
                <c:formatCode>#,##0,</c:formatCode>
                <c:ptCount val="25"/>
                <c:pt idx="0">
                  <c:v>884796</c:v>
                </c:pt>
                <c:pt idx="1">
                  <c:v>747110</c:v>
                </c:pt>
                <c:pt idx="2">
                  <c:v>663221</c:v>
                </c:pt>
                <c:pt idx="3">
                  <c:v>668231</c:v>
                </c:pt>
                <c:pt idx="4">
                  <c:v>691351</c:v>
                </c:pt>
                <c:pt idx="5">
                  <c:v>693489</c:v>
                </c:pt>
                <c:pt idx="6">
                  <c:v>674513</c:v>
                </c:pt>
                <c:pt idx="7">
                  <c:v>618695</c:v>
                </c:pt>
                <c:pt idx="8">
                  <c:v>582321</c:v>
                </c:pt>
                <c:pt idx="9">
                  <c:v>597957</c:v>
                </c:pt>
                <c:pt idx="10">
                  <c:v>637305</c:v>
                </c:pt>
                <c:pt idx="11">
                  <c:v>763951</c:v>
                </c:pt>
                <c:pt idx="12">
                  <c:v>659916</c:v>
                </c:pt>
                <c:pt idx="13">
                  <c:v>643563</c:v>
                </c:pt>
                <c:pt idx="14">
                  <c:v>742681</c:v>
                </c:pt>
                <c:pt idx="15">
                  <c:v>668930</c:v>
                </c:pt>
                <c:pt idx="16">
                  <c:v>705939</c:v>
                </c:pt>
                <c:pt idx="17">
                  <c:v>805863</c:v>
                </c:pt>
                <c:pt idx="18">
                  <c:v>950725</c:v>
                </c:pt>
                <c:pt idx="19">
                  <c:v>713070</c:v>
                </c:pt>
                <c:pt idx="20">
                  <c:v>690415</c:v>
                </c:pt>
                <c:pt idx="21">
                  <c:v>781498</c:v>
                </c:pt>
                <c:pt idx="22">
                  <c:v>715901</c:v>
                </c:pt>
                <c:pt idx="23">
                  <c:v>678815</c:v>
                </c:pt>
                <c:pt idx="24">
                  <c:v>712518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25-4341-8F5C-792B1C83E79C}"/>
            </c:ext>
          </c:extLst>
        </c:ser>
        <c:ser>
          <c:idx val="7"/>
          <c:order val="3"/>
          <c:tx>
            <c:strRef>
              <c:f>グラフ!$P$124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グラフ!$Q$124:$AT$124</c:f>
              <c:numCache>
                <c:formatCode>#,##0,</c:formatCode>
                <c:ptCount val="25"/>
                <c:pt idx="0">
                  <c:v>394748</c:v>
                </c:pt>
                <c:pt idx="1">
                  <c:v>486572</c:v>
                </c:pt>
                <c:pt idx="2">
                  <c:v>789481</c:v>
                </c:pt>
                <c:pt idx="3">
                  <c:v>559742</c:v>
                </c:pt>
                <c:pt idx="4">
                  <c:v>314941</c:v>
                </c:pt>
                <c:pt idx="5">
                  <c:v>278143</c:v>
                </c:pt>
                <c:pt idx="6">
                  <c:v>290807</c:v>
                </c:pt>
                <c:pt idx="7">
                  <c:v>249098</c:v>
                </c:pt>
                <c:pt idx="8">
                  <c:v>303188</c:v>
                </c:pt>
                <c:pt idx="9">
                  <c:v>424282</c:v>
                </c:pt>
                <c:pt idx="10">
                  <c:v>390524</c:v>
                </c:pt>
                <c:pt idx="11">
                  <c:v>230587</c:v>
                </c:pt>
                <c:pt idx="12">
                  <c:v>221949</c:v>
                </c:pt>
                <c:pt idx="13">
                  <c:v>187741</c:v>
                </c:pt>
                <c:pt idx="14">
                  <c:v>218857</c:v>
                </c:pt>
                <c:pt idx="15">
                  <c:v>182703</c:v>
                </c:pt>
                <c:pt idx="16">
                  <c:v>222442</c:v>
                </c:pt>
                <c:pt idx="17">
                  <c:v>233871</c:v>
                </c:pt>
                <c:pt idx="18">
                  <c:v>231578</c:v>
                </c:pt>
                <c:pt idx="19">
                  <c:v>323754</c:v>
                </c:pt>
                <c:pt idx="20">
                  <c:v>477008</c:v>
                </c:pt>
                <c:pt idx="21">
                  <c:v>347951</c:v>
                </c:pt>
                <c:pt idx="22">
                  <c:v>388826</c:v>
                </c:pt>
                <c:pt idx="23">
                  <c:v>315132</c:v>
                </c:pt>
                <c:pt idx="24">
                  <c:v>232848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25-4341-8F5C-792B1C83E79C}"/>
            </c:ext>
          </c:extLst>
        </c:ser>
        <c:ser>
          <c:idx val="8"/>
          <c:order val="4"/>
          <c:tx>
            <c:strRef>
              <c:f>グラフ!$P$125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グラフ!$Q$125:$AT$125</c:f>
              <c:numCache>
                <c:formatCode>#,##0,</c:formatCode>
                <c:ptCount val="25"/>
                <c:pt idx="0">
                  <c:v>81082</c:v>
                </c:pt>
                <c:pt idx="1">
                  <c:v>60459</c:v>
                </c:pt>
                <c:pt idx="2">
                  <c:v>76048</c:v>
                </c:pt>
                <c:pt idx="3">
                  <c:v>73097</c:v>
                </c:pt>
                <c:pt idx="4">
                  <c:v>70419</c:v>
                </c:pt>
                <c:pt idx="5">
                  <c:v>68581</c:v>
                </c:pt>
                <c:pt idx="6">
                  <c:v>67686</c:v>
                </c:pt>
                <c:pt idx="7">
                  <c:v>56641</c:v>
                </c:pt>
                <c:pt idx="8">
                  <c:v>54549</c:v>
                </c:pt>
                <c:pt idx="9">
                  <c:v>46374</c:v>
                </c:pt>
                <c:pt idx="10">
                  <c:v>44109</c:v>
                </c:pt>
                <c:pt idx="11">
                  <c:v>43079</c:v>
                </c:pt>
                <c:pt idx="12">
                  <c:v>40504</c:v>
                </c:pt>
                <c:pt idx="13">
                  <c:v>45255</c:v>
                </c:pt>
                <c:pt idx="14">
                  <c:v>43537</c:v>
                </c:pt>
                <c:pt idx="15">
                  <c:v>61127</c:v>
                </c:pt>
                <c:pt idx="16">
                  <c:v>55593</c:v>
                </c:pt>
                <c:pt idx="17">
                  <c:v>52587</c:v>
                </c:pt>
                <c:pt idx="18">
                  <c:v>64877</c:v>
                </c:pt>
                <c:pt idx="19">
                  <c:v>66294</c:v>
                </c:pt>
                <c:pt idx="20">
                  <c:v>163149</c:v>
                </c:pt>
                <c:pt idx="21">
                  <c:v>70728</c:v>
                </c:pt>
                <c:pt idx="22">
                  <c:v>76033</c:v>
                </c:pt>
                <c:pt idx="23">
                  <c:v>84604</c:v>
                </c:pt>
                <c:pt idx="24">
                  <c:v>81118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25-4341-8F5C-792B1C83E79C}"/>
            </c:ext>
          </c:extLst>
        </c:ser>
        <c:ser>
          <c:idx val="2"/>
          <c:order val="5"/>
          <c:tx>
            <c:strRef>
              <c:f>グラフ!$P$126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グラフ!$Q$126:$AT$126</c:f>
              <c:numCache>
                <c:formatCode>#,##0,</c:formatCode>
                <c:ptCount val="25"/>
                <c:pt idx="0">
                  <c:v>1220354</c:v>
                </c:pt>
                <c:pt idx="1">
                  <c:v>1280404</c:v>
                </c:pt>
                <c:pt idx="2">
                  <c:v>999466</c:v>
                </c:pt>
                <c:pt idx="3">
                  <c:v>1175770</c:v>
                </c:pt>
                <c:pt idx="4">
                  <c:v>932141</c:v>
                </c:pt>
                <c:pt idx="5">
                  <c:v>652471</c:v>
                </c:pt>
                <c:pt idx="6">
                  <c:v>1086373</c:v>
                </c:pt>
                <c:pt idx="7">
                  <c:v>873795</c:v>
                </c:pt>
                <c:pt idx="8">
                  <c:v>930621</c:v>
                </c:pt>
                <c:pt idx="9">
                  <c:v>1092684</c:v>
                </c:pt>
                <c:pt idx="10">
                  <c:v>1061086</c:v>
                </c:pt>
                <c:pt idx="11">
                  <c:v>932126</c:v>
                </c:pt>
                <c:pt idx="12">
                  <c:v>753822</c:v>
                </c:pt>
                <c:pt idx="13">
                  <c:v>753478</c:v>
                </c:pt>
                <c:pt idx="14">
                  <c:v>972600</c:v>
                </c:pt>
                <c:pt idx="15">
                  <c:v>746395</c:v>
                </c:pt>
                <c:pt idx="16">
                  <c:v>656867</c:v>
                </c:pt>
                <c:pt idx="17">
                  <c:v>729944</c:v>
                </c:pt>
                <c:pt idx="18">
                  <c:v>632152</c:v>
                </c:pt>
                <c:pt idx="19">
                  <c:v>761143</c:v>
                </c:pt>
                <c:pt idx="20">
                  <c:v>968865</c:v>
                </c:pt>
                <c:pt idx="21">
                  <c:v>981854</c:v>
                </c:pt>
                <c:pt idx="22">
                  <c:v>947238</c:v>
                </c:pt>
                <c:pt idx="23">
                  <c:v>861787</c:v>
                </c:pt>
                <c:pt idx="24">
                  <c:v>1416156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25-4341-8F5C-792B1C83E79C}"/>
            </c:ext>
          </c:extLst>
        </c:ser>
        <c:ser>
          <c:idx val="3"/>
          <c:order val="6"/>
          <c:tx>
            <c:strRef>
              <c:f>グラフ!$P$127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グラフ!$Q$127:$AT$127</c:f>
              <c:numCache>
                <c:formatCode>#,##0,</c:formatCode>
                <c:ptCount val="25"/>
                <c:pt idx="0">
                  <c:v>765755</c:v>
                </c:pt>
                <c:pt idx="1">
                  <c:v>858213</c:v>
                </c:pt>
                <c:pt idx="2">
                  <c:v>1483732</c:v>
                </c:pt>
                <c:pt idx="3">
                  <c:v>1957521</c:v>
                </c:pt>
                <c:pt idx="4">
                  <c:v>1044949</c:v>
                </c:pt>
                <c:pt idx="5">
                  <c:v>1106255</c:v>
                </c:pt>
                <c:pt idx="6">
                  <c:v>905805</c:v>
                </c:pt>
                <c:pt idx="7">
                  <c:v>851536</c:v>
                </c:pt>
                <c:pt idx="8">
                  <c:v>1007052</c:v>
                </c:pt>
                <c:pt idx="9">
                  <c:v>783487</c:v>
                </c:pt>
                <c:pt idx="10">
                  <c:v>1204458</c:v>
                </c:pt>
                <c:pt idx="11">
                  <c:v>1895797</c:v>
                </c:pt>
                <c:pt idx="12">
                  <c:v>940665</c:v>
                </c:pt>
                <c:pt idx="13">
                  <c:v>818829</c:v>
                </c:pt>
                <c:pt idx="14">
                  <c:v>858778</c:v>
                </c:pt>
                <c:pt idx="15">
                  <c:v>1182135</c:v>
                </c:pt>
                <c:pt idx="16">
                  <c:v>899284</c:v>
                </c:pt>
                <c:pt idx="17">
                  <c:v>1052708</c:v>
                </c:pt>
                <c:pt idx="18">
                  <c:v>1165244</c:v>
                </c:pt>
                <c:pt idx="19">
                  <c:v>1204912</c:v>
                </c:pt>
                <c:pt idx="20">
                  <c:v>1418669</c:v>
                </c:pt>
                <c:pt idx="21">
                  <c:v>1080231</c:v>
                </c:pt>
                <c:pt idx="22">
                  <c:v>1269002</c:v>
                </c:pt>
                <c:pt idx="23">
                  <c:v>933045</c:v>
                </c:pt>
                <c:pt idx="24">
                  <c:v>940593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425-4341-8F5C-792B1C83E79C}"/>
            </c:ext>
          </c:extLst>
        </c:ser>
        <c:ser>
          <c:idx val="4"/>
          <c:order val="7"/>
          <c:tx>
            <c:strRef>
              <c:f>グラフ!$P$128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グラフ!$Q$128:$AT$128</c:f>
              <c:numCache>
                <c:formatCode>#,##0,</c:formatCode>
                <c:ptCount val="25"/>
                <c:pt idx="0">
                  <c:v>607235</c:v>
                </c:pt>
                <c:pt idx="1">
                  <c:v>853640</c:v>
                </c:pt>
                <c:pt idx="2">
                  <c:v>852978</c:v>
                </c:pt>
                <c:pt idx="3">
                  <c:v>887462</c:v>
                </c:pt>
                <c:pt idx="4">
                  <c:v>875790</c:v>
                </c:pt>
                <c:pt idx="5">
                  <c:v>817116</c:v>
                </c:pt>
                <c:pt idx="6">
                  <c:v>824418</c:v>
                </c:pt>
                <c:pt idx="7">
                  <c:v>837020</c:v>
                </c:pt>
                <c:pt idx="8">
                  <c:v>847233</c:v>
                </c:pt>
                <c:pt idx="9">
                  <c:v>1133021</c:v>
                </c:pt>
                <c:pt idx="10">
                  <c:v>344450</c:v>
                </c:pt>
                <c:pt idx="11">
                  <c:v>372783</c:v>
                </c:pt>
                <c:pt idx="12">
                  <c:v>389539</c:v>
                </c:pt>
                <c:pt idx="13">
                  <c:v>394844</c:v>
                </c:pt>
                <c:pt idx="14">
                  <c:v>389390</c:v>
                </c:pt>
                <c:pt idx="15">
                  <c:v>390285</c:v>
                </c:pt>
                <c:pt idx="16">
                  <c:v>411462</c:v>
                </c:pt>
                <c:pt idx="17">
                  <c:v>425429</c:v>
                </c:pt>
                <c:pt idx="18">
                  <c:v>480747</c:v>
                </c:pt>
                <c:pt idx="19">
                  <c:v>426462</c:v>
                </c:pt>
                <c:pt idx="20">
                  <c:v>488068</c:v>
                </c:pt>
                <c:pt idx="21">
                  <c:v>495537</c:v>
                </c:pt>
                <c:pt idx="22">
                  <c:v>561013</c:v>
                </c:pt>
                <c:pt idx="23">
                  <c:v>604712</c:v>
                </c:pt>
                <c:pt idx="24">
                  <c:v>604920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425-4341-8F5C-792B1C83E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0928"/>
        <c:axId val="37666816"/>
      </c:lineChart>
      <c:catAx>
        <c:axId val="37640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59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590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7793594306049824E-2"/>
              <c:y val="3.813038130381304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40448"/>
        <c:crosses val="autoZero"/>
        <c:crossBetween val="between"/>
      </c:valAx>
      <c:catAx>
        <c:axId val="37660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666816"/>
        <c:crosses val="autoZero"/>
        <c:auto val="0"/>
        <c:lblAlgn val="ctr"/>
        <c:lblOffset val="100"/>
        <c:noMultiLvlLbl val="0"/>
      </c:catAx>
      <c:valAx>
        <c:axId val="37666816"/>
        <c:scaling>
          <c:orientation val="minMax"/>
          <c:max val="300000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1171413079353103"/>
              <c:y val="3.690040137740442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6092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54092526690395"/>
          <c:y val="0.89511517640823746"/>
          <c:w val="0.77935966411671853"/>
          <c:h val="6.7774265596608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3043569553805785"/>
          <c:y val="8.6206896551724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616984704065108E-2"/>
          <c:y val="7.635474867473914E-2"/>
          <c:w val="0.8565225530271634"/>
          <c:h val="0.74487295652062957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グラフ!$P$89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グラフ!$R$81:$AT$81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グラフ!$R$89:$AT$89</c:f>
              <c:numCache>
                <c:formatCode>#,##0,</c:formatCode>
                <c:ptCount val="25"/>
                <c:pt idx="0">
                  <c:v>6052889</c:v>
                </c:pt>
                <c:pt idx="1">
                  <c:v>6795684</c:v>
                </c:pt>
                <c:pt idx="2">
                  <c:v>7091049</c:v>
                </c:pt>
                <c:pt idx="3">
                  <c:v>7564347</c:v>
                </c:pt>
                <c:pt idx="4">
                  <c:v>6736469</c:v>
                </c:pt>
                <c:pt idx="5">
                  <c:v>5972420</c:v>
                </c:pt>
                <c:pt idx="6">
                  <c:v>6244869</c:v>
                </c:pt>
                <c:pt idx="7">
                  <c:v>6134293</c:v>
                </c:pt>
                <c:pt idx="8">
                  <c:v>6381803</c:v>
                </c:pt>
                <c:pt idx="9">
                  <c:v>6937013</c:v>
                </c:pt>
                <c:pt idx="10">
                  <c:v>6511054</c:v>
                </c:pt>
                <c:pt idx="11">
                  <c:v>7247121</c:v>
                </c:pt>
                <c:pt idx="12">
                  <c:v>5946792</c:v>
                </c:pt>
                <c:pt idx="13">
                  <c:v>5792900</c:v>
                </c:pt>
                <c:pt idx="14">
                  <c:v>6746163</c:v>
                </c:pt>
                <c:pt idx="15">
                  <c:v>6734847</c:v>
                </c:pt>
                <c:pt idx="16">
                  <c:v>6453988</c:v>
                </c:pt>
                <c:pt idx="17">
                  <c:v>6731068</c:v>
                </c:pt>
                <c:pt idx="18">
                  <c:v>7128414</c:v>
                </c:pt>
                <c:pt idx="19">
                  <c:v>7319939</c:v>
                </c:pt>
                <c:pt idx="20">
                  <c:v>8863552</c:v>
                </c:pt>
                <c:pt idx="21">
                  <c:v>7840422</c:v>
                </c:pt>
                <c:pt idx="22">
                  <c:v>8155058</c:v>
                </c:pt>
                <c:pt idx="23">
                  <c:v>7590749</c:v>
                </c:pt>
                <c:pt idx="24">
                  <c:v>8191052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0-4F1E-8214-6D436FB4B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37594624"/>
        <c:axId val="37596544"/>
      </c:barChart>
      <c:lineChart>
        <c:grouping val="standard"/>
        <c:varyColors val="0"/>
        <c:ser>
          <c:idx val="1"/>
          <c:order val="0"/>
          <c:tx>
            <c:strRef>
              <c:f>グラフ!$P$82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グラフ!$R$81:$AT$81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グラフ!$R$82:$AT$82</c:f>
              <c:numCache>
                <c:formatCode>#,##0,</c:formatCode>
                <c:ptCount val="25"/>
                <c:pt idx="0">
                  <c:v>1432953</c:v>
                </c:pt>
                <c:pt idx="1">
                  <c:v>1517571</c:v>
                </c:pt>
                <c:pt idx="2">
                  <c:v>1557024</c:v>
                </c:pt>
                <c:pt idx="3">
                  <c:v>1589983</c:v>
                </c:pt>
                <c:pt idx="4">
                  <c:v>1582101</c:v>
                </c:pt>
                <c:pt idx="5">
                  <c:v>1584676</c:v>
                </c:pt>
                <c:pt idx="6">
                  <c:v>1565916</c:v>
                </c:pt>
                <c:pt idx="7">
                  <c:v>1519003</c:v>
                </c:pt>
                <c:pt idx="8">
                  <c:v>1527449</c:v>
                </c:pt>
                <c:pt idx="9">
                  <c:v>1552180</c:v>
                </c:pt>
                <c:pt idx="10">
                  <c:v>1545555</c:v>
                </c:pt>
                <c:pt idx="11">
                  <c:v>1545247</c:v>
                </c:pt>
                <c:pt idx="12">
                  <c:v>1596563</c:v>
                </c:pt>
                <c:pt idx="13">
                  <c:v>1545937</c:v>
                </c:pt>
                <c:pt idx="14">
                  <c:v>1527732</c:v>
                </c:pt>
                <c:pt idx="15">
                  <c:v>1603086</c:v>
                </c:pt>
                <c:pt idx="16">
                  <c:v>1569639</c:v>
                </c:pt>
                <c:pt idx="17">
                  <c:v>1473662</c:v>
                </c:pt>
                <c:pt idx="18">
                  <c:v>1392688</c:v>
                </c:pt>
                <c:pt idx="19">
                  <c:v>1469687</c:v>
                </c:pt>
                <c:pt idx="20">
                  <c:v>1468032</c:v>
                </c:pt>
                <c:pt idx="21">
                  <c:v>1480267</c:v>
                </c:pt>
                <c:pt idx="22">
                  <c:v>1479639</c:v>
                </c:pt>
                <c:pt idx="23">
                  <c:v>1484780</c:v>
                </c:pt>
                <c:pt idx="24">
                  <c:v>1521271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80-4F1E-8214-6D436FB4BFEA}"/>
            </c:ext>
          </c:extLst>
        </c:ser>
        <c:ser>
          <c:idx val="0"/>
          <c:order val="1"/>
          <c:tx>
            <c:strRef>
              <c:f>グラフ!$P$83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グラフ!$R$81:$AT$81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グラフ!$R$83:$AT$83</c:f>
              <c:numCache>
                <c:formatCode>#,##0,</c:formatCode>
                <c:ptCount val="25"/>
                <c:pt idx="0">
                  <c:v>140534</c:v>
                </c:pt>
                <c:pt idx="1">
                  <c:v>158614</c:v>
                </c:pt>
                <c:pt idx="2">
                  <c:v>251915</c:v>
                </c:pt>
                <c:pt idx="3">
                  <c:v>111434</c:v>
                </c:pt>
                <c:pt idx="4">
                  <c:v>118118</c:v>
                </c:pt>
                <c:pt idx="5">
                  <c:v>130274</c:v>
                </c:pt>
                <c:pt idx="6">
                  <c:v>160352</c:v>
                </c:pt>
                <c:pt idx="7">
                  <c:v>179127</c:v>
                </c:pt>
                <c:pt idx="8">
                  <c:v>333083</c:v>
                </c:pt>
                <c:pt idx="9">
                  <c:v>404012</c:v>
                </c:pt>
                <c:pt idx="10">
                  <c:v>420993</c:v>
                </c:pt>
                <c:pt idx="11">
                  <c:v>449293</c:v>
                </c:pt>
                <c:pt idx="12">
                  <c:v>493707</c:v>
                </c:pt>
                <c:pt idx="13">
                  <c:v>566273</c:v>
                </c:pt>
                <c:pt idx="14">
                  <c:v>633066</c:v>
                </c:pt>
                <c:pt idx="15">
                  <c:v>938581</c:v>
                </c:pt>
                <c:pt idx="16">
                  <c:v>1018851</c:v>
                </c:pt>
                <c:pt idx="17">
                  <c:v>1103668</c:v>
                </c:pt>
                <c:pt idx="18">
                  <c:v>1124210</c:v>
                </c:pt>
                <c:pt idx="19">
                  <c:v>1255088</c:v>
                </c:pt>
                <c:pt idx="20">
                  <c:v>1285536</c:v>
                </c:pt>
                <c:pt idx="21">
                  <c:v>1400969</c:v>
                </c:pt>
                <c:pt idx="22">
                  <c:v>1444834</c:v>
                </c:pt>
                <c:pt idx="23">
                  <c:v>1503622</c:v>
                </c:pt>
                <c:pt idx="24">
                  <c:v>1613356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80-4F1E-8214-6D436FB4BFEA}"/>
            </c:ext>
          </c:extLst>
        </c:ser>
        <c:ser>
          <c:idx val="6"/>
          <c:order val="2"/>
          <c:tx>
            <c:strRef>
              <c:f>グラフ!$P$84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グラフ!$R$81:$AT$81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グラフ!$R$84:$AT$84</c:f>
              <c:numCache>
                <c:formatCode>#,##0,</c:formatCode>
                <c:ptCount val="25"/>
                <c:pt idx="0">
                  <c:v>607235</c:v>
                </c:pt>
                <c:pt idx="1">
                  <c:v>853640</c:v>
                </c:pt>
                <c:pt idx="2">
                  <c:v>852978</c:v>
                </c:pt>
                <c:pt idx="3">
                  <c:v>887462</c:v>
                </c:pt>
                <c:pt idx="4">
                  <c:v>875790</c:v>
                </c:pt>
                <c:pt idx="5">
                  <c:v>817116</c:v>
                </c:pt>
                <c:pt idx="6">
                  <c:v>824418</c:v>
                </c:pt>
                <c:pt idx="7">
                  <c:v>837020</c:v>
                </c:pt>
                <c:pt idx="8">
                  <c:v>847233</c:v>
                </c:pt>
                <c:pt idx="9">
                  <c:v>1133021</c:v>
                </c:pt>
                <c:pt idx="10">
                  <c:v>344450</c:v>
                </c:pt>
                <c:pt idx="11">
                  <c:v>372783</c:v>
                </c:pt>
                <c:pt idx="12">
                  <c:v>389539</c:v>
                </c:pt>
                <c:pt idx="13">
                  <c:v>394844</c:v>
                </c:pt>
                <c:pt idx="14">
                  <c:v>389390</c:v>
                </c:pt>
                <c:pt idx="15">
                  <c:v>390285</c:v>
                </c:pt>
                <c:pt idx="16">
                  <c:v>411462</c:v>
                </c:pt>
                <c:pt idx="17">
                  <c:v>425429</c:v>
                </c:pt>
                <c:pt idx="18">
                  <c:v>480747</c:v>
                </c:pt>
                <c:pt idx="19">
                  <c:v>426462</c:v>
                </c:pt>
                <c:pt idx="20">
                  <c:v>488068</c:v>
                </c:pt>
                <c:pt idx="21">
                  <c:v>495537</c:v>
                </c:pt>
                <c:pt idx="22">
                  <c:v>561013</c:v>
                </c:pt>
                <c:pt idx="23">
                  <c:v>604712</c:v>
                </c:pt>
                <c:pt idx="24">
                  <c:v>604920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80-4F1E-8214-6D436FB4BFEA}"/>
            </c:ext>
          </c:extLst>
        </c:ser>
        <c:ser>
          <c:idx val="7"/>
          <c:order val="3"/>
          <c:tx>
            <c:strRef>
              <c:f>グラフ!$P$85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グラフ!$R$81:$AT$81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グラフ!$R$85:$AT$85</c:f>
              <c:numCache>
                <c:formatCode>#,##0,</c:formatCode>
                <c:ptCount val="25"/>
                <c:pt idx="0">
                  <c:v>822097</c:v>
                </c:pt>
                <c:pt idx="1">
                  <c:v>893943</c:v>
                </c:pt>
                <c:pt idx="2">
                  <c:v>817590</c:v>
                </c:pt>
                <c:pt idx="3">
                  <c:v>945785</c:v>
                </c:pt>
                <c:pt idx="4">
                  <c:v>1016197</c:v>
                </c:pt>
                <c:pt idx="5">
                  <c:v>818232</c:v>
                </c:pt>
                <c:pt idx="6">
                  <c:v>840668</c:v>
                </c:pt>
                <c:pt idx="7">
                  <c:v>878284</c:v>
                </c:pt>
                <c:pt idx="8">
                  <c:v>861852</c:v>
                </c:pt>
                <c:pt idx="9">
                  <c:v>1054170</c:v>
                </c:pt>
                <c:pt idx="10">
                  <c:v>1132426</c:v>
                </c:pt>
                <c:pt idx="11">
                  <c:v>1093992</c:v>
                </c:pt>
                <c:pt idx="12">
                  <c:v>1080786</c:v>
                </c:pt>
                <c:pt idx="13">
                  <c:v>1055396</c:v>
                </c:pt>
                <c:pt idx="14">
                  <c:v>1059650</c:v>
                </c:pt>
                <c:pt idx="15">
                  <c:v>1075232</c:v>
                </c:pt>
                <c:pt idx="16">
                  <c:v>1171967</c:v>
                </c:pt>
                <c:pt idx="17">
                  <c:v>1163965</c:v>
                </c:pt>
                <c:pt idx="18">
                  <c:v>1114186</c:v>
                </c:pt>
                <c:pt idx="19">
                  <c:v>1234494</c:v>
                </c:pt>
                <c:pt idx="20">
                  <c:v>1290012</c:v>
                </c:pt>
                <c:pt idx="21">
                  <c:v>1352882</c:v>
                </c:pt>
                <c:pt idx="22">
                  <c:v>1360206</c:v>
                </c:pt>
                <c:pt idx="23">
                  <c:v>1352147</c:v>
                </c:pt>
                <c:pt idx="24">
                  <c:v>1319612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80-4F1E-8214-6D436FB4BFEA}"/>
            </c:ext>
          </c:extLst>
        </c:ser>
        <c:ser>
          <c:idx val="2"/>
          <c:order val="4"/>
          <c:tx>
            <c:strRef>
              <c:f>グラフ!$P$86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グラフ!$R$81:$AT$81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グラフ!$R$86:$AT$86</c:f>
              <c:numCache>
                <c:formatCode>#,##0,</c:formatCode>
                <c:ptCount val="25"/>
                <c:pt idx="0">
                  <c:v>66587</c:v>
                </c:pt>
                <c:pt idx="1">
                  <c:v>57357</c:v>
                </c:pt>
                <c:pt idx="2">
                  <c:v>102226</c:v>
                </c:pt>
                <c:pt idx="3">
                  <c:v>103813</c:v>
                </c:pt>
                <c:pt idx="4">
                  <c:v>136422</c:v>
                </c:pt>
                <c:pt idx="5">
                  <c:v>104347</c:v>
                </c:pt>
                <c:pt idx="6">
                  <c:v>84753</c:v>
                </c:pt>
                <c:pt idx="7">
                  <c:v>64660</c:v>
                </c:pt>
                <c:pt idx="8">
                  <c:v>74186</c:v>
                </c:pt>
                <c:pt idx="9">
                  <c:v>66089</c:v>
                </c:pt>
                <c:pt idx="10">
                  <c:v>63280</c:v>
                </c:pt>
                <c:pt idx="11">
                  <c:v>51200</c:v>
                </c:pt>
                <c:pt idx="12">
                  <c:v>43332</c:v>
                </c:pt>
                <c:pt idx="13">
                  <c:v>49303</c:v>
                </c:pt>
                <c:pt idx="14">
                  <c:v>46999</c:v>
                </c:pt>
                <c:pt idx="15">
                  <c:v>51521</c:v>
                </c:pt>
                <c:pt idx="16">
                  <c:v>56903</c:v>
                </c:pt>
                <c:pt idx="17">
                  <c:v>61079</c:v>
                </c:pt>
                <c:pt idx="18">
                  <c:v>55613</c:v>
                </c:pt>
                <c:pt idx="19">
                  <c:v>49511</c:v>
                </c:pt>
                <c:pt idx="20">
                  <c:v>51956</c:v>
                </c:pt>
                <c:pt idx="21">
                  <c:v>57645</c:v>
                </c:pt>
                <c:pt idx="22">
                  <c:v>70199</c:v>
                </c:pt>
                <c:pt idx="23">
                  <c:v>78526</c:v>
                </c:pt>
                <c:pt idx="24">
                  <c:v>59758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80-4F1E-8214-6D436FB4BFEA}"/>
            </c:ext>
          </c:extLst>
        </c:ser>
        <c:ser>
          <c:idx val="3"/>
          <c:order val="5"/>
          <c:tx>
            <c:strRef>
              <c:f>グラフ!$P$87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グラフ!$R$81:$AT$81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グラフ!$R$87:$AT$87</c:f>
              <c:numCache>
                <c:formatCode>#,##0,</c:formatCode>
                <c:ptCount val="25"/>
                <c:pt idx="0">
                  <c:v>25871</c:v>
                </c:pt>
                <c:pt idx="1">
                  <c:v>24651</c:v>
                </c:pt>
                <c:pt idx="2">
                  <c:v>42931</c:v>
                </c:pt>
                <c:pt idx="3">
                  <c:v>40220</c:v>
                </c:pt>
                <c:pt idx="4">
                  <c:v>40256</c:v>
                </c:pt>
                <c:pt idx="5">
                  <c:v>44698</c:v>
                </c:pt>
                <c:pt idx="6">
                  <c:v>24118</c:v>
                </c:pt>
                <c:pt idx="7">
                  <c:v>120932</c:v>
                </c:pt>
                <c:pt idx="8">
                  <c:v>13162</c:v>
                </c:pt>
                <c:pt idx="9">
                  <c:v>7132</c:v>
                </c:pt>
                <c:pt idx="10">
                  <c:v>4322</c:v>
                </c:pt>
                <c:pt idx="11">
                  <c:v>2180</c:v>
                </c:pt>
                <c:pt idx="12">
                  <c:v>2280</c:v>
                </c:pt>
                <c:pt idx="13">
                  <c:v>5710</c:v>
                </c:pt>
                <c:pt idx="14">
                  <c:v>4690</c:v>
                </c:pt>
                <c:pt idx="15">
                  <c:v>8510</c:v>
                </c:pt>
                <c:pt idx="16">
                  <c:v>6670</c:v>
                </c:pt>
                <c:pt idx="17">
                  <c:v>5920</c:v>
                </c:pt>
                <c:pt idx="18">
                  <c:v>5150</c:v>
                </c:pt>
                <c:pt idx="19">
                  <c:v>6120</c:v>
                </c:pt>
                <c:pt idx="20">
                  <c:v>6410</c:v>
                </c:pt>
                <c:pt idx="21">
                  <c:v>6590</c:v>
                </c:pt>
                <c:pt idx="22">
                  <c:v>11040</c:v>
                </c:pt>
                <c:pt idx="23">
                  <c:v>11185</c:v>
                </c:pt>
                <c:pt idx="24">
                  <c:v>11235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80-4F1E-8214-6D436FB4BFEA}"/>
            </c:ext>
          </c:extLst>
        </c:ser>
        <c:ser>
          <c:idx val="4"/>
          <c:order val="6"/>
          <c:tx>
            <c:strRef>
              <c:f>グラフ!$P$88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グラフ!$R$81:$AT$81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９７(H9）</c:v>
                </c:pt>
                <c:pt idx="3">
                  <c:v>９８(H10）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グラフ!$R$88:$AT$88</c:f>
              <c:numCache>
                <c:formatCode>#,##0,</c:formatCode>
                <c:ptCount val="25"/>
                <c:pt idx="0">
                  <c:v>1324404</c:v>
                </c:pt>
                <c:pt idx="1">
                  <c:v>1626120</c:v>
                </c:pt>
                <c:pt idx="2">
                  <c:v>1899079</c:v>
                </c:pt>
                <c:pt idx="3">
                  <c:v>2363086</c:v>
                </c:pt>
                <c:pt idx="4">
                  <c:v>1057734</c:v>
                </c:pt>
                <c:pt idx="5">
                  <c:v>737548</c:v>
                </c:pt>
                <c:pt idx="6">
                  <c:v>1012050</c:v>
                </c:pt>
                <c:pt idx="7">
                  <c:v>816130</c:v>
                </c:pt>
                <c:pt idx="8">
                  <c:v>677424</c:v>
                </c:pt>
                <c:pt idx="9">
                  <c:v>1055952</c:v>
                </c:pt>
                <c:pt idx="10">
                  <c:v>1231113</c:v>
                </c:pt>
                <c:pt idx="11">
                  <c:v>1761515</c:v>
                </c:pt>
                <c:pt idx="12">
                  <c:v>547211</c:v>
                </c:pt>
                <c:pt idx="13">
                  <c:v>423934</c:v>
                </c:pt>
                <c:pt idx="14">
                  <c:v>846594</c:v>
                </c:pt>
                <c:pt idx="15">
                  <c:v>672241</c:v>
                </c:pt>
                <c:pt idx="16">
                  <c:v>491617</c:v>
                </c:pt>
                <c:pt idx="17">
                  <c:v>829331</c:v>
                </c:pt>
                <c:pt idx="18">
                  <c:v>928323</c:v>
                </c:pt>
                <c:pt idx="19">
                  <c:v>1123031</c:v>
                </c:pt>
                <c:pt idx="20">
                  <c:v>1792967</c:v>
                </c:pt>
                <c:pt idx="21">
                  <c:v>987842</c:v>
                </c:pt>
                <c:pt idx="22">
                  <c:v>1070432</c:v>
                </c:pt>
                <c:pt idx="23">
                  <c:v>480335</c:v>
                </c:pt>
                <c:pt idx="24">
                  <c:v>1009083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280-4F1E-8214-6D436FB4B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88128"/>
        <c:axId val="37489664"/>
      </c:lineChart>
      <c:catAx>
        <c:axId val="37594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96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5965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1304347826086966E-2"/>
              <c:y val="3.94088669950738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94624"/>
        <c:crosses val="autoZero"/>
        <c:crossBetween val="between"/>
      </c:valAx>
      <c:catAx>
        <c:axId val="37488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489664"/>
        <c:crosses val="autoZero"/>
        <c:auto val="0"/>
        <c:lblAlgn val="ctr"/>
        <c:lblOffset val="100"/>
        <c:noMultiLvlLbl val="0"/>
      </c:catAx>
      <c:valAx>
        <c:axId val="37489664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174118452584734"/>
              <c:y val="3.448275862068965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8812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86979344973184E-2"/>
          <c:y val="0.90699760078612535"/>
          <c:w val="0.86087184754079682"/>
          <c:h val="7.94565716765145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38545847843621"/>
          <c:y val="8.536585365853660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410245594300702E-2"/>
          <c:y val="0.1012196176724055"/>
          <c:w val="0.85515677727784023"/>
          <c:h val="0.75305669664220132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グラフ!$P$46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グラフ!$Q$42:$AT$42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９７（H9）</c:v>
                </c:pt>
                <c:pt idx="3">
                  <c:v>９８(H10)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グラフ!$Q$46:$AT$46</c:f>
              <c:numCache>
                <c:formatCode>#,##0,</c:formatCode>
                <c:ptCount val="25"/>
                <c:pt idx="0">
                  <c:v>3537735</c:v>
                </c:pt>
                <c:pt idx="1">
                  <c:v>3591768</c:v>
                </c:pt>
                <c:pt idx="2">
                  <c:v>3906081</c:v>
                </c:pt>
                <c:pt idx="3">
                  <c:v>3659666</c:v>
                </c:pt>
                <c:pt idx="4">
                  <c:v>3788178</c:v>
                </c:pt>
                <c:pt idx="5">
                  <c:v>3754575</c:v>
                </c:pt>
                <c:pt idx="6">
                  <c:v>3801619</c:v>
                </c:pt>
                <c:pt idx="7">
                  <c:v>3761503</c:v>
                </c:pt>
                <c:pt idx="8">
                  <c:v>3566194</c:v>
                </c:pt>
                <c:pt idx="9">
                  <c:v>3571350</c:v>
                </c:pt>
                <c:pt idx="10">
                  <c:v>3513272</c:v>
                </c:pt>
                <c:pt idx="11">
                  <c:v>3796165</c:v>
                </c:pt>
                <c:pt idx="12">
                  <c:v>4025302</c:v>
                </c:pt>
                <c:pt idx="13">
                  <c:v>4066594</c:v>
                </c:pt>
                <c:pt idx="14">
                  <c:v>3772245</c:v>
                </c:pt>
                <c:pt idx="15">
                  <c:v>3886212</c:v>
                </c:pt>
                <c:pt idx="16">
                  <c:v>3779553</c:v>
                </c:pt>
                <c:pt idx="17">
                  <c:v>3742649</c:v>
                </c:pt>
                <c:pt idx="18">
                  <c:v>3624067</c:v>
                </c:pt>
                <c:pt idx="19">
                  <c:v>3671264</c:v>
                </c:pt>
                <c:pt idx="20">
                  <c:v>3684577</c:v>
                </c:pt>
                <c:pt idx="21">
                  <c:v>3669785</c:v>
                </c:pt>
                <c:pt idx="22">
                  <c:v>3693805</c:v>
                </c:pt>
                <c:pt idx="23">
                  <c:v>3743691</c:v>
                </c:pt>
                <c:pt idx="24">
                  <c:v>3715912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F-4D0F-9581-2E6D18C96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37452416"/>
        <c:axId val="37475072"/>
      </c:barChart>
      <c:lineChart>
        <c:grouping val="standard"/>
        <c:varyColors val="0"/>
        <c:ser>
          <c:idx val="1"/>
          <c:order val="0"/>
          <c:tx>
            <c:strRef>
              <c:f>グラフ!$P$43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９７（H9）</c:v>
                </c:pt>
                <c:pt idx="3">
                  <c:v>９８(H10)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グラフ!$Q$43:$AT$43</c:f>
              <c:numCache>
                <c:formatCode>#,##0,</c:formatCode>
                <c:ptCount val="25"/>
                <c:pt idx="0">
                  <c:v>1695366</c:v>
                </c:pt>
                <c:pt idx="1">
                  <c:v>1688074</c:v>
                </c:pt>
                <c:pt idx="2">
                  <c:v>1831704</c:v>
                </c:pt>
                <c:pt idx="3">
                  <c:v>1642848</c:v>
                </c:pt>
                <c:pt idx="4">
                  <c:v>1674223</c:v>
                </c:pt>
                <c:pt idx="5">
                  <c:v>1616800</c:v>
                </c:pt>
                <c:pt idx="6">
                  <c:v>1645634</c:v>
                </c:pt>
                <c:pt idx="7">
                  <c:v>1598268</c:v>
                </c:pt>
                <c:pt idx="8">
                  <c:v>1510369</c:v>
                </c:pt>
                <c:pt idx="9">
                  <c:v>1527005</c:v>
                </c:pt>
                <c:pt idx="10">
                  <c:v>1497865</c:v>
                </c:pt>
                <c:pt idx="11">
                  <c:v>1798212</c:v>
                </c:pt>
                <c:pt idx="12">
                  <c:v>2043812</c:v>
                </c:pt>
                <c:pt idx="13">
                  <c:v>2074063</c:v>
                </c:pt>
                <c:pt idx="14">
                  <c:v>1877667</c:v>
                </c:pt>
                <c:pt idx="15">
                  <c:v>1985762</c:v>
                </c:pt>
                <c:pt idx="16">
                  <c:v>1885589</c:v>
                </c:pt>
                <c:pt idx="17">
                  <c:v>1932390</c:v>
                </c:pt>
                <c:pt idx="18">
                  <c:v>1766186</c:v>
                </c:pt>
                <c:pt idx="19">
                  <c:v>1794341</c:v>
                </c:pt>
                <c:pt idx="20">
                  <c:v>1813962</c:v>
                </c:pt>
                <c:pt idx="21">
                  <c:v>1724668</c:v>
                </c:pt>
                <c:pt idx="22">
                  <c:v>1709188</c:v>
                </c:pt>
                <c:pt idx="23">
                  <c:v>1768273</c:v>
                </c:pt>
                <c:pt idx="24">
                  <c:v>1731529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DF-4D0F-9581-2E6D18C960DE}"/>
            </c:ext>
          </c:extLst>
        </c:ser>
        <c:ser>
          <c:idx val="0"/>
          <c:order val="1"/>
          <c:tx>
            <c:strRef>
              <c:f>グラフ!$P$44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９７（H9）</c:v>
                </c:pt>
                <c:pt idx="3">
                  <c:v>９８(H10)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グラフ!$Q$44:$AT$44</c:f>
              <c:numCache>
                <c:formatCode>#,##0,</c:formatCode>
                <c:ptCount val="25"/>
                <c:pt idx="0">
                  <c:v>1714335</c:v>
                </c:pt>
                <c:pt idx="1">
                  <c:v>1763030</c:v>
                </c:pt>
                <c:pt idx="2">
                  <c:v>1773655</c:v>
                </c:pt>
                <c:pt idx="3">
                  <c:v>1836838</c:v>
                </c:pt>
                <c:pt idx="4">
                  <c:v>1921799</c:v>
                </c:pt>
                <c:pt idx="5">
                  <c:v>1957676</c:v>
                </c:pt>
                <c:pt idx="6">
                  <c:v>1974602</c:v>
                </c:pt>
                <c:pt idx="7">
                  <c:v>1983515</c:v>
                </c:pt>
                <c:pt idx="8">
                  <c:v>1869466</c:v>
                </c:pt>
                <c:pt idx="9">
                  <c:v>1854324</c:v>
                </c:pt>
                <c:pt idx="10">
                  <c:v>1817712</c:v>
                </c:pt>
                <c:pt idx="11">
                  <c:v>1795775</c:v>
                </c:pt>
                <c:pt idx="12">
                  <c:v>1781124</c:v>
                </c:pt>
                <c:pt idx="13">
                  <c:v>1797295</c:v>
                </c:pt>
                <c:pt idx="14">
                  <c:v>1719686</c:v>
                </c:pt>
                <c:pt idx="15">
                  <c:v>1728490</c:v>
                </c:pt>
                <c:pt idx="16">
                  <c:v>1705041</c:v>
                </c:pt>
                <c:pt idx="17">
                  <c:v>1620585</c:v>
                </c:pt>
                <c:pt idx="18">
                  <c:v>1648701</c:v>
                </c:pt>
                <c:pt idx="19">
                  <c:v>1672663</c:v>
                </c:pt>
                <c:pt idx="20">
                  <c:v>1665271</c:v>
                </c:pt>
                <c:pt idx="21">
                  <c:v>1732210</c:v>
                </c:pt>
                <c:pt idx="22">
                  <c:v>1768366</c:v>
                </c:pt>
                <c:pt idx="23">
                  <c:v>1760444</c:v>
                </c:pt>
                <c:pt idx="24">
                  <c:v>1766521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DF-4D0F-9581-2E6D18C960DE}"/>
            </c:ext>
          </c:extLst>
        </c:ser>
        <c:ser>
          <c:idx val="2"/>
          <c:order val="2"/>
          <c:tx>
            <c:strRef>
              <c:f>グラフ!$P$45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5"/>
                <c:pt idx="0">
                  <c:v>９５（H7）</c:v>
                </c:pt>
                <c:pt idx="1">
                  <c:v>９６（H8）</c:v>
                </c:pt>
                <c:pt idx="2">
                  <c:v>９７（H9）</c:v>
                </c:pt>
                <c:pt idx="3">
                  <c:v>９８(H10)</c:v>
                </c:pt>
                <c:pt idx="4">
                  <c:v>９９(H11)</c:v>
                </c:pt>
                <c:pt idx="5">
                  <c:v>００(H12)</c:v>
                </c:pt>
                <c:pt idx="6">
                  <c:v>０１(H13)</c:v>
                </c:pt>
                <c:pt idx="7">
                  <c:v>０２(H14)</c:v>
                </c:pt>
                <c:pt idx="8">
                  <c:v>０３(H15)</c:v>
                </c:pt>
                <c:pt idx="9">
                  <c:v>０４(H16)</c:v>
                </c:pt>
                <c:pt idx="10">
                  <c:v>０５(H17)</c:v>
                </c:pt>
                <c:pt idx="11">
                  <c:v>０６(H18)</c:v>
                </c:pt>
                <c:pt idx="12">
                  <c:v>０７(H19)</c:v>
                </c:pt>
                <c:pt idx="13">
                  <c:v>０８(H20)</c:v>
                </c:pt>
                <c:pt idx="14">
                  <c:v>０９(H21)</c:v>
                </c:pt>
                <c:pt idx="15">
                  <c:v>１０(H22)</c:v>
                </c:pt>
                <c:pt idx="16">
                  <c:v>１１(H23)</c:v>
                </c:pt>
                <c:pt idx="17">
                  <c:v>１２(H24)</c:v>
                </c:pt>
                <c:pt idx="18">
                  <c:v>１３(H25)</c:v>
                </c:pt>
                <c:pt idx="19">
                  <c:v>１４(H26)</c:v>
                </c:pt>
                <c:pt idx="20">
                  <c:v>１５(H27)</c:v>
                </c:pt>
                <c:pt idx="21">
                  <c:v>１６(H28)</c:v>
                </c:pt>
                <c:pt idx="22">
                  <c:v>１７(H29)</c:v>
                </c:pt>
                <c:pt idx="23">
                  <c:v>１８(H30)</c:v>
                </c:pt>
                <c:pt idx="24">
                  <c:v>１９(R1)</c:v>
                </c:pt>
              </c:strCache>
            </c:strRef>
          </c:cat>
          <c:val>
            <c:numRef>
              <c:f>グラフ!$Q$45:$AT$45</c:f>
              <c:numCache>
                <c:formatCode>#,##0,</c:formatCode>
                <c:ptCount val="25"/>
                <c:pt idx="0">
                  <c:v>104881</c:v>
                </c:pt>
                <c:pt idx="1">
                  <c:v>107833</c:v>
                </c:pt>
                <c:pt idx="2">
                  <c:v>131868</c:v>
                </c:pt>
                <c:pt idx="3">
                  <c:v>137616</c:v>
                </c:pt>
                <c:pt idx="4">
                  <c:v>150993</c:v>
                </c:pt>
                <c:pt idx="5">
                  <c:v>157302</c:v>
                </c:pt>
                <c:pt idx="6">
                  <c:v>157143</c:v>
                </c:pt>
                <c:pt idx="7">
                  <c:v>154669</c:v>
                </c:pt>
                <c:pt idx="8">
                  <c:v>160444</c:v>
                </c:pt>
                <c:pt idx="9">
                  <c:v>162370</c:v>
                </c:pt>
                <c:pt idx="10">
                  <c:v>168580</c:v>
                </c:pt>
                <c:pt idx="11">
                  <c:v>172044</c:v>
                </c:pt>
                <c:pt idx="12">
                  <c:v>167577</c:v>
                </c:pt>
                <c:pt idx="13">
                  <c:v>160928</c:v>
                </c:pt>
                <c:pt idx="14">
                  <c:v>139363</c:v>
                </c:pt>
                <c:pt idx="15">
                  <c:v>134997</c:v>
                </c:pt>
                <c:pt idx="16">
                  <c:v>151061</c:v>
                </c:pt>
                <c:pt idx="17">
                  <c:v>150659</c:v>
                </c:pt>
                <c:pt idx="18">
                  <c:v>169006</c:v>
                </c:pt>
                <c:pt idx="19">
                  <c:v>161965</c:v>
                </c:pt>
                <c:pt idx="20">
                  <c:v>161673</c:v>
                </c:pt>
                <c:pt idx="21">
                  <c:v>160697</c:v>
                </c:pt>
                <c:pt idx="22">
                  <c:v>161417</c:v>
                </c:pt>
                <c:pt idx="23">
                  <c:v>158346</c:v>
                </c:pt>
                <c:pt idx="24">
                  <c:v>158831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DF-4D0F-9581-2E6D18C96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6992"/>
        <c:axId val="37482880"/>
      </c:lineChart>
      <c:catAx>
        <c:axId val="37452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75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475072"/>
        <c:scaling>
          <c:orientation val="minMax"/>
          <c:max val="4099999.999999999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7761989342806397E-2"/>
              <c:y val="6.0975609756097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52416"/>
        <c:crosses val="autoZero"/>
        <c:crossBetween val="between"/>
      </c:valAx>
      <c:catAx>
        <c:axId val="37476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482880"/>
        <c:crosses val="autoZero"/>
        <c:auto val="0"/>
        <c:lblAlgn val="ctr"/>
        <c:lblOffset val="100"/>
        <c:noMultiLvlLbl val="0"/>
      </c:catAx>
      <c:valAx>
        <c:axId val="37482880"/>
        <c:scaling>
          <c:orientation val="minMax"/>
          <c:max val="22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191876104296892"/>
              <c:y val="5.85365853658536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7699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02395013123358"/>
          <c:y val="0.93691543046069514"/>
          <c:w val="0.78355291526059245"/>
          <c:h val="4.72319758372744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2</xdr:row>
      <xdr:rowOff>0</xdr:rowOff>
    </xdr:from>
    <xdr:to>
      <xdr:col>13</xdr:col>
      <xdr:colOff>416560</xdr:colOff>
      <xdr:row>38</xdr:row>
      <xdr:rowOff>76200</xdr:rowOff>
    </xdr:to>
    <xdr:graphicFrame macro="">
      <xdr:nvGraphicFramePr>
        <xdr:cNvPr id="4130" name="Chart 4">
          <a:extLst>
            <a:ext uri="{FF2B5EF4-FFF2-40B4-BE49-F238E27FC236}">
              <a16:creationId xmlns:a16="http://schemas.microsoft.com/office/drawing/2014/main" id="{00000000-0008-0000-0500-00002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197</xdr:row>
      <xdr:rowOff>0</xdr:rowOff>
    </xdr:from>
    <xdr:to>
      <xdr:col>13</xdr:col>
      <xdr:colOff>487680</xdr:colOff>
      <xdr:row>233</xdr:row>
      <xdr:rowOff>22412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4D121709-1815-4D08-AC56-DDD466F73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111760</xdr:colOff>
      <xdr:row>158</xdr:row>
      <xdr:rowOff>0</xdr:rowOff>
    </xdr:from>
    <xdr:to>
      <xdr:col>13</xdr:col>
      <xdr:colOff>447040</xdr:colOff>
      <xdr:row>194</xdr:row>
      <xdr:rowOff>121920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0B0E9030-0E49-40C3-A3AC-3F330382AD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91440</xdr:colOff>
      <xdr:row>119</xdr:row>
      <xdr:rowOff>0</xdr:rowOff>
    </xdr:from>
    <xdr:to>
      <xdr:col>13</xdr:col>
      <xdr:colOff>386080</xdr:colOff>
      <xdr:row>155</xdr:row>
      <xdr:rowOff>0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9C0CA124-3BFE-4358-82F8-A57F5BE9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162560</xdr:colOff>
      <xdr:row>80</xdr:row>
      <xdr:rowOff>0</xdr:rowOff>
    </xdr:from>
    <xdr:to>
      <xdr:col>13</xdr:col>
      <xdr:colOff>467360</xdr:colOff>
      <xdr:row>116</xdr:row>
      <xdr:rowOff>50800</xdr:rowOff>
    </xdr:to>
    <xdr:graphicFrame macro="">
      <xdr:nvGraphicFramePr>
        <xdr:cNvPr id="15" name="Chart 7">
          <a:extLst>
            <a:ext uri="{FF2B5EF4-FFF2-40B4-BE49-F238E27FC236}">
              <a16:creationId xmlns:a16="http://schemas.microsoft.com/office/drawing/2014/main" id="{D77035EC-07DF-47F3-B9F1-FE4E3906A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111760</xdr:colOff>
      <xdr:row>41</xdr:row>
      <xdr:rowOff>0</xdr:rowOff>
    </xdr:from>
    <xdr:to>
      <xdr:col>13</xdr:col>
      <xdr:colOff>457200</xdr:colOff>
      <xdr:row>77</xdr:row>
      <xdr:rowOff>10160</xdr:rowOff>
    </xdr:to>
    <xdr:graphicFrame macro="">
      <xdr:nvGraphicFramePr>
        <xdr:cNvPr id="17" name="Chart 5">
          <a:extLst>
            <a:ext uri="{FF2B5EF4-FFF2-40B4-BE49-F238E27FC236}">
              <a16:creationId xmlns:a16="http://schemas.microsoft.com/office/drawing/2014/main" id="{FA370423-5856-4B5D-9FB2-4137F2365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tabSelected="1" view="pageBreakPreview" zoomScaleNormal="100" zoomScaleSheetLayoutView="100" workbookViewId="0">
      <pane xSplit="2" ySplit="3" topLeftCell="P21" activePane="bottomRight" state="frozen"/>
      <selection pane="topRight" activeCell="C1" sqref="C1"/>
      <selection pane="bottomLeft" activeCell="A2" sqref="A2"/>
      <selection pane="bottomRight" activeCell="V1" sqref="V1:V2"/>
    </sheetView>
  </sheetViews>
  <sheetFormatPr defaultColWidth="9" defaultRowHeight="12" x14ac:dyDescent="0.2"/>
  <cols>
    <col min="1" max="1" width="3" style="41" customWidth="1"/>
    <col min="2" max="2" width="22.109375" style="41" customWidth="1"/>
    <col min="3" max="3" width="8.6640625" style="43" hidden="1" customWidth="1"/>
    <col min="4" max="4" width="8.6640625" style="41" hidden="1" customWidth="1"/>
    <col min="5" max="8" width="9.77734375" style="41" customWidth="1"/>
    <col min="9" max="9" width="9.77734375" style="43" customWidth="1"/>
    <col min="10" max="33" width="9.77734375" style="41" customWidth="1"/>
    <col min="34" max="16384" width="9" style="41"/>
  </cols>
  <sheetData>
    <row r="1" spans="1:33" ht="14.1" customHeight="1" x14ac:dyDescent="0.2">
      <c r="A1" s="42" t="s">
        <v>137</v>
      </c>
      <c r="L1" s="44" t="s">
        <v>181</v>
      </c>
      <c r="V1" s="44" t="s">
        <v>181</v>
      </c>
      <c r="AF1" s="44" t="s">
        <v>181</v>
      </c>
    </row>
    <row r="2" spans="1:33" ht="14.1" customHeight="1" x14ac:dyDescent="0.15">
      <c r="L2" s="20" t="s">
        <v>170</v>
      </c>
      <c r="V2" s="20" t="s">
        <v>170</v>
      </c>
      <c r="AF2" s="20" t="s">
        <v>170</v>
      </c>
    </row>
    <row r="3" spans="1:33" ht="14.1" customHeight="1" x14ac:dyDescent="0.15">
      <c r="A3" s="46"/>
      <c r="B3" s="46"/>
      <c r="C3" s="46" t="s">
        <v>10</v>
      </c>
      <c r="D3" s="46" t="s">
        <v>9</v>
      </c>
      <c r="E3" s="46" t="s">
        <v>8</v>
      </c>
      <c r="F3" s="46" t="s">
        <v>7</v>
      </c>
      <c r="G3" s="46" t="s">
        <v>6</v>
      </c>
      <c r="H3" s="46" t="s">
        <v>5</v>
      </c>
      <c r="I3" s="47" t="s">
        <v>4</v>
      </c>
      <c r="J3" s="46" t="s">
        <v>3</v>
      </c>
      <c r="K3" s="47" t="s">
        <v>2</v>
      </c>
      <c r="L3" s="47" t="s">
        <v>82</v>
      </c>
      <c r="M3" s="46" t="s">
        <v>83</v>
      </c>
      <c r="N3" s="46" t="s">
        <v>174</v>
      </c>
      <c r="O3" s="46" t="s">
        <v>182</v>
      </c>
      <c r="P3" s="46" t="s">
        <v>185</v>
      </c>
      <c r="Q3" s="71" t="s">
        <v>186</v>
      </c>
      <c r="R3" s="71" t="s">
        <v>189</v>
      </c>
      <c r="S3" s="71" t="s">
        <v>195</v>
      </c>
      <c r="T3" s="71" t="s">
        <v>196</v>
      </c>
      <c r="U3" s="71" t="s">
        <v>203</v>
      </c>
      <c r="V3" s="71" t="s">
        <v>204</v>
      </c>
      <c r="W3" s="71" t="s">
        <v>205</v>
      </c>
      <c r="X3" s="71" t="s">
        <v>206</v>
      </c>
      <c r="Y3" s="71" t="s">
        <v>207</v>
      </c>
      <c r="Z3" s="71" t="s">
        <v>209</v>
      </c>
      <c r="AA3" s="71" t="s">
        <v>210</v>
      </c>
      <c r="AB3" s="71" t="s">
        <v>213</v>
      </c>
      <c r="AC3" s="71" t="s">
        <v>214</v>
      </c>
      <c r="AD3" s="71" t="s">
        <v>215</v>
      </c>
      <c r="AE3" s="71" t="s">
        <v>219</v>
      </c>
      <c r="AF3" s="71" t="s">
        <v>220</v>
      </c>
      <c r="AG3" s="71" t="s">
        <v>221</v>
      </c>
    </row>
    <row r="4" spans="1:33" ht="14.1" customHeight="1" x14ac:dyDescent="0.2">
      <c r="A4" s="77" t="s">
        <v>84</v>
      </c>
      <c r="B4" s="77"/>
      <c r="C4" s="48"/>
      <c r="D4" s="48"/>
      <c r="E4" s="48">
        <v>24874</v>
      </c>
      <c r="F4" s="48">
        <v>25708</v>
      </c>
      <c r="G4" s="48">
        <v>26172</v>
      </c>
      <c r="H4" s="48">
        <v>26306</v>
      </c>
      <c r="I4" s="48">
        <v>26502</v>
      </c>
      <c r="J4" s="48">
        <v>26669</v>
      </c>
      <c r="K4" s="48">
        <v>26872</v>
      </c>
      <c r="L4" s="48">
        <v>26850</v>
      </c>
      <c r="M4" s="48">
        <v>26882</v>
      </c>
      <c r="N4" s="48">
        <v>26677</v>
      </c>
      <c r="O4" s="48">
        <v>26495</v>
      </c>
      <c r="P4" s="48">
        <v>26454</v>
      </c>
      <c r="Q4" s="48">
        <v>26374</v>
      </c>
      <c r="R4" s="48">
        <v>26185</v>
      </c>
      <c r="S4" s="48">
        <v>26177</v>
      </c>
      <c r="T4" s="48">
        <v>26230</v>
      </c>
      <c r="U4" s="48">
        <v>26092</v>
      </c>
      <c r="V4" s="48">
        <v>25989</v>
      </c>
      <c r="W4" s="48">
        <v>26039</v>
      </c>
      <c r="X4" s="48">
        <v>25981</v>
      </c>
      <c r="Y4" s="48">
        <v>25813</v>
      </c>
      <c r="Z4" s="48">
        <v>25963</v>
      </c>
      <c r="AA4" s="48">
        <v>25990</v>
      </c>
      <c r="AB4" s="48">
        <v>25922</v>
      </c>
      <c r="AC4" s="48">
        <v>25846</v>
      </c>
      <c r="AD4" s="48">
        <v>25775</v>
      </c>
      <c r="AE4" s="48">
        <v>25735</v>
      </c>
      <c r="AF4" s="48">
        <v>25633</v>
      </c>
      <c r="AG4" s="48">
        <v>25598</v>
      </c>
    </row>
    <row r="5" spans="1:33" ht="14.1" customHeight="1" x14ac:dyDescent="0.2">
      <c r="A5" s="80" t="s">
        <v>13</v>
      </c>
      <c r="B5" s="50" t="s">
        <v>21</v>
      </c>
      <c r="C5" s="51"/>
      <c r="D5" s="51"/>
      <c r="E5" s="51">
        <v>6579205</v>
      </c>
      <c r="F5" s="51">
        <v>6537245</v>
      </c>
      <c r="G5" s="51">
        <v>7720605</v>
      </c>
      <c r="H5" s="51">
        <v>9756985</v>
      </c>
      <c r="I5" s="52">
        <v>6444670</v>
      </c>
      <c r="J5" s="51">
        <v>7375979</v>
      </c>
      <c r="K5" s="51">
        <v>7707049</v>
      </c>
      <c r="L5" s="51">
        <v>7977955</v>
      </c>
      <c r="M5" s="53">
        <v>7253349</v>
      </c>
      <c r="N5" s="53">
        <v>6711931</v>
      </c>
      <c r="O5" s="53">
        <v>6900986</v>
      </c>
      <c r="P5" s="53">
        <v>6814241</v>
      </c>
      <c r="Q5" s="53">
        <v>7090617</v>
      </c>
      <c r="R5" s="53">
        <v>7601547</v>
      </c>
      <c r="S5" s="53">
        <v>7254714</v>
      </c>
      <c r="T5" s="53">
        <v>7917741</v>
      </c>
      <c r="U5" s="53">
        <v>6457674</v>
      </c>
      <c r="V5" s="53">
        <v>6364900</v>
      </c>
      <c r="W5" s="53">
        <v>7132020</v>
      </c>
      <c r="X5" s="53">
        <v>7453713</v>
      </c>
      <c r="Y5" s="53">
        <v>7120030</v>
      </c>
      <c r="Z5" s="53">
        <v>7141496</v>
      </c>
      <c r="AA5" s="53">
        <v>7463551</v>
      </c>
      <c r="AB5" s="53">
        <v>7736595</v>
      </c>
      <c r="AC5" s="53">
        <v>9300944</v>
      </c>
      <c r="AD5" s="53">
        <v>8212582</v>
      </c>
      <c r="AE5" s="53">
        <v>8659011</v>
      </c>
      <c r="AF5" s="53">
        <v>7926068</v>
      </c>
      <c r="AG5" s="53">
        <v>8592580</v>
      </c>
    </row>
    <row r="6" spans="1:33" ht="14.1" customHeight="1" x14ac:dyDescent="0.2">
      <c r="A6" s="80"/>
      <c r="B6" s="50" t="s">
        <v>22</v>
      </c>
      <c r="C6" s="51"/>
      <c r="D6" s="51"/>
      <c r="E6" s="51">
        <v>6153770</v>
      </c>
      <c r="F6" s="51">
        <v>6167241</v>
      </c>
      <c r="G6" s="51">
        <v>7374840</v>
      </c>
      <c r="H6" s="51">
        <v>9468262</v>
      </c>
      <c r="I6" s="52">
        <v>6052889</v>
      </c>
      <c r="J6" s="51">
        <v>6795684</v>
      </c>
      <c r="K6" s="51">
        <v>7091049</v>
      </c>
      <c r="L6" s="51">
        <v>7564347</v>
      </c>
      <c r="M6" s="53">
        <v>6736469</v>
      </c>
      <c r="N6" s="53">
        <v>5972420</v>
      </c>
      <c r="O6" s="53">
        <v>6244869</v>
      </c>
      <c r="P6" s="53">
        <v>6134293</v>
      </c>
      <c r="Q6" s="53">
        <v>6381803</v>
      </c>
      <c r="R6" s="53">
        <v>6937013</v>
      </c>
      <c r="S6" s="53">
        <v>6511054</v>
      </c>
      <c r="T6" s="53">
        <v>7247121</v>
      </c>
      <c r="U6" s="53">
        <v>5946792</v>
      </c>
      <c r="V6" s="53">
        <v>5792900</v>
      </c>
      <c r="W6" s="53">
        <v>6746163</v>
      </c>
      <c r="X6" s="53">
        <v>6734847</v>
      </c>
      <c r="Y6" s="53">
        <v>6453988</v>
      </c>
      <c r="Z6" s="53">
        <v>6731068</v>
      </c>
      <c r="AA6" s="53">
        <v>7128414</v>
      </c>
      <c r="AB6" s="53">
        <v>7319939</v>
      </c>
      <c r="AC6" s="53">
        <v>8863552</v>
      </c>
      <c r="AD6" s="53">
        <v>7840422</v>
      </c>
      <c r="AE6" s="53">
        <v>8155058</v>
      </c>
      <c r="AF6" s="53">
        <v>7590749</v>
      </c>
      <c r="AG6" s="53">
        <v>8191052</v>
      </c>
    </row>
    <row r="7" spans="1:33" ht="14.1" customHeight="1" x14ac:dyDescent="0.2">
      <c r="A7" s="80"/>
      <c r="B7" s="50" t="s">
        <v>23</v>
      </c>
      <c r="C7" s="52">
        <f>+C5-C6</f>
        <v>0</v>
      </c>
      <c r="D7" s="52">
        <f>+D5-D6</f>
        <v>0</v>
      </c>
      <c r="E7" s="52">
        <f t="shared" ref="E7:K7" si="0">+E5-E6</f>
        <v>425435</v>
      </c>
      <c r="F7" s="52">
        <f t="shared" si="0"/>
        <v>370004</v>
      </c>
      <c r="G7" s="52">
        <f t="shared" si="0"/>
        <v>345765</v>
      </c>
      <c r="H7" s="52">
        <f t="shared" si="0"/>
        <v>288723</v>
      </c>
      <c r="I7" s="52">
        <f t="shared" si="0"/>
        <v>391781</v>
      </c>
      <c r="J7" s="52">
        <f t="shared" si="0"/>
        <v>580295</v>
      </c>
      <c r="K7" s="52">
        <f t="shared" si="0"/>
        <v>616000</v>
      </c>
      <c r="L7" s="52">
        <f>+L5-L6</f>
        <v>413608</v>
      </c>
      <c r="M7" s="52">
        <f>+M5-M6</f>
        <v>516880</v>
      </c>
      <c r="N7" s="52">
        <f>+N5-N6</f>
        <v>739511</v>
      </c>
      <c r="O7" s="52">
        <f>+O5-O6</f>
        <v>656117</v>
      </c>
      <c r="P7" s="52">
        <v>679948</v>
      </c>
      <c r="Q7" s="52">
        <v>708814</v>
      </c>
      <c r="R7" s="52">
        <v>664534</v>
      </c>
      <c r="S7" s="52">
        <v>743660</v>
      </c>
      <c r="T7" s="52">
        <v>670620</v>
      </c>
      <c r="U7" s="52">
        <v>510882</v>
      </c>
      <c r="V7" s="52">
        <v>572000</v>
      </c>
      <c r="W7" s="52">
        <v>385857</v>
      </c>
      <c r="X7" s="52">
        <v>718866</v>
      </c>
      <c r="Y7" s="52">
        <v>666042</v>
      </c>
      <c r="Z7" s="52">
        <v>410428</v>
      </c>
      <c r="AA7" s="52">
        <v>335137</v>
      </c>
      <c r="AB7" s="52">
        <v>416656</v>
      </c>
      <c r="AC7" s="52">
        <v>437392</v>
      </c>
      <c r="AD7" s="52">
        <v>372160</v>
      </c>
      <c r="AE7" s="52">
        <v>503953</v>
      </c>
      <c r="AF7" s="52">
        <v>335319</v>
      </c>
      <c r="AG7" s="52">
        <v>401528</v>
      </c>
    </row>
    <row r="8" spans="1:33" ht="14.1" customHeight="1" x14ac:dyDescent="0.2">
      <c r="A8" s="80"/>
      <c r="B8" s="50" t="s">
        <v>24</v>
      </c>
      <c r="C8" s="51"/>
      <c r="D8" s="51"/>
      <c r="E8" s="51">
        <v>12167</v>
      </c>
      <c r="F8" s="51">
        <v>53185</v>
      </c>
      <c r="G8" s="51">
        <v>0</v>
      </c>
      <c r="H8" s="51">
        <v>0</v>
      </c>
      <c r="I8" s="52">
        <v>40808</v>
      </c>
      <c r="J8" s="51">
        <v>244918</v>
      </c>
      <c r="K8" s="51">
        <v>99730</v>
      </c>
      <c r="L8" s="52">
        <v>69471</v>
      </c>
      <c r="M8" s="53">
        <v>0</v>
      </c>
      <c r="N8" s="53">
        <v>137638</v>
      </c>
      <c r="O8" s="53">
        <v>21600</v>
      </c>
      <c r="P8" s="53">
        <v>62885</v>
      </c>
      <c r="Q8" s="53">
        <v>90210</v>
      </c>
      <c r="R8" s="53">
        <v>51847</v>
      </c>
      <c r="S8" s="53">
        <v>164220</v>
      </c>
      <c r="T8" s="53">
        <v>69321</v>
      </c>
      <c r="U8" s="53">
        <v>5920</v>
      </c>
      <c r="V8" s="53">
        <v>63958</v>
      </c>
      <c r="W8" s="53">
        <v>27368</v>
      </c>
      <c r="X8" s="53">
        <v>15526</v>
      </c>
      <c r="Y8" s="53">
        <v>103059</v>
      </c>
      <c r="Z8" s="53">
        <v>20991</v>
      </c>
      <c r="AA8" s="53">
        <v>28915</v>
      </c>
      <c r="AB8" s="53">
        <v>133120</v>
      </c>
      <c r="AC8" s="53">
        <v>43802</v>
      </c>
      <c r="AD8" s="53">
        <v>59533</v>
      </c>
      <c r="AE8" s="53">
        <v>49362</v>
      </c>
      <c r="AF8" s="53">
        <v>24420</v>
      </c>
      <c r="AG8" s="53">
        <v>135614</v>
      </c>
    </row>
    <row r="9" spans="1:33" ht="14.1" customHeight="1" x14ac:dyDescent="0.2">
      <c r="A9" s="80"/>
      <c r="B9" s="50" t="s">
        <v>25</v>
      </c>
      <c r="C9" s="52">
        <f>+C7-C8</f>
        <v>0</v>
      </c>
      <c r="D9" s="52">
        <f>+D7-D8</f>
        <v>0</v>
      </c>
      <c r="E9" s="52">
        <f t="shared" ref="E9:K9" si="1">+E7-E8</f>
        <v>413268</v>
      </c>
      <c r="F9" s="52">
        <f t="shared" si="1"/>
        <v>316819</v>
      </c>
      <c r="G9" s="52">
        <f t="shared" si="1"/>
        <v>345765</v>
      </c>
      <c r="H9" s="52">
        <f t="shared" si="1"/>
        <v>288723</v>
      </c>
      <c r="I9" s="52">
        <f t="shared" si="1"/>
        <v>350973</v>
      </c>
      <c r="J9" s="52">
        <f t="shared" si="1"/>
        <v>335377</v>
      </c>
      <c r="K9" s="52">
        <f t="shared" si="1"/>
        <v>516270</v>
      </c>
      <c r="L9" s="52">
        <f>+L7-L8</f>
        <v>344137</v>
      </c>
      <c r="M9" s="52">
        <f>+M7-M8</f>
        <v>516880</v>
      </c>
      <c r="N9" s="52">
        <f>+N7-N8</f>
        <v>601873</v>
      </c>
      <c r="O9" s="52">
        <f>+O7-O8</f>
        <v>634517</v>
      </c>
      <c r="P9" s="52">
        <v>617063</v>
      </c>
      <c r="Q9" s="52">
        <v>618604</v>
      </c>
      <c r="R9" s="52">
        <v>612687</v>
      </c>
      <c r="S9" s="52">
        <v>579440</v>
      </c>
      <c r="T9" s="52">
        <v>601299</v>
      </c>
      <c r="U9" s="52">
        <v>504962</v>
      </c>
      <c r="V9" s="52">
        <v>508042</v>
      </c>
      <c r="W9" s="52">
        <v>358489</v>
      </c>
      <c r="X9" s="52">
        <v>703340</v>
      </c>
      <c r="Y9" s="52">
        <v>562983</v>
      </c>
      <c r="Z9" s="52">
        <v>389437</v>
      </c>
      <c r="AA9" s="52">
        <v>306222</v>
      </c>
      <c r="AB9" s="52">
        <v>283536</v>
      </c>
      <c r="AC9" s="52">
        <v>393590</v>
      </c>
      <c r="AD9" s="52">
        <v>312627</v>
      </c>
      <c r="AE9" s="52">
        <v>454591</v>
      </c>
      <c r="AF9" s="52">
        <v>310899</v>
      </c>
      <c r="AG9" s="52">
        <v>265914</v>
      </c>
    </row>
    <row r="10" spans="1:33" ht="14.1" customHeight="1" x14ac:dyDescent="0.2">
      <c r="A10" s="80"/>
      <c r="B10" s="50" t="s">
        <v>26</v>
      </c>
      <c r="C10" s="53"/>
      <c r="D10" s="53"/>
      <c r="E10" s="53">
        <v>6435</v>
      </c>
      <c r="F10" s="53">
        <v>-96449</v>
      </c>
      <c r="G10" s="53">
        <v>28946</v>
      </c>
      <c r="H10" s="53">
        <v>-57042</v>
      </c>
      <c r="I10" s="53">
        <v>62250</v>
      </c>
      <c r="J10" s="53">
        <v>-15596</v>
      </c>
      <c r="K10" s="53">
        <v>180891</v>
      </c>
      <c r="L10" s="53">
        <v>-172133</v>
      </c>
      <c r="M10" s="53">
        <v>172743</v>
      </c>
      <c r="N10" s="53">
        <v>84993</v>
      </c>
      <c r="O10" s="53">
        <v>32644</v>
      </c>
      <c r="P10" s="53">
        <v>-17454</v>
      </c>
      <c r="Q10" s="53">
        <v>1541</v>
      </c>
      <c r="R10" s="53">
        <v>-5917</v>
      </c>
      <c r="S10" s="53">
        <v>-33247</v>
      </c>
      <c r="T10" s="53">
        <v>21859</v>
      </c>
      <c r="U10" s="53">
        <v>-96337</v>
      </c>
      <c r="V10" s="53">
        <v>3308</v>
      </c>
      <c r="W10" s="53">
        <v>-149553</v>
      </c>
      <c r="X10" s="53">
        <v>344851</v>
      </c>
      <c r="Y10" s="53">
        <v>-140357</v>
      </c>
      <c r="Z10" s="53">
        <v>-173546</v>
      </c>
      <c r="AA10" s="53">
        <v>-83215</v>
      </c>
      <c r="AB10" s="53">
        <v>-22686</v>
      </c>
      <c r="AC10" s="53">
        <v>110054</v>
      </c>
      <c r="AD10" s="53">
        <v>-80963</v>
      </c>
      <c r="AE10" s="53">
        <v>141964</v>
      </c>
      <c r="AF10" s="53">
        <v>-143692</v>
      </c>
      <c r="AG10" s="53">
        <v>-44985</v>
      </c>
    </row>
    <row r="11" spans="1:33" ht="14.1" customHeight="1" x14ac:dyDescent="0.2">
      <c r="A11" s="80"/>
      <c r="B11" s="50" t="s">
        <v>27</v>
      </c>
      <c r="C11" s="51"/>
      <c r="D11" s="51"/>
      <c r="E11" s="51">
        <v>71620</v>
      </c>
      <c r="F11" s="51">
        <v>21035</v>
      </c>
      <c r="G11" s="51">
        <v>24231</v>
      </c>
      <c r="H11" s="51">
        <v>18347</v>
      </c>
      <c r="I11" s="52">
        <v>15681</v>
      </c>
      <c r="J11" s="51">
        <v>3416</v>
      </c>
      <c r="K11" s="51">
        <v>3013</v>
      </c>
      <c r="L11" s="52">
        <v>3111</v>
      </c>
      <c r="M11" s="53">
        <v>3450</v>
      </c>
      <c r="N11" s="53">
        <v>80030</v>
      </c>
      <c r="O11" s="53">
        <v>3213</v>
      </c>
      <c r="P11" s="53">
        <v>137</v>
      </c>
      <c r="Q11" s="53">
        <v>136</v>
      </c>
      <c r="R11" s="53">
        <v>183</v>
      </c>
      <c r="S11" s="53">
        <v>31650</v>
      </c>
      <c r="T11" s="53">
        <v>1199</v>
      </c>
      <c r="U11" s="53">
        <v>3097</v>
      </c>
      <c r="V11" s="53">
        <v>3070</v>
      </c>
      <c r="W11" s="53">
        <v>2226</v>
      </c>
      <c r="X11" s="53">
        <v>1356</v>
      </c>
      <c r="Y11" s="53">
        <v>635</v>
      </c>
      <c r="Z11" s="53">
        <v>927</v>
      </c>
      <c r="AA11" s="53">
        <v>681</v>
      </c>
      <c r="AB11" s="53">
        <v>551</v>
      </c>
      <c r="AC11" s="53">
        <v>526</v>
      </c>
      <c r="AD11" s="53">
        <v>434</v>
      </c>
      <c r="AE11" s="53">
        <v>245</v>
      </c>
      <c r="AF11" s="53">
        <v>161</v>
      </c>
      <c r="AG11" s="53">
        <v>160</v>
      </c>
    </row>
    <row r="12" spans="1:33" ht="14.1" customHeight="1" x14ac:dyDescent="0.2">
      <c r="A12" s="80"/>
      <c r="B12" s="50" t="s">
        <v>28</v>
      </c>
      <c r="C12" s="51"/>
      <c r="D12" s="51"/>
      <c r="E12" s="51">
        <v>0</v>
      </c>
      <c r="F12" s="51">
        <v>0</v>
      </c>
      <c r="G12" s="51">
        <v>0</v>
      </c>
      <c r="H12" s="51">
        <v>0</v>
      </c>
      <c r="I12" s="52">
        <v>0</v>
      </c>
      <c r="J12" s="51">
        <v>0</v>
      </c>
      <c r="K12" s="51">
        <v>0</v>
      </c>
      <c r="L12" s="52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31110</v>
      </c>
      <c r="AD12" s="53"/>
      <c r="AE12" s="53">
        <v>0</v>
      </c>
      <c r="AF12" s="53">
        <v>0</v>
      </c>
      <c r="AG12" s="53">
        <v>0</v>
      </c>
    </row>
    <row r="13" spans="1:33" ht="14.1" customHeight="1" x14ac:dyDescent="0.2">
      <c r="A13" s="80"/>
      <c r="B13" s="50" t="s">
        <v>29</v>
      </c>
      <c r="C13" s="51"/>
      <c r="D13" s="51"/>
      <c r="E13" s="51">
        <v>0</v>
      </c>
      <c r="F13" s="51">
        <v>0</v>
      </c>
      <c r="G13" s="51">
        <v>0</v>
      </c>
      <c r="H13" s="51">
        <v>0</v>
      </c>
      <c r="I13" s="52">
        <v>0</v>
      </c>
      <c r="J13" s="51">
        <v>242601</v>
      </c>
      <c r="K13" s="51">
        <v>30521</v>
      </c>
      <c r="L13" s="52">
        <v>22718</v>
      </c>
      <c r="M13" s="53">
        <v>6686</v>
      </c>
      <c r="N13" s="53">
        <v>0</v>
      </c>
      <c r="O13" s="53">
        <v>204880</v>
      </c>
      <c r="P13" s="53">
        <v>169374</v>
      </c>
      <c r="Q13" s="53">
        <v>368000</v>
      </c>
      <c r="R13" s="53">
        <v>564000</v>
      </c>
      <c r="S13" s="53">
        <v>376807</v>
      </c>
      <c r="T13" s="53">
        <v>668414</v>
      </c>
      <c r="U13" s="53">
        <v>299005</v>
      </c>
      <c r="V13" s="53">
        <v>211465</v>
      </c>
      <c r="W13" s="53">
        <v>192615</v>
      </c>
      <c r="X13" s="53">
        <v>0</v>
      </c>
      <c r="Y13" s="53">
        <v>99016</v>
      </c>
      <c r="Z13" s="53">
        <v>61765</v>
      </c>
      <c r="AA13" s="53">
        <v>336195</v>
      </c>
      <c r="AB13" s="53">
        <v>224724</v>
      </c>
      <c r="AC13" s="53">
        <v>494646</v>
      </c>
      <c r="AD13" s="53">
        <v>442120</v>
      </c>
      <c r="AE13" s="53">
        <v>307478</v>
      </c>
      <c r="AF13" s="53">
        <v>68609</v>
      </c>
      <c r="AG13" s="53">
        <v>139466</v>
      </c>
    </row>
    <row r="14" spans="1:33" ht="14.1" customHeight="1" x14ac:dyDescent="0.2">
      <c r="A14" s="80"/>
      <c r="B14" s="50" t="s">
        <v>30</v>
      </c>
      <c r="C14" s="52">
        <f>+C10+C11+C12-C13</f>
        <v>0</v>
      </c>
      <c r="D14" s="52">
        <f>+D10+D11+D12-D13</f>
        <v>0</v>
      </c>
      <c r="E14" s="52">
        <f t="shared" ref="E14:K14" si="2">+E10+E11+E12-E13</f>
        <v>78055</v>
      </c>
      <c r="F14" s="52">
        <f t="shared" si="2"/>
        <v>-75414</v>
      </c>
      <c r="G14" s="52">
        <f t="shared" si="2"/>
        <v>53177</v>
      </c>
      <c r="H14" s="52">
        <f t="shared" si="2"/>
        <v>-38695</v>
      </c>
      <c r="I14" s="52">
        <f t="shared" si="2"/>
        <v>77931</v>
      </c>
      <c r="J14" s="52">
        <f t="shared" si="2"/>
        <v>-254781</v>
      </c>
      <c r="K14" s="52">
        <f t="shared" si="2"/>
        <v>153383</v>
      </c>
      <c r="L14" s="52">
        <f t="shared" ref="L14:S14" si="3">+L10+L11+L12-L13</f>
        <v>-191740</v>
      </c>
      <c r="M14" s="52">
        <f t="shared" si="3"/>
        <v>169507</v>
      </c>
      <c r="N14" s="52">
        <f t="shared" si="3"/>
        <v>165023</v>
      </c>
      <c r="O14" s="52">
        <f t="shared" si="3"/>
        <v>-169023</v>
      </c>
      <c r="P14" s="52">
        <f t="shared" si="3"/>
        <v>-186691</v>
      </c>
      <c r="Q14" s="52">
        <f t="shared" si="3"/>
        <v>-366323</v>
      </c>
      <c r="R14" s="52">
        <f t="shared" si="3"/>
        <v>-569734</v>
      </c>
      <c r="S14" s="52">
        <f t="shared" si="3"/>
        <v>-378404</v>
      </c>
      <c r="T14" s="52">
        <v>-645356</v>
      </c>
      <c r="U14" s="52">
        <v>-392245</v>
      </c>
      <c r="V14" s="52">
        <v>-205087</v>
      </c>
      <c r="W14" s="52">
        <v>-339942</v>
      </c>
      <c r="X14" s="52">
        <v>346207</v>
      </c>
      <c r="Y14" s="52">
        <v>-238738</v>
      </c>
      <c r="Z14" s="52">
        <v>-234384</v>
      </c>
      <c r="AA14" s="52">
        <v>-418729</v>
      </c>
      <c r="AB14" s="52">
        <v>-246859</v>
      </c>
      <c r="AC14" s="52">
        <v>-352956</v>
      </c>
      <c r="AD14" s="52">
        <v>-522649</v>
      </c>
      <c r="AE14" s="52">
        <v>-165269</v>
      </c>
      <c r="AF14" s="52">
        <v>-212140</v>
      </c>
      <c r="AG14" s="52">
        <v>-184291</v>
      </c>
    </row>
    <row r="15" spans="1:33" ht="14.1" customHeight="1" x14ac:dyDescent="0.2">
      <c r="A15" s="80"/>
      <c r="B15" s="3" t="s">
        <v>31</v>
      </c>
      <c r="C15" s="54" t="e">
        <f t="shared" ref="C15:H15" si="4">+C9/C19*100</f>
        <v>#DIV/0!</v>
      </c>
      <c r="D15" s="54" t="e">
        <f t="shared" si="4"/>
        <v>#DIV/0!</v>
      </c>
      <c r="E15" s="54">
        <f t="shared" si="4"/>
        <v>10.143589665549795</v>
      </c>
      <c r="F15" s="54">
        <f t="shared" si="4"/>
        <v>7.1741386002120402</v>
      </c>
      <c r="G15" s="54">
        <f t="shared" si="4"/>
        <v>7.4579782993570554</v>
      </c>
      <c r="H15" s="54">
        <f t="shared" si="4"/>
        <v>6.0718954413308568</v>
      </c>
      <c r="I15" s="54">
        <f t="shared" ref="I15:N15" si="5">+I9/I19*100</f>
        <v>7.0535370481872013</v>
      </c>
      <c r="J15" s="54">
        <f t="shared" si="5"/>
        <v>6.5475710535342611</v>
      </c>
      <c r="K15" s="54">
        <f t="shared" si="5"/>
        <v>9.7329275040461951</v>
      </c>
      <c r="L15" s="54">
        <f t="shared" si="5"/>
        <v>6.1310696363674264</v>
      </c>
      <c r="M15" s="54">
        <f t="shared" si="5"/>
        <v>9.2026418604121183</v>
      </c>
      <c r="N15" s="54">
        <f t="shared" si="5"/>
        <v>10.632062892912888</v>
      </c>
      <c r="O15" s="54">
        <f t="shared" ref="O15:T15" si="6">+O9/O19*100</f>
        <v>11.530414856664157</v>
      </c>
      <c r="P15" s="54">
        <f t="shared" si="6"/>
        <v>11.763901815573815</v>
      </c>
      <c r="Q15" s="54">
        <f t="shared" si="6"/>
        <v>12.760273025996877</v>
      </c>
      <c r="R15" s="54">
        <f t="shared" si="6"/>
        <v>13.065493910459269</v>
      </c>
      <c r="S15" s="54">
        <f t="shared" si="6"/>
        <v>12.546920489326435</v>
      </c>
      <c r="T15" s="54">
        <f t="shared" si="6"/>
        <v>13.197926870677001</v>
      </c>
      <c r="U15" s="54">
        <f t="shared" ref="U15:AA15" si="7">+U9/U19*100</f>
        <v>10.763354011185779</v>
      </c>
      <c r="V15" s="54">
        <f t="shared" si="7"/>
        <v>10.277996830268869</v>
      </c>
      <c r="W15" s="54">
        <f t="shared" si="7"/>
        <v>7.11799940155346</v>
      </c>
      <c r="X15" s="54">
        <f t="shared" si="7"/>
        <v>13.722443513494953</v>
      </c>
      <c r="Y15" s="54">
        <f t="shared" si="7"/>
        <v>10.981402248427106</v>
      </c>
      <c r="Z15" s="54">
        <f t="shared" si="7"/>
        <v>7.662376681199663</v>
      </c>
      <c r="AA15" s="54">
        <f t="shared" si="7"/>
        <v>6.0024980515824913</v>
      </c>
      <c r="AB15" s="54">
        <f t="shared" ref="AB15:AC15" si="8">+AB9/AB19*100</f>
        <v>5.6378401164409171</v>
      </c>
      <c r="AC15" s="54">
        <f t="shared" si="8"/>
        <v>7.7131966231174838</v>
      </c>
      <c r="AD15" s="54">
        <f t="shared" ref="AD15" si="9">+AD9/AD19*100</f>
        <v>6.0945497674679743</v>
      </c>
      <c r="AE15" s="54">
        <f t="shared" ref="AE15:AF15" si="10">+AE9/AE19*100</f>
        <v>8.8242716143612139</v>
      </c>
      <c r="AF15" s="54">
        <f t="shared" si="10"/>
        <v>5.9331553190173798</v>
      </c>
      <c r="AG15" s="54">
        <f t="shared" ref="AG15" si="11">+AG9/AG19*100</f>
        <v>5.0400921156753018</v>
      </c>
    </row>
    <row r="16" spans="1:33" ht="14.1" customHeight="1" x14ac:dyDescent="0.2">
      <c r="A16" s="78" t="s">
        <v>32</v>
      </c>
      <c r="B16" s="78"/>
      <c r="C16" s="55"/>
      <c r="D16" s="56"/>
      <c r="E16" s="56">
        <v>2443763</v>
      </c>
      <c r="F16" s="56">
        <v>2688955</v>
      </c>
      <c r="G16" s="56">
        <v>2821497</v>
      </c>
      <c r="H16" s="56">
        <v>3024614</v>
      </c>
      <c r="I16" s="55">
        <v>3020036</v>
      </c>
      <c r="J16" s="56">
        <v>3162700</v>
      </c>
      <c r="K16" s="56">
        <v>3194834</v>
      </c>
      <c r="L16" s="55">
        <v>3385360</v>
      </c>
      <c r="M16" s="56">
        <v>3255716</v>
      </c>
      <c r="N16" s="56">
        <v>3391319</v>
      </c>
      <c r="O16" s="56">
        <v>3432372</v>
      </c>
      <c r="P16" s="56">
        <v>3386484</v>
      </c>
      <c r="Q16" s="56">
        <v>3181164</v>
      </c>
      <c r="R16" s="56">
        <v>3213098</v>
      </c>
      <c r="S16" s="56">
        <v>3264395</v>
      </c>
      <c r="T16" s="56">
        <v>3334337</v>
      </c>
      <c r="U16" s="56">
        <v>3479004</v>
      </c>
      <c r="V16" s="56">
        <v>3438662</v>
      </c>
      <c r="W16" s="56">
        <v>3317670</v>
      </c>
      <c r="X16" s="56">
        <v>3066456</v>
      </c>
      <c r="Y16" s="56">
        <v>3232363</v>
      </c>
      <c r="Z16" s="56">
        <v>3137694</v>
      </c>
      <c r="AA16" s="56">
        <v>3200632</v>
      </c>
      <c r="AB16" s="56">
        <v>3090176</v>
      </c>
      <c r="AC16" s="56">
        <v>3214710</v>
      </c>
      <c r="AD16" s="56">
        <v>3326767</v>
      </c>
      <c r="AE16" s="56">
        <v>3309554</v>
      </c>
      <c r="AF16" s="56">
        <v>3326692</v>
      </c>
      <c r="AG16" s="56">
        <v>3357191</v>
      </c>
    </row>
    <row r="17" spans="1:33" ht="14.1" customHeight="1" x14ac:dyDescent="0.2">
      <c r="A17" s="78" t="s">
        <v>33</v>
      </c>
      <c r="B17" s="78"/>
      <c r="C17" s="55"/>
      <c r="D17" s="56"/>
      <c r="E17" s="56">
        <v>3300373</v>
      </c>
      <c r="F17" s="56">
        <v>3560397</v>
      </c>
      <c r="G17" s="56">
        <v>3737680</v>
      </c>
      <c r="H17" s="56">
        <v>3793248</v>
      </c>
      <c r="I17" s="55">
        <v>4011101</v>
      </c>
      <c r="J17" s="56">
        <v>4107278</v>
      </c>
      <c r="K17" s="56">
        <v>4292400</v>
      </c>
      <c r="L17" s="55">
        <v>4531050</v>
      </c>
      <c r="M17" s="56">
        <v>4578405</v>
      </c>
      <c r="N17" s="56">
        <v>4573700</v>
      </c>
      <c r="O17" s="56">
        <v>4404812</v>
      </c>
      <c r="P17" s="56">
        <v>4161558</v>
      </c>
      <c r="Q17" s="56">
        <v>3779455</v>
      </c>
      <c r="R17" s="56">
        <v>3664947</v>
      </c>
      <c r="S17" s="56">
        <v>3608206</v>
      </c>
      <c r="T17" s="56">
        <v>3524507</v>
      </c>
      <c r="U17" s="56">
        <v>3641729</v>
      </c>
      <c r="V17" s="56">
        <v>3694749</v>
      </c>
      <c r="W17" s="56">
        <v>3653856</v>
      </c>
      <c r="X17" s="56">
        <v>3651492</v>
      </c>
      <c r="Y17" s="56">
        <v>3765943</v>
      </c>
      <c r="Z17" s="56">
        <v>3704108</v>
      </c>
      <c r="AA17" s="56">
        <v>3710167</v>
      </c>
      <c r="AB17" s="56">
        <v>3639255</v>
      </c>
      <c r="AC17" s="56">
        <v>3800752</v>
      </c>
      <c r="AD17" s="56">
        <v>3858015</v>
      </c>
      <c r="AE17" s="56">
        <v>3857711</v>
      </c>
      <c r="AF17" s="56">
        <v>3892809</v>
      </c>
      <c r="AG17" s="56">
        <v>3999617</v>
      </c>
    </row>
    <row r="18" spans="1:33" ht="14.1" customHeight="1" x14ac:dyDescent="0.2">
      <c r="A18" s="78" t="s">
        <v>34</v>
      </c>
      <c r="B18" s="78"/>
      <c r="C18" s="55"/>
      <c r="D18" s="56"/>
      <c r="E18" s="56">
        <v>3226207</v>
      </c>
      <c r="F18" s="56">
        <v>3551508</v>
      </c>
      <c r="G18" s="56">
        <v>3726312</v>
      </c>
      <c r="H18" s="56">
        <v>3995971</v>
      </c>
      <c r="I18" s="55">
        <v>3988778</v>
      </c>
      <c r="J18" s="56">
        <v>4177581</v>
      </c>
      <c r="K18" s="56">
        <v>4216185</v>
      </c>
      <c r="L18" s="55">
        <v>4470172</v>
      </c>
      <c r="M18" s="56">
        <v>4296361</v>
      </c>
      <c r="N18" s="56">
        <v>4476661</v>
      </c>
      <c r="O18" s="56">
        <v>4533808</v>
      </c>
      <c r="P18" s="56">
        <v>4472881</v>
      </c>
      <c r="Q18" s="56">
        <v>4196732</v>
      </c>
      <c r="R18" s="56">
        <v>4237503</v>
      </c>
      <c r="S18" s="56">
        <v>4274374</v>
      </c>
      <c r="T18" s="56">
        <v>4333869</v>
      </c>
      <c r="U18" s="56">
        <v>4534996</v>
      </c>
      <c r="V18" s="56">
        <v>4447102</v>
      </c>
      <c r="W18" s="56">
        <v>4294309</v>
      </c>
      <c r="X18" s="56">
        <v>3954870</v>
      </c>
      <c r="Y18" s="56">
        <v>4164924</v>
      </c>
      <c r="Z18" s="56">
        <v>4052651</v>
      </c>
      <c r="AA18" s="56">
        <v>4131842</v>
      </c>
      <c r="AB18" s="56">
        <v>3975873</v>
      </c>
      <c r="AC18" s="56">
        <v>4091138</v>
      </c>
      <c r="AD18" s="56">
        <v>4240887</v>
      </c>
      <c r="AE18" s="56">
        <v>4215993</v>
      </c>
      <c r="AF18" s="56">
        <v>4243653</v>
      </c>
      <c r="AG18" s="56">
        <v>4273649</v>
      </c>
    </row>
    <row r="19" spans="1:33" ht="14.1" customHeight="1" x14ac:dyDescent="0.2">
      <c r="A19" s="78" t="s">
        <v>35</v>
      </c>
      <c r="B19" s="78"/>
      <c r="C19" s="55"/>
      <c r="D19" s="56"/>
      <c r="E19" s="56">
        <v>4074179</v>
      </c>
      <c r="F19" s="56">
        <v>4416126</v>
      </c>
      <c r="G19" s="56">
        <v>4636176</v>
      </c>
      <c r="H19" s="56">
        <v>4755072</v>
      </c>
      <c r="I19" s="55">
        <v>4975844</v>
      </c>
      <c r="J19" s="56">
        <v>5122159</v>
      </c>
      <c r="K19" s="56">
        <v>5304365</v>
      </c>
      <c r="L19" s="55">
        <v>5613001</v>
      </c>
      <c r="M19" s="56">
        <v>5616648</v>
      </c>
      <c r="N19" s="56">
        <v>5660924</v>
      </c>
      <c r="O19" s="56">
        <v>5502985</v>
      </c>
      <c r="P19" s="56">
        <v>5245394</v>
      </c>
      <c r="Q19" s="56">
        <v>4847890</v>
      </c>
      <c r="R19" s="56">
        <v>4689352</v>
      </c>
      <c r="S19" s="56">
        <v>4618185</v>
      </c>
      <c r="T19" s="56">
        <v>4556011</v>
      </c>
      <c r="U19" s="56">
        <v>4691493</v>
      </c>
      <c r="V19" s="56">
        <v>4943006</v>
      </c>
      <c r="W19" s="56">
        <v>5036373</v>
      </c>
      <c r="X19" s="56">
        <v>5125472</v>
      </c>
      <c r="Y19" s="56">
        <v>5126695</v>
      </c>
      <c r="Z19" s="56">
        <v>5082457</v>
      </c>
      <c r="AA19" s="56">
        <v>5101576</v>
      </c>
      <c r="AB19" s="56">
        <v>5029160</v>
      </c>
      <c r="AC19" s="56">
        <v>5102813</v>
      </c>
      <c r="AD19" s="56">
        <v>5129616</v>
      </c>
      <c r="AE19" s="56">
        <v>5151598</v>
      </c>
      <c r="AF19" s="56">
        <v>5240028</v>
      </c>
      <c r="AG19" s="56">
        <v>5275975</v>
      </c>
    </row>
    <row r="20" spans="1:33" ht="14.1" customHeight="1" x14ac:dyDescent="0.2">
      <c r="A20" s="78" t="s">
        <v>36</v>
      </c>
      <c r="B20" s="78"/>
      <c r="C20" s="57"/>
      <c r="D20" s="58"/>
      <c r="E20" s="58">
        <v>0.73</v>
      </c>
      <c r="F20" s="58">
        <v>0.73</v>
      </c>
      <c r="G20" s="58">
        <v>0.75</v>
      </c>
      <c r="H20" s="58">
        <v>0.77</v>
      </c>
      <c r="I20" s="59">
        <v>0.77</v>
      </c>
      <c r="J20" s="58">
        <v>0.77</v>
      </c>
      <c r="K20" s="58">
        <v>0.75</v>
      </c>
      <c r="L20" s="59">
        <v>0.75</v>
      </c>
      <c r="M20" s="58">
        <v>0.73</v>
      </c>
      <c r="N20" s="58">
        <v>0.73</v>
      </c>
      <c r="O20" s="58">
        <v>0.74</v>
      </c>
      <c r="P20" s="58">
        <v>0.78</v>
      </c>
      <c r="Q20" s="58">
        <v>0.81</v>
      </c>
      <c r="R20" s="58">
        <v>0.84</v>
      </c>
      <c r="S20" s="58">
        <v>0.87</v>
      </c>
      <c r="T20" s="58">
        <v>0.91</v>
      </c>
      <c r="U20" s="58">
        <v>0.94</v>
      </c>
      <c r="V20" s="58">
        <v>0.95</v>
      </c>
      <c r="W20" s="58">
        <v>0.93</v>
      </c>
      <c r="X20" s="58">
        <v>0.89</v>
      </c>
      <c r="Y20" s="58">
        <v>0.87</v>
      </c>
      <c r="Z20" s="58">
        <v>0.85</v>
      </c>
      <c r="AA20" s="58">
        <v>0.86</v>
      </c>
      <c r="AB20" s="58">
        <v>0.85</v>
      </c>
      <c r="AC20" s="58">
        <v>0.85</v>
      </c>
      <c r="AD20" s="58">
        <v>0.85</v>
      </c>
      <c r="AE20" s="58">
        <v>0.86</v>
      </c>
      <c r="AF20" s="58">
        <v>0.86</v>
      </c>
      <c r="AG20" s="58">
        <v>0.85</v>
      </c>
    </row>
    <row r="21" spans="1:33" ht="14.1" customHeight="1" x14ac:dyDescent="0.2">
      <c r="A21" s="78" t="s">
        <v>37</v>
      </c>
      <c r="B21" s="78"/>
      <c r="C21" s="60"/>
      <c r="D21" s="61"/>
      <c r="E21" s="61">
        <v>55.3</v>
      </c>
      <c r="F21" s="61">
        <v>60</v>
      </c>
      <c r="G21" s="61">
        <v>61.9</v>
      </c>
      <c r="H21" s="61">
        <v>70.5</v>
      </c>
      <c r="I21" s="62">
        <v>73</v>
      </c>
      <c r="J21" s="61">
        <v>84.6</v>
      </c>
      <c r="K21" s="61">
        <v>77.5</v>
      </c>
      <c r="L21" s="62">
        <v>82.1</v>
      </c>
      <c r="M21" s="61">
        <v>77</v>
      </c>
      <c r="N21" s="61">
        <v>76.900000000000006</v>
      </c>
      <c r="O21" s="61">
        <v>77.900000000000006</v>
      </c>
      <c r="P21" s="61">
        <v>79.400000000000006</v>
      </c>
      <c r="Q21" s="61">
        <v>81.5</v>
      </c>
      <c r="R21" s="61">
        <v>91.9</v>
      </c>
      <c r="S21" s="61">
        <v>84.5</v>
      </c>
      <c r="T21" s="61">
        <v>83.9</v>
      </c>
      <c r="U21" s="61">
        <v>87.9</v>
      </c>
      <c r="V21" s="61">
        <v>81.099999999999994</v>
      </c>
      <c r="W21" s="61">
        <v>86.5</v>
      </c>
      <c r="X21" s="61">
        <v>81.900000000000006</v>
      </c>
      <c r="Y21" s="61">
        <v>86.7</v>
      </c>
      <c r="Z21" s="61">
        <v>83</v>
      </c>
      <c r="AA21" s="61">
        <v>85.4</v>
      </c>
      <c r="AB21" s="61">
        <v>85.2</v>
      </c>
      <c r="AC21" s="61">
        <v>83.7</v>
      </c>
      <c r="AD21" s="61">
        <v>86</v>
      </c>
      <c r="AE21" s="61">
        <v>88.8</v>
      </c>
      <c r="AF21" s="61">
        <v>90.8</v>
      </c>
      <c r="AG21" s="61">
        <v>91.5</v>
      </c>
    </row>
    <row r="22" spans="1:33" ht="14.1" customHeight="1" x14ac:dyDescent="0.2">
      <c r="A22" s="78" t="s">
        <v>38</v>
      </c>
      <c r="B22" s="78"/>
      <c r="C22" s="60"/>
      <c r="D22" s="61"/>
      <c r="E22" s="61">
        <v>5.7</v>
      </c>
      <c r="F22" s="61">
        <v>5.3</v>
      </c>
      <c r="G22" s="61">
        <v>6</v>
      </c>
      <c r="H22" s="61">
        <v>7.1</v>
      </c>
      <c r="I22" s="62">
        <v>11</v>
      </c>
      <c r="J22" s="61">
        <v>13.8</v>
      </c>
      <c r="K22" s="61">
        <v>13.6</v>
      </c>
      <c r="L22" s="62">
        <v>15</v>
      </c>
      <c r="M22" s="61">
        <v>14.5</v>
      </c>
      <c r="N22" s="61">
        <v>13.3</v>
      </c>
      <c r="O22" s="61">
        <v>13</v>
      </c>
      <c r="P22" s="61">
        <v>13.4</v>
      </c>
      <c r="Q22" s="61">
        <v>13.2</v>
      </c>
      <c r="R22" s="61">
        <v>16.8</v>
      </c>
      <c r="S22" s="61">
        <v>5.6</v>
      </c>
      <c r="T22" s="61">
        <v>5.7</v>
      </c>
      <c r="U22" s="61">
        <v>6.6</v>
      </c>
      <c r="V22" s="61">
        <v>6.9</v>
      </c>
      <c r="W22" s="61">
        <v>6.6</v>
      </c>
      <c r="X22" s="61">
        <v>6.1</v>
      </c>
      <c r="Y22" s="61">
        <v>6.8</v>
      </c>
      <c r="Z22" s="61">
        <v>7.2</v>
      </c>
      <c r="AA22" s="61">
        <v>8.3000000000000007</v>
      </c>
      <c r="AB22" s="61">
        <v>7.3</v>
      </c>
      <c r="AC22" s="61">
        <v>7.6</v>
      </c>
      <c r="AD22" s="61">
        <v>8.1999999999999993</v>
      </c>
      <c r="AE22" s="61">
        <v>8.9</v>
      </c>
      <c r="AF22" s="61">
        <v>9.9</v>
      </c>
      <c r="AG22" s="61">
        <v>9.9</v>
      </c>
    </row>
    <row r="23" spans="1:33" ht="14.1" customHeight="1" x14ac:dyDescent="0.2">
      <c r="A23" s="78" t="s">
        <v>39</v>
      </c>
      <c r="B23" s="78"/>
      <c r="C23" s="60"/>
      <c r="D23" s="61"/>
      <c r="E23" s="61">
        <v>6.6</v>
      </c>
      <c r="F23" s="61">
        <v>6.4</v>
      </c>
      <c r="G23" s="61">
        <v>6.5</v>
      </c>
      <c r="H23" s="61">
        <v>7.5</v>
      </c>
      <c r="I23" s="62">
        <v>11.6</v>
      </c>
      <c r="J23" s="61">
        <v>16</v>
      </c>
      <c r="K23" s="61">
        <v>15.3</v>
      </c>
      <c r="L23" s="62">
        <v>14.5</v>
      </c>
      <c r="M23" s="61">
        <v>14.3</v>
      </c>
      <c r="N23" s="61">
        <v>13</v>
      </c>
      <c r="O23" s="61">
        <v>13.1</v>
      </c>
      <c r="P23" s="61">
        <v>13.3</v>
      </c>
      <c r="Q23" s="61">
        <v>13.5</v>
      </c>
      <c r="R23" s="61">
        <v>20</v>
      </c>
      <c r="S23" s="61">
        <v>3.8</v>
      </c>
      <c r="T23" s="61">
        <v>3.9</v>
      </c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</row>
    <row r="24" spans="1:33" ht="14.1" customHeight="1" x14ac:dyDescent="0.2">
      <c r="A24" s="4" t="s">
        <v>193</v>
      </c>
      <c r="B24" s="4"/>
      <c r="C24" s="60"/>
      <c r="D24" s="61"/>
      <c r="E24" s="61"/>
      <c r="F24" s="61"/>
      <c r="G24" s="61"/>
      <c r="H24" s="61"/>
      <c r="I24" s="62"/>
      <c r="J24" s="61"/>
      <c r="K24" s="61"/>
      <c r="L24" s="62"/>
      <c r="M24" s="61"/>
      <c r="N24" s="61"/>
      <c r="O24" s="61"/>
      <c r="P24" s="61"/>
      <c r="Q24" s="61"/>
      <c r="R24" s="61"/>
      <c r="S24" s="61">
        <v>11.3</v>
      </c>
      <c r="T24" s="61">
        <v>10</v>
      </c>
      <c r="U24" s="61">
        <v>5.5</v>
      </c>
      <c r="V24" s="61">
        <v>6.1</v>
      </c>
      <c r="W24" s="61">
        <v>5.5</v>
      </c>
      <c r="X24" s="61">
        <v>5.2</v>
      </c>
      <c r="Y24" s="61">
        <v>4.9000000000000004</v>
      </c>
      <c r="Z24" s="61">
        <v>4.4000000000000004</v>
      </c>
      <c r="AA24" s="61">
        <v>4.3</v>
      </c>
      <c r="AB24" s="61">
        <v>4</v>
      </c>
      <c r="AC24" s="61">
        <v>4.5999999999999996</v>
      </c>
      <c r="AD24" s="61">
        <v>5.3</v>
      </c>
      <c r="AE24" s="61">
        <v>6.6</v>
      </c>
      <c r="AF24" s="61">
        <v>7.1</v>
      </c>
      <c r="AG24" s="61">
        <v>7.4</v>
      </c>
    </row>
    <row r="25" spans="1:33" ht="14.1" customHeight="1" x14ac:dyDescent="0.2">
      <c r="A25" s="78" t="s">
        <v>194</v>
      </c>
      <c r="B25" s="78"/>
      <c r="C25" s="60"/>
      <c r="D25" s="61"/>
      <c r="E25" s="61">
        <v>4.8</v>
      </c>
      <c r="F25" s="61">
        <v>4.9000000000000004</v>
      </c>
      <c r="G25" s="61">
        <v>4.9000000000000004</v>
      </c>
      <c r="H25" s="61">
        <v>5.0999999999999996</v>
      </c>
      <c r="I25" s="62">
        <v>6.6</v>
      </c>
      <c r="J25" s="61">
        <v>9.5</v>
      </c>
      <c r="K25" s="61">
        <v>11.6</v>
      </c>
      <c r="L25" s="62">
        <v>11.7</v>
      </c>
      <c r="M25" s="61">
        <v>10</v>
      </c>
      <c r="N25" s="61">
        <v>8.5</v>
      </c>
      <c r="O25" s="61">
        <v>8</v>
      </c>
      <c r="P25" s="61">
        <v>8</v>
      </c>
      <c r="Q25" s="61">
        <v>8.4</v>
      </c>
      <c r="R25" s="61">
        <v>11.2</v>
      </c>
      <c r="S25" s="61">
        <v>9</v>
      </c>
      <c r="T25" s="61">
        <v>6.9</v>
      </c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</row>
    <row r="26" spans="1:33" ht="14.1" customHeight="1" x14ac:dyDescent="0.2">
      <c r="A26" s="81" t="s">
        <v>197</v>
      </c>
      <c r="B26" s="82"/>
      <c r="C26" s="60"/>
      <c r="D26" s="61"/>
      <c r="E26" s="61"/>
      <c r="F26" s="61"/>
      <c r="G26" s="61"/>
      <c r="H26" s="61"/>
      <c r="I26" s="62"/>
      <c r="J26" s="61"/>
      <c r="K26" s="61"/>
      <c r="L26" s="62"/>
      <c r="M26" s="61"/>
      <c r="N26" s="61"/>
      <c r="O26" s="61"/>
      <c r="P26" s="61"/>
      <c r="Q26" s="61"/>
      <c r="R26" s="61"/>
      <c r="S26" s="61"/>
      <c r="T26" s="61"/>
      <c r="U26" s="61">
        <v>23.5</v>
      </c>
      <c r="V26" s="61">
        <v>13</v>
      </c>
      <c r="W26" s="61">
        <v>3.1</v>
      </c>
      <c r="X26" s="61"/>
      <c r="Y26" s="61"/>
      <c r="Z26" s="61"/>
      <c r="AA26" s="61"/>
      <c r="AB26" s="61"/>
      <c r="AC26" s="61"/>
      <c r="AD26" s="61"/>
      <c r="AE26" s="61">
        <v>16</v>
      </c>
      <c r="AF26" s="61">
        <v>17.399999999999999</v>
      </c>
      <c r="AG26" s="61">
        <v>31.2</v>
      </c>
    </row>
    <row r="27" spans="1:33" ht="14.1" customHeight="1" x14ac:dyDescent="0.2">
      <c r="A27" s="77" t="s">
        <v>198</v>
      </c>
      <c r="B27" s="77"/>
      <c r="C27" s="52">
        <f>SUM(C28:C30)</f>
        <v>0</v>
      </c>
      <c r="D27" s="52">
        <f>SUM(D28:D30)</f>
        <v>0</v>
      </c>
      <c r="E27" s="52">
        <f t="shared" ref="E27:K27" si="12">SUM(E28:E30)</f>
        <v>3037572</v>
      </c>
      <c r="F27" s="52">
        <f t="shared" si="12"/>
        <v>4113039</v>
      </c>
      <c r="G27" s="52">
        <f t="shared" si="12"/>
        <v>4228021</v>
      </c>
      <c r="H27" s="52">
        <f t="shared" si="12"/>
        <v>3514429</v>
      </c>
      <c r="I27" s="52">
        <f t="shared" si="12"/>
        <v>3490650</v>
      </c>
      <c r="J27" s="52">
        <f t="shared" si="12"/>
        <v>2742487</v>
      </c>
      <c r="K27" s="52">
        <f t="shared" si="12"/>
        <v>2687736</v>
      </c>
      <c r="L27" s="52">
        <f t="shared" ref="L27:Q27" si="13">SUM(L28:L30)</f>
        <v>2710641</v>
      </c>
      <c r="M27" s="52">
        <f t="shared" si="13"/>
        <v>3067920</v>
      </c>
      <c r="N27" s="52">
        <f t="shared" si="13"/>
        <v>3293634</v>
      </c>
      <c r="O27" s="52">
        <f t="shared" si="13"/>
        <v>3418341</v>
      </c>
      <c r="P27" s="52">
        <f t="shared" si="13"/>
        <v>3452502</v>
      </c>
      <c r="Q27" s="52">
        <f t="shared" si="13"/>
        <v>3576366</v>
      </c>
      <c r="R27" s="52">
        <f t="shared" ref="R27:Y27" si="14">SUM(R28:R30)</f>
        <v>2829370</v>
      </c>
      <c r="S27" s="52">
        <f t="shared" si="14"/>
        <v>2301357</v>
      </c>
      <c r="T27" s="52">
        <f t="shared" si="14"/>
        <v>1553767</v>
      </c>
      <c r="U27" s="52">
        <f t="shared" si="14"/>
        <v>1600048</v>
      </c>
      <c r="V27" s="52">
        <f t="shared" si="14"/>
        <v>1673517</v>
      </c>
      <c r="W27" s="52">
        <f t="shared" si="14"/>
        <v>1787730</v>
      </c>
      <c r="X27" s="52">
        <f t="shared" si="14"/>
        <v>2275122</v>
      </c>
      <c r="Y27" s="52">
        <f t="shared" si="14"/>
        <v>2523336</v>
      </c>
      <c r="Z27" s="52">
        <f>SUM(Z28:Z30)</f>
        <v>2709781</v>
      </c>
      <c r="AA27" s="52">
        <f>SUM(AA28:AA30)</f>
        <v>2512373</v>
      </c>
      <c r="AB27" s="52">
        <f t="shared" ref="AB27:AC27" si="15">SUM(AB28:AB30)</f>
        <v>2359077</v>
      </c>
      <c r="AC27" s="52">
        <f t="shared" si="15"/>
        <v>2352640</v>
      </c>
      <c r="AD27" s="52">
        <f t="shared" ref="AD27" si="16">SUM(AD28:AD30)</f>
        <v>2003877</v>
      </c>
      <c r="AE27" s="52">
        <f t="shared" ref="AE27:AF27" si="17">SUM(AE28:AE30)</f>
        <v>1458368</v>
      </c>
      <c r="AF27" s="52">
        <f t="shared" si="17"/>
        <v>1441933</v>
      </c>
      <c r="AG27" s="52">
        <f t="shared" ref="AG27" si="18">SUM(AG28:AG30)</f>
        <v>1305760</v>
      </c>
    </row>
    <row r="28" spans="1:33" ht="14.1" customHeight="1" x14ac:dyDescent="0.15">
      <c r="A28" s="63"/>
      <c r="B28" s="2" t="s">
        <v>18</v>
      </c>
      <c r="C28" s="52"/>
      <c r="D28" s="51"/>
      <c r="E28" s="51">
        <v>400801</v>
      </c>
      <c r="F28" s="51">
        <v>621836</v>
      </c>
      <c r="G28" s="51">
        <v>646067</v>
      </c>
      <c r="H28" s="51">
        <v>664414</v>
      </c>
      <c r="I28" s="52">
        <v>680095</v>
      </c>
      <c r="J28" s="51">
        <v>540910</v>
      </c>
      <c r="K28" s="51">
        <v>613402</v>
      </c>
      <c r="L28" s="52">
        <v>853795</v>
      </c>
      <c r="M28" s="51">
        <v>1030560</v>
      </c>
      <c r="N28" s="51">
        <v>1370589</v>
      </c>
      <c r="O28" s="51">
        <v>1478922</v>
      </c>
      <c r="P28" s="51">
        <v>1629685</v>
      </c>
      <c r="Q28" s="51">
        <v>1471821</v>
      </c>
      <c r="R28" s="51">
        <v>1218004</v>
      </c>
      <c r="S28" s="51">
        <v>1182847</v>
      </c>
      <c r="T28" s="51">
        <v>865630</v>
      </c>
      <c r="U28" s="51">
        <v>909722</v>
      </c>
      <c r="V28" s="51">
        <v>981327</v>
      </c>
      <c r="W28" s="51">
        <v>1090938</v>
      </c>
      <c r="X28" s="51">
        <v>1292294</v>
      </c>
      <c r="Y28" s="51">
        <v>1393913</v>
      </c>
      <c r="Z28" s="51">
        <v>1533075</v>
      </c>
      <c r="AA28" s="51">
        <v>1397561</v>
      </c>
      <c r="AB28" s="51">
        <v>1294388</v>
      </c>
      <c r="AC28" s="51">
        <v>910268</v>
      </c>
      <c r="AD28" s="51">
        <v>668582</v>
      </c>
      <c r="AE28" s="51">
        <v>511349</v>
      </c>
      <c r="AF28" s="51">
        <v>692901</v>
      </c>
      <c r="AG28" s="51">
        <v>703595</v>
      </c>
    </row>
    <row r="29" spans="1:33" ht="14.1" customHeight="1" x14ac:dyDescent="0.15">
      <c r="A29" s="63"/>
      <c r="B29" s="2" t="s">
        <v>19</v>
      </c>
      <c r="C29" s="52"/>
      <c r="D29" s="51"/>
      <c r="E29" s="51">
        <v>226461</v>
      </c>
      <c r="F29" s="51">
        <v>520380</v>
      </c>
      <c r="G29" s="51">
        <v>508930</v>
      </c>
      <c r="H29" s="51">
        <v>587122</v>
      </c>
      <c r="I29" s="52">
        <v>671043</v>
      </c>
      <c r="J29" s="51">
        <v>544392</v>
      </c>
      <c r="K29" s="51">
        <v>516785</v>
      </c>
      <c r="L29" s="52">
        <v>490034</v>
      </c>
      <c r="M29" s="51">
        <v>491422</v>
      </c>
      <c r="N29" s="51">
        <v>492184</v>
      </c>
      <c r="O29" s="51">
        <v>492814</v>
      </c>
      <c r="P29" s="51">
        <v>432824</v>
      </c>
      <c r="Q29" s="51">
        <v>412834</v>
      </c>
      <c r="R29" s="51">
        <v>62843</v>
      </c>
      <c r="S29" s="51">
        <v>62843</v>
      </c>
      <c r="T29" s="51">
        <v>62863</v>
      </c>
      <c r="U29" s="51">
        <v>62933</v>
      </c>
      <c r="V29" s="51">
        <v>62992</v>
      </c>
      <c r="W29" s="51">
        <v>63005</v>
      </c>
      <c r="X29" s="51">
        <v>163015</v>
      </c>
      <c r="Y29" s="51">
        <v>163040</v>
      </c>
      <c r="Z29" s="51">
        <v>213074</v>
      </c>
      <c r="AA29" s="51">
        <v>213112</v>
      </c>
      <c r="AB29" s="51">
        <v>213149</v>
      </c>
      <c r="AC29" s="51">
        <v>213186</v>
      </c>
      <c r="AD29" s="51">
        <v>213188</v>
      </c>
      <c r="AE29" s="51">
        <v>113209</v>
      </c>
      <c r="AF29" s="51">
        <v>113209</v>
      </c>
      <c r="AG29" s="51">
        <v>113210</v>
      </c>
    </row>
    <row r="30" spans="1:33" ht="14.1" customHeight="1" x14ac:dyDescent="0.15">
      <c r="A30" s="63"/>
      <c r="B30" s="2" t="s">
        <v>20</v>
      </c>
      <c r="C30" s="52"/>
      <c r="D30" s="51"/>
      <c r="E30" s="51">
        <v>2410310</v>
      </c>
      <c r="F30" s="51">
        <v>2970823</v>
      </c>
      <c r="G30" s="51">
        <v>3073024</v>
      </c>
      <c r="H30" s="51">
        <v>2262893</v>
      </c>
      <c r="I30" s="52">
        <v>2139512</v>
      </c>
      <c r="J30" s="51">
        <v>1657185</v>
      </c>
      <c r="K30" s="51">
        <v>1557549</v>
      </c>
      <c r="L30" s="52">
        <v>1366812</v>
      </c>
      <c r="M30" s="51">
        <v>1545938</v>
      </c>
      <c r="N30" s="51">
        <v>1430861</v>
      </c>
      <c r="O30" s="51">
        <v>1446605</v>
      </c>
      <c r="P30" s="51">
        <v>1389993</v>
      </c>
      <c r="Q30" s="51">
        <v>1691711</v>
      </c>
      <c r="R30" s="51">
        <v>1548523</v>
      </c>
      <c r="S30" s="51">
        <v>1055667</v>
      </c>
      <c r="T30" s="51">
        <v>625274</v>
      </c>
      <c r="U30" s="51">
        <v>627393</v>
      </c>
      <c r="V30" s="51">
        <v>629198</v>
      </c>
      <c r="W30" s="51">
        <v>633787</v>
      </c>
      <c r="X30" s="51">
        <v>819813</v>
      </c>
      <c r="Y30" s="51">
        <v>966383</v>
      </c>
      <c r="Z30" s="51">
        <v>963632</v>
      </c>
      <c r="AA30" s="51">
        <v>901700</v>
      </c>
      <c r="AB30" s="51">
        <v>851540</v>
      </c>
      <c r="AC30" s="51">
        <v>1229186</v>
      </c>
      <c r="AD30" s="51">
        <v>1122107</v>
      </c>
      <c r="AE30" s="51">
        <v>833810</v>
      </c>
      <c r="AF30" s="51">
        <v>635823</v>
      </c>
      <c r="AG30" s="51">
        <v>488955</v>
      </c>
    </row>
    <row r="31" spans="1:33" ht="14.1" customHeight="1" x14ac:dyDescent="0.2">
      <c r="A31" s="77" t="s">
        <v>199</v>
      </c>
      <c r="B31" s="77"/>
      <c r="C31" s="52"/>
      <c r="D31" s="51"/>
      <c r="E31" s="51">
        <v>2883490</v>
      </c>
      <c r="F31" s="51">
        <v>2836747</v>
      </c>
      <c r="G31" s="51">
        <v>4120321</v>
      </c>
      <c r="H31" s="51">
        <v>6621619</v>
      </c>
      <c r="I31" s="52">
        <v>6598639</v>
      </c>
      <c r="J31" s="51">
        <v>6355698</v>
      </c>
      <c r="K31" s="51">
        <v>6182303</v>
      </c>
      <c r="L31" s="52">
        <v>6117639</v>
      </c>
      <c r="M31" s="51">
        <v>5690148</v>
      </c>
      <c r="N31" s="51">
        <v>5217870</v>
      </c>
      <c r="O31" s="51">
        <v>4599222</v>
      </c>
      <c r="P31" s="51">
        <v>4327656</v>
      </c>
      <c r="Q31" s="51">
        <v>4184221</v>
      </c>
      <c r="R31" s="51">
        <v>3641472</v>
      </c>
      <c r="S31" s="51">
        <v>3907882</v>
      </c>
      <c r="T31" s="51">
        <v>4293485</v>
      </c>
      <c r="U31" s="51">
        <v>4256004</v>
      </c>
      <c r="V31" s="51">
        <v>4194435</v>
      </c>
      <c r="W31" s="51">
        <v>4327332</v>
      </c>
      <c r="X31" s="51">
        <v>4624275</v>
      </c>
      <c r="Y31" s="51">
        <v>4720294</v>
      </c>
      <c r="Z31" s="51">
        <v>4940631</v>
      </c>
      <c r="AA31" s="51">
        <v>5122995</v>
      </c>
      <c r="AB31" s="51">
        <v>5480671</v>
      </c>
      <c r="AC31" s="51">
        <v>6040630</v>
      </c>
      <c r="AD31" s="51">
        <v>6423974</v>
      </c>
      <c r="AE31" s="51">
        <v>6730406</v>
      </c>
      <c r="AF31" s="51">
        <v>6711248</v>
      </c>
      <c r="AG31" s="51">
        <v>7312449</v>
      </c>
    </row>
    <row r="32" spans="1:33" ht="14.1" customHeight="1" x14ac:dyDescent="0.2">
      <c r="A32" s="49"/>
      <c r="B32" s="46" t="s">
        <v>216</v>
      </c>
      <c r="C32" s="52"/>
      <c r="D32" s="51"/>
      <c r="E32" s="51"/>
      <c r="F32" s="51"/>
      <c r="G32" s="51"/>
      <c r="H32" s="51"/>
      <c r="I32" s="52"/>
      <c r="J32" s="51"/>
      <c r="K32" s="51"/>
      <c r="L32" s="52"/>
      <c r="M32" s="51"/>
      <c r="N32" s="51"/>
      <c r="O32" s="51"/>
      <c r="P32" s="51">
        <v>275000</v>
      </c>
      <c r="Q32" s="51">
        <v>775000</v>
      </c>
      <c r="R32" s="51">
        <v>1206000</v>
      </c>
      <c r="S32" s="51">
        <v>1508640</v>
      </c>
      <c r="T32" s="51">
        <v>1733738</v>
      </c>
      <c r="U32" s="51">
        <v>1916331</v>
      </c>
      <c r="V32" s="51">
        <v>2069080</v>
      </c>
      <c r="W32" s="51">
        <v>2341660</v>
      </c>
      <c r="X32" s="51">
        <v>2812539</v>
      </c>
      <c r="Y32" s="51">
        <v>3107492</v>
      </c>
      <c r="Z32" s="51">
        <v>3402115</v>
      </c>
      <c r="AA32" s="51">
        <v>3666742</v>
      </c>
      <c r="AB32" s="51">
        <v>3955003</v>
      </c>
      <c r="AC32" s="51">
        <v>4134433</v>
      </c>
      <c r="AD32" s="51">
        <v>4216510</v>
      </c>
      <c r="AE32" s="51">
        <v>4303034</v>
      </c>
      <c r="AF32" s="51">
        <v>4399592</v>
      </c>
      <c r="AG32" s="51">
        <v>4443863</v>
      </c>
    </row>
    <row r="33" spans="1:33" ht="14.1" customHeight="1" x14ac:dyDescent="0.2">
      <c r="A33" s="79" t="s">
        <v>200</v>
      </c>
      <c r="B33" s="79"/>
      <c r="C33" s="52">
        <f>SUM(C34:C37)</f>
        <v>0</v>
      </c>
      <c r="D33" s="52">
        <f>SUM(D34:D37)</f>
        <v>0</v>
      </c>
      <c r="E33" s="52">
        <f t="shared" ref="E33:K33" si="19">SUM(E34:E37)</f>
        <v>73104</v>
      </c>
      <c r="F33" s="52">
        <f t="shared" si="19"/>
        <v>29699</v>
      </c>
      <c r="G33" s="52">
        <f t="shared" si="19"/>
        <v>32227</v>
      </c>
      <c r="H33" s="52">
        <f t="shared" si="19"/>
        <v>38339</v>
      </c>
      <c r="I33" s="52">
        <f t="shared" si="19"/>
        <v>27033</v>
      </c>
      <c r="J33" s="52">
        <f t="shared" si="19"/>
        <v>17787</v>
      </c>
      <c r="K33" s="52">
        <f t="shared" si="19"/>
        <v>9925</v>
      </c>
      <c r="L33" s="52">
        <f t="shared" ref="L33:Q33" si="20">SUM(L34:L37)</f>
        <v>23684</v>
      </c>
      <c r="M33" s="52">
        <f t="shared" si="20"/>
        <v>547</v>
      </c>
      <c r="N33" s="52">
        <f t="shared" si="20"/>
        <v>465</v>
      </c>
      <c r="O33" s="52">
        <f t="shared" si="20"/>
        <v>390</v>
      </c>
      <c r="P33" s="52">
        <f t="shared" si="20"/>
        <v>320</v>
      </c>
      <c r="Q33" s="52">
        <f t="shared" si="20"/>
        <v>465</v>
      </c>
      <c r="R33" s="52">
        <f t="shared" ref="R33:Y33" si="21">SUM(R34:R37)</f>
        <v>465</v>
      </c>
      <c r="S33" s="52">
        <f t="shared" si="21"/>
        <v>465</v>
      </c>
      <c r="T33" s="52">
        <f t="shared" si="21"/>
        <v>465</v>
      </c>
      <c r="U33" s="52">
        <f t="shared" si="21"/>
        <v>465</v>
      </c>
      <c r="V33" s="52">
        <f t="shared" si="21"/>
        <v>465</v>
      </c>
      <c r="W33" s="52">
        <f t="shared" si="21"/>
        <v>465</v>
      </c>
      <c r="X33" s="52">
        <f t="shared" si="21"/>
        <v>54012</v>
      </c>
      <c r="Y33" s="52">
        <f t="shared" si="21"/>
        <v>509982</v>
      </c>
      <c r="Z33" s="52">
        <f>SUM(Z34:Z37)</f>
        <v>168043</v>
      </c>
      <c r="AA33" s="52">
        <f>SUM(AA34:AA37)</f>
        <v>393908</v>
      </c>
      <c r="AB33" s="52">
        <f t="shared" ref="AB33:AC33" si="22">SUM(AB34:AB37)</f>
        <v>589606</v>
      </c>
      <c r="AC33" s="52">
        <f t="shared" si="22"/>
        <v>1750207</v>
      </c>
      <c r="AD33" s="52">
        <f t="shared" ref="AD33" si="23">SUM(AD34:AD37)</f>
        <v>1649521</v>
      </c>
      <c r="AE33" s="52">
        <f t="shared" ref="AE33:AF33" si="24">SUM(AE34:AE37)</f>
        <v>1474924</v>
      </c>
      <c r="AF33" s="52">
        <f t="shared" si="24"/>
        <v>1474924</v>
      </c>
      <c r="AG33" s="52">
        <f t="shared" ref="AG33" si="25">SUM(AG34:AG37)</f>
        <v>1016521</v>
      </c>
    </row>
    <row r="34" spans="1:33" ht="14.1" customHeight="1" x14ac:dyDescent="0.2">
      <c r="A34" s="46"/>
      <c r="B34" s="46" t="s">
        <v>14</v>
      </c>
      <c r="C34" s="52"/>
      <c r="D34" s="51"/>
      <c r="E34" s="51">
        <v>32682</v>
      </c>
      <c r="F34" s="51">
        <v>0</v>
      </c>
      <c r="G34" s="51">
        <v>0</v>
      </c>
      <c r="H34" s="51">
        <v>0</v>
      </c>
      <c r="I34" s="52">
        <v>0</v>
      </c>
      <c r="J34" s="51">
        <v>0</v>
      </c>
      <c r="K34" s="51">
        <v>0</v>
      </c>
      <c r="L34" s="52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</row>
    <row r="35" spans="1:33" ht="14.1" customHeight="1" x14ac:dyDescent="0.2">
      <c r="A35" s="49"/>
      <c r="B35" s="46" t="s">
        <v>15</v>
      </c>
      <c r="C35" s="52"/>
      <c r="D35" s="51"/>
      <c r="E35" s="51">
        <v>39102</v>
      </c>
      <c r="F35" s="51">
        <v>28806</v>
      </c>
      <c r="G35" s="51">
        <v>31724</v>
      </c>
      <c r="H35" s="51">
        <v>38107</v>
      </c>
      <c r="I35" s="52">
        <v>26956</v>
      </c>
      <c r="J35" s="51">
        <v>17771</v>
      </c>
      <c r="K35" s="51">
        <v>9925</v>
      </c>
      <c r="L35" s="52">
        <v>23684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</row>
    <row r="36" spans="1:33" ht="14.1" customHeight="1" x14ac:dyDescent="0.2">
      <c r="A36" s="49"/>
      <c r="B36" s="46" t="s">
        <v>16</v>
      </c>
      <c r="C36" s="52"/>
      <c r="D36" s="51"/>
      <c r="E36" s="51">
        <v>1320</v>
      </c>
      <c r="F36" s="51">
        <v>893</v>
      </c>
      <c r="G36" s="51">
        <v>503</v>
      </c>
      <c r="H36" s="51">
        <v>232</v>
      </c>
      <c r="I36" s="52">
        <v>77</v>
      </c>
      <c r="J36" s="51">
        <v>16</v>
      </c>
      <c r="K36" s="51">
        <v>0</v>
      </c>
      <c r="L36" s="52">
        <v>0</v>
      </c>
      <c r="M36" s="51">
        <v>547</v>
      </c>
      <c r="N36" s="51">
        <v>465</v>
      </c>
      <c r="O36" s="51">
        <v>390</v>
      </c>
      <c r="P36" s="51">
        <v>320</v>
      </c>
      <c r="Q36" s="51">
        <v>465</v>
      </c>
      <c r="R36" s="51">
        <v>465</v>
      </c>
      <c r="S36" s="51">
        <v>465</v>
      </c>
      <c r="T36" s="51">
        <v>465</v>
      </c>
      <c r="U36" s="51">
        <v>465</v>
      </c>
      <c r="V36" s="51">
        <v>465</v>
      </c>
      <c r="W36" s="51">
        <v>465</v>
      </c>
      <c r="X36" s="51">
        <v>54012</v>
      </c>
      <c r="Y36" s="51">
        <v>509982</v>
      </c>
      <c r="Z36" s="51">
        <v>168043</v>
      </c>
      <c r="AA36" s="51">
        <v>393908</v>
      </c>
      <c r="AB36" s="51">
        <v>589606</v>
      </c>
      <c r="AC36" s="51">
        <v>1750207</v>
      </c>
      <c r="AD36" s="51">
        <v>1649521</v>
      </c>
      <c r="AE36" s="51">
        <v>1474924</v>
      </c>
      <c r="AF36" s="51">
        <v>1474924</v>
      </c>
      <c r="AG36" s="51">
        <v>1016521</v>
      </c>
    </row>
    <row r="37" spans="1:33" ht="14.1" customHeight="1" x14ac:dyDescent="0.2">
      <c r="A37" s="49"/>
      <c r="B37" s="46" t="s">
        <v>17</v>
      </c>
      <c r="C37" s="52"/>
      <c r="D37" s="51"/>
      <c r="E37" s="51">
        <v>0</v>
      </c>
      <c r="F37" s="51">
        <v>0</v>
      </c>
      <c r="G37" s="51">
        <v>0</v>
      </c>
      <c r="H37" s="51">
        <v>0</v>
      </c>
      <c r="I37" s="52">
        <v>0</v>
      </c>
      <c r="J37" s="51">
        <v>0</v>
      </c>
      <c r="K37" s="51">
        <v>0</v>
      </c>
      <c r="L37" s="52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</row>
    <row r="38" spans="1:33" ht="14.1" customHeight="1" x14ac:dyDescent="0.2">
      <c r="A38" s="77" t="s">
        <v>201</v>
      </c>
      <c r="B38" s="77"/>
      <c r="C38" s="52"/>
      <c r="D38" s="51"/>
      <c r="E38" s="51">
        <v>0</v>
      </c>
      <c r="F38" s="51">
        <v>0</v>
      </c>
      <c r="G38" s="51">
        <v>0</v>
      </c>
      <c r="H38" s="51">
        <v>0</v>
      </c>
      <c r="I38" s="52">
        <v>0</v>
      </c>
      <c r="J38" s="51">
        <v>0</v>
      </c>
      <c r="K38" s="51">
        <v>0</v>
      </c>
      <c r="L38" s="52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</row>
    <row r="39" spans="1:33" ht="14.1" customHeight="1" x14ac:dyDescent="0.2">
      <c r="A39" s="77" t="s">
        <v>202</v>
      </c>
      <c r="B39" s="77"/>
      <c r="C39" s="52"/>
      <c r="D39" s="51"/>
      <c r="E39" s="51">
        <v>884040</v>
      </c>
      <c r="F39" s="51">
        <v>1000689</v>
      </c>
      <c r="G39" s="51">
        <v>1026823</v>
      </c>
      <c r="H39" s="51">
        <v>607951</v>
      </c>
      <c r="I39" s="52">
        <v>616555</v>
      </c>
      <c r="J39" s="51">
        <v>618674</v>
      </c>
      <c r="K39" s="51">
        <v>618579</v>
      </c>
      <c r="L39" s="52">
        <v>622340</v>
      </c>
      <c r="M39" s="51">
        <v>623795</v>
      </c>
      <c r="N39" s="51">
        <v>624725</v>
      </c>
      <c r="O39" s="51">
        <v>625066</v>
      </c>
      <c r="P39" s="51">
        <v>625072</v>
      </c>
      <c r="Q39" s="51">
        <v>625080</v>
      </c>
      <c r="R39" s="51">
        <v>625101</v>
      </c>
      <c r="S39" s="51">
        <v>625139</v>
      </c>
      <c r="T39" s="51">
        <v>625410</v>
      </c>
      <c r="U39" s="51">
        <v>626470</v>
      </c>
      <c r="V39" s="51">
        <v>627671</v>
      </c>
      <c r="W39" s="51">
        <v>628283</v>
      </c>
      <c r="X39" s="51">
        <v>448608</v>
      </c>
      <c r="Y39" s="51">
        <v>448783</v>
      </c>
      <c r="Z39" s="51">
        <v>448873</v>
      </c>
      <c r="AA39" s="51">
        <v>448954</v>
      </c>
      <c r="AB39" s="51">
        <v>449024</v>
      </c>
      <c r="AC39" s="51">
        <v>449077</v>
      </c>
      <c r="AD39" s="51">
        <v>449113</v>
      </c>
      <c r="AE39" s="51">
        <v>369155</v>
      </c>
      <c r="AF39" s="51">
        <v>289172</v>
      </c>
      <c r="AG39" s="51">
        <v>289188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4:B4"/>
    <mergeCell ref="A5:A15"/>
    <mergeCell ref="A27:B27"/>
    <mergeCell ref="A25:B25"/>
    <mergeCell ref="A26:B26"/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</mergeCells>
  <phoneticPr fontId="2"/>
  <pageMargins left="0.78740157480314965" right="0.78740157480314965" top="0.59055118110236227" bottom="0.43307086614173229" header="0" footer="0.31496062992125984"/>
  <pageSetup paperSize="9" orientation="landscape" r:id="rId1"/>
  <headerFooter alignWithMargins="0">
    <oddFooter>&amp;C-&amp;P--</oddFooter>
  </headerFooter>
  <colBreaks count="1" manualBreakCount="1">
    <brk id="1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56"/>
  <sheetViews>
    <sheetView showZeros="0" view="pageBreakPreview" zoomScaleNormal="100" zoomScaleSheetLayoutView="100" workbookViewId="0">
      <pane xSplit="1" ySplit="3" topLeftCell="Z23" activePane="bottomRight" state="frozen"/>
      <selection pane="topRight" activeCell="B1" sqref="B1"/>
      <selection pane="bottomLeft" activeCell="A2" sqref="A2"/>
      <selection pane="bottomRight" activeCell="AI39" sqref="AI39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9" width="9.77734375" style="1" customWidth="1"/>
    <col min="10" max="11" width="9.77734375" style="5" customWidth="1"/>
    <col min="12" max="12" width="9.77734375" style="1" customWidth="1"/>
    <col min="13" max="13" width="9.77734375" style="64" customWidth="1"/>
    <col min="14" max="32" width="9.77734375" style="1" customWidth="1"/>
    <col min="33" max="35" width="8.6640625" style="1" customWidth="1"/>
    <col min="36" max="16384" width="9" style="1"/>
  </cols>
  <sheetData>
    <row r="1" spans="1:32" ht="15" customHeight="1" x14ac:dyDescent="0.2">
      <c r="A1" s="26" t="s">
        <v>95</v>
      </c>
      <c r="K1" s="27" t="str">
        <f>財政指標!$L$1</f>
        <v>野木町</v>
      </c>
      <c r="L1" s="64"/>
      <c r="U1" s="67" t="str">
        <f>財政指標!$L$1</f>
        <v>野木町</v>
      </c>
      <c r="V1" s="64"/>
      <c r="Y1" s="27"/>
      <c r="Z1" s="64"/>
      <c r="AA1" s="64"/>
      <c r="AB1" s="64"/>
      <c r="AC1" s="64"/>
      <c r="AE1" s="67" t="str">
        <f>財政指標!$L$1</f>
        <v>野木町</v>
      </c>
      <c r="AF1" s="64"/>
    </row>
    <row r="2" spans="1:32" ht="15" customHeight="1" x14ac:dyDescent="0.15">
      <c r="K2" s="1"/>
      <c r="L2" s="20" t="s">
        <v>169</v>
      </c>
      <c r="U2" s="20"/>
      <c r="V2" s="20" t="s">
        <v>169</v>
      </c>
      <c r="Y2" s="20"/>
      <c r="Z2" s="20"/>
      <c r="AA2" s="20"/>
      <c r="AB2" s="20"/>
      <c r="AC2" s="20"/>
      <c r="AE2" s="20"/>
      <c r="AF2" s="20" t="s">
        <v>169</v>
      </c>
    </row>
    <row r="3" spans="1:32" s="76" customFormat="1" ht="15" customHeight="1" x14ac:dyDescent="0.2">
      <c r="A3" s="46"/>
      <c r="B3" s="46" t="s">
        <v>10</v>
      </c>
      <c r="C3" s="46" t="s">
        <v>9</v>
      </c>
      <c r="D3" s="46" t="s">
        <v>8</v>
      </c>
      <c r="E3" s="46" t="s">
        <v>7</v>
      </c>
      <c r="F3" s="46" t="s">
        <v>6</v>
      </c>
      <c r="G3" s="46" t="s">
        <v>5</v>
      </c>
      <c r="H3" s="46" t="s">
        <v>4</v>
      </c>
      <c r="I3" s="46" t="s">
        <v>3</v>
      </c>
      <c r="J3" s="47" t="s">
        <v>165</v>
      </c>
      <c r="K3" s="47" t="s">
        <v>166</v>
      </c>
      <c r="L3" s="46" t="s">
        <v>167</v>
      </c>
      <c r="M3" s="46" t="s">
        <v>175</v>
      </c>
      <c r="N3" s="46" t="s">
        <v>183</v>
      </c>
      <c r="O3" s="46" t="s">
        <v>185</v>
      </c>
      <c r="P3" s="46" t="s">
        <v>186</v>
      </c>
      <c r="Q3" s="46" t="s">
        <v>189</v>
      </c>
      <c r="R3" s="46" t="s">
        <v>195</v>
      </c>
      <c r="S3" s="46" t="s">
        <v>196</v>
      </c>
      <c r="T3" s="46" t="s">
        <v>203</v>
      </c>
      <c r="U3" s="46" t="s">
        <v>204</v>
      </c>
      <c r="V3" s="46" t="s">
        <v>205</v>
      </c>
      <c r="W3" s="46" t="s">
        <v>206</v>
      </c>
      <c r="X3" s="46" t="s">
        <v>207</v>
      </c>
      <c r="Y3" s="46" t="s">
        <v>211</v>
      </c>
      <c r="Z3" s="46" t="s">
        <v>210</v>
      </c>
      <c r="AA3" s="46" t="s">
        <v>213</v>
      </c>
      <c r="AB3" s="46" t="s">
        <v>214</v>
      </c>
      <c r="AC3" s="46" t="s">
        <v>215</v>
      </c>
      <c r="AD3" s="46" t="s">
        <v>219</v>
      </c>
      <c r="AE3" s="46" t="str">
        <f>財政指標!AF3</f>
        <v>１８(H30)</v>
      </c>
      <c r="AF3" s="46" t="str">
        <f>財政指標!AG3</f>
        <v>１９(R1)</v>
      </c>
    </row>
    <row r="4" spans="1:32" ht="15" customHeight="1" x14ac:dyDescent="0.15">
      <c r="A4" s="3" t="s">
        <v>115</v>
      </c>
      <c r="B4" s="13"/>
      <c r="C4" s="13"/>
      <c r="D4" s="13">
        <v>3176453</v>
      </c>
      <c r="E4" s="13">
        <v>3155511</v>
      </c>
      <c r="F4" s="13">
        <v>3384867</v>
      </c>
      <c r="G4" s="13">
        <v>3286778</v>
      </c>
      <c r="H4" s="13">
        <v>3537735</v>
      </c>
      <c r="I4" s="13">
        <v>3591768</v>
      </c>
      <c r="J4" s="6">
        <v>3906081</v>
      </c>
      <c r="K4" s="7">
        <v>3659666</v>
      </c>
      <c r="L4" s="7">
        <v>3788178</v>
      </c>
      <c r="M4" s="7">
        <v>3754575</v>
      </c>
      <c r="N4" s="7">
        <v>3801619</v>
      </c>
      <c r="O4" s="7">
        <v>3761503</v>
      </c>
      <c r="P4" s="7">
        <v>3566194</v>
      </c>
      <c r="Q4" s="7">
        <v>3571350</v>
      </c>
      <c r="R4" s="7">
        <v>3513272</v>
      </c>
      <c r="S4" s="7">
        <v>3796165</v>
      </c>
      <c r="T4" s="7">
        <v>4025302</v>
      </c>
      <c r="U4" s="7">
        <v>4066594</v>
      </c>
      <c r="V4" s="7">
        <v>3772245</v>
      </c>
      <c r="W4" s="7">
        <v>3886212</v>
      </c>
      <c r="X4" s="7">
        <v>3779553</v>
      </c>
      <c r="Y4" s="7">
        <v>3742649</v>
      </c>
      <c r="Z4" s="7">
        <v>3624067</v>
      </c>
      <c r="AA4" s="7">
        <v>3671264</v>
      </c>
      <c r="AB4" s="7">
        <v>3684577</v>
      </c>
      <c r="AC4" s="7">
        <v>3669785</v>
      </c>
      <c r="AD4" s="7">
        <v>3693805</v>
      </c>
      <c r="AE4" s="7">
        <v>3743691</v>
      </c>
      <c r="AF4" s="7">
        <v>3715912</v>
      </c>
    </row>
    <row r="5" spans="1:32" ht="15" customHeight="1" x14ac:dyDescent="0.15">
      <c r="A5" s="3" t="s">
        <v>116</v>
      </c>
      <c r="B5" s="13"/>
      <c r="C5" s="13"/>
      <c r="D5" s="13">
        <v>176390</v>
      </c>
      <c r="E5" s="13">
        <v>188096</v>
      </c>
      <c r="F5" s="13">
        <v>200843</v>
      </c>
      <c r="G5" s="13">
        <v>205395</v>
      </c>
      <c r="H5" s="13">
        <v>211526</v>
      </c>
      <c r="I5" s="13">
        <v>231617</v>
      </c>
      <c r="J5" s="6">
        <v>159825</v>
      </c>
      <c r="K5" s="7">
        <v>122722</v>
      </c>
      <c r="L5" s="7">
        <v>127454</v>
      </c>
      <c r="M5" s="7">
        <v>121236</v>
      </c>
      <c r="N5" s="7">
        <v>122027</v>
      </c>
      <c r="O5" s="7">
        <v>123032</v>
      </c>
      <c r="P5" s="7">
        <v>128827</v>
      </c>
      <c r="Q5" s="7">
        <v>181362</v>
      </c>
      <c r="R5" s="7">
        <v>227956</v>
      </c>
      <c r="S5" s="7">
        <v>321773</v>
      </c>
      <c r="T5" s="7">
        <v>130910</v>
      </c>
      <c r="U5" s="7">
        <v>125795</v>
      </c>
      <c r="V5" s="7">
        <v>118503</v>
      </c>
      <c r="W5" s="7">
        <v>115873</v>
      </c>
      <c r="X5" s="7">
        <v>113447</v>
      </c>
      <c r="Y5" s="7">
        <v>106241</v>
      </c>
      <c r="Z5" s="7">
        <v>101342</v>
      </c>
      <c r="AA5" s="7">
        <v>96861</v>
      </c>
      <c r="AB5" s="7">
        <v>101573</v>
      </c>
      <c r="AC5" s="7">
        <v>100821</v>
      </c>
      <c r="AD5" s="7">
        <v>100645</v>
      </c>
      <c r="AE5" s="7">
        <v>101511</v>
      </c>
      <c r="AF5" s="7">
        <v>101732</v>
      </c>
    </row>
    <row r="6" spans="1:32" ht="15" customHeight="1" x14ac:dyDescent="0.15">
      <c r="A6" s="3" t="s">
        <v>190</v>
      </c>
      <c r="B6" s="13"/>
      <c r="C6" s="13"/>
      <c r="D6" s="13">
        <v>115165</v>
      </c>
      <c r="E6" s="13">
        <v>85478</v>
      </c>
      <c r="F6" s="13">
        <v>91343</v>
      </c>
      <c r="G6" s="13">
        <v>122103</v>
      </c>
      <c r="H6" s="13">
        <v>88595</v>
      </c>
      <c r="I6" s="13">
        <v>50758</v>
      </c>
      <c r="J6" s="6">
        <v>41289</v>
      </c>
      <c r="K6" s="7">
        <v>33654</v>
      </c>
      <c r="L6" s="7">
        <v>32407</v>
      </c>
      <c r="M6" s="7">
        <v>139154</v>
      </c>
      <c r="N6" s="7">
        <v>141118</v>
      </c>
      <c r="O6" s="7">
        <v>44602</v>
      </c>
      <c r="P6" s="7">
        <v>30607</v>
      </c>
      <c r="Q6" s="7">
        <v>30205</v>
      </c>
      <c r="R6" s="7">
        <v>17472</v>
      </c>
      <c r="S6" s="7">
        <v>11946</v>
      </c>
      <c r="T6" s="7">
        <v>16037</v>
      </c>
      <c r="U6" s="7">
        <v>16188</v>
      </c>
      <c r="V6" s="7">
        <v>13128</v>
      </c>
      <c r="W6" s="7">
        <v>11204</v>
      </c>
      <c r="X6" s="7">
        <v>8738</v>
      </c>
      <c r="Y6" s="7">
        <v>7686</v>
      </c>
      <c r="Z6" s="7">
        <v>7088</v>
      </c>
      <c r="AA6" s="7">
        <v>6196</v>
      </c>
      <c r="AB6" s="7">
        <v>4980</v>
      </c>
      <c r="AC6" s="7">
        <v>2824</v>
      </c>
      <c r="AD6" s="7">
        <v>5241</v>
      </c>
      <c r="AE6" s="7">
        <v>5650</v>
      </c>
      <c r="AF6" s="7">
        <v>2251</v>
      </c>
    </row>
    <row r="7" spans="1:32" ht="15" customHeight="1" x14ac:dyDescent="0.15">
      <c r="A7" s="3" t="s">
        <v>191</v>
      </c>
      <c r="B7" s="13"/>
      <c r="C7" s="13"/>
      <c r="D7" s="13"/>
      <c r="E7" s="13"/>
      <c r="F7" s="13"/>
      <c r="G7" s="13"/>
      <c r="H7" s="13"/>
      <c r="I7" s="13"/>
      <c r="J7" s="6"/>
      <c r="K7" s="7"/>
      <c r="L7" s="7"/>
      <c r="M7" s="7"/>
      <c r="N7" s="7"/>
      <c r="O7" s="7"/>
      <c r="P7" s="7"/>
      <c r="Q7" s="7">
        <v>4727</v>
      </c>
      <c r="R7" s="7">
        <v>8245</v>
      </c>
      <c r="S7" s="7">
        <v>12849</v>
      </c>
      <c r="T7" s="7">
        <v>14223</v>
      </c>
      <c r="U7" s="7">
        <v>5147</v>
      </c>
      <c r="V7" s="7">
        <v>4023</v>
      </c>
      <c r="W7" s="7">
        <v>5086</v>
      </c>
      <c r="X7" s="7">
        <v>5817</v>
      </c>
      <c r="Y7" s="7">
        <v>6760</v>
      </c>
      <c r="Z7" s="7">
        <v>13632</v>
      </c>
      <c r="AA7" s="7">
        <v>25677</v>
      </c>
      <c r="AB7" s="7">
        <v>19228</v>
      </c>
      <c r="AC7" s="7">
        <v>10836</v>
      </c>
      <c r="AD7" s="7">
        <v>15956</v>
      </c>
      <c r="AE7" s="7">
        <v>11994</v>
      </c>
      <c r="AF7" s="7">
        <v>14069</v>
      </c>
    </row>
    <row r="8" spans="1:32" ht="15" customHeight="1" x14ac:dyDescent="0.15">
      <c r="A8" s="3" t="s">
        <v>192</v>
      </c>
      <c r="B8" s="13"/>
      <c r="C8" s="13"/>
      <c r="D8" s="13"/>
      <c r="E8" s="13"/>
      <c r="F8" s="13"/>
      <c r="G8" s="13"/>
      <c r="H8" s="13"/>
      <c r="I8" s="13"/>
      <c r="J8" s="6"/>
      <c r="K8" s="7"/>
      <c r="L8" s="7"/>
      <c r="M8" s="7"/>
      <c r="N8" s="7"/>
      <c r="O8" s="7"/>
      <c r="P8" s="7"/>
      <c r="Q8" s="7">
        <v>5492</v>
      </c>
      <c r="R8" s="7">
        <v>12184</v>
      </c>
      <c r="S8" s="7">
        <v>9393</v>
      </c>
      <c r="T8" s="7">
        <v>8222</v>
      </c>
      <c r="U8" s="7">
        <v>2996</v>
      </c>
      <c r="V8" s="7">
        <v>2374</v>
      </c>
      <c r="W8" s="7">
        <v>1962</v>
      </c>
      <c r="X8" s="7">
        <v>1507</v>
      </c>
      <c r="Y8" s="7">
        <v>1963</v>
      </c>
      <c r="Z8" s="7">
        <v>21909</v>
      </c>
      <c r="AA8" s="7">
        <v>13968</v>
      </c>
      <c r="AB8" s="7">
        <v>16450</v>
      </c>
      <c r="AC8" s="7">
        <v>6242</v>
      </c>
      <c r="AD8" s="7">
        <v>16898</v>
      </c>
      <c r="AE8" s="7">
        <v>10768</v>
      </c>
      <c r="AF8" s="7">
        <v>9691</v>
      </c>
    </row>
    <row r="9" spans="1:32" ht="15" customHeight="1" x14ac:dyDescent="0.15">
      <c r="A9" s="3" t="s">
        <v>117</v>
      </c>
      <c r="B9" s="13"/>
      <c r="C9" s="13"/>
      <c r="D9" s="13"/>
      <c r="E9" s="13"/>
      <c r="F9" s="13"/>
      <c r="G9" s="13"/>
      <c r="H9" s="13"/>
      <c r="I9" s="13"/>
      <c r="J9" s="6">
        <v>51362</v>
      </c>
      <c r="K9" s="7">
        <v>231100</v>
      </c>
      <c r="L9" s="7">
        <v>219258</v>
      </c>
      <c r="M9" s="7">
        <v>226115</v>
      </c>
      <c r="N9" s="7">
        <v>219762</v>
      </c>
      <c r="O9" s="7">
        <v>192682</v>
      </c>
      <c r="P9" s="7">
        <v>215131</v>
      </c>
      <c r="Q9" s="7">
        <v>237416</v>
      </c>
      <c r="R9" s="7">
        <v>219275</v>
      </c>
      <c r="S9" s="7">
        <v>225679</v>
      </c>
      <c r="T9" s="7">
        <v>220907</v>
      </c>
      <c r="U9" s="7">
        <v>210989</v>
      </c>
      <c r="V9" s="7">
        <v>223556</v>
      </c>
      <c r="W9" s="7">
        <v>223172</v>
      </c>
      <c r="X9" s="7">
        <v>218391</v>
      </c>
      <c r="Y9" s="7">
        <v>217110</v>
      </c>
      <c r="Z9" s="7">
        <v>215259</v>
      </c>
      <c r="AA9" s="7">
        <v>268342</v>
      </c>
      <c r="AB9" s="7">
        <v>461719</v>
      </c>
      <c r="AC9" s="7">
        <v>421067</v>
      </c>
      <c r="AD9" s="7">
        <v>445722</v>
      </c>
      <c r="AE9" s="7">
        <v>460770</v>
      </c>
      <c r="AF9" s="7">
        <v>435821</v>
      </c>
    </row>
    <row r="10" spans="1:32" ht="15" customHeight="1" x14ac:dyDescent="0.15">
      <c r="A10" s="3" t="s">
        <v>118</v>
      </c>
      <c r="B10" s="13"/>
      <c r="C10" s="13"/>
      <c r="D10" s="13"/>
      <c r="E10" s="13"/>
      <c r="F10" s="13"/>
      <c r="G10" s="13"/>
      <c r="H10" s="13"/>
      <c r="I10" s="13"/>
      <c r="J10" s="6"/>
      <c r="K10" s="7"/>
      <c r="L10" s="7"/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/>
      <c r="U10" s="7"/>
      <c r="V10" s="7">
        <v>0</v>
      </c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 x14ac:dyDescent="0.15">
      <c r="A11" s="3" t="s">
        <v>119</v>
      </c>
      <c r="B11" s="13"/>
      <c r="C11" s="13"/>
      <c r="D11" s="13"/>
      <c r="E11" s="13"/>
      <c r="F11" s="13"/>
      <c r="G11" s="13">
        <v>196</v>
      </c>
      <c r="H11" s="13">
        <v>1039</v>
      </c>
      <c r="I11" s="13">
        <v>2108</v>
      </c>
      <c r="J11" s="6">
        <v>4834</v>
      </c>
      <c r="K11" s="7">
        <v>5921</v>
      </c>
      <c r="L11" s="7">
        <v>5235</v>
      </c>
      <c r="M11" s="7">
        <v>814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/>
      <c r="U11" s="7"/>
      <c r="V11" s="7">
        <v>0</v>
      </c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 x14ac:dyDescent="0.15">
      <c r="A12" s="3" t="s">
        <v>120</v>
      </c>
      <c r="B12" s="13"/>
      <c r="C12" s="13"/>
      <c r="D12" s="13">
        <v>124600</v>
      </c>
      <c r="E12" s="13">
        <v>115174</v>
      </c>
      <c r="F12" s="13">
        <v>97010</v>
      </c>
      <c r="G12" s="13">
        <v>108859</v>
      </c>
      <c r="H12" s="13">
        <v>115919</v>
      </c>
      <c r="I12" s="13">
        <v>123156</v>
      </c>
      <c r="J12" s="6">
        <v>103168</v>
      </c>
      <c r="K12" s="7">
        <v>90678</v>
      </c>
      <c r="L12" s="7">
        <v>91290</v>
      </c>
      <c r="M12" s="7">
        <v>86886</v>
      </c>
      <c r="N12" s="7">
        <v>82621</v>
      </c>
      <c r="O12" s="7">
        <v>73025</v>
      </c>
      <c r="P12" s="7">
        <v>82036</v>
      </c>
      <c r="Q12" s="7">
        <v>77468</v>
      </c>
      <c r="R12" s="7">
        <v>81206</v>
      </c>
      <c r="S12" s="7">
        <v>76678</v>
      </c>
      <c r="T12" s="7">
        <v>77371</v>
      </c>
      <c r="U12" s="7">
        <v>64301</v>
      </c>
      <c r="V12" s="7">
        <v>40566</v>
      </c>
      <c r="W12" s="7">
        <v>34356</v>
      </c>
      <c r="X12" s="7">
        <v>26036</v>
      </c>
      <c r="Y12" s="7">
        <v>36670</v>
      </c>
      <c r="Z12" s="7">
        <v>30818</v>
      </c>
      <c r="AA12" s="7">
        <v>14918</v>
      </c>
      <c r="AB12" s="7">
        <v>23088</v>
      </c>
      <c r="AC12" s="7">
        <v>23856</v>
      </c>
      <c r="AD12" s="7">
        <v>27907</v>
      </c>
      <c r="AE12" s="7">
        <v>36437</v>
      </c>
      <c r="AF12" s="7">
        <v>16112</v>
      </c>
    </row>
    <row r="13" spans="1:32" ht="15" customHeight="1" x14ac:dyDescent="0.15">
      <c r="A13" s="3" t="s">
        <v>223</v>
      </c>
      <c r="B13" s="13"/>
      <c r="C13" s="13"/>
      <c r="D13" s="13"/>
      <c r="E13" s="13"/>
      <c r="F13" s="13"/>
      <c r="G13" s="13"/>
      <c r="H13" s="13"/>
      <c r="I13" s="13"/>
      <c r="J13" s="6"/>
      <c r="K13" s="7"/>
      <c r="L13" s="7"/>
      <c r="M13" s="7"/>
      <c r="N13" s="7"/>
      <c r="O13" s="7"/>
      <c r="P13" s="7"/>
      <c r="Q13" s="7">
        <v>0</v>
      </c>
      <c r="R13" s="7">
        <v>0</v>
      </c>
      <c r="S13" s="7">
        <v>0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>
        <v>5069</v>
      </c>
    </row>
    <row r="14" spans="1:32" ht="15" customHeight="1" x14ac:dyDescent="0.15">
      <c r="A14" s="3" t="s">
        <v>121</v>
      </c>
      <c r="B14" s="13"/>
      <c r="C14" s="13"/>
      <c r="D14" s="13"/>
      <c r="E14" s="13"/>
      <c r="F14" s="13"/>
      <c r="G14" s="13"/>
      <c r="H14" s="13"/>
      <c r="I14" s="13"/>
      <c r="J14" s="6"/>
      <c r="K14" s="7"/>
      <c r="L14" s="7">
        <v>98993</v>
      </c>
      <c r="M14" s="7">
        <v>134831</v>
      </c>
      <c r="N14" s="7">
        <v>135591</v>
      </c>
      <c r="O14" s="7">
        <v>138412</v>
      </c>
      <c r="P14" s="7">
        <v>136162</v>
      </c>
      <c r="Q14" s="7">
        <v>128675</v>
      </c>
      <c r="R14" s="7">
        <v>131879</v>
      </c>
      <c r="S14" s="7">
        <v>90281</v>
      </c>
      <c r="T14" s="7">
        <v>20774</v>
      </c>
      <c r="U14" s="7">
        <v>44788</v>
      </c>
      <c r="V14" s="7">
        <v>48842</v>
      </c>
      <c r="W14" s="7">
        <v>43844</v>
      </c>
      <c r="X14" s="7">
        <v>45897</v>
      </c>
      <c r="Y14" s="7">
        <v>14873</v>
      </c>
      <c r="Z14" s="7">
        <v>14251</v>
      </c>
      <c r="AA14" s="7">
        <v>17378</v>
      </c>
      <c r="AB14" s="7">
        <v>18252</v>
      </c>
      <c r="AC14" s="7">
        <v>19163</v>
      </c>
      <c r="AD14" s="7">
        <v>20244</v>
      </c>
      <c r="AE14" s="7">
        <v>23836</v>
      </c>
      <c r="AF14" s="7">
        <v>50557</v>
      </c>
    </row>
    <row r="15" spans="1:32" ht="15" customHeight="1" x14ac:dyDescent="0.15">
      <c r="A15" s="3" t="s">
        <v>122</v>
      </c>
      <c r="B15" s="13"/>
      <c r="C15" s="13"/>
      <c r="D15" s="13">
        <v>946399</v>
      </c>
      <c r="E15" s="13">
        <v>970248</v>
      </c>
      <c r="F15" s="13">
        <v>1014581</v>
      </c>
      <c r="G15" s="13">
        <v>870195</v>
      </c>
      <c r="H15" s="13">
        <v>1095626</v>
      </c>
      <c r="I15" s="13">
        <v>1063915</v>
      </c>
      <c r="J15" s="6">
        <v>1213859</v>
      </c>
      <c r="K15" s="7">
        <v>1291959</v>
      </c>
      <c r="L15" s="7">
        <v>1461853</v>
      </c>
      <c r="M15" s="7">
        <v>1338646</v>
      </c>
      <c r="N15" s="7">
        <v>1104837</v>
      </c>
      <c r="O15" s="7">
        <v>901618</v>
      </c>
      <c r="P15" s="7">
        <v>779020</v>
      </c>
      <c r="Q15" s="7">
        <v>589125</v>
      </c>
      <c r="R15" s="7">
        <v>466625</v>
      </c>
      <c r="S15" s="7">
        <v>326902</v>
      </c>
      <c r="T15" s="7">
        <v>264775</v>
      </c>
      <c r="U15" s="7">
        <v>362925</v>
      </c>
      <c r="V15" s="7">
        <v>479324</v>
      </c>
      <c r="W15" s="7">
        <v>703795</v>
      </c>
      <c r="X15" s="7">
        <v>660149</v>
      </c>
      <c r="Y15" s="7">
        <v>681608</v>
      </c>
      <c r="Z15" s="7">
        <v>607247</v>
      </c>
      <c r="AA15" s="7">
        <v>652801</v>
      </c>
      <c r="AB15" s="7">
        <v>712339</v>
      </c>
      <c r="AC15" s="7">
        <v>648683</v>
      </c>
      <c r="AD15" s="7">
        <v>661016</v>
      </c>
      <c r="AE15" s="7">
        <v>690273</v>
      </c>
      <c r="AF15" s="7">
        <v>766683</v>
      </c>
    </row>
    <row r="16" spans="1:32" ht="15" customHeight="1" x14ac:dyDescent="0.15">
      <c r="A16" s="3" t="s">
        <v>123</v>
      </c>
      <c r="B16" s="13"/>
      <c r="C16" s="13"/>
      <c r="D16" s="13">
        <v>847972</v>
      </c>
      <c r="E16" s="13">
        <v>864618</v>
      </c>
      <c r="F16" s="13"/>
      <c r="G16" s="13"/>
      <c r="H16" s="13"/>
      <c r="I16" s="13"/>
      <c r="J16" s="6">
        <v>1088180</v>
      </c>
      <c r="K16" s="6">
        <v>1142829</v>
      </c>
      <c r="L16" s="6">
        <v>1320287</v>
      </c>
      <c r="M16" s="6">
        <v>1184263</v>
      </c>
      <c r="N16" s="6">
        <v>969177</v>
      </c>
      <c r="O16" s="6">
        <v>772513</v>
      </c>
      <c r="P16" s="6">
        <v>651158</v>
      </c>
      <c r="Q16" s="6">
        <v>451849</v>
      </c>
      <c r="R16" s="6">
        <v>343811</v>
      </c>
      <c r="S16" s="6">
        <v>222142</v>
      </c>
      <c r="T16" s="6">
        <v>156497</v>
      </c>
      <c r="U16" s="6">
        <v>254467</v>
      </c>
      <c r="V16" s="6">
        <v>367344</v>
      </c>
      <c r="W16" s="6">
        <v>585036</v>
      </c>
      <c r="X16" s="6">
        <v>533580</v>
      </c>
      <c r="Y16" s="6">
        <v>572350</v>
      </c>
      <c r="Z16" s="6">
        <v>510236</v>
      </c>
      <c r="AA16" s="6">
        <v>549079</v>
      </c>
      <c r="AB16" s="6">
        <v>576040</v>
      </c>
      <c r="AC16" s="6">
        <v>528074</v>
      </c>
      <c r="AD16" s="6">
        <v>546265</v>
      </c>
      <c r="AE16" s="6">
        <v>577559</v>
      </c>
      <c r="AF16" s="6">
        <v>638904</v>
      </c>
    </row>
    <row r="17" spans="1:32" ht="15" customHeight="1" x14ac:dyDescent="0.15">
      <c r="A17" s="3" t="s">
        <v>124</v>
      </c>
      <c r="B17" s="13"/>
      <c r="C17" s="13"/>
      <c r="D17" s="13">
        <v>98427</v>
      </c>
      <c r="E17" s="13">
        <v>105630</v>
      </c>
      <c r="F17" s="13"/>
      <c r="G17" s="13"/>
      <c r="H17" s="13"/>
      <c r="I17" s="13"/>
      <c r="J17" s="6">
        <v>125679</v>
      </c>
      <c r="K17" s="6">
        <v>149130</v>
      </c>
      <c r="L17" s="6">
        <v>141566</v>
      </c>
      <c r="M17" s="6">
        <v>154383</v>
      </c>
      <c r="N17" s="6">
        <v>135660</v>
      </c>
      <c r="O17" s="6">
        <v>129105</v>
      </c>
      <c r="P17" s="6">
        <v>127862</v>
      </c>
      <c r="Q17" s="6">
        <v>137276</v>
      </c>
      <c r="R17" s="6">
        <v>122814</v>
      </c>
      <c r="S17" s="6">
        <v>104760</v>
      </c>
      <c r="T17" s="6">
        <v>108278</v>
      </c>
      <c r="U17" s="6">
        <v>108458</v>
      </c>
      <c r="V17" s="6">
        <v>111980</v>
      </c>
      <c r="W17" s="6">
        <v>118759</v>
      </c>
      <c r="X17" s="6">
        <v>122721</v>
      </c>
      <c r="Y17" s="6">
        <v>104971</v>
      </c>
      <c r="Z17" s="6">
        <v>96828</v>
      </c>
      <c r="AA17" s="6">
        <v>103645</v>
      </c>
      <c r="AB17" s="6">
        <v>136285</v>
      </c>
      <c r="AC17" s="6">
        <v>120609</v>
      </c>
      <c r="AD17" s="6">
        <v>114669</v>
      </c>
      <c r="AE17" s="6">
        <v>112714</v>
      </c>
      <c r="AF17" s="6">
        <v>127759</v>
      </c>
    </row>
    <row r="18" spans="1:32" ht="15" customHeight="1" x14ac:dyDescent="0.15">
      <c r="A18" s="3" t="s">
        <v>208</v>
      </c>
      <c r="B18" s="13"/>
      <c r="C18" s="13"/>
      <c r="D18" s="13"/>
      <c r="E18" s="13"/>
      <c r="F18" s="13"/>
      <c r="G18" s="13"/>
      <c r="H18" s="13"/>
      <c r="I18" s="1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>
        <v>3848</v>
      </c>
      <c r="Y18" s="6">
        <v>4287</v>
      </c>
      <c r="Z18" s="6">
        <v>183</v>
      </c>
      <c r="AA18" s="6">
        <v>77</v>
      </c>
      <c r="AB18" s="6">
        <v>183</v>
      </c>
      <c r="AC18" s="6">
        <v>183</v>
      </c>
      <c r="AD18" s="6">
        <v>82</v>
      </c>
      <c r="AE18" s="6">
        <v>82</v>
      </c>
      <c r="AF18" s="6">
        <v>20</v>
      </c>
    </row>
    <row r="19" spans="1:32" ht="15" customHeight="1" x14ac:dyDescent="0.15">
      <c r="A19" s="3" t="s">
        <v>125</v>
      </c>
      <c r="B19" s="13"/>
      <c r="C19" s="13"/>
      <c r="D19" s="13">
        <v>6079</v>
      </c>
      <c r="E19" s="13">
        <v>6646</v>
      </c>
      <c r="F19" s="13">
        <v>6543</v>
      </c>
      <c r="G19" s="13">
        <v>6463</v>
      </c>
      <c r="H19" s="13">
        <v>6388</v>
      </c>
      <c r="I19" s="13">
        <v>6549</v>
      </c>
      <c r="J19" s="6">
        <v>6672</v>
      </c>
      <c r="K19" s="7">
        <v>6749</v>
      </c>
      <c r="L19" s="7">
        <v>6826</v>
      </c>
      <c r="M19" s="7">
        <v>5694</v>
      </c>
      <c r="N19" s="7">
        <v>5737</v>
      </c>
      <c r="O19" s="7">
        <v>5695</v>
      </c>
      <c r="P19" s="7">
        <v>6202</v>
      </c>
      <c r="Q19" s="7">
        <v>5944</v>
      </c>
      <c r="R19" s="7">
        <v>5818</v>
      </c>
      <c r="S19" s="7">
        <v>5999</v>
      </c>
      <c r="T19" s="7">
        <v>5828</v>
      </c>
      <c r="U19" s="7">
        <v>5202</v>
      </c>
      <c r="V19" s="7">
        <v>5201</v>
      </c>
      <c r="W19" s="7">
        <v>4800</v>
      </c>
      <c r="X19" s="7">
        <v>4235</v>
      </c>
      <c r="Y19" s="7">
        <v>3876</v>
      </c>
      <c r="Z19" s="7">
        <v>3714</v>
      </c>
      <c r="AA19" s="7">
        <v>3301</v>
      </c>
      <c r="AB19" s="7">
        <v>3495</v>
      </c>
      <c r="AC19" s="7">
        <v>3119</v>
      </c>
      <c r="AD19" s="7">
        <v>2923</v>
      </c>
      <c r="AE19" s="7">
        <v>2668</v>
      </c>
      <c r="AF19" s="7">
        <v>2656</v>
      </c>
    </row>
    <row r="20" spans="1:32" ht="15" customHeight="1" x14ac:dyDescent="0.15">
      <c r="A20" s="3" t="s">
        <v>126</v>
      </c>
      <c r="B20" s="13"/>
      <c r="C20" s="13"/>
      <c r="D20" s="13">
        <v>1357</v>
      </c>
      <c r="E20" s="13">
        <v>293</v>
      </c>
      <c r="F20" s="13">
        <v>10177</v>
      </c>
      <c r="G20" s="13">
        <v>9415</v>
      </c>
      <c r="H20" s="13">
        <v>13051</v>
      </c>
      <c r="I20" s="13">
        <v>10520</v>
      </c>
      <c r="J20" s="6">
        <v>22303</v>
      </c>
      <c r="K20" s="7">
        <v>17656</v>
      </c>
      <c r="L20" s="7">
        <v>39282</v>
      </c>
      <c r="M20" s="7">
        <v>2087</v>
      </c>
      <c r="N20" s="7">
        <v>14073</v>
      </c>
      <c r="O20" s="7">
        <v>3978</v>
      </c>
      <c r="P20" s="7">
        <v>930</v>
      </c>
      <c r="Q20" s="7">
        <v>6074</v>
      </c>
      <c r="R20" s="7">
        <v>6398</v>
      </c>
      <c r="S20" s="7">
        <v>1566</v>
      </c>
      <c r="T20" s="7">
        <v>21017</v>
      </c>
      <c r="U20" s="7">
        <v>32458</v>
      </c>
      <c r="V20" s="7">
        <v>75018</v>
      </c>
      <c r="W20" s="7">
        <v>81525</v>
      </c>
      <c r="X20" s="7">
        <v>90187</v>
      </c>
      <c r="Y20" s="7">
        <v>93796</v>
      </c>
      <c r="Z20" s="7">
        <v>99571</v>
      </c>
      <c r="AA20" s="7">
        <v>97605</v>
      </c>
      <c r="AB20" s="7">
        <v>85970</v>
      </c>
      <c r="AC20" s="7">
        <v>86541</v>
      </c>
      <c r="AD20" s="7">
        <v>89088</v>
      </c>
      <c r="AE20" s="7">
        <v>93883</v>
      </c>
      <c r="AF20" s="7">
        <v>70446</v>
      </c>
    </row>
    <row r="21" spans="1:32" ht="15" customHeight="1" x14ac:dyDescent="0.15">
      <c r="A21" s="3" t="s">
        <v>127</v>
      </c>
      <c r="B21" s="13"/>
      <c r="C21" s="13"/>
      <c r="D21" s="13">
        <v>28435</v>
      </c>
      <c r="E21" s="13">
        <v>28084</v>
      </c>
      <c r="F21" s="13">
        <v>29465</v>
      </c>
      <c r="G21" s="13">
        <v>29452</v>
      </c>
      <c r="H21" s="13">
        <v>31620</v>
      </c>
      <c r="I21" s="13">
        <v>25151</v>
      </c>
      <c r="J21" s="6">
        <v>25464</v>
      </c>
      <c r="K21" s="7">
        <v>25822</v>
      </c>
      <c r="L21" s="7">
        <v>29861</v>
      </c>
      <c r="M21" s="7">
        <v>34309</v>
      </c>
      <c r="N21" s="7">
        <v>32026</v>
      </c>
      <c r="O21" s="7">
        <v>31865</v>
      </c>
      <c r="P21" s="7">
        <v>35434</v>
      </c>
      <c r="Q21" s="7">
        <v>44027</v>
      </c>
      <c r="R21" s="7">
        <v>47382</v>
      </c>
      <c r="S21" s="7">
        <v>57455</v>
      </c>
      <c r="T21" s="7">
        <v>45852</v>
      </c>
      <c r="U21" s="7">
        <v>55775</v>
      </c>
      <c r="V21" s="7">
        <v>22240</v>
      </c>
      <c r="W21" s="7">
        <v>162084</v>
      </c>
      <c r="X21" s="7">
        <v>24331</v>
      </c>
      <c r="Y21" s="7">
        <v>28214</v>
      </c>
      <c r="Z21" s="7">
        <v>144846</v>
      </c>
      <c r="AA21" s="7">
        <v>49255</v>
      </c>
      <c r="AB21" s="7">
        <v>36356</v>
      </c>
      <c r="AC21" s="7">
        <v>36469</v>
      </c>
      <c r="AD21" s="7">
        <v>64277</v>
      </c>
      <c r="AE21" s="7">
        <v>48802</v>
      </c>
      <c r="AF21" s="7">
        <v>50484</v>
      </c>
    </row>
    <row r="22" spans="1:32" ht="15" customHeight="1" x14ac:dyDescent="0.15">
      <c r="A22" s="4" t="s">
        <v>128</v>
      </c>
      <c r="B22" s="13"/>
      <c r="C22" s="13"/>
      <c r="D22" s="13">
        <v>8233</v>
      </c>
      <c r="E22" s="13">
        <v>8772</v>
      </c>
      <c r="F22" s="13">
        <v>8787</v>
      </c>
      <c r="G22" s="13">
        <v>8878</v>
      </c>
      <c r="H22" s="13">
        <v>9646</v>
      </c>
      <c r="I22" s="13">
        <v>9809</v>
      </c>
      <c r="J22" s="6">
        <v>9938</v>
      </c>
      <c r="K22" s="9">
        <v>9691</v>
      </c>
      <c r="L22" s="9">
        <v>9725</v>
      </c>
      <c r="M22" s="9">
        <v>11233</v>
      </c>
      <c r="N22" s="9">
        <v>11140</v>
      </c>
      <c r="O22" s="9">
        <v>11093</v>
      </c>
      <c r="P22" s="9">
        <v>11229</v>
      </c>
      <c r="Q22" s="9">
        <v>10897</v>
      </c>
      <c r="R22" s="9">
        <v>11517</v>
      </c>
      <c r="S22" s="9">
        <v>11550</v>
      </c>
      <c r="T22" s="9">
        <v>10762</v>
      </c>
      <c r="U22" s="9">
        <v>10803</v>
      </c>
      <c r="V22" s="9">
        <v>10841</v>
      </c>
      <c r="W22" s="9">
        <v>13104</v>
      </c>
      <c r="X22" s="9">
        <v>13514</v>
      </c>
      <c r="Y22" s="9">
        <v>13434</v>
      </c>
      <c r="Z22" s="9">
        <v>16071</v>
      </c>
      <c r="AA22" s="9">
        <v>16928</v>
      </c>
      <c r="AB22" s="9">
        <v>16631</v>
      </c>
      <c r="AC22" s="9">
        <v>16302</v>
      </c>
      <c r="AD22" s="9">
        <v>16929</v>
      </c>
      <c r="AE22" s="9">
        <v>16515</v>
      </c>
      <c r="AF22" s="9">
        <v>16368</v>
      </c>
    </row>
    <row r="23" spans="1:32" ht="15" customHeight="1" x14ac:dyDescent="0.15">
      <c r="A23" s="3" t="s">
        <v>129</v>
      </c>
      <c r="B23" s="13"/>
      <c r="C23" s="13"/>
      <c r="D23" s="13">
        <v>149752</v>
      </c>
      <c r="E23" s="13">
        <v>181504</v>
      </c>
      <c r="F23" s="13">
        <v>211093</v>
      </c>
      <c r="G23" s="13">
        <v>136674</v>
      </c>
      <c r="H23" s="13">
        <v>138046</v>
      </c>
      <c r="I23" s="13">
        <v>195265</v>
      </c>
      <c r="J23" s="6">
        <v>334168</v>
      </c>
      <c r="K23" s="7">
        <v>733645</v>
      </c>
      <c r="L23" s="7">
        <v>461691</v>
      </c>
      <c r="M23" s="7">
        <v>170900</v>
      </c>
      <c r="N23" s="7">
        <v>266954</v>
      </c>
      <c r="O23" s="7">
        <v>165976</v>
      </c>
      <c r="P23" s="7">
        <v>304875</v>
      </c>
      <c r="Q23" s="7">
        <v>261196</v>
      </c>
      <c r="R23" s="7">
        <v>344484</v>
      </c>
      <c r="S23" s="7">
        <v>383450</v>
      </c>
      <c r="T23" s="7">
        <v>298841</v>
      </c>
      <c r="U23" s="7">
        <v>264307</v>
      </c>
      <c r="V23" s="7">
        <v>929628</v>
      </c>
      <c r="W23" s="7">
        <v>705772</v>
      </c>
      <c r="X23" s="7">
        <v>599776</v>
      </c>
      <c r="Y23" s="7">
        <v>634806</v>
      </c>
      <c r="Z23" s="7">
        <v>809084</v>
      </c>
      <c r="AA23" s="7">
        <v>921630</v>
      </c>
      <c r="AB23" s="7">
        <v>1161082</v>
      </c>
      <c r="AC23" s="7">
        <v>850610</v>
      </c>
      <c r="AD23" s="7">
        <v>944098</v>
      </c>
      <c r="AE23" s="7">
        <v>815580</v>
      </c>
      <c r="AF23" s="7">
        <v>901347</v>
      </c>
    </row>
    <row r="24" spans="1:32" ht="15" customHeight="1" x14ac:dyDescent="0.15">
      <c r="A24" s="3" t="s">
        <v>130</v>
      </c>
      <c r="B24" s="13"/>
      <c r="C24" s="13"/>
      <c r="D24" s="13">
        <v>313871</v>
      </c>
      <c r="E24" s="13">
        <v>264599</v>
      </c>
      <c r="F24" s="13">
        <v>304978</v>
      </c>
      <c r="G24" s="13">
        <v>245547</v>
      </c>
      <c r="H24" s="13">
        <v>318682</v>
      </c>
      <c r="I24" s="13">
        <v>464797</v>
      </c>
      <c r="J24" s="6">
        <v>616114</v>
      </c>
      <c r="K24" s="7">
        <v>468815</v>
      </c>
      <c r="L24" s="7">
        <v>322426</v>
      </c>
      <c r="M24" s="7">
        <v>173452</v>
      </c>
      <c r="N24" s="7">
        <v>178013</v>
      </c>
      <c r="O24" s="7">
        <v>193567</v>
      </c>
      <c r="P24" s="7">
        <v>230994</v>
      </c>
      <c r="Q24" s="7">
        <v>402354</v>
      </c>
      <c r="R24" s="7">
        <v>309579</v>
      </c>
      <c r="S24" s="7">
        <v>265621</v>
      </c>
      <c r="T24" s="7">
        <v>283062</v>
      </c>
      <c r="U24" s="7">
        <v>323133</v>
      </c>
      <c r="V24" s="7">
        <v>406208</v>
      </c>
      <c r="W24" s="7">
        <v>401428</v>
      </c>
      <c r="X24" s="7">
        <v>472001</v>
      </c>
      <c r="Y24" s="7">
        <v>441273</v>
      </c>
      <c r="Z24" s="7">
        <v>478435</v>
      </c>
      <c r="AA24" s="7">
        <v>551804</v>
      </c>
      <c r="AB24" s="7">
        <v>636021</v>
      </c>
      <c r="AC24" s="7">
        <v>578163</v>
      </c>
      <c r="AD24" s="7">
        <v>629384</v>
      </c>
      <c r="AE24" s="7">
        <v>569738</v>
      </c>
      <c r="AF24" s="7">
        <v>617380</v>
      </c>
    </row>
    <row r="25" spans="1:32" ht="15" customHeight="1" x14ac:dyDescent="0.15">
      <c r="A25" s="3" t="s">
        <v>131</v>
      </c>
      <c r="B25" s="13"/>
      <c r="C25" s="13"/>
      <c r="D25" s="13">
        <v>267362</v>
      </c>
      <c r="E25" s="13">
        <v>803690</v>
      </c>
      <c r="F25" s="13">
        <v>196224</v>
      </c>
      <c r="G25" s="13">
        <v>123371</v>
      </c>
      <c r="H25" s="13">
        <v>89466</v>
      </c>
      <c r="I25" s="13">
        <v>44008</v>
      </c>
      <c r="J25" s="6">
        <v>18011</v>
      </c>
      <c r="K25" s="7">
        <v>26499</v>
      </c>
      <c r="L25" s="7">
        <v>16893</v>
      </c>
      <c r="M25" s="7">
        <v>14248</v>
      </c>
      <c r="N25" s="7">
        <v>14430</v>
      </c>
      <c r="O25" s="7">
        <v>5326</v>
      </c>
      <c r="P25" s="7">
        <v>28381</v>
      </c>
      <c r="Q25" s="7">
        <v>7884</v>
      </c>
      <c r="R25" s="7">
        <v>6661</v>
      </c>
      <c r="S25" s="7">
        <v>4432</v>
      </c>
      <c r="T25" s="7">
        <v>15325</v>
      </c>
      <c r="U25" s="7">
        <v>7316</v>
      </c>
      <c r="V25" s="7">
        <v>6747</v>
      </c>
      <c r="W25" s="7">
        <v>3865</v>
      </c>
      <c r="X25" s="7">
        <v>34886</v>
      </c>
      <c r="Y25" s="7">
        <v>5227</v>
      </c>
      <c r="Z25" s="7">
        <v>16195</v>
      </c>
      <c r="AA25" s="7">
        <v>55562</v>
      </c>
      <c r="AB25" s="7">
        <v>404101</v>
      </c>
      <c r="AC25" s="7">
        <v>24023</v>
      </c>
      <c r="AD25" s="7">
        <v>2225</v>
      </c>
      <c r="AE25" s="7">
        <v>15206</v>
      </c>
      <c r="AF25" s="7">
        <v>31553</v>
      </c>
    </row>
    <row r="26" spans="1:32" ht="15" customHeight="1" x14ac:dyDescent="0.15">
      <c r="A26" s="3" t="s">
        <v>132</v>
      </c>
      <c r="B26" s="13"/>
      <c r="C26" s="13"/>
      <c r="D26" s="13">
        <v>199945</v>
      </c>
      <c r="E26" s="13">
        <v>244971</v>
      </c>
      <c r="F26" s="13">
        <v>57458</v>
      </c>
      <c r="G26" s="13">
        <v>179784</v>
      </c>
      <c r="H26" s="13">
        <v>3037</v>
      </c>
      <c r="I26" s="13">
        <v>2416</v>
      </c>
      <c r="J26" s="6">
        <v>4298</v>
      </c>
      <c r="K26" s="7">
        <v>2137</v>
      </c>
      <c r="L26" s="7">
        <v>4200</v>
      </c>
      <c r="M26" s="7">
        <v>5199</v>
      </c>
      <c r="N26" s="7">
        <v>1713</v>
      </c>
      <c r="O26" s="7">
        <v>18777</v>
      </c>
      <c r="P26" s="7">
        <v>1297</v>
      </c>
      <c r="Q26" s="7">
        <v>0</v>
      </c>
      <c r="R26" s="7">
        <v>3100</v>
      </c>
      <c r="S26" s="7">
        <v>3000</v>
      </c>
      <c r="T26" s="7">
        <v>0</v>
      </c>
      <c r="U26" s="7">
        <v>0</v>
      </c>
      <c r="V26" s="7">
        <v>3581</v>
      </c>
      <c r="W26" s="7">
        <v>3427</v>
      </c>
      <c r="X26" s="7">
        <v>2972</v>
      </c>
      <c r="Y26" s="7">
        <v>555</v>
      </c>
      <c r="Z26" s="7">
        <v>3764</v>
      </c>
      <c r="AA26" s="7">
        <v>4973</v>
      </c>
      <c r="AB26" s="7">
        <v>9982</v>
      </c>
      <c r="AC26" s="7">
        <v>3933</v>
      </c>
      <c r="AD26" s="7">
        <v>21540</v>
      </c>
      <c r="AE26" s="7">
        <v>38051</v>
      </c>
      <c r="AF26" s="7">
        <v>26696</v>
      </c>
    </row>
    <row r="27" spans="1:32" ht="15" customHeight="1" x14ac:dyDescent="0.15">
      <c r="A27" s="3" t="s">
        <v>133</v>
      </c>
      <c r="B27" s="13"/>
      <c r="C27" s="13"/>
      <c r="D27" s="13">
        <v>411218</v>
      </c>
      <c r="E27" s="13">
        <v>74944</v>
      </c>
      <c r="F27" s="13">
        <v>242218</v>
      </c>
      <c r="G27" s="13">
        <v>1411552</v>
      </c>
      <c r="H27" s="13">
        <v>240497</v>
      </c>
      <c r="I27" s="13">
        <v>896392</v>
      </c>
      <c r="J27" s="6">
        <v>234094</v>
      </c>
      <c r="K27" s="7">
        <v>272376</v>
      </c>
      <c r="L27" s="7">
        <v>39800</v>
      </c>
      <c r="M27" s="7">
        <v>16322</v>
      </c>
      <c r="N27" s="7">
        <v>230891</v>
      </c>
      <c r="O27" s="7">
        <v>342434</v>
      </c>
      <c r="P27" s="7">
        <v>539472</v>
      </c>
      <c r="Q27" s="7">
        <v>1121236</v>
      </c>
      <c r="R27" s="7">
        <v>926260</v>
      </c>
      <c r="S27" s="7">
        <v>1134859</v>
      </c>
      <c r="T27" s="7">
        <v>363410</v>
      </c>
      <c r="U27" s="7">
        <v>228904</v>
      </c>
      <c r="V27" s="7">
        <v>216668</v>
      </c>
      <c r="W27" s="7">
        <v>201064</v>
      </c>
      <c r="X27" s="7">
        <v>111937</v>
      </c>
      <c r="Y27" s="7">
        <v>75536</v>
      </c>
      <c r="Z27" s="7">
        <v>407469</v>
      </c>
      <c r="AA27" s="7">
        <v>289577</v>
      </c>
      <c r="AB27" s="7">
        <v>531348</v>
      </c>
      <c r="AC27" s="7">
        <v>597470</v>
      </c>
      <c r="AD27" s="7">
        <v>801050</v>
      </c>
      <c r="AE27" s="7">
        <v>376111</v>
      </c>
      <c r="AF27" s="7">
        <v>325243</v>
      </c>
    </row>
    <row r="28" spans="1:32" ht="15" customHeight="1" x14ac:dyDescent="0.15">
      <c r="A28" s="3" t="s">
        <v>134</v>
      </c>
      <c r="B28" s="13"/>
      <c r="C28" s="13"/>
      <c r="D28" s="13">
        <v>212883</v>
      </c>
      <c r="E28" s="13">
        <v>225435</v>
      </c>
      <c r="F28" s="13">
        <v>370004</v>
      </c>
      <c r="G28" s="13">
        <v>245765</v>
      </c>
      <c r="H28" s="13">
        <v>188723</v>
      </c>
      <c r="I28" s="13">
        <v>291781</v>
      </c>
      <c r="J28" s="6">
        <v>480297</v>
      </c>
      <c r="K28" s="7">
        <v>356000</v>
      </c>
      <c r="L28" s="7">
        <v>233608</v>
      </c>
      <c r="M28" s="7">
        <v>256880</v>
      </c>
      <c r="N28" s="7">
        <v>429511</v>
      </c>
      <c r="O28" s="7">
        <v>336117</v>
      </c>
      <c r="P28" s="7">
        <v>369948</v>
      </c>
      <c r="Q28" s="7">
        <v>398814</v>
      </c>
      <c r="R28" s="7">
        <v>354534</v>
      </c>
      <c r="S28" s="7">
        <v>393660</v>
      </c>
      <c r="T28" s="7">
        <v>330620</v>
      </c>
      <c r="U28" s="7">
        <v>230654</v>
      </c>
      <c r="V28" s="7">
        <v>272000</v>
      </c>
      <c r="W28" s="7">
        <v>185857</v>
      </c>
      <c r="X28" s="7">
        <v>408948</v>
      </c>
      <c r="Y28" s="7">
        <v>416042</v>
      </c>
      <c r="Z28" s="7">
        <v>210428</v>
      </c>
      <c r="AA28" s="7">
        <v>214137</v>
      </c>
      <c r="AB28" s="7">
        <v>306656</v>
      </c>
      <c r="AC28" s="7">
        <v>237392</v>
      </c>
      <c r="AD28" s="7">
        <v>222185</v>
      </c>
      <c r="AE28" s="7">
        <v>253721</v>
      </c>
      <c r="AF28" s="7">
        <v>185294</v>
      </c>
    </row>
    <row r="29" spans="1:32" ht="15" customHeight="1" x14ac:dyDescent="0.15">
      <c r="A29" s="3" t="s">
        <v>135</v>
      </c>
      <c r="B29" s="13"/>
      <c r="C29" s="13"/>
      <c r="D29" s="13">
        <v>142763</v>
      </c>
      <c r="E29" s="13">
        <v>103100</v>
      </c>
      <c r="F29" s="13">
        <v>60014</v>
      </c>
      <c r="G29" s="13">
        <v>100758</v>
      </c>
      <c r="H29" s="13">
        <v>68974</v>
      </c>
      <c r="I29" s="13">
        <v>47169</v>
      </c>
      <c r="J29" s="6">
        <v>69672</v>
      </c>
      <c r="K29" s="7">
        <v>55765</v>
      </c>
      <c r="L29" s="7">
        <v>52069</v>
      </c>
      <c r="M29" s="7">
        <v>50950</v>
      </c>
      <c r="N29" s="7">
        <v>55223</v>
      </c>
      <c r="O29" s="7">
        <v>33339</v>
      </c>
      <c r="P29" s="7">
        <v>37978</v>
      </c>
      <c r="Q29" s="7">
        <v>33301</v>
      </c>
      <c r="R29" s="7">
        <v>34767</v>
      </c>
      <c r="S29" s="7">
        <v>110483</v>
      </c>
      <c r="T29" s="7">
        <v>39136</v>
      </c>
      <c r="U29" s="7">
        <v>55125</v>
      </c>
      <c r="V29" s="7">
        <v>35427</v>
      </c>
      <c r="W29" s="7">
        <v>52383</v>
      </c>
      <c r="X29" s="7">
        <v>64508</v>
      </c>
      <c r="Y29" s="7">
        <v>38077</v>
      </c>
      <c r="Z29" s="7">
        <v>40961</v>
      </c>
      <c r="AA29" s="7">
        <v>38918</v>
      </c>
      <c r="AB29" s="7">
        <v>70496</v>
      </c>
      <c r="AC29" s="7">
        <v>42083</v>
      </c>
      <c r="AD29" s="7">
        <v>53578</v>
      </c>
      <c r="AE29" s="7">
        <v>61963</v>
      </c>
      <c r="AF29" s="7">
        <v>72916</v>
      </c>
    </row>
    <row r="30" spans="1:32" ht="15" customHeight="1" x14ac:dyDescent="0.15">
      <c r="A30" s="3" t="s">
        <v>136</v>
      </c>
      <c r="B30" s="13"/>
      <c r="C30" s="13"/>
      <c r="D30" s="13">
        <v>298300</v>
      </c>
      <c r="E30" s="13">
        <v>80700</v>
      </c>
      <c r="F30" s="13">
        <v>1435000</v>
      </c>
      <c r="G30" s="13">
        <v>2665800</v>
      </c>
      <c r="H30" s="13">
        <v>286100</v>
      </c>
      <c r="I30" s="13">
        <v>318800</v>
      </c>
      <c r="J30" s="6">
        <v>405600</v>
      </c>
      <c r="K30" s="7">
        <v>567100</v>
      </c>
      <c r="L30" s="7">
        <v>212300</v>
      </c>
      <c r="M30" s="7">
        <v>168400</v>
      </c>
      <c r="N30" s="7">
        <v>53700</v>
      </c>
      <c r="O30" s="7">
        <v>431200</v>
      </c>
      <c r="P30" s="7">
        <v>585900</v>
      </c>
      <c r="Q30" s="7">
        <v>484000</v>
      </c>
      <c r="R30" s="7">
        <v>526100</v>
      </c>
      <c r="S30" s="7">
        <v>674000</v>
      </c>
      <c r="T30" s="7">
        <v>265300</v>
      </c>
      <c r="U30" s="7">
        <v>251500</v>
      </c>
      <c r="V30" s="7">
        <v>445900</v>
      </c>
      <c r="W30" s="7">
        <v>612900</v>
      </c>
      <c r="X30" s="7">
        <v>433200</v>
      </c>
      <c r="Y30" s="7">
        <v>575100</v>
      </c>
      <c r="Z30" s="7">
        <v>597400</v>
      </c>
      <c r="AA30" s="7">
        <v>725500</v>
      </c>
      <c r="AB30" s="7">
        <v>996600</v>
      </c>
      <c r="AC30" s="7">
        <v>833200</v>
      </c>
      <c r="AD30" s="7">
        <v>824300</v>
      </c>
      <c r="AE30" s="7">
        <v>548900</v>
      </c>
      <c r="AF30" s="7">
        <v>1174300</v>
      </c>
    </row>
    <row r="31" spans="1:32" ht="15" customHeight="1" x14ac:dyDescent="0.15">
      <c r="A31" s="3" t="s">
        <v>187</v>
      </c>
      <c r="B31" s="70"/>
      <c r="C31" s="70"/>
      <c r="D31" s="70"/>
      <c r="E31" s="13"/>
      <c r="F31" s="13"/>
      <c r="G31" s="13"/>
      <c r="H31" s="13"/>
      <c r="I31" s="13"/>
      <c r="J31" s="6"/>
      <c r="K31" s="7"/>
      <c r="L31" s="7"/>
      <c r="M31" s="7"/>
      <c r="N31" s="7">
        <v>50000</v>
      </c>
      <c r="O31" s="7">
        <v>50000</v>
      </c>
      <c r="P31" s="7">
        <v>48400</v>
      </c>
      <c r="Q31" s="7">
        <v>53000</v>
      </c>
      <c r="R31" s="7">
        <v>49000</v>
      </c>
      <c r="S31" s="7">
        <v>33000</v>
      </c>
      <c r="T31" s="7">
        <v>0</v>
      </c>
      <c r="U31" s="7">
        <v>0</v>
      </c>
      <c r="V31" s="7">
        <v>0</v>
      </c>
      <c r="W31" s="7"/>
      <c r="X31" s="7">
        <v>0</v>
      </c>
      <c r="Y31" s="7">
        <v>0</v>
      </c>
      <c r="Z31" s="7"/>
      <c r="AA31" s="7"/>
      <c r="AB31" s="7"/>
      <c r="AC31" s="7"/>
      <c r="AD31" s="7"/>
      <c r="AE31" s="7"/>
      <c r="AF31" s="7"/>
    </row>
    <row r="32" spans="1:32" ht="15" customHeight="1" x14ac:dyDescent="0.15">
      <c r="A32" s="3" t="s">
        <v>188</v>
      </c>
      <c r="B32" s="70"/>
      <c r="C32" s="70"/>
      <c r="D32" s="70"/>
      <c r="E32" s="13"/>
      <c r="F32" s="13"/>
      <c r="G32" s="13"/>
      <c r="H32" s="13"/>
      <c r="I32" s="13"/>
      <c r="J32" s="6"/>
      <c r="K32" s="7"/>
      <c r="L32" s="7"/>
      <c r="M32" s="7"/>
      <c r="N32" s="7">
        <v>0</v>
      </c>
      <c r="O32" s="7">
        <v>275000</v>
      </c>
      <c r="P32" s="7">
        <v>500000</v>
      </c>
      <c r="Q32" s="7">
        <v>431000</v>
      </c>
      <c r="R32" s="7">
        <v>326000</v>
      </c>
      <c r="S32" s="7">
        <v>284000</v>
      </c>
      <c r="T32" s="7">
        <v>257000</v>
      </c>
      <c r="U32" s="7">
        <v>241000</v>
      </c>
      <c r="V32" s="7">
        <v>374000</v>
      </c>
      <c r="W32" s="7">
        <v>585000</v>
      </c>
      <c r="X32" s="7">
        <v>428000</v>
      </c>
      <c r="Y32" s="7">
        <v>457000</v>
      </c>
      <c r="Z32" s="7">
        <v>450000</v>
      </c>
      <c r="AA32" s="7">
        <v>500000</v>
      </c>
      <c r="AB32" s="7">
        <v>430000</v>
      </c>
      <c r="AC32" s="7">
        <v>360000</v>
      </c>
      <c r="AD32" s="7">
        <v>388000</v>
      </c>
      <c r="AE32" s="7">
        <v>410000</v>
      </c>
      <c r="AF32" s="7">
        <v>360000</v>
      </c>
    </row>
    <row r="33" spans="1:32" ht="15" customHeight="1" x14ac:dyDescent="0.15">
      <c r="A33" s="3" t="s">
        <v>0</v>
      </c>
      <c r="B33" s="8">
        <f t="shared" ref="B33:K33" si="0">SUM(B4:B30)-B16-B17</f>
        <v>0</v>
      </c>
      <c r="C33" s="8">
        <f t="shared" si="0"/>
        <v>0</v>
      </c>
      <c r="D33" s="8">
        <f t="shared" si="0"/>
        <v>6579205</v>
      </c>
      <c r="E33" s="6">
        <f t="shared" si="0"/>
        <v>6537245</v>
      </c>
      <c r="F33" s="6">
        <f t="shared" si="0"/>
        <v>7720605</v>
      </c>
      <c r="G33" s="6">
        <f t="shared" si="0"/>
        <v>9756985</v>
      </c>
      <c r="H33" s="6">
        <f t="shared" si="0"/>
        <v>6444670</v>
      </c>
      <c r="I33" s="6">
        <f t="shared" si="0"/>
        <v>7375979</v>
      </c>
      <c r="J33" s="6">
        <f t="shared" si="0"/>
        <v>7707049</v>
      </c>
      <c r="K33" s="6">
        <f t="shared" si="0"/>
        <v>7977955</v>
      </c>
      <c r="L33" s="6">
        <f t="shared" ref="L33:Q33" si="1">SUM(L4:L30)-L16-L17</f>
        <v>7253349</v>
      </c>
      <c r="M33" s="6">
        <f t="shared" si="1"/>
        <v>6711931</v>
      </c>
      <c r="N33" s="6">
        <f t="shared" si="1"/>
        <v>6900986</v>
      </c>
      <c r="O33" s="6">
        <f t="shared" si="1"/>
        <v>6814241</v>
      </c>
      <c r="P33" s="6">
        <f t="shared" si="1"/>
        <v>7090617</v>
      </c>
      <c r="Q33" s="6">
        <f t="shared" si="1"/>
        <v>7601547</v>
      </c>
      <c r="R33" s="6">
        <f t="shared" ref="R33:W33" si="2">SUM(R4:R30)-R16-R17</f>
        <v>7254714</v>
      </c>
      <c r="S33" s="6">
        <f t="shared" si="2"/>
        <v>7917741</v>
      </c>
      <c r="T33" s="6">
        <f t="shared" si="2"/>
        <v>6457674</v>
      </c>
      <c r="U33" s="6">
        <f t="shared" si="2"/>
        <v>6364900</v>
      </c>
      <c r="V33" s="6">
        <f t="shared" si="2"/>
        <v>7132020</v>
      </c>
      <c r="W33" s="6">
        <f t="shared" si="2"/>
        <v>7453713</v>
      </c>
      <c r="X33" s="6">
        <f>SUM(X4:X30)-X16-X17-X18</f>
        <v>7120030</v>
      </c>
      <c r="Y33" s="6">
        <f>SUM(Y4:Y30)-Y16-Y17-Y18</f>
        <v>7141496</v>
      </c>
      <c r="Z33" s="6">
        <f>SUM(Z4:Z30)-Z16-Z17-Z18</f>
        <v>7463551</v>
      </c>
      <c r="AA33" s="6">
        <f t="shared" ref="AA33:AB33" si="3">SUM(AA4:AA30)-AA16-AA17-AA18</f>
        <v>7736595</v>
      </c>
      <c r="AB33" s="6">
        <f t="shared" si="3"/>
        <v>9300944</v>
      </c>
      <c r="AC33" s="6">
        <f t="shared" ref="AC33:AD33" si="4">SUM(AC4:AC30)-AC16-AC17-AC18</f>
        <v>8212582</v>
      </c>
      <c r="AD33" s="6">
        <f t="shared" si="4"/>
        <v>8659011</v>
      </c>
      <c r="AE33" s="6">
        <f t="shared" ref="AE33:AF33" si="5">SUM(AE4:AE30)-AE16-AE17-AE18</f>
        <v>7926068</v>
      </c>
      <c r="AF33" s="6">
        <f t="shared" si="5"/>
        <v>8592580</v>
      </c>
    </row>
    <row r="34" spans="1:32" ht="15" customHeight="1" x14ac:dyDescent="0.15">
      <c r="A34" s="3" t="s">
        <v>1</v>
      </c>
      <c r="B34" s="13">
        <f t="shared" ref="B34:L34" si="6">+B4+B5+B6+B9+B10+B11+B12+B13+B14+B15+B19</f>
        <v>0</v>
      </c>
      <c r="C34" s="13">
        <f t="shared" si="6"/>
        <v>0</v>
      </c>
      <c r="D34" s="13">
        <f t="shared" si="6"/>
        <v>4545086</v>
      </c>
      <c r="E34" s="13">
        <f t="shared" si="6"/>
        <v>4521153</v>
      </c>
      <c r="F34" s="13">
        <f t="shared" si="6"/>
        <v>4795187</v>
      </c>
      <c r="G34" s="13">
        <f t="shared" si="6"/>
        <v>4599989</v>
      </c>
      <c r="H34" s="13">
        <f t="shared" si="6"/>
        <v>5056828</v>
      </c>
      <c r="I34" s="13">
        <f t="shared" si="6"/>
        <v>5069871</v>
      </c>
      <c r="J34" s="10">
        <f t="shared" si="6"/>
        <v>5487090</v>
      </c>
      <c r="K34" s="10">
        <f t="shared" si="6"/>
        <v>5442449</v>
      </c>
      <c r="L34" s="10">
        <f t="shared" si="6"/>
        <v>5831494</v>
      </c>
      <c r="M34" s="10">
        <f>+M4+M5+M6+M9+M10+M11+M12+M13+M14+M15+M19</f>
        <v>5807951</v>
      </c>
      <c r="N34" s="10">
        <f>+N4+N5+N6+N9+N10+N11+N12+N13+N14+N15+N19</f>
        <v>5613312</v>
      </c>
      <c r="O34" s="10">
        <f>+O4+O5+O6+O9+O10+O11+O12+O13+O14+O15+O19</f>
        <v>5240569</v>
      </c>
      <c r="P34" s="10">
        <f>+P4+P5+P6+P9+P10+P11+P12+P13+P14+P15+P19</f>
        <v>4944179</v>
      </c>
      <c r="Q34" s="10">
        <f t="shared" ref="Q34:V34" si="7">SUM(Q4:Q15)+Q19</f>
        <v>4831764</v>
      </c>
      <c r="R34" s="10">
        <f t="shared" si="7"/>
        <v>4683932</v>
      </c>
      <c r="S34" s="10">
        <f t="shared" si="7"/>
        <v>4877665</v>
      </c>
      <c r="T34" s="10">
        <f t="shared" si="7"/>
        <v>4784349</v>
      </c>
      <c r="U34" s="10">
        <f t="shared" si="7"/>
        <v>4904925</v>
      </c>
      <c r="V34" s="10">
        <f t="shared" si="7"/>
        <v>4707762</v>
      </c>
      <c r="W34" s="10">
        <f>SUM(W4:W15)+W19</f>
        <v>5030304</v>
      </c>
      <c r="X34" s="10">
        <f>SUM(X4:X15)+X19</f>
        <v>4863770</v>
      </c>
      <c r="Y34" s="10">
        <f>SUM(Y4:Y15)+Y19</f>
        <v>4819436</v>
      </c>
      <c r="Z34" s="10">
        <f>SUM(Z4:Z15)+Z19</f>
        <v>4639327</v>
      </c>
      <c r="AA34" s="10">
        <f t="shared" ref="AA34:AB34" si="8">SUM(AA4:AA15)+AA19</f>
        <v>4770706</v>
      </c>
      <c r="AB34" s="10">
        <f t="shared" si="8"/>
        <v>5045701</v>
      </c>
      <c r="AC34" s="10">
        <f t="shared" ref="AC34:AD34" si="9">SUM(AC4:AC15)+AC19</f>
        <v>4906396</v>
      </c>
      <c r="AD34" s="10">
        <f t="shared" si="9"/>
        <v>4990357</v>
      </c>
      <c r="AE34" s="10">
        <f t="shared" ref="AE34:AF34" si="10">SUM(AE4:AE15)+AE19</f>
        <v>5087598</v>
      </c>
      <c r="AF34" s="10">
        <f t="shared" si="10"/>
        <v>5120553</v>
      </c>
    </row>
    <row r="35" spans="1:32" ht="15" customHeight="1" x14ac:dyDescent="0.15">
      <c r="A35" s="3" t="s">
        <v>172</v>
      </c>
      <c r="B35" s="13">
        <f t="shared" ref="B35:I35" si="11">SUM(B20:B30)</f>
        <v>0</v>
      </c>
      <c r="C35" s="13">
        <f t="shared" si="11"/>
        <v>0</v>
      </c>
      <c r="D35" s="13">
        <f t="shared" si="11"/>
        <v>2034119</v>
      </c>
      <c r="E35" s="13">
        <f t="shared" si="11"/>
        <v>2016092</v>
      </c>
      <c r="F35" s="13">
        <f t="shared" si="11"/>
        <v>2925418</v>
      </c>
      <c r="G35" s="13">
        <f t="shared" si="11"/>
        <v>5156996</v>
      </c>
      <c r="H35" s="13">
        <f t="shared" si="11"/>
        <v>1387842</v>
      </c>
      <c r="I35" s="13">
        <f t="shared" si="11"/>
        <v>2306108</v>
      </c>
      <c r="J35" s="10">
        <f t="shared" ref="J35:P35" si="12">SUM(J20:J30)</f>
        <v>2219959</v>
      </c>
      <c r="K35" s="10">
        <f t="shared" si="12"/>
        <v>2535506</v>
      </c>
      <c r="L35" s="10">
        <f t="shared" si="12"/>
        <v>1421855</v>
      </c>
      <c r="M35" s="10">
        <f t="shared" si="12"/>
        <v>903980</v>
      </c>
      <c r="N35" s="10">
        <f t="shared" si="12"/>
        <v>1287674</v>
      </c>
      <c r="O35" s="10">
        <f t="shared" si="12"/>
        <v>1573672</v>
      </c>
      <c r="P35" s="10">
        <f t="shared" si="12"/>
        <v>2146438</v>
      </c>
      <c r="Q35" s="10">
        <f t="shared" ref="Q35:V35" si="13">SUM(Q20:Q30)</f>
        <v>2769783</v>
      </c>
      <c r="R35" s="10">
        <f t="shared" si="13"/>
        <v>2570782</v>
      </c>
      <c r="S35" s="10">
        <f t="shared" si="13"/>
        <v>3040076</v>
      </c>
      <c r="T35" s="10">
        <f t="shared" si="13"/>
        <v>1673325</v>
      </c>
      <c r="U35" s="10">
        <f t="shared" si="13"/>
        <v>1459975</v>
      </c>
      <c r="V35" s="10">
        <f t="shared" si="13"/>
        <v>2424258</v>
      </c>
      <c r="W35" s="10">
        <f>SUM(W20:W30)</f>
        <v>2423409</v>
      </c>
      <c r="X35" s="10">
        <f>SUM(X20:X30)</f>
        <v>2256260</v>
      </c>
      <c r="Y35" s="10">
        <f>SUM(Y20:Y30)</f>
        <v>2322060</v>
      </c>
      <c r="Z35" s="10">
        <f>SUM(Z20:Z30)</f>
        <v>2824224</v>
      </c>
      <c r="AA35" s="10">
        <f t="shared" ref="AA35:AB35" si="14">SUM(AA20:AA30)</f>
        <v>2965889</v>
      </c>
      <c r="AB35" s="10">
        <f t="shared" si="14"/>
        <v>4255243</v>
      </c>
      <c r="AC35" s="10">
        <f t="shared" ref="AC35:AD35" si="15">SUM(AC20:AC30)</f>
        <v>3306186</v>
      </c>
      <c r="AD35" s="10">
        <f t="shared" si="15"/>
        <v>3668654</v>
      </c>
      <c r="AE35" s="10">
        <f t="shared" ref="AE35:AF35" si="16">SUM(AE20:AE30)</f>
        <v>2838470</v>
      </c>
      <c r="AF35" s="10">
        <f t="shared" si="16"/>
        <v>3472027</v>
      </c>
    </row>
    <row r="36" spans="1:32" ht="15" customHeight="1" x14ac:dyDescent="0.15">
      <c r="A36" s="3" t="s">
        <v>12</v>
      </c>
      <c r="B36" s="13">
        <f t="shared" ref="B36:L36" si="17">+B4+B20+B21+B22+B25+B26+B27+B28+B29</f>
        <v>0</v>
      </c>
      <c r="C36" s="13">
        <f t="shared" si="17"/>
        <v>0</v>
      </c>
      <c r="D36" s="13">
        <f t="shared" si="17"/>
        <v>4448649</v>
      </c>
      <c r="E36" s="13">
        <f t="shared" si="17"/>
        <v>4644800</v>
      </c>
      <c r="F36" s="13">
        <f t="shared" si="17"/>
        <v>4359214</v>
      </c>
      <c r="G36" s="13">
        <f t="shared" si="17"/>
        <v>5395753</v>
      </c>
      <c r="H36" s="13">
        <f t="shared" si="17"/>
        <v>4182749</v>
      </c>
      <c r="I36" s="13">
        <f t="shared" si="17"/>
        <v>4919014</v>
      </c>
      <c r="J36" s="10">
        <f t="shared" si="17"/>
        <v>4770158</v>
      </c>
      <c r="K36" s="10">
        <f t="shared" si="17"/>
        <v>4425612</v>
      </c>
      <c r="L36" s="10">
        <f t="shared" si="17"/>
        <v>4213616</v>
      </c>
      <c r="M36" s="10">
        <f t="shared" ref="M36:R36" si="18">+M4+M20+M21+M22+M25+M26+M27+M28+M29</f>
        <v>4145803</v>
      </c>
      <c r="N36" s="10">
        <f t="shared" si="18"/>
        <v>4590626</v>
      </c>
      <c r="O36" s="10">
        <f t="shared" si="18"/>
        <v>4544432</v>
      </c>
      <c r="P36" s="10">
        <f t="shared" si="18"/>
        <v>4590863</v>
      </c>
      <c r="Q36" s="10">
        <f t="shared" si="18"/>
        <v>5193583</v>
      </c>
      <c r="R36" s="10">
        <f t="shared" si="18"/>
        <v>4903891</v>
      </c>
      <c r="S36" s="10">
        <f t="shared" ref="S36:X36" si="19">+S4+S20+S21+S22+S25+S26+S27+S28+S29</f>
        <v>5513170</v>
      </c>
      <c r="T36" s="10">
        <f t="shared" si="19"/>
        <v>4851424</v>
      </c>
      <c r="U36" s="10">
        <f t="shared" si="19"/>
        <v>4687629</v>
      </c>
      <c r="V36" s="10">
        <f t="shared" si="19"/>
        <v>4414767</v>
      </c>
      <c r="W36" s="10">
        <f t="shared" si="19"/>
        <v>4589521</v>
      </c>
      <c r="X36" s="10">
        <f t="shared" si="19"/>
        <v>4530836</v>
      </c>
      <c r="Y36" s="10">
        <f>+Y4+Y20+Y21+Y22+Y25+Y26+Y27+Y28+Y29</f>
        <v>4413530</v>
      </c>
      <c r="Z36" s="10">
        <f>+Z4+Z20+Z21+Z22+Z25+Z26+Z27+Z28+Z29</f>
        <v>4563372</v>
      </c>
      <c r="AA36" s="10">
        <f t="shared" ref="AA36:AB36" si="20">+AA4+AA20+AA21+AA22+AA25+AA26+AA27+AA28+AA29</f>
        <v>4438219</v>
      </c>
      <c r="AB36" s="10">
        <f t="shared" si="20"/>
        <v>5146117</v>
      </c>
      <c r="AC36" s="10">
        <f t="shared" ref="AC36:AD36" si="21">+AC4+AC20+AC21+AC22+AC25+AC26+AC27+AC28+AC29</f>
        <v>4713998</v>
      </c>
      <c r="AD36" s="10">
        <f t="shared" si="21"/>
        <v>4964677</v>
      </c>
      <c r="AE36" s="10">
        <f t="shared" ref="AE36:AF36" si="22">+AE4+AE20+AE21+AE22+AE25+AE26+AE27+AE28+AE29</f>
        <v>4647943</v>
      </c>
      <c r="AF36" s="10">
        <f t="shared" si="22"/>
        <v>4494912</v>
      </c>
    </row>
    <row r="37" spans="1:32" ht="15" customHeight="1" x14ac:dyDescent="0.15">
      <c r="A37" s="3" t="s">
        <v>11</v>
      </c>
      <c r="B37" s="10">
        <f t="shared" ref="B37:K37" si="23">SUM(B5:B19)-B16-B17+B23+B24+B30</f>
        <v>0</v>
      </c>
      <c r="C37" s="10">
        <f t="shared" si="23"/>
        <v>0</v>
      </c>
      <c r="D37" s="10">
        <f t="shared" si="23"/>
        <v>2130556</v>
      </c>
      <c r="E37" s="10">
        <f t="shared" si="23"/>
        <v>1892445</v>
      </c>
      <c r="F37" s="10">
        <f t="shared" si="23"/>
        <v>3361391</v>
      </c>
      <c r="G37" s="10">
        <f t="shared" si="23"/>
        <v>4361232</v>
      </c>
      <c r="H37" s="10">
        <f t="shared" si="23"/>
        <v>2261921</v>
      </c>
      <c r="I37" s="10">
        <f t="shared" si="23"/>
        <v>2456965</v>
      </c>
      <c r="J37" s="10">
        <f t="shared" si="23"/>
        <v>2936891</v>
      </c>
      <c r="K37" s="10">
        <f t="shared" si="23"/>
        <v>3552343</v>
      </c>
      <c r="L37" s="10">
        <f t="shared" ref="L37:Q37" si="24">SUM(L5:L19)-L16-L17+L23+L24+L30</f>
        <v>3039733</v>
      </c>
      <c r="M37" s="10">
        <f t="shared" si="24"/>
        <v>2566128</v>
      </c>
      <c r="N37" s="10">
        <f t="shared" si="24"/>
        <v>2310360</v>
      </c>
      <c r="O37" s="10">
        <f t="shared" si="24"/>
        <v>2269809</v>
      </c>
      <c r="P37" s="10">
        <f t="shared" si="24"/>
        <v>2499754</v>
      </c>
      <c r="Q37" s="10">
        <f t="shared" si="24"/>
        <v>2407964</v>
      </c>
      <c r="R37" s="10">
        <f t="shared" ref="R37:X37" si="25">SUM(R5:R19)-R16-R17+R23+R24+R30</f>
        <v>2350823</v>
      </c>
      <c r="S37" s="10">
        <f t="shared" si="25"/>
        <v>2404571</v>
      </c>
      <c r="T37" s="10">
        <f t="shared" si="25"/>
        <v>1606250</v>
      </c>
      <c r="U37" s="10">
        <f t="shared" si="25"/>
        <v>1677271</v>
      </c>
      <c r="V37" s="10">
        <f t="shared" si="25"/>
        <v>2717253</v>
      </c>
      <c r="W37" s="10">
        <f t="shared" si="25"/>
        <v>2864192</v>
      </c>
      <c r="X37" s="10">
        <f t="shared" si="25"/>
        <v>2593042</v>
      </c>
      <c r="Y37" s="10">
        <f>SUM(Y5:Y19)-Y16-Y17+Y23+Y24+Y30</f>
        <v>2732253</v>
      </c>
      <c r="Z37" s="10">
        <f>SUM(Z5:Z19)-Z16-Z17+Z23+Z24+Z30</f>
        <v>2900362</v>
      </c>
      <c r="AA37" s="10">
        <f t="shared" ref="AA37:AB37" si="26">SUM(AA5:AA19)-AA16-AA17+AA23+AA24+AA30</f>
        <v>3298453</v>
      </c>
      <c r="AB37" s="10">
        <f t="shared" si="26"/>
        <v>4155010</v>
      </c>
      <c r="AC37" s="10">
        <f t="shared" ref="AC37:AD37" si="27">SUM(AC5:AC19)-AC16-AC17+AC23+AC24+AC30</f>
        <v>3498767</v>
      </c>
      <c r="AD37" s="10">
        <f t="shared" si="27"/>
        <v>3694416</v>
      </c>
      <c r="AE37" s="10">
        <f t="shared" ref="AE37:AF37" si="28">SUM(AE5:AE19)-AE16-AE17+AE23+AE24+AE30</f>
        <v>3278207</v>
      </c>
      <c r="AF37" s="10">
        <f t="shared" si="28"/>
        <v>4097688</v>
      </c>
    </row>
    <row r="38" spans="1:32" ht="15" customHeight="1" x14ac:dyDescent="0.2">
      <c r="A38" s="26" t="s">
        <v>96</v>
      </c>
      <c r="K38" s="67" t="str">
        <f>財政指標!$L$1</f>
        <v>野木町</v>
      </c>
      <c r="L38" s="64"/>
      <c r="M38" s="67"/>
      <c r="P38" s="67"/>
      <c r="Q38" s="67"/>
      <c r="R38" s="67"/>
      <c r="S38" s="67"/>
      <c r="T38" s="67"/>
      <c r="U38" s="67" t="str">
        <f>財政指標!$L$1</f>
        <v>野木町</v>
      </c>
      <c r="V38" s="64"/>
      <c r="W38" s="67"/>
      <c r="X38" s="67"/>
      <c r="Y38" s="67"/>
      <c r="Z38" s="67"/>
      <c r="AA38" s="67"/>
      <c r="AB38" s="67"/>
      <c r="AC38" s="67"/>
      <c r="AE38" s="67" t="str">
        <f>財政指標!$L$1</f>
        <v>野木町</v>
      </c>
      <c r="AF38" s="64"/>
    </row>
    <row r="39" spans="1:32" ht="15" customHeight="1" x14ac:dyDescent="0.15">
      <c r="K39" s="20"/>
      <c r="L39" s="20" t="s">
        <v>224</v>
      </c>
      <c r="N39" s="64"/>
      <c r="U39" s="20"/>
      <c r="V39" s="20" t="s">
        <v>224</v>
      </c>
      <c r="AE39" s="20"/>
      <c r="AF39" s="20" t="s">
        <v>224</v>
      </c>
    </row>
    <row r="40" spans="1:32" s="76" customFormat="1" ht="15" customHeight="1" x14ac:dyDescent="0.2">
      <c r="A40" s="46"/>
      <c r="B40" s="46" t="s">
        <v>10</v>
      </c>
      <c r="C40" s="46" t="s">
        <v>9</v>
      </c>
      <c r="D40" s="46" t="s">
        <v>8</v>
      </c>
      <c r="E40" s="46" t="s">
        <v>7</v>
      </c>
      <c r="F40" s="46" t="s">
        <v>6</v>
      </c>
      <c r="G40" s="46" t="s">
        <v>5</v>
      </c>
      <c r="H40" s="46" t="s">
        <v>4</v>
      </c>
      <c r="I40" s="46" t="s">
        <v>3</v>
      </c>
      <c r="J40" s="47" t="s">
        <v>165</v>
      </c>
      <c r="K40" s="47" t="s">
        <v>166</v>
      </c>
      <c r="L40" s="46" t="s">
        <v>168</v>
      </c>
      <c r="M40" s="46" t="s">
        <v>174</v>
      </c>
      <c r="N40" s="46" t="s">
        <v>184</v>
      </c>
      <c r="O40" s="46" t="s">
        <v>185</v>
      </c>
      <c r="P40" s="46" t="s">
        <v>186</v>
      </c>
      <c r="Q40" s="46" t="s">
        <v>189</v>
      </c>
      <c r="R40" s="46" t="s">
        <v>195</v>
      </c>
      <c r="S40" s="46" t="s">
        <v>196</v>
      </c>
      <c r="T40" s="46" t="s">
        <v>203</v>
      </c>
      <c r="U40" s="46" t="s">
        <v>204</v>
      </c>
      <c r="V40" s="46" t="s">
        <v>205</v>
      </c>
      <c r="W40" s="46" t="s">
        <v>206</v>
      </c>
      <c r="X40" s="46" t="s">
        <v>207</v>
      </c>
      <c r="Y40" s="46" t="s">
        <v>211</v>
      </c>
      <c r="Z40" s="46" t="s">
        <v>210</v>
      </c>
      <c r="AA40" s="46" t="s">
        <v>213</v>
      </c>
      <c r="AB40" s="46" t="s">
        <v>214</v>
      </c>
      <c r="AC40" s="46" t="s">
        <v>215</v>
      </c>
      <c r="AD40" s="46" t="s">
        <v>218</v>
      </c>
      <c r="AE40" s="46" t="str">
        <f>AE3</f>
        <v>１８(H30)</v>
      </c>
      <c r="AF40" s="46" t="str">
        <f>AF3</f>
        <v>１９(R1)</v>
      </c>
    </row>
    <row r="41" spans="1:32" ht="15" customHeight="1" x14ac:dyDescent="0.15">
      <c r="A41" s="3" t="s">
        <v>115</v>
      </c>
      <c r="B41" s="24" t="e">
        <f>+B4/$B$33*100</f>
        <v>#DIV/0!</v>
      </c>
      <c r="C41" s="24" t="e">
        <f t="shared" ref="C41:D43" si="29">+C4/C$33*100</f>
        <v>#DIV/0!</v>
      </c>
      <c r="D41" s="24">
        <f t="shared" si="29"/>
        <v>48.280194947565853</v>
      </c>
      <c r="E41" s="24">
        <f t="shared" ref="E41:L41" si="30">+E4/E$33*100</f>
        <v>48.269737481156056</v>
      </c>
      <c r="F41" s="24">
        <f t="shared" si="30"/>
        <v>43.841991657389542</v>
      </c>
      <c r="G41" s="24">
        <f t="shared" si="30"/>
        <v>33.686410299903095</v>
      </c>
      <c r="H41" s="24">
        <f t="shared" si="30"/>
        <v>54.89396664220201</v>
      </c>
      <c r="I41" s="24">
        <f t="shared" si="30"/>
        <v>48.695474865099264</v>
      </c>
      <c r="J41" s="24">
        <f t="shared" si="30"/>
        <v>50.681927674262873</v>
      </c>
      <c r="K41" s="24">
        <f t="shared" si="30"/>
        <v>45.872231668391208</v>
      </c>
      <c r="L41" s="24">
        <f t="shared" si="30"/>
        <v>52.22660594437135</v>
      </c>
      <c r="M41" s="24">
        <f t="shared" ref="M41:X41" si="31">+M4/M$33*100</f>
        <v>55.938819990849133</v>
      </c>
      <c r="N41" s="24">
        <f t="shared" si="31"/>
        <v>55.088055532933986</v>
      </c>
      <c r="O41" s="24">
        <f t="shared" si="31"/>
        <v>55.200615886640932</v>
      </c>
      <c r="P41" s="24">
        <f t="shared" si="31"/>
        <v>50.294551235809237</v>
      </c>
      <c r="Q41" s="24">
        <f t="shared" si="31"/>
        <v>46.981884082279571</v>
      </c>
      <c r="R41" s="24">
        <f t="shared" si="31"/>
        <v>48.427436284876293</v>
      </c>
      <c r="S41" s="24">
        <f t="shared" si="31"/>
        <v>47.945051498906068</v>
      </c>
      <c r="T41" s="24">
        <f t="shared" si="31"/>
        <v>62.333620433611237</v>
      </c>
      <c r="U41" s="24">
        <f t="shared" si="31"/>
        <v>63.890933086144322</v>
      </c>
      <c r="V41" s="24">
        <f t="shared" si="31"/>
        <v>52.891677252727845</v>
      </c>
      <c r="W41" s="24">
        <f t="shared" si="31"/>
        <v>52.137934476414635</v>
      </c>
      <c r="X41" s="24">
        <f t="shared" si="31"/>
        <v>53.083385884610038</v>
      </c>
      <c r="Y41" s="24">
        <f t="shared" ref="Y41:Z69" si="32">+Y4/Y$33*100</f>
        <v>52.407072691772136</v>
      </c>
      <c r="Z41" s="24">
        <f t="shared" si="32"/>
        <v>48.556873263142435</v>
      </c>
      <c r="AA41" s="24">
        <f t="shared" ref="AA41:AB41" si="33">+AA4/AA$33*100</f>
        <v>47.453227162595432</v>
      </c>
      <c r="AB41" s="24">
        <f t="shared" si="33"/>
        <v>39.615086382629549</v>
      </c>
      <c r="AC41" s="24">
        <f t="shared" ref="AC41:AD41" si="34">+AC4/AC$33*100</f>
        <v>44.684911517474042</v>
      </c>
      <c r="AD41" s="24">
        <f t="shared" si="34"/>
        <v>42.658509153066092</v>
      </c>
      <c r="AE41" s="24">
        <f t="shared" ref="AE41:AF41" si="35">+AE4/AE$33*100</f>
        <v>47.232637923368813</v>
      </c>
      <c r="AF41" s="24">
        <f t="shared" si="35"/>
        <v>43.245590963366062</v>
      </c>
    </row>
    <row r="42" spans="1:32" ht="15" customHeight="1" x14ac:dyDescent="0.15">
      <c r="A42" s="3" t="s">
        <v>116</v>
      </c>
      <c r="B42" s="24" t="e">
        <f>+B5/$B$33*100</f>
        <v>#DIV/0!</v>
      </c>
      <c r="C42" s="24" t="e">
        <f t="shared" si="29"/>
        <v>#DIV/0!</v>
      </c>
      <c r="D42" s="24">
        <f t="shared" si="29"/>
        <v>2.6810230111388837</v>
      </c>
      <c r="E42" s="24">
        <f t="shared" ref="E42:L42" si="36">+E5/E$33*100</f>
        <v>2.8772976995661019</v>
      </c>
      <c r="F42" s="24">
        <f t="shared" si="36"/>
        <v>2.6013893988877816</v>
      </c>
      <c r="G42" s="24">
        <f t="shared" si="36"/>
        <v>2.1051072641804818</v>
      </c>
      <c r="H42" s="24">
        <f t="shared" si="36"/>
        <v>3.2821851235206769</v>
      </c>
      <c r="I42" s="24">
        <f t="shared" si="36"/>
        <v>3.1401526495669256</v>
      </c>
      <c r="J42" s="24">
        <f t="shared" si="36"/>
        <v>2.07375092593806</v>
      </c>
      <c r="K42" s="24">
        <f t="shared" si="36"/>
        <v>1.5382638783999159</v>
      </c>
      <c r="L42" s="24">
        <f t="shared" si="36"/>
        <v>1.7571745134557843</v>
      </c>
      <c r="M42" s="24">
        <f t="shared" ref="M42:X42" si="37">+M5/M$33*100</f>
        <v>1.8062760180341544</v>
      </c>
      <c r="N42" s="24">
        <f t="shared" si="37"/>
        <v>1.7682545653621091</v>
      </c>
      <c r="O42" s="24">
        <f t="shared" si="37"/>
        <v>1.8055128957135507</v>
      </c>
      <c r="P42" s="24">
        <f t="shared" si="37"/>
        <v>1.8168658665388355</v>
      </c>
      <c r="Q42" s="24">
        <f t="shared" si="37"/>
        <v>2.3858564579025821</v>
      </c>
      <c r="R42" s="24">
        <f t="shared" si="37"/>
        <v>3.1421776240937964</v>
      </c>
      <c r="S42" s="24">
        <f t="shared" si="37"/>
        <v>4.0639495532879897</v>
      </c>
      <c r="T42" s="24">
        <f t="shared" si="37"/>
        <v>2.0272005059406841</v>
      </c>
      <c r="U42" s="24">
        <f t="shared" si="37"/>
        <v>1.9763861176137882</v>
      </c>
      <c r="V42" s="24">
        <f t="shared" si="37"/>
        <v>1.6615629232671809</v>
      </c>
      <c r="W42" s="24">
        <f t="shared" si="37"/>
        <v>1.5545675021294756</v>
      </c>
      <c r="X42" s="24">
        <f t="shared" si="37"/>
        <v>1.593350028019545</v>
      </c>
      <c r="Y42" s="24">
        <f t="shared" si="32"/>
        <v>1.4876574880109155</v>
      </c>
      <c r="Z42" s="24">
        <f t="shared" si="32"/>
        <v>1.3578255176389897</v>
      </c>
      <c r="AA42" s="24">
        <f t="shared" ref="AA42:AB42" si="38">+AA5/AA$33*100</f>
        <v>1.2519848848233623</v>
      </c>
      <c r="AB42" s="24">
        <f t="shared" si="38"/>
        <v>1.092071944525201</v>
      </c>
      <c r="AC42" s="24">
        <f t="shared" ref="AC42:AD42" si="39">+AC5/AC$33*100</f>
        <v>1.2276407103149776</v>
      </c>
      <c r="AD42" s="24">
        <f t="shared" si="39"/>
        <v>1.1623151881895057</v>
      </c>
      <c r="AE42" s="24">
        <f t="shared" ref="AE42:AF42" si="40">+AE5/AE$33*100</f>
        <v>1.2807233044177768</v>
      </c>
      <c r="AF42" s="24">
        <f t="shared" si="40"/>
        <v>1.1839517351016806</v>
      </c>
    </row>
    <row r="43" spans="1:32" ht="15" customHeight="1" x14ac:dyDescent="0.15">
      <c r="A43" s="3" t="s">
        <v>190</v>
      </c>
      <c r="B43" s="24" t="e">
        <f>+B6/$B$33*100</f>
        <v>#DIV/0!</v>
      </c>
      <c r="C43" s="24" t="e">
        <f t="shared" si="29"/>
        <v>#DIV/0!</v>
      </c>
      <c r="D43" s="24">
        <f t="shared" si="29"/>
        <v>1.7504394527910287</v>
      </c>
      <c r="E43" s="24">
        <f t="shared" ref="E43:L43" si="41">+E6/E$33*100</f>
        <v>1.3075538701700793</v>
      </c>
      <c r="F43" s="24">
        <f t="shared" si="41"/>
        <v>1.1831067643015023</v>
      </c>
      <c r="G43" s="24">
        <f t="shared" si="41"/>
        <v>1.2514419157147416</v>
      </c>
      <c r="H43" s="24">
        <f t="shared" si="41"/>
        <v>1.3747018854340098</v>
      </c>
      <c r="I43" s="24">
        <f t="shared" si="41"/>
        <v>0.68815271843913872</v>
      </c>
      <c r="J43" s="24">
        <f t="shared" si="41"/>
        <v>0.53573034244365125</v>
      </c>
      <c r="K43" s="24">
        <f t="shared" si="41"/>
        <v>0.42183742575634986</v>
      </c>
      <c r="L43" s="24">
        <f t="shared" si="41"/>
        <v>0.44678671879706877</v>
      </c>
      <c r="M43" s="24">
        <f t="shared" ref="M43:X43" si="42">+M6/M$33*100</f>
        <v>2.0732334703679167</v>
      </c>
      <c r="N43" s="24">
        <f t="shared" si="42"/>
        <v>2.044896193094726</v>
      </c>
      <c r="O43" s="24">
        <f t="shared" si="42"/>
        <v>0.65454098262741223</v>
      </c>
      <c r="P43" s="24">
        <f t="shared" si="42"/>
        <v>0.43165496035112316</v>
      </c>
      <c r="Q43" s="24">
        <f t="shared" si="42"/>
        <v>0.3973533282106918</v>
      </c>
      <c r="R43" s="24">
        <f t="shared" si="42"/>
        <v>0.24083650988860486</v>
      </c>
      <c r="S43" s="24">
        <f t="shared" si="42"/>
        <v>0.15087636738812243</v>
      </c>
      <c r="T43" s="24">
        <f t="shared" si="42"/>
        <v>0.24834019183997211</v>
      </c>
      <c r="U43" s="24">
        <f t="shared" si="42"/>
        <v>0.25433235400399068</v>
      </c>
      <c r="V43" s="24">
        <f t="shared" si="42"/>
        <v>0.18407127293529743</v>
      </c>
      <c r="W43" s="24">
        <f t="shared" si="42"/>
        <v>0.15031434668869059</v>
      </c>
      <c r="X43" s="24">
        <f t="shared" si="42"/>
        <v>0.12272420200476683</v>
      </c>
      <c r="Y43" s="24">
        <f t="shared" si="32"/>
        <v>0.10762450892642102</v>
      </c>
      <c r="Z43" s="24">
        <f t="shared" si="32"/>
        <v>9.4968199453584493E-2</v>
      </c>
      <c r="AA43" s="24">
        <f t="shared" ref="AA43:AB43" si="43">+AA6/AA$33*100</f>
        <v>8.0086911619388121E-2</v>
      </c>
      <c r="AB43" s="24">
        <f t="shared" si="43"/>
        <v>5.3542952199260641E-2</v>
      </c>
      <c r="AC43" s="24">
        <f t="shared" ref="AC43:AD43" si="44">+AC6/AC$33*100</f>
        <v>3.4386262444624602E-2</v>
      </c>
      <c r="AD43" s="24">
        <f t="shared" si="44"/>
        <v>6.0526542811875403E-2</v>
      </c>
      <c r="AE43" s="24">
        <f t="shared" ref="AE43:AF43" si="45">+AE6/AE$33*100</f>
        <v>7.1283768950758428E-2</v>
      </c>
      <c r="AF43" s="24">
        <f t="shared" si="45"/>
        <v>2.6197021150806857E-2</v>
      </c>
    </row>
    <row r="44" spans="1:32" ht="15" customHeight="1" x14ac:dyDescent="0.15">
      <c r="A44" s="3" t="s">
        <v>191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>
        <f t="shared" ref="Q44:X54" si="46">+Q7/Q$33*100</f>
        <v>6.2184710559574259E-2</v>
      </c>
      <c r="R44" s="24">
        <f t="shared" si="46"/>
        <v>0.11365024176004733</v>
      </c>
      <c r="S44" s="24">
        <f t="shared" si="46"/>
        <v>0.16228113549053952</v>
      </c>
      <c r="T44" s="24">
        <f t="shared" si="46"/>
        <v>0.22024958212508097</v>
      </c>
      <c r="U44" s="24">
        <f t="shared" si="46"/>
        <v>8.0865371019183327E-2</v>
      </c>
      <c r="V44" s="24">
        <f t="shared" si="46"/>
        <v>5.6407581582777387E-2</v>
      </c>
      <c r="W44" s="24">
        <f t="shared" si="46"/>
        <v>6.823444905914676E-2</v>
      </c>
      <c r="X44" s="24">
        <f t="shared" si="46"/>
        <v>8.1699093964491723E-2</v>
      </c>
      <c r="Y44" s="24">
        <f t="shared" si="32"/>
        <v>9.4658038035728087E-2</v>
      </c>
      <c r="Z44" s="24">
        <f t="shared" si="32"/>
        <v>0.18264764319289839</v>
      </c>
      <c r="AA44" s="24">
        <f t="shared" ref="AA44:AB44" si="47">+AA7/AA$33*100</f>
        <v>0.33189019200307113</v>
      </c>
      <c r="AB44" s="24">
        <f t="shared" si="47"/>
        <v>0.20673170379264727</v>
      </c>
      <c r="AC44" s="24">
        <f t="shared" ref="AC44:AD44" si="48">+AC7/AC$33*100</f>
        <v>0.13194388804884993</v>
      </c>
      <c r="AD44" s="24">
        <f t="shared" si="48"/>
        <v>0.18427046691590993</v>
      </c>
      <c r="AE44" s="24">
        <f t="shared" ref="AE44:AF44" si="49">+AE7/AE$33*100</f>
        <v>0.15132345571599942</v>
      </c>
      <c r="AF44" s="24">
        <f t="shared" si="49"/>
        <v>0.16373429167956538</v>
      </c>
    </row>
    <row r="45" spans="1:32" ht="15" customHeight="1" x14ac:dyDescent="0.15">
      <c r="A45" s="3" t="s">
        <v>192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>
        <f t="shared" si="46"/>
        <v>7.2248451532299932E-2</v>
      </c>
      <c r="R45" s="24">
        <f t="shared" si="46"/>
        <v>0.16794597278404083</v>
      </c>
      <c r="S45" s="24">
        <f t="shared" si="46"/>
        <v>0.11863232202215253</v>
      </c>
      <c r="T45" s="24">
        <f t="shared" si="46"/>
        <v>0.12732138537807886</v>
      </c>
      <c r="U45" s="24">
        <f t="shared" si="46"/>
        <v>4.7070653113167528E-2</v>
      </c>
      <c r="V45" s="24">
        <f t="shared" si="46"/>
        <v>3.3286502281261128E-2</v>
      </c>
      <c r="W45" s="24">
        <f t="shared" si="46"/>
        <v>2.6322451642557206E-2</v>
      </c>
      <c r="X45" s="24">
        <f t="shared" si="46"/>
        <v>2.1165641156006366E-2</v>
      </c>
      <c r="Y45" s="24">
        <f t="shared" si="32"/>
        <v>2.7487237968067194E-2</v>
      </c>
      <c r="Z45" s="24">
        <f t="shared" si="32"/>
        <v>0.29354659732344568</v>
      </c>
      <c r="AA45" s="24">
        <f t="shared" ref="AA45:AB45" si="50">+AA8/AA$33*100</f>
        <v>0.18054454188179683</v>
      </c>
      <c r="AB45" s="24">
        <f t="shared" si="50"/>
        <v>0.17686376780679466</v>
      </c>
      <c r="AC45" s="24">
        <f t="shared" ref="AC45:AD45" si="51">+AC8/AC$33*100</f>
        <v>7.6005329383621367E-2</v>
      </c>
      <c r="AD45" s="24">
        <f t="shared" si="51"/>
        <v>0.19514930746709988</v>
      </c>
      <c r="AE45" s="24">
        <f t="shared" ref="AE45:AF45" si="52">+AE8/AE$33*100</f>
        <v>0.13585550868349855</v>
      </c>
      <c r="AF45" s="24">
        <f t="shared" si="52"/>
        <v>0.11278335494112363</v>
      </c>
    </row>
    <row r="46" spans="1:32" ht="15" customHeight="1" x14ac:dyDescent="0.15">
      <c r="A46" s="3" t="s">
        <v>117</v>
      </c>
      <c r="B46" s="24" t="e">
        <f t="shared" ref="B46:B54" si="53">+B9/$B$33*100</f>
        <v>#DIV/0!</v>
      </c>
      <c r="C46" s="24" t="e">
        <f t="shared" ref="C46:D54" si="54">+C9/C$33*100</f>
        <v>#DIV/0!</v>
      </c>
      <c r="D46" s="24">
        <f t="shared" si="54"/>
        <v>0</v>
      </c>
      <c r="E46" s="24">
        <f t="shared" ref="E46:L46" si="55">+E9/E$33*100</f>
        <v>0</v>
      </c>
      <c r="F46" s="24">
        <f t="shared" si="55"/>
        <v>0</v>
      </c>
      <c r="G46" s="24">
        <f t="shared" si="55"/>
        <v>0</v>
      </c>
      <c r="H46" s="24">
        <f t="shared" si="55"/>
        <v>0</v>
      </c>
      <c r="I46" s="24">
        <f t="shared" si="55"/>
        <v>0</v>
      </c>
      <c r="J46" s="24">
        <f t="shared" si="55"/>
        <v>0.66642887569548348</v>
      </c>
      <c r="K46" s="24">
        <f t="shared" si="55"/>
        <v>2.8967323079661393</v>
      </c>
      <c r="L46" s="24">
        <f t="shared" si="55"/>
        <v>3.0228519267444596</v>
      </c>
      <c r="M46" s="24">
        <f t="shared" ref="M46:P54" si="56">+M9/M$33*100</f>
        <v>3.3688516762165763</v>
      </c>
      <c r="N46" s="24">
        <f t="shared" si="56"/>
        <v>3.1845014610955595</v>
      </c>
      <c r="O46" s="24">
        <f t="shared" si="56"/>
        <v>2.8276370031526623</v>
      </c>
      <c r="P46" s="24">
        <f t="shared" si="56"/>
        <v>3.0340236963863654</v>
      </c>
      <c r="Q46" s="24">
        <f t="shared" si="46"/>
        <v>3.1232589892557399</v>
      </c>
      <c r="R46" s="24">
        <f t="shared" si="46"/>
        <v>3.0225174968992574</v>
      </c>
      <c r="S46" s="24">
        <f t="shared" si="46"/>
        <v>2.8502953051886895</v>
      </c>
      <c r="T46" s="24">
        <f t="shared" si="46"/>
        <v>3.4208447190118298</v>
      </c>
      <c r="U46" s="24">
        <f t="shared" si="46"/>
        <v>3.3148831874813425</v>
      </c>
      <c r="V46" s="24">
        <f t="shared" si="46"/>
        <v>3.13453972366875</v>
      </c>
      <c r="W46" s="24">
        <f t="shared" si="46"/>
        <v>2.994105085613036</v>
      </c>
      <c r="X46" s="24">
        <f t="shared" si="46"/>
        <v>3.0672764019252732</v>
      </c>
      <c r="Y46" s="24">
        <f t="shared" si="32"/>
        <v>3.0401193251385985</v>
      </c>
      <c r="Z46" s="24">
        <f t="shared" si="32"/>
        <v>2.8841365189304664</v>
      </c>
      <c r="AA46" s="24">
        <f t="shared" ref="AA46:AB46" si="57">+AA9/AA$33*100</f>
        <v>3.4684767652953266</v>
      </c>
      <c r="AB46" s="24">
        <f t="shared" si="57"/>
        <v>4.964216535439844</v>
      </c>
      <c r="AC46" s="24">
        <f t="shared" ref="AC46:AD46" si="58">+AC9/AC$33*100</f>
        <v>5.1270964478649956</v>
      </c>
      <c r="AD46" s="24">
        <f t="shared" si="58"/>
        <v>5.1474931721417141</v>
      </c>
      <c r="AE46" s="24">
        <f t="shared" ref="AE46:AF46" si="59">+AE9/AE$33*100</f>
        <v>5.8133490653877811</v>
      </c>
      <c r="AF46" s="24">
        <f t="shared" si="59"/>
        <v>5.0720621745738761</v>
      </c>
    </row>
    <row r="47" spans="1:32" ht="15" customHeight="1" x14ac:dyDescent="0.15">
      <c r="A47" s="3" t="s">
        <v>118</v>
      </c>
      <c r="B47" s="24" t="e">
        <f t="shared" si="53"/>
        <v>#DIV/0!</v>
      </c>
      <c r="C47" s="24" t="e">
        <f t="shared" si="54"/>
        <v>#DIV/0!</v>
      </c>
      <c r="D47" s="24">
        <f t="shared" si="54"/>
        <v>0</v>
      </c>
      <c r="E47" s="24">
        <f t="shared" ref="E47:L47" si="60">+E10/E$33*100</f>
        <v>0</v>
      </c>
      <c r="F47" s="24">
        <f t="shared" si="60"/>
        <v>0</v>
      </c>
      <c r="G47" s="24">
        <f t="shared" si="60"/>
        <v>0</v>
      </c>
      <c r="H47" s="24">
        <f t="shared" si="60"/>
        <v>0</v>
      </c>
      <c r="I47" s="24">
        <f t="shared" si="60"/>
        <v>0</v>
      </c>
      <c r="J47" s="24">
        <f t="shared" si="60"/>
        <v>0</v>
      </c>
      <c r="K47" s="24">
        <f t="shared" si="60"/>
        <v>0</v>
      </c>
      <c r="L47" s="24">
        <f t="shared" si="60"/>
        <v>0</v>
      </c>
      <c r="M47" s="24">
        <f t="shared" si="56"/>
        <v>0</v>
      </c>
      <c r="N47" s="24">
        <f t="shared" si="56"/>
        <v>0</v>
      </c>
      <c r="O47" s="24">
        <f t="shared" si="56"/>
        <v>0</v>
      </c>
      <c r="P47" s="24">
        <f t="shared" si="56"/>
        <v>0</v>
      </c>
      <c r="Q47" s="24">
        <f t="shared" si="46"/>
        <v>0</v>
      </c>
      <c r="R47" s="24">
        <f t="shared" si="46"/>
        <v>0</v>
      </c>
      <c r="S47" s="24">
        <f t="shared" si="46"/>
        <v>0</v>
      </c>
      <c r="T47" s="24">
        <f t="shared" si="46"/>
        <v>0</v>
      </c>
      <c r="U47" s="24">
        <f t="shared" si="46"/>
        <v>0</v>
      </c>
      <c r="V47" s="24">
        <f t="shared" si="46"/>
        <v>0</v>
      </c>
      <c r="W47" s="24">
        <f t="shared" si="46"/>
        <v>0</v>
      </c>
      <c r="X47" s="24">
        <f t="shared" si="46"/>
        <v>0</v>
      </c>
      <c r="Y47" s="24">
        <f t="shared" si="32"/>
        <v>0</v>
      </c>
      <c r="Z47" s="24">
        <f t="shared" si="32"/>
        <v>0</v>
      </c>
      <c r="AA47" s="24">
        <f t="shared" ref="AA47:AB47" si="61">+AA10/AA$33*100</f>
        <v>0</v>
      </c>
      <c r="AB47" s="24">
        <f t="shared" si="61"/>
        <v>0</v>
      </c>
      <c r="AC47" s="24">
        <f t="shared" ref="AC47:AD47" si="62">+AC10/AC$33*100</f>
        <v>0</v>
      </c>
      <c r="AD47" s="24">
        <f t="shared" si="62"/>
        <v>0</v>
      </c>
      <c r="AE47" s="24">
        <f t="shared" ref="AE47:AF47" si="63">+AE10/AE$33*100</f>
        <v>0</v>
      </c>
      <c r="AF47" s="24">
        <f t="shared" si="63"/>
        <v>0</v>
      </c>
    </row>
    <row r="48" spans="1:32" ht="15" customHeight="1" x14ac:dyDescent="0.15">
      <c r="A48" s="3" t="s">
        <v>119</v>
      </c>
      <c r="B48" s="24" t="e">
        <f t="shared" si="53"/>
        <v>#DIV/0!</v>
      </c>
      <c r="C48" s="24" t="e">
        <f t="shared" si="54"/>
        <v>#DIV/0!</v>
      </c>
      <c r="D48" s="24">
        <f t="shared" si="54"/>
        <v>0</v>
      </c>
      <c r="E48" s="24">
        <f t="shared" ref="E48:L48" si="64">+E11/E$33*100</f>
        <v>0</v>
      </c>
      <c r="F48" s="24">
        <f t="shared" si="64"/>
        <v>0</v>
      </c>
      <c r="G48" s="24">
        <f t="shared" si="64"/>
        <v>2.0088172729588083E-3</v>
      </c>
      <c r="H48" s="24">
        <f t="shared" si="64"/>
        <v>1.6121849528369956E-2</v>
      </c>
      <c r="I48" s="24">
        <f t="shared" si="64"/>
        <v>2.8579257072179842E-2</v>
      </c>
      <c r="J48" s="24">
        <f t="shared" si="64"/>
        <v>6.2721801820644976E-2</v>
      </c>
      <c r="K48" s="24">
        <f t="shared" si="64"/>
        <v>7.4217014259919986E-2</v>
      </c>
      <c r="L48" s="24">
        <f t="shared" si="64"/>
        <v>7.2173557345717135E-2</v>
      </c>
      <c r="M48" s="24">
        <f t="shared" si="56"/>
        <v>1.2127657450590598E-2</v>
      </c>
      <c r="N48" s="24">
        <f t="shared" si="56"/>
        <v>0</v>
      </c>
      <c r="O48" s="24">
        <f t="shared" si="56"/>
        <v>0</v>
      </c>
      <c r="P48" s="24">
        <f t="shared" si="56"/>
        <v>0</v>
      </c>
      <c r="Q48" s="24">
        <f t="shared" si="46"/>
        <v>0</v>
      </c>
      <c r="R48" s="24">
        <f t="shared" si="46"/>
        <v>0</v>
      </c>
      <c r="S48" s="24">
        <f t="shared" si="46"/>
        <v>0</v>
      </c>
      <c r="T48" s="24">
        <f t="shared" si="46"/>
        <v>0</v>
      </c>
      <c r="U48" s="24">
        <f t="shared" si="46"/>
        <v>0</v>
      </c>
      <c r="V48" s="24">
        <f t="shared" si="46"/>
        <v>0</v>
      </c>
      <c r="W48" s="24">
        <f t="shared" si="46"/>
        <v>0</v>
      </c>
      <c r="X48" s="24">
        <f t="shared" si="46"/>
        <v>0</v>
      </c>
      <c r="Y48" s="24">
        <f t="shared" si="32"/>
        <v>0</v>
      </c>
      <c r="Z48" s="24">
        <f t="shared" si="32"/>
        <v>0</v>
      </c>
      <c r="AA48" s="24">
        <f t="shared" ref="AA48:AB48" si="65">+AA11/AA$33*100</f>
        <v>0</v>
      </c>
      <c r="AB48" s="24">
        <f t="shared" si="65"/>
        <v>0</v>
      </c>
      <c r="AC48" s="24">
        <f t="shared" ref="AC48:AD48" si="66">+AC11/AC$33*100</f>
        <v>0</v>
      </c>
      <c r="AD48" s="24">
        <f t="shared" si="66"/>
        <v>0</v>
      </c>
      <c r="AE48" s="24">
        <f t="shared" ref="AE48:AF48" si="67">+AE11/AE$33*100</f>
        <v>0</v>
      </c>
      <c r="AF48" s="24">
        <f t="shared" si="67"/>
        <v>0</v>
      </c>
    </row>
    <row r="49" spans="1:32" ht="15" customHeight="1" x14ac:dyDescent="0.15">
      <c r="A49" s="3" t="s">
        <v>120</v>
      </c>
      <c r="B49" s="24" t="e">
        <f t="shared" si="53"/>
        <v>#DIV/0!</v>
      </c>
      <c r="C49" s="24" t="e">
        <f t="shared" si="54"/>
        <v>#DIV/0!</v>
      </c>
      <c r="D49" s="24">
        <f t="shared" si="54"/>
        <v>1.8938458369970232</v>
      </c>
      <c r="E49" s="24">
        <f t="shared" ref="E49:L49" si="68">+E12/E$33*100</f>
        <v>1.7618125066446186</v>
      </c>
      <c r="F49" s="24">
        <f t="shared" si="68"/>
        <v>1.2565077477736524</v>
      </c>
      <c r="G49" s="24">
        <f t="shared" si="68"/>
        <v>1.1157032628419539</v>
      </c>
      <c r="H49" s="24">
        <f t="shared" si="68"/>
        <v>1.7986801496430382</v>
      </c>
      <c r="I49" s="24">
        <f t="shared" si="68"/>
        <v>1.6696902201050194</v>
      </c>
      <c r="J49" s="24">
        <f t="shared" si="68"/>
        <v>1.3386187112603021</v>
      </c>
      <c r="K49" s="24">
        <f t="shared" si="68"/>
        <v>1.1366070628375315</v>
      </c>
      <c r="L49" s="24">
        <f t="shared" si="68"/>
        <v>1.2585910315359154</v>
      </c>
      <c r="M49" s="24">
        <f t="shared" si="56"/>
        <v>1.2945007926928926</v>
      </c>
      <c r="N49" s="24">
        <f t="shared" si="56"/>
        <v>1.1972347139959421</v>
      </c>
      <c r="O49" s="24">
        <f t="shared" si="56"/>
        <v>1.0716527343250701</v>
      </c>
      <c r="P49" s="24">
        <f t="shared" si="56"/>
        <v>1.1569656068012135</v>
      </c>
      <c r="Q49" s="24">
        <f t="shared" si="46"/>
        <v>1.0191083472877296</v>
      </c>
      <c r="R49" s="24">
        <f t="shared" si="46"/>
        <v>1.1193549463149064</v>
      </c>
      <c r="S49" s="24">
        <f t="shared" si="46"/>
        <v>0.96843278909982022</v>
      </c>
      <c r="T49" s="24">
        <f t="shared" si="46"/>
        <v>1.1981248976024494</v>
      </c>
      <c r="U49" s="24">
        <f t="shared" si="46"/>
        <v>1.0102436801835064</v>
      </c>
      <c r="V49" s="24">
        <f t="shared" si="46"/>
        <v>0.56878696358114533</v>
      </c>
      <c r="W49" s="24">
        <f t="shared" si="46"/>
        <v>0.46092464252379983</v>
      </c>
      <c r="X49" s="24">
        <f t="shared" si="46"/>
        <v>0.36567261654796401</v>
      </c>
      <c r="Y49" s="24">
        <f t="shared" si="32"/>
        <v>0.51347784833877941</v>
      </c>
      <c r="Z49" s="24">
        <f t="shared" si="32"/>
        <v>0.41291337059263078</v>
      </c>
      <c r="AA49" s="24">
        <f t="shared" ref="AA49:AB49" si="69">+AA12/AA$33*100</f>
        <v>0.19282384563234861</v>
      </c>
      <c r="AB49" s="24">
        <f t="shared" si="69"/>
        <v>0.24823286754548785</v>
      </c>
      <c r="AC49" s="24">
        <f t="shared" ref="AC49:AD49" si="70">+AC12/AC$33*100</f>
        <v>0.29048111787498743</v>
      </c>
      <c r="AD49" s="24">
        <f t="shared" si="70"/>
        <v>0.3222885384947542</v>
      </c>
      <c r="AE49" s="24">
        <f t="shared" ref="AE49:AF49" si="71">+AE12/AE$33*100</f>
        <v>0.45971091845288231</v>
      </c>
      <c r="AF49" s="24">
        <f t="shared" si="71"/>
        <v>0.18751061962763221</v>
      </c>
    </row>
    <row r="50" spans="1:32" ht="15" customHeight="1" x14ac:dyDescent="0.15">
      <c r="A50" s="3" t="s">
        <v>222</v>
      </c>
      <c r="B50" s="24" t="e">
        <f t="shared" si="53"/>
        <v>#DIV/0!</v>
      </c>
      <c r="C50" s="24" t="e">
        <f t="shared" si="54"/>
        <v>#DIV/0!</v>
      </c>
      <c r="D50" s="24">
        <f t="shared" si="54"/>
        <v>0</v>
      </c>
      <c r="E50" s="24">
        <f t="shared" ref="E50:L50" si="72">+E13/E$33*100</f>
        <v>0</v>
      </c>
      <c r="F50" s="24">
        <f t="shared" si="72"/>
        <v>0</v>
      </c>
      <c r="G50" s="24">
        <f t="shared" si="72"/>
        <v>0</v>
      </c>
      <c r="H50" s="24">
        <f t="shared" si="72"/>
        <v>0</v>
      </c>
      <c r="I50" s="24">
        <f t="shared" si="72"/>
        <v>0</v>
      </c>
      <c r="J50" s="24">
        <f t="shared" si="72"/>
        <v>0</v>
      </c>
      <c r="K50" s="24">
        <f t="shared" si="72"/>
        <v>0</v>
      </c>
      <c r="L50" s="24">
        <f t="shared" si="72"/>
        <v>0</v>
      </c>
      <c r="M50" s="24">
        <f t="shared" si="56"/>
        <v>0</v>
      </c>
      <c r="N50" s="24">
        <f t="shared" si="56"/>
        <v>0</v>
      </c>
      <c r="O50" s="24">
        <f t="shared" si="56"/>
        <v>0</v>
      </c>
      <c r="P50" s="24">
        <f t="shared" si="56"/>
        <v>0</v>
      </c>
      <c r="Q50" s="24">
        <f t="shared" si="46"/>
        <v>0</v>
      </c>
      <c r="R50" s="24">
        <f t="shared" si="46"/>
        <v>0</v>
      </c>
      <c r="S50" s="24">
        <f t="shared" si="46"/>
        <v>0</v>
      </c>
      <c r="T50" s="24">
        <f t="shared" si="46"/>
        <v>0</v>
      </c>
      <c r="U50" s="24">
        <f t="shared" si="46"/>
        <v>0</v>
      </c>
      <c r="V50" s="24">
        <f t="shared" si="46"/>
        <v>0</v>
      </c>
      <c r="W50" s="24">
        <f t="shared" si="46"/>
        <v>0</v>
      </c>
      <c r="X50" s="24">
        <f t="shared" si="46"/>
        <v>0</v>
      </c>
      <c r="Y50" s="24">
        <f t="shared" si="32"/>
        <v>0</v>
      </c>
      <c r="Z50" s="24">
        <f t="shared" si="32"/>
        <v>0</v>
      </c>
      <c r="AA50" s="24">
        <f t="shared" ref="AA50:AB50" si="73">+AA13/AA$33*100</f>
        <v>0</v>
      </c>
      <c r="AB50" s="24">
        <f t="shared" si="73"/>
        <v>0</v>
      </c>
      <c r="AC50" s="24">
        <f t="shared" ref="AC50:AD50" si="74">+AC13/AC$33*100</f>
        <v>0</v>
      </c>
      <c r="AD50" s="24">
        <f t="shared" si="74"/>
        <v>0</v>
      </c>
      <c r="AE50" s="24">
        <f t="shared" ref="AE50:AF50" si="75">+AE13/AE$33*100</f>
        <v>0</v>
      </c>
      <c r="AF50" s="24">
        <f t="shared" si="75"/>
        <v>5.8992758868698349E-2</v>
      </c>
    </row>
    <row r="51" spans="1:32" ht="15" customHeight="1" x14ac:dyDescent="0.15">
      <c r="A51" s="3" t="s">
        <v>121</v>
      </c>
      <c r="B51" s="24" t="e">
        <f t="shared" si="53"/>
        <v>#DIV/0!</v>
      </c>
      <c r="C51" s="24" t="e">
        <f t="shared" si="54"/>
        <v>#DIV/0!</v>
      </c>
      <c r="D51" s="24">
        <f t="shared" si="54"/>
        <v>0</v>
      </c>
      <c r="E51" s="24">
        <f t="shared" ref="E51:L51" si="76">+E14/E$33*100</f>
        <v>0</v>
      </c>
      <c r="F51" s="24">
        <f t="shared" si="76"/>
        <v>0</v>
      </c>
      <c r="G51" s="24">
        <f t="shared" si="76"/>
        <v>0</v>
      </c>
      <c r="H51" s="24">
        <f t="shared" si="76"/>
        <v>0</v>
      </c>
      <c r="I51" s="24">
        <f t="shared" si="76"/>
        <v>0</v>
      </c>
      <c r="J51" s="24">
        <f t="shared" si="76"/>
        <v>0</v>
      </c>
      <c r="K51" s="24">
        <f t="shared" si="76"/>
        <v>0</v>
      </c>
      <c r="L51" s="24">
        <f t="shared" si="76"/>
        <v>1.3647902506828224</v>
      </c>
      <c r="M51" s="24">
        <f t="shared" si="56"/>
        <v>2.0088257760695094</v>
      </c>
      <c r="N51" s="24">
        <f t="shared" si="56"/>
        <v>1.9648061885649386</v>
      </c>
      <c r="O51" s="24">
        <f t="shared" si="56"/>
        <v>2.0312166828264511</v>
      </c>
      <c r="P51" s="24">
        <f t="shared" si="56"/>
        <v>1.9203124354340393</v>
      </c>
      <c r="Q51" s="24">
        <f t="shared" si="46"/>
        <v>1.6927475420463756</v>
      </c>
      <c r="R51" s="24">
        <f t="shared" si="46"/>
        <v>1.8178387183836606</v>
      </c>
      <c r="S51" s="24">
        <f t="shared" si="46"/>
        <v>1.140236842806553</v>
      </c>
      <c r="T51" s="24">
        <f t="shared" si="46"/>
        <v>0.32169477740746899</v>
      </c>
      <c r="U51" s="24">
        <f t="shared" si="46"/>
        <v>0.70367169947681818</v>
      </c>
      <c r="V51" s="24">
        <f t="shared" si="46"/>
        <v>0.68482701955406744</v>
      </c>
      <c r="W51" s="24">
        <f t="shared" si="46"/>
        <v>0.58821690612450472</v>
      </c>
      <c r="X51" s="24">
        <f t="shared" si="46"/>
        <v>0.6446180704294785</v>
      </c>
      <c r="Y51" s="24">
        <f t="shared" si="32"/>
        <v>0.20826168634695028</v>
      </c>
      <c r="Z51" s="24">
        <f t="shared" si="32"/>
        <v>0.19094128250748202</v>
      </c>
      <c r="AA51" s="24">
        <f t="shared" ref="AA51:AB51" si="77">+AA14/AA$33*100</f>
        <v>0.22462077955483001</v>
      </c>
      <c r="AB51" s="24">
        <f t="shared" si="77"/>
        <v>0.19623814528933839</v>
      </c>
      <c r="AC51" s="24">
        <f t="shared" ref="AC51:AD51" si="78">+AC14/AC$33*100</f>
        <v>0.2333370917940302</v>
      </c>
      <c r="AD51" s="24">
        <f t="shared" si="78"/>
        <v>0.23379113388353473</v>
      </c>
      <c r="AE51" s="24">
        <f t="shared" ref="AE51:AF51" si="79">+AE14/AE$33*100</f>
        <v>0.30072918879827926</v>
      </c>
      <c r="AF51" s="24">
        <f t="shared" si="79"/>
        <v>0.58837974159100059</v>
      </c>
    </row>
    <row r="52" spans="1:32" ht="15" customHeight="1" x14ac:dyDescent="0.15">
      <c r="A52" s="3" t="s">
        <v>122</v>
      </c>
      <c r="B52" s="24" t="e">
        <f t="shared" si="53"/>
        <v>#DIV/0!</v>
      </c>
      <c r="C52" s="24" t="e">
        <f t="shared" si="54"/>
        <v>#DIV/0!</v>
      </c>
      <c r="D52" s="24">
        <f t="shared" si="54"/>
        <v>14.384701495089452</v>
      </c>
      <c r="E52" s="24">
        <f t="shared" ref="E52:L52" si="80">+E15/E$33*100</f>
        <v>14.841848515697361</v>
      </c>
      <c r="F52" s="24">
        <f t="shared" si="80"/>
        <v>13.141211083846407</v>
      </c>
      <c r="G52" s="24">
        <f t="shared" si="80"/>
        <v>8.9186874838897463</v>
      </c>
      <c r="H52" s="24">
        <f t="shared" si="80"/>
        <v>17.000498086015263</v>
      </c>
      <c r="I52" s="24">
        <f t="shared" si="80"/>
        <v>14.424051369994409</v>
      </c>
      <c r="J52" s="24">
        <f t="shared" si="80"/>
        <v>15.749984202773332</v>
      </c>
      <c r="K52" s="24">
        <f t="shared" si="80"/>
        <v>16.194112400984963</v>
      </c>
      <c r="L52" s="24">
        <f t="shared" si="80"/>
        <v>20.154179814041761</v>
      </c>
      <c r="M52" s="24">
        <f t="shared" si="56"/>
        <v>19.944275350864007</v>
      </c>
      <c r="N52" s="24">
        <f t="shared" si="56"/>
        <v>16.009842651470386</v>
      </c>
      <c r="O52" s="24">
        <f t="shared" si="56"/>
        <v>13.231378226863416</v>
      </c>
      <c r="P52" s="24">
        <f t="shared" si="56"/>
        <v>10.986632051907472</v>
      </c>
      <c r="Q52" s="24">
        <f t="shared" si="46"/>
        <v>7.7500671902706122</v>
      </c>
      <c r="R52" s="24">
        <f t="shared" si="46"/>
        <v>6.4320247497006777</v>
      </c>
      <c r="S52" s="24">
        <f t="shared" si="46"/>
        <v>4.1287281309151185</v>
      </c>
      <c r="T52" s="24">
        <f t="shared" si="46"/>
        <v>4.1001605221942139</v>
      </c>
      <c r="U52" s="24">
        <f t="shared" si="46"/>
        <v>5.7019748935568506</v>
      </c>
      <c r="V52" s="24">
        <f t="shared" si="46"/>
        <v>6.7207326956458342</v>
      </c>
      <c r="W52" s="24">
        <f t="shared" si="46"/>
        <v>9.4422068571730637</v>
      </c>
      <c r="X52" s="24">
        <f t="shared" si="46"/>
        <v>9.2717165517561018</v>
      </c>
      <c r="Y52" s="24">
        <f t="shared" si="32"/>
        <v>9.544330767671088</v>
      </c>
      <c r="Z52" s="24">
        <f t="shared" si="32"/>
        <v>8.1361673551905795</v>
      </c>
      <c r="AA52" s="24">
        <f t="shared" ref="AA52:AB52" si="81">+AA15/AA$33*100</f>
        <v>8.4378334396462531</v>
      </c>
      <c r="AB52" s="24">
        <f t="shared" si="81"/>
        <v>7.6587817322628755</v>
      </c>
      <c r="AC52" s="24">
        <f t="shared" ref="AC52:AD52" si="82">+AC15/AC$33*100</f>
        <v>7.8986486832034064</v>
      </c>
      <c r="AD52" s="24">
        <f t="shared" si="82"/>
        <v>7.6338510252498812</v>
      </c>
      <c r="AE52" s="24">
        <f t="shared" ref="AE52:AF52" si="83">+AE15/AE$33*100</f>
        <v>8.7088957601675876</v>
      </c>
      <c r="AF52" s="24">
        <f t="shared" si="83"/>
        <v>8.9226169555593309</v>
      </c>
    </row>
    <row r="53" spans="1:32" ht="15" customHeight="1" x14ac:dyDescent="0.15">
      <c r="A53" s="3" t="s">
        <v>123</v>
      </c>
      <c r="B53" s="24" t="e">
        <f t="shared" si="53"/>
        <v>#DIV/0!</v>
      </c>
      <c r="C53" s="24" t="e">
        <f t="shared" si="54"/>
        <v>#DIV/0!</v>
      </c>
      <c r="D53" s="24">
        <f t="shared" si="54"/>
        <v>12.888669679695344</v>
      </c>
      <c r="E53" s="24">
        <f t="shared" ref="E53:L53" si="84">+E16/E$33*100</f>
        <v>13.226030231389524</v>
      </c>
      <c r="F53" s="24">
        <f t="shared" si="84"/>
        <v>0</v>
      </c>
      <c r="G53" s="24">
        <f t="shared" si="84"/>
        <v>0</v>
      </c>
      <c r="H53" s="24">
        <f t="shared" si="84"/>
        <v>0</v>
      </c>
      <c r="I53" s="24">
        <f t="shared" si="84"/>
        <v>0</v>
      </c>
      <c r="J53" s="24">
        <f t="shared" si="84"/>
        <v>14.119282231110766</v>
      </c>
      <c r="K53" s="24">
        <f t="shared" si="84"/>
        <v>14.324836377242036</v>
      </c>
      <c r="L53" s="24">
        <f t="shared" si="84"/>
        <v>18.202446897288411</v>
      </c>
      <c r="M53" s="24">
        <f t="shared" si="56"/>
        <v>17.644147414507092</v>
      </c>
      <c r="N53" s="24">
        <f t="shared" si="56"/>
        <v>14.04403660578358</v>
      </c>
      <c r="O53" s="24">
        <f t="shared" si="56"/>
        <v>11.336743153052556</v>
      </c>
      <c r="P53" s="24">
        <f t="shared" si="56"/>
        <v>9.1833757203357624</v>
      </c>
      <c r="Q53" s="24">
        <f t="shared" si="46"/>
        <v>5.9441716271701006</v>
      </c>
      <c r="R53" s="24">
        <f t="shared" si="46"/>
        <v>4.739139268618997</v>
      </c>
      <c r="S53" s="24">
        <f t="shared" si="46"/>
        <v>2.805623472654637</v>
      </c>
      <c r="T53" s="24">
        <f t="shared" si="46"/>
        <v>2.4234267632587212</v>
      </c>
      <c r="U53" s="24">
        <f t="shared" si="46"/>
        <v>3.9979732595955948</v>
      </c>
      <c r="V53" s="24">
        <f t="shared" si="46"/>
        <v>5.1506305366502056</v>
      </c>
      <c r="W53" s="24">
        <f t="shared" si="46"/>
        <v>7.8489203971228845</v>
      </c>
      <c r="X53" s="24">
        <f t="shared" si="46"/>
        <v>7.4940695474597723</v>
      </c>
      <c r="Y53" s="24">
        <f t="shared" si="32"/>
        <v>8.0144272292528065</v>
      </c>
      <c r="Z53" s="24">
        <f t="shared" si="32"/>
        <v>6.8363705158576664</v>
      </c>
      <c r="AA53" s="24">
        <f t="shared" ref="AA53:AB53" si="85">+AA16/AA$33*100</f>
        <v>7.097166130578116</v>
      </c>
      <c r="AB53" s="24">
        <f t="shared" si="85"/>
        <v>6.1933498363176902</v>
      </c>
      <c r="AC53" s="24">
        <f t="shared" ref="AC53:AD53" si="86">+AC16/AC$33*100</f>
        <v>6.4300606070052027</v>
      </c>
      <c r="AD53" s="24">
        <f t="shared" si="86"/>
        <v>6.3086303967046575</v>
      </c>
      <c r="AE53" s="24">
        <f t="shared" ref="AE53:AF53" si="87">+AE16/AE$33*100</f>
        <v>7.2868287276869186</v>
      </c>
      <c r="AF53" s="24">
        <f t="shared" si="87"/>
        <v>7.4355315865549105</v>
      </c>
    </row>
    <row r="54" spans="1:32" ht="15" customHeight="1" x14ac:dyDescent="0.15">
      <c r="A54" s="3" t="s">
        <v>124</v>
      </c>
      <c r="B54" s="24" t="e">
        <f t="shared" si="53"/>
        <v>#DIV/0!</v>
      </c>
      <c r="C54" s="24" t="e">
        <f t="shared" si="54"/>
        <v>#DIV/0!</v>
      </c>
      <c r="D54" s="24">
        <f t="shared" si="54"/>
        <v>1.496031815394109</v>
      </c>
      <c r="E54" s="24">
        <f t="shared" ref="E54:L54" si="88">+E17/E$33*100</f>
        <v>1.6158182843078392</v>
      </c>
      <c r="F54" s="24">
        <f t="shared" si="88"/>
        <v>0</v>
      </c>
      <c r="G54" s="24">
        <f t="shared" si="88"/>
        <v>0</v>
      </c>
      <c r="H54" s="24">
        <f t="shared" si="88"/>
        <v>0</v>
      </c>
      <c r="I54" s="24">
        <f t="shared" si="88"/>
        <v>0</v>
      </c>
      <c r="J54" s="24">
        <f t="shared" si="88"/>
        <v>1.630701971662565</v>
      </c>
      <c r="K54" s="24">
        <f t="shared" si="88"/>
        <v>1.8692760237429267</v>
      </c>
      <c r="L54" s="24">
        <f t="shared" si="88"/>
        <v>1.9517329167533508</v>
      </c>
      <c r="M54" s="24">
        <f t="shared" si="56"/>
        <v>2.3001279363569145</v>
      </c>
      <c r="N54" s="24">
        <f t="shared" si="56"/>
        <v>1.9658060456868047</v>
      </c>
      <c r="O54" s="24">
        <f t="shared" si="56"/>
        <v>1.8946350738108617</v>
      </c>
      <c r="P54" s="24">
        <f t="shared" si="56"/>
        <v>1.8032563315717096</v>
      </c>
      <c r="Q54" s="24">
        <f t="shared" si="46"/>
        <v>1.8058955631005111</v>
      </c>
      <c r="R54" s="24">
        <f t="shared" si="46"/>
        <v>1.6928854810816802</v>
      </c>
      <c r="S54" s="24">
        <f t="shared" si="46"/>
        <v>1.3231046582604811</v>
      </c>
      <c r="T54" s="24">
        <f t="shared" si="46"/>
        <v>1.6767337589354929</v>
      </c>
      <c r="U54" s="24">
        <f t="shared" si="46"/>
        <v>1.7040016339612563</v>
      </c>
      <c r="V54" s="24">
        <f t="shared" si="46"/>
        <v>1.5701021589956281</v>
      </c>
      <c r="W54" s="24">
        <f t="shared" si="46"/>
        <v>1.5932864600501788</v>
      </c>
      <c r="X54" s="24">
        <f t="shared" si="46"/>
        <v>1.7236022881926061</v>
      </c>
      <c r="Y54" s="24">
        <f t="shared" si="32"/>
        <v>1.4698740992083452</v>
      </c>
      <c r="Z54" s="24">
        <f t="shared" si="32"/>
        <v>1.2973449233481489</v>
      </c>
      <c r="AA54" s="24">
        <f t="shared" ref="AA54:AB54" si="89">+AA17/AA$33*100</f>
        <v>1.3396720391851973</v>
      </c>
      <c r="AB54" s="24">
        <f t="shared" si="89"/>
        <v>1.4652813735896055</v>
      </c>
      <c r="AC54" s="24">
        <f t="shared" ref="AC54:AD54" si="90">+AC17/AC$33*100</f>
        <v>1.4685880761982042</v>
      </c>
      <c r="AD54" s="24">
        <f t="shared" si="90"/>
        <v>1.3242736381787712</v>
      </c>
      <c r="AE54" s="24">
        <f t="shared" ref="AE54:AF54" si="91">+AE17/AE$33*100</f>
        <v>1.4220670324806701</v>
      </c>
      <c r="AF54" s="24">
        <f t="shared" si="91"/>
        <v>1.486852610042618</v>
      </c>
    </row>
    <row r="55" spans="1:32" ht="15" customHeight="1" x14ac:dyDescent="0.15">
      <c r="A55" s="3" t="s">
        <v>208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>
        <f t="shared" ref="X55:X69" si="92">+X18/X$33*100</f>
        <v>5.4044716103724279E-2</v>
      </c>
      <c r="Y55" s="24">
        <f t="shared" si="32"/>
        <v>6.0029439209935843E-2</v>
      </c>
      <c r="Z55" s="24">
        <f t="shared" si="32"/>
        <v>2.4519159847638207E-3</v>
      </c>
      <c r="AA55" s="24">
        <f t="shared" ref="AA55:AB55" si="93">+AA18/AA$33*100</f>
        <v>9.9526988293945854E-4</v>
      </c>
      <c r="AB55" s="24">
        <f t="shared" si="93"/>
        <v>1.9675422193704208E-3</v>
      </c>
      <c r="AC55" s="24">
        <f t="shared" ref="AC55:AD55" si="94">+AC18/AC$33*100</f>
        <v>2.2282882533166794E-3</v>
      </c>
      <c r="AD55" s="24">
        <f t="shared" si="94"/>
        <v>9.4699036645178069E-4</v>
      </c>
      <c r="AE55" s="24">
        <f t="shared" ref="AE55:AF55" si="95">+AE18/AE$33*100</f>
        <v>1.0345608945065826E-3</v>
      </c>
      <c r="AF55" s="24">
        <f t="shared" si="95"/>
        <v>2.3275896180192677E-4</v>
      </c>
    </row>
    <row r="56" spans="1:32" ht="15" customHeight="1" x14ac:dyDescent="0.15">
      <c r="A56" s="3" t="s">
        <v>125</v>
      </c>
      <c r="B56" s="24" t="e">
        <f t="shared" ref="B56:B67" si="96">+B19/$B$33*100</f>
        <v>#DIV/0!</v>
      </c>
      <c r="C56" s="24" t="e">
        <f t="shared" ref="C56:D67" si="97">+C19/C$33*100</f>
        <v>#DIV/0!</v>
      </c>
      <c r="D56" s="24">
        <f t="shared" si="97"/>
        <v>9.2397181726363603E-2</v>
      </c>
      <c r="E56" s="24">
        <f t="shared" ref="E56:L56" si="98">+E19/E$33*100</f>
        <v>0.10166362129612704</v>
      </c>
      <c r="F56" s="24">
        <f t="shared" si="98"/>
        <v>8.4747244548840417E-2</v>
      </c>
      <c r="G56" s="24">
        <f t="shared" si="98"/>
        <v>6.6239724669044792E-2</v>
      </c>
      <c r="H56" s="24">
        <f t="shared" si="98"/>
        <v>9.9120668707629728E-2</v>
      </c>
      <c r="I56" s="24">
        <f t="shared" si="98"/>
        <v>8.8788213740847138E-2</v>
      </c>
      <c r="J56" s="24">
        <f t="shared" si="98"/>
        <v>8.6570099658118169E-2</v>
      </c>
      <c r="K56" s="24">
        <f t="shared" si="98"/>
        <v>8.4595613788245233E-2</v>
      </c>
      <c r="L56" s="24">
        <f t="shared" si="98"/>
        <v>9.4108252615447016E-2</v>
      </c>
      <c r="M56" s="24">
        <f t="shared" ref="M56:W56" si="99">+M19/M$33*100</f>
        <v>8.4834006785826616E-2</v>
      </c>
      <c r="N56" s="24">
        <f t="shared" si="99"/>
        <v>8.3133047944163346E-2</v>
      </c>
      <c r="O56" s="24">
        <f t="shared" si="99"/>
        <v>8.3574971886083871E-2</v>
      </c>
      <c r="P56" s="24">
        <f t="shared" si="99"/>
        <v>8.7467705560743167E-2</v>
      </c>
      <c r="Q56" s="24">
        <f t="shared" si="99"/>
        <v>7.8194609597230666E-2</v>
      </c>
      <c r="R56" s="24">
        <f t="shared" si="99"/>
        <v>8.0196131784106159E-2</v>
      </c>
      <c r="S56" s="24">
        <f t="shared" si="99"/>
        <v>7.5766560184274787E-2</v>
      </c>
      <c r="T56" s="24">
        <f t="shared" si="99"/>
        <v>9.0249213571326148E-2</v>
      </c>
      <c r="U56" s="24">
        <f t="shared" si="99"/>
        <v>8.1729485145092609E-2</v>
      </c>
      <c r="V56" s="24">
        <f t="shared" si="99"/>
        <v>7.2924641265728354E-2</v>
      </c>
      <c r="W56" s="24">
        <f t="shared" si="99"/>
        <v>6.4397435211149129E-2</v>
      </c>
      <c r="X56" s="24">
        <f t="shared" si="92"/>
        <v>5.9480086460309854E-2</v>
      </c>
      <c r="Y56" s="24">
        <f t="shared" si="32"/>
        <v>5.427434251871037E-2</v>
      </c>
      <c r="Z56" s="24">
        <f t="shared" si="32"/>
        <v>4.9761835887501805E-2</v>
      </c>
      <c r="AA56" s="24">
        <f t="shared" ref="AA56:AB56" si="100">+AA19/AA$33*100</f>
        <v>4.2667349137443543E-2</v>
      </c>
      <c r="AB56" s="24">
        <f t="shared" si="100"/>
        <v>3.7576830910926888E-2</v>
      </c>
      <c r="AC56" s="24">
        <f t="shared" ref="AC56:AD56" si="101">+AC19/AC$33*100</f>
        <v>3.797831181472526E-2</v>
      </c>
      <c r="AD56" s="24">
        <f t="shared" si="101"/>
        <v>3.375674196510433E-2</v>
      </c>
      <c r="AE56" s="24">
        <f t="shared" ref="AE56:AF56" si="102">+AE19/AE$33*100</f>
        <v>3.3661078860287345E-2</v>
      </c>
      <c r="AF56" s="24">
        <f t="shared" si="102"/>
        <v>3.0910390127295875E-2</v>
      </c>
    </row>
    <row r="57" spans="1:32" ht="15" customHeight="1" x14ac:dyDescent="0.15">
      <c r="A57" s="3" t="s">
        <v>126</v>
      </c>
      <c r="B57" s="24" t="e">
        <f t="shared" si="96"/>
        <v>#DIV/0!</v>
      </c>
      <c r="C57" s="24" t="e">
        <f t="shared" si="97"/>
        <v>#DIV/0!</v>
      </c>
      <c r="D57" s="24">
        <f t="shared" si="97"/>
        <v>2.0625592301805461E-2</v>
      </c>
      <c r="E57" s="24">
        <f t="shared" ref="E57:L57" si="103">+E20/E$33*100</f>
        <v>4.4820103881681042E-3</v>
      </c>
      <c r="F57" s="24">
        <f t="shared" si="103"/>
        <v>0.1318160947231467</v>
      </c>
      <c r="G57" s="24">
        <f t="shared" si="103"/>
        <v>9.6494972576057061E-2</v>
      </c>
      <c r="H57" s="24">
        <f t="shared" si="103"/>
        <v>0.2025084294463487</v>
      </c>
      <c r="I57" s="24">
        <f t="shared" si="103"/>
        <v>0.14262513491429407</v>
      </c>
      <c r="J57" s="24">
        <f t="shared" si="103"/>
        <v>0.28938443235536715</v>
      </c>
      <c r="K57" s="24">
        <f t="shared" si="103"/>
        <v>0.22130984694699332</v>
      </c>
      <c r="L57" s="24">
        <f t="shared" si="103"/>
        <v>0.54157052142396567</v>
      </c>
      <c r="M57" s="24">
        <f t="shared" ref="M57:W57" si="104">+M20/M$33*100</f>
        <v>3.1093883414474912E-2</v>
      </c>
      <c r="N57" s="24">
        <f t="shared" si="104"/>
        <v>0.20392738081195932</v>
      </c>
      <c r="O57" s="24">
        <f t="shared" si="104"/>
        <v>5.8377741556249627E-2</v>
      </c>
      <c r="P57" s="24">
        <f t="shared" si="104"/>
        <v>1.3115924890598379E-2</v>
      </c>
      <c r="Q57" s="24">
        <f t="shared" si="104"/>
        <v>7.9904787801746147E-2</v>
      </c>
      <c r="R57" s="24">
        <f t="shared" si="104"/>
        <v>8.8190933508888153E-2</v>
      </c>
      <c r="S57" s="24">
        <f t="shared" si="104"/>
        <v>1.9778368602862861E-2</v>
      </c>
      <c r="T57" s="24">
        <f t="shared" si="104"/>
        <v>0.32545774221492135</v>
      </c>
      <c r="U57" s="24">
        <f t="shared" si="104"/>
        <v>0.50995302361388239</v>
      </c>
      <c r="V57" s="24">
        <f t="shared" si="104"/>
        <v>1.0518478635786215</v>
      </c>
      <c r="W57" s="24">
        <f t="shared" si="104"/>
        <v>1.093750188664361</v>
      </c>
      <c r="X57" s="24">
        <f t="shared" si="92"/>
        <v>1.2666660112387167</v>
      </c>
      <c r="Y57" s="24">
        <f t="shared" si="32"/>
        <v>1.3133942804140757</v>
      </c>
      <c r="Z57" s="24">
        <f t="shared" si="32"/>
        <v>1.3340968662235977</v>
      </c>
      <c r="AA57" s="24">
        <f t="shared" ref="AA57:AB57" si="105">+AA20/AA$33*100</f>
        <v>1.2616015184974785</v>
      </c>
      <c r="AB57" s="24">
        <f t="shared" si="105"/>
        <v>0.92431477923101135</v>
      </c>
      <c r="AC57" s="24">
        <f t="shared" ref="AC57:AD57" si="106">+AC20/AC$33*100</f>
        <v>1.0537611679250203</v>
      </c>
      <c r="AD57" s="24">
        <f t="shared" si="106"/>
        <v>1.0288472898348322</v>
      </c>
      <c r="AE57" s="24">
        <f t="shared" ref="AE57:AF57" si="107">+AE20/AE$33*100</f>
        <v>1.1844839080361158</v>
      </c>
      <c r="AF57" s="24">
        <f t="shared" si="107"/>
        <v>0.8198468911549267</v>
      </c>
    </row>
    <row r="58" spans="1:32" ht="15" customHeight="1" x14ac:dyDescent="0.15">
      <c r="A58" s="3" t="s">
        <v>127</v>
      </c>
      <c r="B58" s="24" t="e">
        <f t="shared" si="96"/>
        <v>#DIV/0!</v>
      </c>
      <c r="C58" s="24" t="e">
        <f t="shared" si="97"/>
        <v>#DIV/0!</v>
      </c>
      <c r="D58" s="24">
        <f t="shared" si="97"/>
        <v>0.43219507524085354</v>
      </c>
      <c r="E58" s="24">
        <f t="shared" ref="E58:L58" si="108">+E21/E$33*100</f>
        <v>0.42959993085772369</v>
      </c>
      <c r="F58" s="24">
        <f t="shared" si="108"/>
        <v>0.38164107605556818</v>
      </c>
      <c r="G58" s="24">
        <f t="shared" si="108"/>
        <v>0.30185554246521851</v>
      </c>
      <c r="H58" s="24">
        <f t="shared" si="108"/>
        <v>0.49063800008379022</v>
      </c>
      <c r="I58" s="24">
        <f t="shared" si="108"/>
        <v>0.34098524412827097</v>
      </c>
      <c r="J58" s="24">
        <f t="shared" si="108"/>
        <v>0.33039883358727834</v>
      </c>
      <c r="K58" s="24">
        <f t="shared" si="108"/>
        <v>0.32366690461402703</v>
      </c>
      <c r="L58" s="24">
        <f t="shared" si="108"/>
        <v>0.41168569167152996</v>
      </c>
      <c r="M58" s="24">
        <f t="shared" ref="M58:W58" si="109">+M21/M$33*100</f>
        <v>0.51116437281610916</v>
      </c>
      <c r="N58" s="24">
        <f t="shared" si="109"/>
        <v>0.46407861137524409</v>
      </c>
      <c r="O58" s="24">
        <f t="shared" si="109"/>
        <v>0.46762361354698195</v>
      </c>
      <c r="P58" s="24">
        <f t="shared" si="109"/>
        <v>0.49973084147684182</v>
      </c>
      <c r="Q58" s="24">
        <f t="shared" si="109"/>
        <v>0.57918473700156037</v>
      </c>
      <c r="R58" s="24">
        <f t="shared" si="109"/>
        <v>0.6531201643510689</v>
      </c>
      <c r="S58" s="24">
        <f t="shared" si="109"/>
        <v>0.72564889404692579</v>
      </c>
      <c r="T58" s="24">
        <f t="shared" si="109"/>
        <v>0.71003893971730381</v>
      </c>
      <c r="U58" s="24">
        <f t="shared" si="109"/>
        <v>0.87629027950164184</v>
      </c>
      <c r="V58" s="24">
        <f t="shared" si="109"/>
        <v>0.31183311319934609</v>
      </c>
      <c r="W58" s="24">
        <f t="shared" si="109"/>
        <v>2.1745403934924785</v>
      </c>
      <c r="X58" s="24">
        <f t="shared" si="92"/>
        <v>0.34172608823277428</v>
      </c>
      <c r="Y58" s="24">
        <f t="shared" si="32"/>
        <v>0.39507128478402842</v>
      </c>
      <c r="Z58" s="24">
        <f t="shared" si="32"/>
        <v>1.9407115996125706</v>
      </c>
      <c r="AA58" s="24">
        <f t="shared" ref="AA58:AB58" si="110">+AA21/AA$33*100</f>
        <v>0.63664958550887052</v>
      </c>
      <c r="AB58" s="24">
        <f t="shared" si="110"/>
        <v>0.39088505424825692</v>
      </c>
      <c r="AC58" s="24">
        <f t="shared" ref="AC58:AD58" si="111">+AC21/AC$33*100</f>
        <v>0.44406253721424027</v>
      </c>
      <c r="AD58" s="24">
        <f t="shared" si="111"/>
        <v>0.74231341200513545</v>
      </c>
      <c r="AE58" s="24">
        <f t="shared" ref="AE58:AF58" si="112">+AE21/AE$33*100</f>
        <v>0.6157151313867103</v>
      </c>
      <c r="AF58" s="24">
        <f t="shared" si="112"/>
        <v>0.58753017138042352</v>
      </c>
    </row>
    <row r="59" spans="1:32" ht="15" customHeight="1" x14ac:dyDescent="0.15">
      <c r="A59" s="4" t="s">
        <v>128</v>
      </c>
      <c r="B59" s="24" t="e">
        <f t="shared" si="96"/>
        <v>#DIV/0!</v>
      </c>
      <c r="C59" s="24" t="e">
        <f t="shared" si="97"/>
        <v>#DIV/0!</v>
      </c>
      <c r="D59" s="24">
        <f t="shared" si="97"/>
        <v>0.12513669964684182</v>
      </c>
      <c r="E59" s="24">
        <f t="shared" ref="E59:L59" si="113">+E22/E$33*100</f>
        <v>0.13418496629696455</v>
      </c>
      <c r="F59" s="24">
        <f t="shared" si="113"/>
        <v>0.11381232429323869</v>
      </c>
      <c r="G59" s="24">
        <f t="shared" si="113"/>
        <v>9.0991223210858688E-2</v>
      </c>
      <c r="H59" s="24">
        <f t="shared" si="113"/>
        <v>0.14967407175231626</v>
      </c>
      <c r="I59" s="24">
        <f t="shared" si="113"/>
        <v>0.132985736537482</v>
      </c>
      <c r="J59" s="24">
        <f t="shared" si="113"/>
        <v>0.12894689004831811</v>
      </c>
      <c r="K59" s="24">
        <f t="shared" si="113"/>
        <v>0.12147223191908202</v>
      </c>
      <c r="L59" s="24">
        <f t="shared" si="113"/>
        <v>0.13407599717041052</v>
      </c>
      <c r="M59" s="24">
        <f t="shared" ref="M59:W59" si="114">+M22/M$33*100</f>
        <v>0.16735869304973486</v>
      </c>
      <c r="N59" s="24">
        <f t="shared" si="114"/>
        <v>0.1614262077911765</v>
      </c>
      <c r="O59" s="24">
        <f t="shared" si="114"/>
        <v>0.16279142460620338</v>
      </c>
      <c r="P59" s="24">
        <f t="shared" si="114"/>
        <v>0.15836421569519268</v>
      </c>
      <c r="Q59" s="24">
        <f t="shared" si="114"/>
        <v>0.14335239918927029</v>
      </c>
      <c r="R59" s="24">
        <f t="shared" si="114"/>
        <v>0.15875195080054155</v>
      </c>
      <c r="S59" s="24">
        <f t="shared" si="114"/>
        <v>0.14587494084486977</v>
      </c>
      <c r="T59" s="24">
        <f t="shared" si="114"/>
        <v>0.16665443315967948</v>
      </c>
      <c r="U59" s="24">
        <f t="shared" si="114"/>
        <v>0.16972772549450893</v>
      </c>
      <c r="V59" s="24">
        <f t="shared" si="114"/>
        <v>0.15200462141160567</v>
      </c>
      <c r="W59" s="24">
        <f t="shared" si="114"/>
        <v>0.17580499812643713</v>
      </c>
      <c r="X59" s="24">
        <f t="shared" si="92"/>
        <v>0.18980257105658263</v>
      </c>
      <c r="Y59" s="24">
        <f t="shared" si="32"/>
        <v>0.18811184659348687</v>
      </c>
      <c r="Z59" s="24">
        <f t="shared" si="32"/>
        <v>0.21532645787507848</v>
      </c>
      <c r="AA59" s="24">
        <f t="shared" ref="AA59:AB59" si="115">+AA22/AA$33*100</f>
        <v>0.21880426725193708</v>
      </c>
      <c r="AB59" s="24">
        <f t="shared" si="115"/>
        <v>0.17880980683251077</v>
      </c>
      <c r="AC59" s="24">
        <f t="shared" ref="AC59:AD59" si="116">+AC22/AC$33*100</f>
        <v>0.19850030112332517</v>
      </c>
      <c r="AD59" s="24">
        <f t="shared" si="116"/>
        <v>0.19550731602027069</v>
      </c>
      <c r="AE59" s="24">
        <f t="shared" ref="AE59:AF59" si="117">+AE22/AE$33*100</f>
        <v>0.20836308747288063</v>
      </c>
      <c r="AF59" s="24">
        <f t="shared" si="117"/>
        <v>0.19048993433869688</v>
      </c>
    </row>
    <row r="60" spans="1:32" ht="15" customHeight="1" x14ac:dyDescent="0.15">
      <c r="A60" s="3" t="s">
        <v>129</v>
      </c>
      <c r="B60" s="24" t="e">
        <f t="shared" si="96"/>
        <v>#DIV/0!</v>
      </c>
      <c r="C60" s="24" t="e">
        <f t="shared" si="97"/>
        <v>#DIV/0!</v>
      </c>
      <c r="D60" s="24">
        <f t="shared" si="97"/>
        <v>2.2761412663080112</v>
      </c>
      <c r="E60" s="24">
        <f t="shared" ref="E60:L60" si="118">+E23/E$33*100</f>
        <v>2.7764601143142102</v>
      </c>
      <c r="F60" s="24">
        <f t="shared" si="118"/>
        <v>2.7341510153673192</v>
      </c>
      <c r="G60" s="24">
        <f t="shared" si="118"/>
        <v>1.4007810814508785</v>
      </c>
      <c r="H60" s="24">
        <f t="shared" si="118"/>
        <v>2.1420181328136274</v>
      </c>
      <c r="I60" s="24">
        <f t="shared" si="118"/>
        <v>2.6473095978174559</v>
      </c>
      <c r="J60" s="24">
        <f t="shared" si="118"/>
        <v>4.335874859495509</v>
      </c>
      <c r="K60" s="24">
        <f t="shared" si="118"/>
        <v>9.1959029600944096</v>
      </c>
      <c r="L60" s="24">
        <f t="shared" si="118"/>
        <v>6.3652114354348583</v>
      </c>
      <c r="M60" s="24">
        <f t="shared" ref="M60:W60" si="119">+M23/M$33*100</f>
        <v>2.5462121109409495</v>
      </c>
      <c r="N60" s="24">
        <f t="shared" si="119"/>
        <v>3.8683457697204431</v>
      </c>
      <c r="O60" s="24">
        <f t="shared" si="119"/>
        <v>2.4357224817848389</v>
      </c>
      <c r="P60" s="24">
        <f t="shared" si="119"/>
        <v>4.2996963451840644</v>
      </c>
      <c r="Q60" s="24">
        <f t="shared" si="119"/>
        <v>3.4360900485124932</v>
      </c>
      <c r="R60" s="24">
        <f t="shared" si="119"/>
        <v>4.7484159954479255</v>
      </c>
      <c r="S60" s="24">
        <f t="shared" si="119"/>
        <v>4.8429217373995943</v>
      </c>
      <c r="T60" s="24">
        <f t="shared" si="119"/>
        <v>4.6276879260241381</v>
      </c>
      <c r="U60" s="24">
        <f t="shared" si="119"/>
        <v>4.1525711323037289</v>
      </c>
      <c r="V60" s="24">
        <f t="shared" si="119"/>
        <v>13.034568046640363</v>
      </c>
      <c r="W60" s="24">
        <f t="shared" si="119"/>
        <v>9.4687305508006556</v>
      </c>
      <c r="X60" s="24">
        <f t="shared" si="92"/>
        <v>8.4237847312441101</v>
      </c>
      <c r="Y60" s="24">
        <f t="shared" si="32"/>
        <v>8.888977883625504</v>
      </c>
      <c r="Z60" s="24">
        <f t="shared" si="32"/>
        <v>10.840469905009023</v>
      </c>
      <c r="AA60" s="24">
        <f t="shared" ref="AA60:AB60" si="120">+AA23/AA$33*100</f>
        <v>11.912604963811599</v>
      </c>
      <c r="AB60" s="24">
        <f t="shared" si="120"/>
        <v>12.48348554727348</v>
      </c>
      <c r="AC60" s="24">
        <f t="shared" ref="AC60:AD60" si="121">+AC23/AC$33*100</f>
        <v>10.357400388818036</v>
      </c>
      <c r="AD60" s="24">
        <f t="shared" si="121"/>
        <v>10.903069646175528</v>
      </c>
      <c r="AE60" s="24">
        <f t="shared" ref="AE60:AF60" si="122">+AE23/AE$33*100</f>
        <v>10.289843589532666</v>
      </c>
      <c r="AF60" s="24">
        <f t="shared" si="122"/>
        <v>10.489829597164064</v>
      </c>
    </row>
    <row r="61" spans="1:32" ht="15" customHeight="1" x14ac:dyDescent="0.15">
      <c r="A61" s="3" t="s">
        <v>130</v>
      </c>
      <c r="B61" s="24" t="e">
        <f t="shared" si="96"/>
        <v>#DIV/0!</v>
      </c>
      <c r="C61" s="24" t="e">
        <f t="shared" si="97"/>
        <v>#DIV/0!</v>
      </c>
      <c r="D61" s="24">
        <f t="shared" si="97"/>
        <v>4.7706523812527504</v>
      </c>
      <c r="E61" s="24">
        <f t="shared" ref="E61:L61" si="123">+E24/E$33*100</f>
        <v>4.0475613197914413</v>
      </c>
      <c r="F61" s="24">
        <f t="shared" si="123"/>
        <v>3.9501826605557468</v>
      </c>
      <c r="G61" s="24">
        <f t="shared" si="123"/>
        <v>2.5166278312409007</v>
      </c>
      <c r="H61" s="24">
        <f t="shared" si="123"/>
        <v>4.9448924460057695</v>
      </c>
      <c r="I61" s="24">
        <f t="shared" si="123"/>
        <v>6.3014957065360404</v>
      </c>
      <c r="J61" s="24">
        <f t="shared" si="123"/>
        <v>7.9941622273324073</v>
      </c>
      <c r="K61" s="24">
        <f t="shared" si="123"/>
        <v>5.876380601294442</v>
      </c>
      <c r="L61" s="24">
        <f t="shared" si="123"/>
        <v>4.4452017957497976</v>
      </c>
      <c r="M61" s="24">
        <f t="shared" ref="M61:W61" si="124">+M24/M$33*100</f>
        <v>2.5842339559211798</v>
      </c>
      <c r="N61" s="24">
        <f t="shared" si="124"/>
        <v>2.5795299396347131</v>
      </c>
      <c r="O61" s="24">
        <f t="shared" si="124"/>
        <v>2.8406245097583138</v>
      </c>
      <c r="P61" s="24">
        <f t="shared" si="124"/>
        <v>3.257741886213851</v>
      </c>
      <c r="Q61" s="24">
        <f t="shared" si="124"/>
        <v>5.2930541638432285</v>
      </c>
      <c r="R61" s="24">
        <f t="shared" si="124"/>
        <v>4.2672805571660026</v>
      </c>
      <c r="S61" s="24">
        <f t="shared" si="124"/>
        <v>3.3547573733467666</v>
      </c>
      <c r="T61" s="24">
        <f t="shared" si="124"/>
        <v>4.3833429807698563</v>
      </c>
      <c r="U61" s="24">
        <f t="shared" si="124"/>
        <v>5.0767961790444467</v>
      </c>
      <c r="V61" s="24">
        <f t="shared" si="124"/>
        <v>5.6955532934568325</v>
      </c>
      <c r="W61" s="24">
        <f t="shared" si="124"/>
        <v>5.3856111712377439</v>
      </c>
      <c r="X61" s="24">
        <f t="shared" si="92"/>
        <v>6.6291995960691175</v>
      </c>
      <c r="Y61" s="24">
        <f t="shared" si="32"/>
        <v>6.1789994701390292</v>
      </c>
      <c r="Z61" s="24">
        <f t="shared" si="32"/>
        <v>6.4102864708769332</v>
      </c>
      <c r="AA61" s="24">
        <f t="shared" ref="AA61:AB61" si="125">+AA24/AA$33*100</f>
        <v>7.1323883439678566</v>
      </c>
      <c r="AB61" s="24">
        <f t="shared" si="125"/>
        <v>6.8382413656076197</v>
      </c>
      <c r="AC61" s="24">
        <f t="shared" ref="AC61:AD61" si="126">+AC24/AC$33*100</f>
        <v>7.0399662371712095</v>
      </c>
      <c r="AD61" s="24">
        <f t="shared" si="126"/>
        <v>7.2685437170596039</v>
      </c>
      <c r="AE61" s="24">
        <f t="shared" ref="AE61:AF61" si="127">+AE24/AE$33*100</f>
        <v>7.188154328224285</v>
      </c>
      <c r="AF61" s="24">
        <f t="shared" si="127"/>
        <v>7.1850363918636777</v>
      </c>
    </row>
    <row r="62" spans="1:32" ht="15" customHeight="1" x14ac:dyDescent="0.15">
      <c r="A62" s="3" t="s">
        <v>131</v>
      </c>
      <c r="B62" s="24" t="e">
        <f t="shared" si="96"/>
        <v>#DIV/0!</v>
      </c>
      <c r="C62" s="24" t="e">
        <f t="shared" si="97"/>
        <v>#DIV/0!</v>
      </c>
      <c r="D62" s="24">
        <f t="shared" si="97"/>
        <v>4.0637432638137891</v>
      </c>
      <c r="E62" s="24">
        <f t="shared" ref="E62:L62" si="128">+E25/E$33*100</f>
        <v>12.294016822071072</v>
      </c>
      <c r="F62" s="24">
        <f t="shared" si="128"/>
        <v>2.5415624811786124</v>
      </c>
      <c r="G62" s="24">
        <f t="shared" si="128"/>
        <v>1.2644377335826591</v>
      </c>
      <c r="H62" s="24">
        <f t="shared" si="128"/>
        <v>1.3882169296488416</v>
      </c>
      <c r="I62" s="24">
        <f t="shared" si="128"/>
        <v>0.59663944270991009</v>
      </c>
      <c r="J62" s="24">
        <f t="shared" si="128"/>
        <v>0.23369515361846019</v>
      </c>
      <c r="K62" s="24">
        <f t="shared" si="128"/>
        <v>0.33215278852788716</v>
      </c>
      <c r="L62" s="24">
        <f t="shared" si="128"/>
        <v>0.23289931313107917</v>
      </c>
      <c r="M62" s="24">
        <f t="shared" ref="M62:W62" si="129">+M25/M$33*100</f>
        <v>0.21227870191156614</v>
      </c>
      <c r="N62" s="24">
        <f t="shared" si="129"/>
        <v>0.20910055461639829</v>
      </c>
      <c r="O62" s="24">
        <f t="shared" si="129"/>
        <v>7.8159842013219086E-2</v>
      </c>
      <c r="P62" s="24">
        <f t="shared" si="129"/>
        <v>0.40026135948394898</v>
      </c>
      <c r="Q62" s="24">
        <f t="shared" si="129"/>
        <v>0.10371573049538468</v>
      </c>
      <c r="R62" s="24">
        <f t="shared" si="129"/>
        <v>9.1816162566849643E-2</v>
      </c>
      <c r="S62" s="24">
        <f t="shared" si="129"/>
        <v>5.5975561716403707E-2</v>
      </c>
      <c r="T62" s="24">
        <f t="shared" si="129"/>
        <v>0.23731455009961791</v>
      </c>
      <c r="U62" s="24">
        <f t="shared" si="129"/>
        <v>0.11494288991186037</v>
      </c>
      <c r="V62" s="24">
        <f t="shared" si="129"/>
        <v>9.4601529440467083E-2</v>
      </c>
      <c r="W62" s="24">
        <f t="shared" si="129"/>
        <v>5.1853351477310704E-2</v>
      </c>
      <c r="X62" s="24">
        <f t="shared" si="92"/>
        <v>0.48996984563267293</v>
      </c>
      <c r="Y62" s="24">
        <f t="shared" si="32"/>
        <v>7.3191947457507497E-2</v>
      </c>
      <c r="Z62" s="24">
        <f t="shared" si="32"/>
        <v>0.21698786542759607</v>
      </c>
      <c r="AA62" s="24">
        <f t="shared" ref="AA62:AB62" si="130">+AA25/AA$33*100</f>
        <v>0.7181712368296389</v>
      </c>
      <c r="AB62" s="24">
        <f t="shared" si="130"/>
        <v>4.3447310294524941</v>
      </c>
      <c r="AC62" s="24">
        <f t="shared" ref="AC62:AD62" si="131">+AC25/AC$33*100</f>
        <v>0.29251458311162065</v>
      </c>
      <c r="AD62" s="24">
        <f t="shared" si="131"/>
        <v>2.5695775187258685E-2</v>
      </c>
      <c r="AE62" s="24">
        <f t="shared" ref="AE62:AF62" si="132">+AE25/AE$33*100</f>
        <v>0.19184796294959872</v>
      </c>
      <c r="AF62" s="24">
        <f t="shared" si="132"/>
        <v>0.36721217608680978</v>
      </c>
    </row>
    <row r="63" spans="1:32" ht="15" customHeight="1" x14ac:dyDescent="0.15">
      <c r="A63" s="3" t="s">
        <v>132</v>
      </c>
      <c r="B63" s="24" t="e">
        <f t="shared" si="96"/>
        <v>#DIV/0!</v>
      </c>
      <c r="C63" s="24" t="e">
        <f t="shared" si="97"/>
        <v>#DIV/0!</v>
      </c>
      <c r="D63" s="24">
        <f t="shared" si="97"/>
        <v>3.0390449909981525</v>
      </c>
      <c r="E63" s="24">
        <f t="shared" ref="E63:L63" si="133">+E26/E$33*100</f>
        <v>3.7473125146755244</v>
      </c>
      <c r="F63" s="24">
        <f t="shared" si="133"/>
        <v>0.74421628874939205</v>
      </c>
      <c r="G63" s="24">
        <f t="shared" si="133"/>
        <v>1.8426183908246248</v>
      </c>
      <c r="H63" s="24">
        <f t="shared" si="133"/>
        <v>4.7124212721520266E-2</v>
      </c>
      <c r="I63" s="24">
        <f t="shared" si="133"/>
        <v>3.2754973949898715E-2</v>
      </c>
      <c r="J63" s="24">
        <f t="shared" si="133"/>
        <v>5.5767129545952025E-2</v>
      </c>
      <c r="K63" s="24">
        <f t="shared" si="133"/>
        <v>2.6786313033853912E-2</v>
      </c>
      <c r="L63" s="24">
        <f t="shared" si="133"/>
        <v>5.7904286695704292E-2</v>
      </c>
      <c r="M63" s="24">
        <f t="shared" ref="M63:W63" si="134">+M26/M$33*100</f>
        <v>7.7459079957764757E-2</v>
      </c>
      <c r="N63" s="24">
        <f t="shared" si="134"/>
        <v>2.4822539851551646E-2</v>
      </c>
      <c r="O63" s="24">
        <f t="shared" si="134"/>
        <v>0.27555526727041207</v>
      </c>
      <c r="P63" s="24">
        <f t="shared" si="134"/>
        <v>1.8291779121619459E-2</v>
      </c>
      <c r="Q63" s="24">
        <f t="shared" si="134"/>
        <v>0</v>
      </c>
      <c r="R63" s="24">
        <f t="shared" si="134"/>
        <v>4.2730836804869221E-2</v>
      </c>
      <c r="S63" s="24">
        <f t="shared" si="134"/>
        <v>3.7889595024641502E-2</v>
      </c>
      <c r="T63" s="24">
        <f t="shared" si="134"/>
        <v>0</v>
      </c>
      <c r="U63" s="24">
        <f t="shared" si="134"/>
        <v>0</v>
      </c>
      <c r="V63" s="24">
        <f t="shared" si="134"/>
        <v>5.0210178883401894E-2</v>
      </c>
      <c r="W63" s="24">
        <f t="shared" si="134"/>
        <v>4.5977085514293352E-2</v>
      </c>
      <c r="X63" s="24">
        <f t="shared" si="92"/>
        <v>4.1741397157034454E-2</v>
      </c>
      <c r="Y63" s="24">
        <f t="shared" si="32"/>
        <v>7.7714809334066704E-3</v>
      </c>
      <c r="Z63" s="24">
        <f t="shared" si="32"/>
        <v>5.0431758287710501E-2</v>
      </c>
      <c r="AA63" s="24">
        <f t="shared" ref="AA63:AB63" si="135">+AA26/AA$33*100</f>
        <v>6.4278923738414637E-2</v>
      </c>
      <c r="AB63" s="24">
        <f t="shared" si="135"/>
        <v>0.1073224395287188</v>
      </c>
      <c r="AC63" s="24">
        <f t="shared" ref="AC63:AD63" si="136">+AC26/AC$33*100</f>
        <v>4.788993278849453E-2</v>
      </c>
      <c r="AD63" s="24">
        <f t="shared" si="136"/>
        <v>0.24875820113867508</v>
      </c>
      <c r="AE63" s="24">
        <f t="shared" ref="AE63:AF63" si="137">+AE26/AE$33*100</f>
        <v>0.48007410483987772</v>
      </c>
      <c r="AF63" s="24">
        <f t="shared" si="137"/>
        <v>0.31068666221321184</v>
      </c>
    </row>
    <row r="64" spans="1:32" ht="15" customHeight="1" x14ac:dyDescent="0.15">
      <c r="A64" s="3" t="s">
        <v>133</v>
      </c>
      <c r="B64" s="24" t="e">
        <f t="shared" si="96"/>
        <v>#DIV/0!</v>
      </c>
      <c r="C64" s="24" t="e">
        <f t="shared" si="97"/>
        <v>#DIV/0!</v>
      </c>
      <c r="D64" s="24">
        <f t="shared" si="97"/>
        <v>6.2502688394722465</v>
      </c>
      <c r="E64" s="24">
        <f t="shared" ref="E64:L64" si="138">+E27/E$33*100</f>
        <v>1.1464156536889776</v>
      </c>
      <c r="F64" s="24">
        <f t="shared" si="138"/>
        <v>3.1372929971161589</v>
      </c>
      <c r="G64" s="24">
        <f t="shared" si="138"/>
        <v>14.467092037140572</v>
      </c>
      <c r="H64" s="24">
        <f t="shared" si="138"/>
        <v>3.7317193898213565</v>
      </c>
      <c r="I64" s="24">
        <f t="shared" si="138"/>
        <v>12.15285455666292</v>
      </c>
      <c r="J64" s="24">
        <f t="shared" si="138"/>
        <v>3.037401215432781</v>
      </c>
      <c r="K64" s="24">
        <f t="shared" si="138"/>
        <v>3.4141080013612513</v>
      </c>
      <c r="L64" s="24">
        <f t="shared" si="138"/>
        <v>0.54871205011643587</v>
      </c>
      <c r="M64" s="24">
        <f t="shared" ref="M64:W64" si="139">+M27/M$33*100</f>
        <v>0.24317890037904144</v>
      </c>
      <c r="N64" s="24">
        <f t="shared" si="139"/>
        <v>3.3457682713745545</v>
      </c>
      <c r="O64" s="24">
        <f t="shared" si="139"/>
        <v>5.0252698723159339</v>
      </c>
      <c r="P64" s="24">
        <f t="shared" si="139"/>
        <v>7.6082518629902021</v>
      </c>
      <c r="Q64" s="24">
        <f t="shared" si="139"/>
        <v>14.750102840908569</v>
      </c>
      <c r="R64" s="24">
        <f t="shared" si="139"/>
        <v>12.767698354476828</v>
      </c>
      <c r="S64" s="24">
        <f t="shared" si="139"/>
        <v>14.333115973356541</v>
      </c>
      <c r="T64" s="24">
        <f t="shared" si="139"/>
        <v>5.6275680686265668</v>
      </c>
      <c r="U64" s="24">
        <f t="shared" si="139"/>
        <v>3.5963487250388853</v>
      </c>
      <c r="V64" s="24">
        <f t="shared" si="139"/>
        <v>3.0379611947246361</v>
      </c>
      <c r="W64" s="24">
        <f t="shared" si="139"/>
        <v>2.6975012319363518</v>
      </c>
      <c r="X64" s="24">
        <f t="shared" si="92"/>
        <v>1.5721422522096116</v>
      </c>
      <c r="Y64" s="24">
        <f t="shared" si="32"/>
        <v>1.0577055563708222</v>
      </c>
      <c r="Z64" s="24">
        <f t="shared" si="32"/>
        <v>5.4594522098127287</v>
      </c>
      <c r="AA64" s="24">
        <f t="shared" ref="AA64:AB64" si="140">+AA27/AA$33*100</f>
        <v>3.7429515180773967</v>
      </c>
      <c r="AB64" s="24">
        <f t="shared" si="140"/>
        <v>5.7128394709182206</v>
      </c>
      <c r="AC64" s="24">
        <f t="shared" ref="AC64:AD64" si="141">+AC27/AC$33*100</f>
        <v>7.2750567361153902</v>
      </c>
      <c r="AD64" s="24">
        <f t="shared" si="141"/>
        <v>9.2510565005634007</v>
      </c>
      <c r="AE64" s="24">
        <f t="shared" ref="AE64:AF64" si="142">+AE27/AE$33*100</f>
        <v>4.7452406413873813</v>
      </c>
      <c r="AF64" s="24">
        <f t="shared" si="142"/>
        <v>3.7851611506672036</v>
      </c>
    </row>
    <row r="65" spans="1:32" ht="15" customHeight="1" x14ac:dyDescent="0.15">
      <c r="A65" s="3" t="s">
        <v>134</v>
      </c>
      <c r="B65" s="24" t="e">
        <f t="shared" si="96"/>
        <v>#DIV/0!</v>
      </c>
      <c r="C65" s="24" t="e">
        <f t="shared" si="97"/>
        <v>#DIV/0!</v>
      </c>
      <c r="D65" s="24">
        <f t="shared" si="97"/>
        <v>3.2356948901881002</v>
      </c>
      <c r="E65" s="24">
        <f t="shared" ref="E65:L65" si="143">+E28/E$33*100</f>
        <v>3.448471030227565</v>
      </c>
      <c r="F65" s="24">
        <f t="shared" si="143"/>
        <v>4.792422355501933</v>
      </c>
      <c r="G65" s="24">
        <f t="shared" si="143"/>
        <v>2.5188621280036814</v>
      </c>
      <c r="H65" s="24">
        <f t="shared" si="143"/>
        <v>2.9283578523027556</v>
      </c>
      <c r="I65" s="24">
        <f t="shared" si="143"/>
        <v>3.955827423044453</v>
      </c>
      <c r="J65" s="24">
        <f t="shared" si="143"/>
        <v>6.2319183386533545</v>
      </c>
      <c r="K65" s="24">
        <f t="shared" si="143"/>
        <v>4.4622964155601279</v>
      </c>
      <c r="L65" s="24">
        <f t="shared" si="143"/>
        <v>3.2206915729547827</v>
      </c>
      <c r="M65" s="24">
        <f t="shared" ref="M65:W65" si="144">+M28/M$33*100</f>
        <v>3.8272145527121779</v>
      </c>
      <c r="N65" s="24">
        <f t="shared" si="144"/>
        <v>6.2239077140570931</v>
      </c>
      <c r="O65" s="24">
        <f t="shared" si="144"/>
        <v>4.9325669579341263</v>
      </c>
      <c r="P65" s="24">
        <f t="shared" si="144"/>
        <v>5.217430302609773</v>
      </c>
      <c r="Q65" s="24">
        <f t="shared" si="144"/>
        <v>5.2464846958125761</v>
      </c>
      <c r="R65" s="24">
        <f t="shared" si="144"/>
        <v>4.8869466115411306</v>
      </c>
      <c r="S65" s="24">
        <f t="shared" si="144"/>
        <v>4.9718726591334574</v>
      </c>
      <c r="T65" s="24">
        <f t="shared" si="144"/>
        <v>5.1198001013987389</v>
      </c>
      <c r="U65" s="24">
        <f t="shared" si="144"/>
        <v>3.6238432654087256</v>
      </c>
      <c r="V65" s="24">
        <f t="shared" si="144"/>
        <v>3.8137862765387642</v>
      </c>
      <c r="W65" s="24">
        <f t="shared" si="144"/>
        <v>2.4934821075080298</v>
      </c>
      <c r="X65" s="24">
        <f t="shared" si="92"/>
        <v>5.7436274847156543</v>
      </c>
      <c r="Y65" s="24">
        <f t="shared" si="32"/>
        <v>5.825698145038519</v>
      </c>
      <c r="Z65" s="24">
        <f t="shared" si="32"/>
        <v>2.8194086166223022</v>
      </c>
      <c r="AA65" s="24">
        <f t="shared" ref="AA65:AB65" si="145">+AA28/AA$33*100</f>
        <v>2.7678455444546342</v>
      </c>
      <c r="AB65" s="24">
        <f t="shared" si="145"/>
        <v>3.2970416766298132</v>
      </c>
      <c r="AC65" s="24">
        <f t="shared" ref="AC65:AD65" si="146">+AC28/AC$33*100</f>
        <v>2.8905890985319842</v>
      </c>
      <c r="AD65" s="24">
        <f t="shared" si="146"/>
        <v>2.5659396898791327</v>
      </c>
      <c r="AE65" s="24">
        <f t="shared" ref="AE65:AF65" si="147">+AE28/AE$33*100</f>
        <v>3.2010954233549347</v>
      </c>
      <c r="AF65" s="24">
        <f t="shared" si="147"/>
        <v>2.1564419534063113</v>
      </c>
    </row>
    <row r="66" spans="1:32" ht="15" customHeight="1" x14ac:dyDescent="0.15">
      <c r="A66" s="3" t="s">
        <v>135</v>
      </c>
      <c r="B66" s="24" t="e">
        <f t="shared" si="96"/>
        <v>#DIV/0!</v>
      </c>
      <c r="C66" s="24" t="e">
        <f t="shared" si="97"/>
        <v>#DIV/0!</v>
      </c>
      <c r="D66" s="24">
        <f t="shared" si="97"/>
        <v>2.1699126262215573</v>
      </c>
      <c r="E66" s="24">
        <f t="shared" ref="E66:L66" si="148">+E29/E$33*100</f>
        <v>1.5771169659390156</v>
      </c>
      <c r="F66" s="24">
        <f t="shared" si="148"/>
        <v>0.77732250257589919</v>
      </c>
      <c r="G66" s="24">
        <f t="shared" si="148"/>
        <v>1.0326755652488961</v>
      </c>
      <c r="H66" s="24">
        <f t="shared" si="148"/>
        <v>1.0702487481903651</v>
      </c>
      <c r="I66" s="24">
        <f t="shared" si="148"/>
        <v>0.6394947707958496</v>
      </c>
      <c r="J66" s="24">
        <f t="shared" si="148"/>
        <v>0.90400359463135627</v>
      </c>
      <c r="K66" s="24">
        <f t="shared" si="148"/>
        <v>0.69898865060031046</v>
      </c>
      <c r="L66" s="24">
        <f t="shared" si="148"/>
        <v>0.7178615009425301</v>
      </c>
      <c r="M66" s="24">
        <f t="shared" ref="M66:W66" si="149">+M29/M$33*100</f>
        <v>0.75909600381767928</v>
      </c>
      <c r="N66" s="24">
        <f t="shared" si="149"/>
        <v>0.80021898320037155</v>
      </c>
      <c r="O66" s="24">
        <f t="shared" si="149"/>
        <v>0.48925478274102718</v>
      </c>
      <c r="P66" s="24">
        <f t="shared" si="149"/>
        <v>0.53560924246789809</v>
      </c>
      <c r="Q66" s="24">
        <f t="shared" si="149"/>
        <v>0.43808187991207581</v>
      </c>
      <c r="R66" s="24">
        <f t="shared" si="149"/>
        <v>0.47923322683706071</v>
      </c>
      <c r="S66" s="24">
        <f t="shared" si="149"/>
        <v>1.395385375702489</v>
      </c>
      <c r="T66" s="24">
        <f t="shared" si="149"/>
        <v>0.60603864487429993</v>
      </c>
      <c r="U66" s="24">
        <f t="shared" si="149"/>
        <v>0.8660780216499866</v>
      </c>
      <c r="V66" s="24">
        <f t="shared" si="149"/>
        <v>0.49673164124609859</v>
      </c>
      <c r="W66" s="24">
        <f t="shared" si="149"/>
        <v>0.70277726013867181</v>
      </c>
      <c r="X66" s="24">
        <f t="shared" si="92"/>
        <v>0.9060074185080681</v>
      </c>
      <c r="Y66" s="24">
        <f t="shared" si="32"/>
        <v>0.53317960270509146</v>
      </c>
      <c r="Z66" s="24">
        <f t="shared" si="32"/>
        <v>0.54881382869896644</v>
      </c>
      <c r="AA66" s="24">
        <f t="shared" ref="AA66:AB66" si="150">+AA29/AA$33*100</f>
        <v>0.50303783511997202</v>
      </c>
      <c r="AB66" s="24">
        <f t="shared" si="150"/>
        <v>0.75794456992752568</v>
      </c>
      <c r="AC66" s="24">
        <f t="shared" ref="AC66:AD66" si="151">+AC29/AC$33*100</f>
        <v>0.51242106319303726</v>
      </c>
      <c r="AD66" s="24">
        <f t="shared" si="151"/>
        <v>0.61875426650918908</v>
      </c>
      <c r="AE66" s="24">
        <f t="shared" ref="AE66:AF66" si="152">+AE29/AE$33*100</f>
        <v>0.78176215495501677</v>
      </c>
      <c r="AF66" s="24">
        <f t="shared" si="152"/>
        <v>0.84859262293746474</v>
      </c>
    </row>
    <row r="67" spans="1:32" ht="15" customHeight="1" x14ac:dyDescent="0.15">
      <c r="A67" s="3" t="s">
        <v>136</v>
      </c>
      <c r="B67" s="24" t="e">
        <f t="shared" si="96"/>
        <v>#DIV/0!</v>
      </c>
      <c r="C67" s="24" t="e">
        <f t="shared" si="97"/>
        <v>#DIV/0!</v>
      </c>
      <c r="D67" s="24">
        <f t="shared" si="97"/>
        <v>4.5339824492472873</v>
      </c>
      <c r="E67" s="24">
        <f t="shared" ref="E67:L67" si="153">+E30/E$33*100</f>
        <v>1.2344649772189968</v>
      </c>
      <c r="F67" s="24">
        <f t="shared" si="153"/>
        <v>18.586626307135255</v>
      </c>
      <c r="G67" s="24">
        <f t="shared" si="153"/>
        <v>27.32196472578363</v>
      </c>
      <c r="H67" s="24">
        <f t="shared" si="153"/>
        <v>4.4393273821623138</v>
      </c>
      <c r="I67" s="24">
        <f t="shared" si="153"/>
        <v>4.3221381188856416</v>
      </c>
      <c r="J67" s="24">
        <f t="shared" si="153"/>
        <v>5.2627146914467522</v>
      </c>
      <c r="K67" s="24">
        <f t="shared" si="153"/>
        <v>7.1083379136633384</v>
      </c>
      <c r="L67" s="24">
        <f t="shared" si="153"/>
        <v>2.9269238251185761</v>
      </c>
      <c r="M67" s="24">
        <f t="shared" ref="M67:W67" si="154">+M30/M$33*100</f>
        <v>2.5089650057487183</v>
      </c>
      <c r="N67" s="24">
        <f t="shared" si="154"/>
        <v>0.77814967310468386</v>
      </c>
      <c r="O67" s="24">
        <f t="shared" si="154"/>
        <v>6.3279241224371132</v>
      </c>
      <c r="P67" s="24">
        <f t="shared" si="154"/>
        <v>8.2630326810769787</v>
      </c>
      <c r="Q67" s="24">
        <f t="shared" si="154"/>
        <v>6.367125007580694</v>
      </c>
      <c r="R67" s="24">
        <f t="shared" si="154"/>
        <v>7.25183653001345</v>
      </c>
      <c r="S67" s="24">
        <f t="shared" si="154"/>
        <v>8.5125290155361224</v>
      </c>
      <c r="T67" s="24">
        <f t="shared" si="154"/>
        <v>4.1082903844325367</v>
      </c>
      <c r="U67" s="24">
        <f t="shared" si="154"/>
        <v>3.9513582302942702</v>
      </c>
      <c r="V67" s="24">
        <f t="shared" si="154"/>
        <v>6.2520856643699814</v>
      </c>
      <c r="W67" s="24">
        <f t="shared" si="154"/>
        <v>8.2227475085236055</v>
      </c>
      <c r="X67" s="24">
        <f t="shared" si="92"/>
        <v>6.0842440270616835</v>
      </c>
      <c r="Y67" s="24">
        <f t="shared" si="32"/>
        <v>8.0529345672111265</v>
      </c>
      <c r="Z67" s="24">
        <f t="shared" si="32"/>
        <v>8.004232837693479</v>
      </c>
      <c r="AA67" s="24">
        <f t="shared" ref="AA67:AB67" si="155">+AA30/AA$33*100</f>
        <v>9.3775103905529491</v>
      </c>
      <c r="AB67" s="24">
        <f t="shared" si="155"/>
        <v>10.715041397948424</v>
      </c>
      <c r="AC67" s="24">
        <f t="shared" ref="AC67:AD67" si="156">+AC30/AC$33*100</f>
        <v>10.145408593789384</v>
      </c>
      <c r="AD67" s="24">
        <f t="shared" si="156"/>
        <v>9.5195629154414991</v>
      </c>
      <c r="AE67" s="24">
        <f t="shared" ref="AE67:AF67" si="157">+AE30/AE$33*100</f>
        <v>6.925249695056868</v>
      </c>
      <c r="AF67" s="24">
        <f t="shared" si="157"/>
        <v>13.666442442200131</v>
      </c>
    </row>
    <row r="68" spans="1:32" ht="15" customHeight="1" x14ac:dyDescent="0.15">
      <c r="A68" s="3" t="s">
        <v>187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>
        <f t="shared" ref="N68:W68" si="158">+N31/N$33*100</f>
        <v>0.72453414627996637</v>
      </c>
      <c r="O68" s="24">
        <f t="shared" si="158"/>
        <v>0.73375743534753168</v>
      </c>
      <c r="P68" s="24">
        <f t="shared" si="158"/>
        <v>0.6825922201128618</v>
      </c>
      <c r="Q68" s="24">
        <f t="shared" si="158"/>
        <v>0.69722649876400156</v>
      </c>
      <c r="R68" s="24">
        <f t="shared" si="158"/>
        <v>0.67542290433502961</v>
      </c>
      <c r="S68" s="24">
        <f t="shared" si="158"/>
        <v>0.41678554527105649</v>
      </c>
      <c r="T68" s="24">
        <f t="shared" si="158"/>
        <v>0</v>
      </c>
      <c r="U68" s="24">
        <f t="shared" si="158"/>
        <v>0</v>
      </c>
      <c r="V68" s="24">
        <f t="shared" si="158"/>
        <v>0</v>
      </c>
      <c r="W68" s="24">
        <f t="shared" si="158"/>
        <v>0</v>
      </c>
      <c r="X68" s="24">
        <f t="shared" si="92"/>
        <v>0</v>
      </c>
      <c r="Y68" s="24">
        <f t="shared" si="32"/>
        <v>0</v>
      </c>
      <c r="Z68" s="24">
        <f t="shared" si="32"/>
        <v>0</v>
      </c>
      <c r="AA68" s="24">
        <f t="shared" ref="AA68:AB68" si="159">+AA31/AA$33*100</f>
        <v>0</v>
      </c>
      <c r="AB68" s="24">
        <f t="shared" si="159"/>
        <v>0</v>
      </c>
      <c r="AC68" s="24">
        <f t="shared" ref="AC68:AD68" si="160">+AC31/AC$33*100</f>
        <v>0</v>
      </c>
      <c r="AD68" s="24">
        <f t="shared" si="160"/>
        <v>0</v>
      </c>
      <c r="AE68" s="24">
        <f t="shared" ref="AE68:AF68" si="161">+AE31/AE$33*100</f>
        <v>0</v>
      </c>
      <c r="AF68" s="24">
        <f t="shared" si="161"/>
        <v>0</v>
      </c>
    </row>
    <row r="69" spans="1:32" ht="15" customHeight="1" x14ac:dyDescent="0.15">
      <c r="A69" s="3" t="s">
        <v>188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>
        <f t="shared" ref="N69:W69" si="162">+N32/N$33*100</f>
        <v>0</v>
      </c>
      <c r="O69" s="24">
        <f t="shared" si="162"/>
        <v>4.0356658944114248</v>
      </c>
      <c r="P69" s="24">
        <f t="shared" si="162"/>
        <v>7.0515725218270848</v>
      </c>
      <c r="Q69" s="24">
        <f t="shared" si="162"/>
        <v>5.6698985088166918</v>
      </c>
      <c r="R69" s="24">
        <f t="shared" si="162"/>
        <v>4.4936299349636668</v>
      </c>
      <c r="S69" s="24">
        <f t="shared" si="162"/>
        <v>3.5868816623327282</v>
      </c>
      <c r="T69" s="24">
        <f t="shared" si="162"/>
        <v>3.9797611338076218</v>
      </c>
      <c r="U69" s="24">
        <f t="shared" si="162"/>
        <v>3.7863909880752251</v>
      </c>
      <c r="V69" s="24">
        <f t="shared" si="162"/>
        <v>5.2439561302408011</v>
      </c>
      <c r="W69" s="24">
        <f t="shared" si="162"/>
        <v>7.8484374163588004</v>
      </c>
      <c r="X69" s="24">
        <f t="shared" si="92"/>
        <v>6.0112106269215158</v>
      </c>
      <c r="Y69" s="24">
        <f t="shared" si="32"/>
        <v>6.3992194352555822</v>
      </c>
      <c r="Z69" s="24">
        <f t="shared" si="32"/>
        <v>6.0293016018782479</v>
      </c>
      <c r="AA69" s="24">
        <f t="shared" ref="AA69:AB69" si="163">+AA32/AA$33*100</f>
        <v>6.4627914476588204</v>
      </c>
      <c r="AB69" s="24">
        <f t="shared" si="163"/>
        <v>4.6231866356791311</v>
      </c>
      <c r="AC69" s="24">
        <f t="shared" ref="AC69:AD69" si="164">+AC32/AC$33*100</f>
        <v>4.3835178753770734</v>
      </c>
      <c r="AD69" s="24">
        <f t="shared" si="164"/>
        <v>4.4808812461376943</v>
      </c>
      <c r="AE69" s="24">
        <f t="shared" ref="AE69:AF69" si="165">+AE32/AE$33*100</f>
        <v>5.1728044725329134</v>
      </c>
      <c r="AF69" s="24">
        <f t="shared" si="165"/>
        <v>4.1896613124346818</v>
      </c>
    </row>
    <row r="70" spans="1:32" ht="15" customHeight="1" x14ac:dyDescent="0.15">
      <c r="A70" s="3" t="s">
        <v>0</v>
      </c>
      <c r="B70" s="25" t="e">
        <f t="shared" ref="B70:N70" si="166">SUM(B41:B67)-B53-B54</f>
        <v>#DIV/0!</v>
      </c>
      <c r="C70" s="25" t="e">
        <f t="shared" si="166"/>
        <v>#DIV/0!</v>
      </c>
      <c r="D70" s="25">
        <f t="shared" si="166"/>
        <v>100.00000000000001</v>
      </c>
      <c r="E70" s="25">
        <f t="shared" si="166"/>
        <v>100</v>
      </c>
      <c r="F70" s="25">
        <f t="shared" si="166"/>
        <v>100</v>
      </c>
      <c r="G70" s="25">
        <f t="shared" si="166"/>
        <v>100</v>
      </c>
      <c r="H70" s="25">
        <f t="shared" si="166"/>
        <v>100</v>
      </c>
      <c r="I70" s="25">
        <f t="shared" si="166"/>
        <v>100</v>
      </c>
      <c r="J70" s="25">
        <f t="shared" si="166"/>
        <v>99.999999999999986</v>
      </c>
      <c r="K70" s="25">
        <f t="shared" si="166"/>
        <v>100.00000000000003</v>
      </c>
      <c r="L70" s="25">
        <f t="shared" si="166"/>
        <v>100</v>
      </c>
      <c r="M70" s="25">
        <f t="shared" si="166"/>
        <v>100</v>
      </c>
      <c r="N70" s="25">
        <f t="shared" si="166"/>
        <v>99.999999999999986</v>
      </c>
      <c r="O70" s="25">
        <f t="shared" ref="O70:T70" si="167">SUM(O41:O67)-O53-O54</f>
        <v>99.999999999999972</v>
      </c>
      <c r="P70" s="25">
        <f t="shared" si="167"/>
        <v>100</v>
      </c>
      <c r="Q70" s="25">
        <f t="shared" si="167"/>
        <v>100</v>
      </c>
      <c r="R70" s="25">
        <f t="shared" si="167"/>
        <v>99.999999999999986</v>
      </c>
      <c r="S70" s="25">
        <f t="shared" si="167"/>
        <v>100</v>
      </c>
      <c r="T70" s="25">
        <f t="shared" si="167"/>
        <v>100.00000000000001</v>
      </c>
      <c r="U70" s="25">
        <f>SUM(U41:U67)-U53-U54</f>
        <v>100.00000000000001</v>
      </c>
      <c r="V70" s="25">
        <f>SUM(V41:V67)-V53-V54</f>
        <v>100.00000000000001</v>
      </c>
      <c r="W70" s="25">
        <f>SUM(W41:W67)-W53-W54</f>
        <v>100</v>
      </c>
      <c r="X70" s="25">
        <f>SUM(X41:X67)-X53-X54-X55</f>
        <v>100.00000000000001</v>
      </c>
      <c r="Y70" s="25">
        <f>SUM(Y41:Y67)-Y53-Y54-Y55</f>
        <v>99.999999999999957</v>
      </c>
      <c r="Z70" s="25">
        <f>SUM(Z41:Z67)-Z53-Z54-Z55</f>
        <v>100.00000000000001</v>
      </c>
      <c r="AA70" s="25">
        <f t="shared" ref="AA70:AB70" si="168">SUM(AA41:AA67)-AA53-AA54-AA55</f>
        <v>100</v>
      </c>
      <c r="AB70" s="25">
        <f t="shared" si="168"/>
        <v>100</v>
      </c>
      <c r="AC70" s="25">
        <f t="shared" ref="AC70:AD70" si="169">SUM(AC41:AC67)-AC53-AC54-AC55</f>
        <v>100.00000000000001</v>
      </c>
      <c r="AD70" s="25">
        <f t="shared" si="169"/>
        <v>99.999999999999986</v>
      </c>
      <c r="AE70" s="25">
        <f t="shared" ref="AE70:AF70" si="170">SUM(AE41:AE67)-AE53-AE54-AE55</f>
        <v>99.999999999999972</v>
      </c>
      <c r="AF70" s="25">
        <f t="shared" si="170"/>
        <v>99.999999999999986</v>
      </c>
    </row>
    <row r="71" spans="1:32" ht="15" customHeight="1" x14ac:dyDescent="0.15">
      <c r="A71" s="3" t="s">
        <v>1</v>
      </c>
      <c r="B71" s="24" t="e">
        <f>+B34/$B$33*100</f>
        <v>#DIV/0!</v>
      </c>
      <c r="C71" s="24" t="e">
        <f t="shared" ref="C71:D74" si="171">+C34/C$33*100</f>
        <v>#DIV/0!</v>
      </c>
      <c r="D71" s="24">
        <f t="shared" si="171"/>
        <v>69.082601925308609</v>
      </c>
      <c r="E71" s="24">
        <f t="shared" ref="E71:L71" si="172">+E34/E$33*100</f>
        <v>69.159913694530346</v>
      </c>
      <c r="F71" s="24">
        <f t="shared" si="172"/>
        <v>62.108953896747735</v>
      </c>
      <c r="G71" s="24">
        <f t="shared" si="172"/>
        <v>47.145598768472027</v>
      </c>
      <c r="H71" s="24">
        <f t="shared" si="172"/>
        <v>78.465274405051005</v>
      </c>
      <c r="I71" s="24">
        <f t="shared" si="172"/>
        <v>68.73488929401779</v>
      </c>
      <c r="J71" s="24">
        <f t="shared" si="172"/>
        <v>71.195732633852458</v>
      </c>
      <c r="K71" s="24">
        <f t="shared" si="172"/>
        <v>68.218597372384266</v>
      </c>
      <c r="L71" s="24">
        <f t="shared" si="172"/>
        <v>80.397262009590335</v>
      </c>
      <c r="M71" s="24">
        <f t="shared" ref="M71:N74" si="173">+M34/M$33*100</f>
        <v>86.531744739330605</v>
      </c>
      <c r="N71" s="24">
        <f t="shared" si="173"/>
        <v>81.340724354461813</v>
      </c>
      <c r="O71" s="24">
        <f t="shared" ref="O71:P74" si="174">+O34/O$33*100</f>
        <v>76.90612938403558</v>
      </c>
      <c r="P71" s="24">
        <f t="shared" si="174"/>
        <v>69.728473558789034</v>
      </c>
      <c r="Q71" s="24">
        <f t="shared" ref="Q71:R74" si="175">+Q34/Q$33*100</f>
        <v>63.562903708942407</v>
      </c>
      <c r="R71" s="24">
        <f t="shared" si="175"/>
        <v>64.563978676485391</v>
      </c>
      <c r="S71" s="24">
        <f t="shared" ref="S71:T74" si="176">+S34/S$33*100</f>
        <v>61.604250505289329</v>
      </c>
      <c r="T71" s="24">
        <f t="shared" si="176"/>
        <v>74.087806228682339</v>
      </c>
      <c r="U71" s="24">
        <f t="shared" ref="U71:V74" si="177">+U34/U$33*100</f>
        <v>77.062090527738064</v>
      </c>
      <c r="V71" s="24">
        <f t="shared" si="177"/>
        <v>66.008816576509872</v>
      </c>
      <c r="W71" s="24">
        <f t="shared" ref="W71:X74" si="178">+W34/W$33*100</f>
        <v>67.487224152580055</v>
      </c>
      <c r="X71" s="24">
        <f t="shared" si="178"/>
        <v>68.311088576873971</v>
      </c>
      <c r="Y71" s="24">
        <f t="shared" ref="Y71:Z74" si="179">+Y34/Y$33*100</f>
        <v>67.484963934727404</v>
      </c>
      <c r="Z71" s="24">
        <f t="shared" si="179"/>
        <v>62.159781583860017</v>
      </c>
      <c r="AA71" s="24">
        <f t="shared" ref="AA71:AB71" si="180">+AA34/AA$33*100</f>
        <v>61.664155872189255</v>
      </c>
      <c r="AB71" s="24">
        <f t="shared" si="180"/>
        <v>54.249342862401932</v>
      </c>
      <c r="AC71" s="24">
        <f t="shared" ref="AC71:AD71" si="181">+AC34/AC$33*100</f>
        <v>59.74242936021826</v>
      </c>
      <c r="AD71" s="24">
        <f t="shared" si="181"/>
        <v>57.631951270185475</v>
      </c>
      <c r="AE71" s="24">
        <f t="shared" ref="AE71:AF71" si="182">+AE34/AE$33*100</f>
        <v>64.188169972803664</v>
      </c>
      <c r="AF71" s="24">
        <f t="shared" si="182"/>
        <v>59.592730006587082</v>
      </c>
    </row>
    <row r="72" spans="1:32" ht="15" customHeight="1" x14ac:dyDescent="0.15">
      <c r="A72" s="3" t="s">
        <v>172</v>
      </c>
      <c r="B72" s="24" t="e">
        <f>+B35/$B$33*100</f>
        <v>#DIV/0!</v>
      </c>
      <c r="C72" s="24" t="e">
        <f t="shared" si="171"/>
        <v>#DIV/0!</v>
      </c>
      <c r="D72" s="24">
        <f t="shared" si="171"/>
        <v>30.917398074691395</v>
      </c>
      <c r="E72" s="24">
        <f t="shared" ref="E72:L72" si="183">+E35/E$33*100</f>
        <v>30.840086305469661</v>
      </c>
      <c r="F72" s="24">
        <f t="shared" si="183"/>
        <v>37.891046103252265</v>
      </c>
      <c r="G72" s="24">
        <f t="shared" si="183"/>
        <v>52.85440123152798</v>
      </c>
      <c r="H72" s="24">
        <f t="shared" si="183"/>
        <v>21.534725594949006</v>
      </c>
      <c r="I72" s="24">
        <f t="shared" si="183"/>
        <v>31.26511070598222</v>
      </c>
      <c r="J72" s="24">
        <f t="shared" si="183"/>
        <v>28.804267366147535</v>
      </c>
      <c r="K72" s="24">
        <f t="shared" si="183"/>
        <v>31.781402627615723</v>
      </c>
      <c r="L72" s="24">
        <f t="shared" si="183"/>
        <v>19.602737990409672</v>
      </c>
      <c r="M72" s="24">
        <f t="shared" si="173"/>
        <v>13.468255260669396</v>
      </c>
      <c r="N72" s="24">
        <f t="shared" si="173"/>
        <v>18.659275645538187</v>
      </c>
      <c r="O72" s="24">
        <f t="shared" si="174"/>
        <v>23.09387061596442</v>
      </c>
      <c r="P72" s="24">
        <f t="shared" si="174"/>
        <v>30.271526441210973</v>
      </c>
      <c r="Q72" s="24">
        <f t="shared" si="175"/>
        <v>36.4370962910576</v>
      </c>
      <c r="R72" s="24">
        <f t="shared" si="175"/>
        <v>35.436021323514616</v>
      </c>
      <c r="S72" s="24">
        <f t="shared" si="176"/>
        <v>38.395749494710671</v>
      </c>
      <c r="T72" s="24">
        <f t="shared" si="176"/>
        <v>25.912193771317661</v>
      </c>
      <c r="U72" s="24">
        <f t="shared" si="177"/>
        <v>22.937909472261936</v>
      </c>
      <c r="V72" s="24">
        <f t="shared" si="177"/>
        <v>33.991183423490121</v>
      </c>
      <c r="W72" s="24">
        <f t="shared" si="178"/>
        <v>32.512775847419938</v>
      </c>
      <c r="X72" s="24">
        <f t="shared" si="178"/>
        <v>31.688911423126026</v>
      </c>
      <c r="Y72" s="24">
        <f t="shared" si="179"/>
        <v>32.515036065272596</v>
      </c>
      <c r="Z72" s="24">
        <f t="shared" si="179"/>
        <v>37.84021841613999</v>
      </c>
      <c r="AA72" s="24">
        <f t="shared" ref="AA72:AB72" si="184">+AA35/AA$33*100</f>
        <v>38.335844127810745</v>
      </c>
      <c r="AB72" s="24">
        <f t="shared" si="184"/>
        <v>45.750657137598076</v>
      </c>
      <c r="AC72" s="24">
        <f t="shared" ref="AC72:AD72" si="185">+AC35/AC$33*100</f>
        <v>40.25757063978174</v>
      </c>
      <c r="AD72" s="24">
        <f t="shared" si="185"/>
        <v>42.368048729814525</v>
      </c>
      <c r="AE72" s="24">
        <f t="shared" ref="AE72:AF72" si="186">+AE35/AE$33*100</f>
        <v>35.811830027196336</v>
      </c>
      <c r="AF72" s="24">
        <f t="shared" si="186"/>
        <v>40.407269993412918</v>
      </c>
    </row>
    <row r="73" spans="1:32" ht="15" customHeight="1" x14ac:dyDescent="0.15">
      <c r="A73" s="3" t="s">
        <v>12</v>
      </c>
      <c r="B73" s="24" t="e">
        <f>+B36/$B$33*100</f>
        <v>#DIV/0!</v>
      </c>
      <c r="C73" s="24" t="e">
        <f t="shared" si="171"/>
        <v>#DIV/0!</v>
      </c>
      <c r="D73" s="24">
        <f t="shared" si="171"/>
        <v>67.6168169254492</v>
      </c>
      <c r="E73" s="24">
        <f t="shared" ref="E73:L73" si="187">+E36/E$33*100</f>
        <v>71.05133737530106</v>
      </c>
      <c r="F73" s="24">
        <f t="shared" si="187"/>
        <v>56.462077777583495</v>
      </c>
      <c r="G73" s="24">
        <f t="shared" si="187"/>
        <v>55.301437892955661</v>
      </c>
      <c r="H73" s="24">
        <f t="shared" si="187"/>
        <v>64.902454276169294</v>
      </c>
      <c r="I73" s="24">
        <f t="shared" si="187"/>
        <v>66.689642147842349</v>
      </c>
      <c r="J73" s="24">
        <f t="shared" si="187"/>
        <v>61.89344326213574</v>
      </c>
      <c r="K73" s="24">
        <f t="shared" si="187"/>
        <v>55.47301282095475</v>
      </c>
      <c r="L73" s="24">
        <f t="shared" si="187"/>
        <v>58.09200687847779</v>
      </c>
      <c r="M73" s="24">
        <f t="shared" si="173"/>
        <v>61.76766417890768</v>
      </c>
      <c r="N73" s="24">
        <f t="shared" si="173"/>
        <v>66.521305796012342</v>
      </c>
      <c r="O73" s="24">
        <f t="shared" si="174"/>
        <v>66.690215388625091</v>
      </c>
      <c r="P73" s="24">
        <f t="shared" si="174"/>
        <v>64.745606764545315</v>
      </c>
      <c r="Q73" s="24">
        <f t="shared" si="175"/>
        <v>68.322711153400746</v>
      </c>
      <c r="R73" s="24">
        <f t="shared" si="175"/>
        <v>67.595924525763536</v>
      </c>
      <c r="S73" s="24">
        <f t="shared" si="176"/>
        <v>69.630592867334258</v>
      </c>
      <c r="T73" s="24">
        <f t="shared" si="176"/>
        <v>75.126492913702364</v>
      </c>
      <c r="U73" s="24">
        <f t="shared" si="177"/>
        <v>73.64811701676382</v>
      </c>
      <c r="V73" s="24">
        <f t="shared" si="177"/>
        <v>61.900653671750781</v>
      </c>
      <c r="W73" s="24">
        <f t="shared" si="178"/>
        <v>61.573621093272578</v>
      </c>
      <c r="X73" s="24">
        <f t="shared" si="178"/>
        <v>63.635068953361149</v>
      </c>
      <c r="Y73" s="24">
        <f t="shared" si="179"/>
        <v>61.801196836069082</v>
      </c>
      <c r="Z73" s="24">
        <f t="shared" si="179"/>
        <v>61.142102465702983</v>
      </c>
      <c r="AA73" s="24">
        <f t="shared" ref="AA73:AB73" si="188">+AA36/AA$33*100</f>
        <v>57.366567592073771</v>
      </c>
      <c r="AB73" s="24">
        <f t="shared" si="188"/>
        <v>55.328975209398102</v>
      </c>
      <c r="AC73" s="24">
        <f t="shared" ref="AC73:AD73" si="189">+AC36/AC$33*100</f>
        <v>57.399706937477156</v>
      </c>
      <c r="AD73" s="24">
        <f t="shared" si="189"/>
        <v>57.335381604203995</v>
      </c>
      <c r="AE73" s="24">
        <f t="shared" ref="AE73:AF73" si="190">+AE36/AE$33*100</f>
        <v>58.641220337751335</v>
      </c>
      <c r="AF73" s="24">
        <f t="shared" si="190"/>
        <v>52.311552525551122</v>
      </c>
    </row>
    <row r="74" spans="1:32" ht="15" customHeight="1" x14ac:dyDescent="0.15">
      <c r="A74" s="3" t="s">
        <v>11</v>
      </c>
      <c r="B74" s="24" t="e">
        <f>+B37/$B$33*100</f>
        <v>#DIV/0!</v>
      </c>
      <c r="C74" s="24" t="e">
        <f t="shared" si="171"/>
        <v>#DIV/0!</v>
      </c>
      <c r="D74" s="24">
        <f t="shared" si="171"/>
        <v>32.3831830745508</v>
      </c>
      <c r="E74" s="24">
        <f t="shared" ref="E74:L74" si="191">+E37/E$33*100</f>
        <v>28.948662624698933</v>
      </c>
      <c r="F74" s="24">
        <f t="shared" si="191"/>
        <v>43.537922222416512</v>
      </c>
      <c r="G74" s="24">
        <f t="shared" si="191"/>
        <v>44.698562107044339</v>
      </c>
      <c r="H74" s="24">
        <f t="shared" si="191"/>
        <v>35.097545723830706</v>
      </c>
      <c r="I74" s="24">
        <f t="shared" si="191"/>
        <v>33.310357852157658</v>
      </c>
      <c r="J74" s="24">
        <f t="shared" si="191"/>
        <v>38.10655673786426</v>
      </c>
      <c r="K74" s="24">
        <f t="shared" si="191"/>
        <v>44.526987179045257</v>
      </c>
      <c r="L74" s="24">
        <f t="shared" si="191"/>
        <v>41.90799312152221</v>
      </c>
      <c r="M74" s="24">
        <f t="shared" si="173"/>
        <v>38.23233582109232</v>
      </c>
      <c r="N74" s="24">
        <f t="shared" si="173"/>
        <v>33.478694203987665</v>
      </c>
      <c r="O74" s="24">
        <f t="shared" si="174"/>
        <v>33.309784611374916</v>
      </c>
      <c r="P74" s="24">
        <f t="shared" si="174"/>
        <v>35.254393235454685</v>
      </c>
      <c r="Q74" s="24">
        <f t="shared" si="175"/>
        <v>31.67728884659925</v>
      </c>
      <c r="R74" s="24">
        <f t="shared" si="175"/>
        <v>32.404075474236478</v>
      </c>
      <c r="S74" s="24">
        <f t="shared" si="176"/>
        <v>30.369407132665742</v>
      </c>
      <c r="T74" s="24">
        <f t="shared" si="176"/>
        <v>24.873507086297636</v>
      </c>
      <c r="U74" s="24">
        <f t="shared" si="177"/>
        <v>26.351882983236187</v>
      </c>
      <c r="V74" s="24">
        <f t="shared" si="177"/>
        <v>38.099346328249219</v>
      </c>
      <c r="W74" s="24">
        <f t="shared" si="178"/>
        <v>38.426378906727429</v>
      </c>
      <c r="X74" s="24">
        <f t="shared" si="178"/>
        <v>36.418975762742569</v>
      </c>
      <c r="Y74" s="24">
        <f t="shared" si="179"/>
        <v>38.258832603140853</v>
      </c>
      <c r="Z74" s="24">
        <f t="shared" si="179"/>
        <v>38.860349450281781</v>
      </c>
      <c r="AA74" s="24">
        <f t="shared" ref="AA74:AB74" si="192">+AA37/AA$33*100</f>
        <v>42.634427677809164</v>
      </c>
      <c r="AB74" s="24">
        <f t="shared" si="192"/>
        <v>44.672992332821273</v>
      </c>
      <c r="AC74" s="24">
        <f t="shared" ref="AC74:AD74" si="193">+AC37/AC$33*100</f>
        <v>42.602521350776165</v>
      </c>
      <c r="AD74" s="24">
        <f t="shared" si="193"/>
        <v>42.665565386162463</v>
      </c>
      <c r="AE74" s="24">
        <f t="shared" ref="AE74:AF74" si="194">+AE37/AE$33*100</f>
        <v>41.359814223143175</v>
      </c>
      <c r="AF74" s="24">
        <f t="shared" si="194"/>
        <v>47.688680233410686</v>
      </c>
    </row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2"/>
  <pageMargins left="0.78740157480314965" right="0.78740157480314965" top="0.47244094488188981" bottom="0.55118110236220474" header="0.51181102362204722" footer="0.35433070866141736"/>
  <pageSetup paperSize="9" firstPageNumber="2" orientation="landscape" useFirstPageNumber="1" r:id="rId1"/>
  <headerFooter alignWithMargins="0">
    <oddFooter>&amp;C-&amp;P--</oddFooter>
  </headerFooter>
  <rowBreaks count="1" manualBreakCount="1">
    <brk id="37" max="16383" man="1"/>
  </rowBreaks>
  <colBreaks count="1" manualBreakCount="1">
    <brk id="12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15"/>
  <sheetViews>
    <sheetView view="pageBreakPreview" zoomScaleNormal="100" workbookViewId="0">
      <pane xSplit="1" ySplit="3" topLeftCell="Z20" activePane="bottomRight" state="frozen"/>
      <selection pane="topRight" activeCell="B1" sqref="B1"/>
      <selection pane="bottomLeft" activeCell="A2" sqref="A2"/>
      <selection pane="bottomRight" activeCell="AI32" sqref="AI32"/>
    </sheetView>
  </sheetViews>
  <sheetFormatPr defaultColWidth="9" defaultRowHeight="12" x14ac:dyDescent="0.15"/>
  <cols>
    <col min="1" max="1" width="24.77734375" style="11" customWidth="1"/>
    <col min="2" max="3" width="8.6640625" style="11" hidden="1" customWidth="1"/>
    <col min="4" max="9" width="9.77734375" style="11" customWidth="1"/>
    <col min="10" max="11" width="9.77734375" style="8" customWidth="1"/>
    <col min="12" max="32" width="9.77734375" style="11" customWidth="1"/>
    <col min="33" max="16384" width="9" style="11"/>
  </cols>
  <sheetData>
    <row r="1" spans="1:32" ht="18" customHeight="1" x14ac:dyDescent="0.2">
      <c r="A1" s="28" t="s">
        <v>97</v>
      </c>
      <c r="K1" s="68" t="str">
        <f>財政指標!$L$1</f>
        <v>野木町</v>
      </c>
      <c r="U1" s="68" t="str">
        <f>財政指標!$L$1</f>
        <v>野木町</v>
      </c>
      <c r="Y1" s="68"/>
      <c r="AE1" s="68" t="str">
        <f>財政指標!$L$1</f>
        <v>野木町</v>
      </c>
    </row>
    <row r="2" spans="1:32" ht="18" customHeight="1" x14ac:dyDescent="0.15">
      <c r="K2" s="11"/>
      <c r="L2" s="20" t="s">
        <v>169</v>
      </c>
      <c r="U2" s="20"/>
      <c r="V2" s="20" t="s">
        <v>169</v>
      </c>
      <c r="Y2" s="20"/>
      <c r="Z2" s="20"/>
      <c r="AA2" s="20"/>
      <c r="AB2" s="20"/>
      <c r="AC2" s="20"/>
      <c r="AE2" s="20"/>
      <c r="AF2" s="20" t="s">
        <v>169</v>
      </c>
    </row>
    <row r="3" spans="1:32" s="75" customFormat="1" ht="18" customHeight="1" x14ac:dyDescent="0.2">
      <c r="A3" s="56"/>
      <c r="B3" s="56" t="s">
        <v>10</v>
      </c>
      <c r="C3" s="56" t="s">
        <v>9</v>
      </c>
      <c r="D3" s="56" t="s">
        <v>8</v>
      </c>
      <c r="E3" s="56" t="s">
        <v>7</v>
      </c>
      <c r="F3" s="56" t="s">
        <v>6</v>
      </c>
      <c r="G3" s="56" t="s">
        <v>5</v>
      </c>
      <c r="H3" s="56" t="s">
        <v>4</v>
      </c>
      <c r="I3" s="56" t="s">
        <v>3</v>
      </c>
      <c r="J3" s="55" t="s">
        <v>2</v>
      </c>
      <c r="K3" s="55" t="s">
        <v>82</v>
      </c>
      <c r="L3" s="56" t="s">
        <v>83</v>
      </c>
      <c r="M3" s="56" t="s">
        <v>174</v>
      </c>
      <c r="N3" s="56" t="s">
        <v>182</v>
      </c>
      <c r="O3" s="46" t="s">
        <v>185</v>
      </c>
      <c r="P3" s="46" t="s">
        <v>186</v>
      </c>
      <c r="Q3" s="46" t="s">
        <v>189</v>
      </c>
      <c r="R3" s="46" t="s">
        <v>195</v>
      </c>
      <c r="S3" s="46" t="s">
        <v>196</v>
      </c>
      <c r="T3" s="46" t="s">
        <v>203</v>
      </c>
      <c r="U3" s="46" t="s">
        <v>204</v>
      </c>
      <c r="V3" s="46" t="s">
        <v>205</v>
      </c>
      <c r="W3" s="46" t="s">
        <v>206</v>
      </c>
      <c r="X3" s="46" t="s">
        <v>207</v>
      </c>
      <c r="Y3" s="46" t="s">
        <v>211</v>
      </c>
      <c r="Z3" s="46" t="s">
        <v>210</v>
      </c>
      <c r="AA3" s="46" t="s">
        <v>213</v>
      </c>
      <c r="AB3" s="46" t="s">
        <v>214</v>
      </c>
      <c r="AC3" s="46" t="s">
        <v>215</v>
      </c>
      <c r="AD3" s="46" t="s">
        <v>219</v>
      </c>
      <c r="AE3" s="46" t="str">
        <f>財政指標!AF3</f>
        <v>１８(H30)</v>
      </c>
      <c r="AF3" s="46" t="str">
        <f>財政指標!AG3</f>
        <v>１９(R1)</v>
      </c>
    </row>
    <row r="4" spans="1:32" ht="18" customHeight="1" x14ac:dyDescent="0.15">
      <c r="A4" s="12" t="s">
        <v>40</v>
      </c>
      <c r="B4" s="14">
        <f t="shared" ref="B4:J4" si="0">SUM(B5:B8)</f>
        <v>0</v>
      </c>
      <c r="C4" s="14">
        <f t="shared" si="0"/>
        <v>0</v>
      </c>
      <c r="D4" s="14">
        <f t="shared" si="0"/>
        <v>1906729</v>
      </c>
      <c r="E4" s="14">
        <f t="shared" si="0"/>
        <v>1807508</v>
      </c>
      <c r="F4" s="14">
        <f t="shared" si="0"/>
        <v>1886872</v>
      </c>
      <c r="G4" s="14">
        <f t="shared" si="0"/>
        <v>1625023</v>
      </c>
      <c r="H4" s="14">
        <f t="shared" si="0"/>
        <v>1695366</v>
      </c>
      <c r="I4" s="14">
        <f t="shared" si="0"/>
        <v>1688074</v>
      </c>
      <c r="J4" s="14">
        <f t="shared" si="0"/>
        <v>1831704</v>
      </c>
      <c r="K4" s="14">
        <f t="shared" ref="K4:P4" si="1">SUM(K5:K8)</f>
        <v>1642848</v>
      </c>
      <c r="L4" s="14">
        <f t="shared" si="1"/>
        <v>1674223</v>
      </c>
      <c r="M4" s="14">
        <f t="shared" si="1"/>
        <v>1616800</v>
      </c>
      <c r="N4" s="14">
        <f t="shared" si="1"/>
        <v>1645634</v>
      </c>
      <c r="O4" s="14">
        <f t="shared" si="1"/>
        <v>1598268</v>
      </c>
      <c r="P4" s="14">
        <f t="shared" si="1"/>
        <v>1510369</v>
      </c>
      <c r="Q4" s="14">
        <f>SUM(Q5:Q8)</f>
        <v>1527005</v>
      </c>
      <c r="R4" s="14">
        <f>SUM(R5:R8)</f>
        <v>1497865</v>
      </c>
      <c r="S4" s="14">
        <f>SUM(S5:S8)</f>
        <v>1798212</v>
      </c>
      <c r="T4" s="14">
        <f>SUM(T5:T8)</f>
        <v>2043812</v>
      </c>
      <c r="U4" s="14">
        <f>SUM(U5:U8)</f>
        <v>2074063</v>
      </c>
      <c r="V4" s="14">
        <v>1877667</v>
      </c>
      <c r="W4" s="14">
        <v>1985762</v>
      </c>
      <c r="X4" s="14">
        <v>1885589</v>
      </c>
      <c r="Y4" s="14">
        <v>1932390</v>
      </c>
      <c r="Z4" s="14">
        <v>1766186</v>
      </c>
      <c r="AA4" s="14">
        <f>SUM(AA5:AA8)</f>
        <v>1794341</v>
      </c>
      <c r="AB4" s="14">
        <f>SUM(AB5:AB8)</f>
        <v>1813962</v>
      </c>
      <c r="AC4" s="14">
        <f>SUM(AC5:AC8)</f>
        <v>1724668</v>
      </c>
      <c r="AD4" s="14">
        <f>SUM(AD5:AD8)</f>
        <v>1709188</v>
      </c>
      <c r="AE4" s="14">
        <v>1768273</v>
      </c>
      <c r="AF4" s="14">
        <v>1731529</v>
      </c>
    </row>
    <row r="5" spans="1:32" ht="18" customHeight="1" x14ac:dyDescent="0.15">
      <c r="A5" s="12" t="s">
        <v>41</v>
      </c>
      <c r="B5" s="14"/>
      <c r="C5" s="14"/>
      <c r="D5" s="14">
        <v>11683</v>
      </c>
      <c r="E5" s="14">
        <v>11029</v>
      </c>
      <c r="F5" s="14">
        <v>10048</v>
      </c>
      <c r="G5" s="14">
        <v>13103</v>
      </c>
      <c r="H5" s="14">
        <v>13586</v>
      </c>
      <c r="I5" s="14">
        <v>17425</v>
      </c>
      <c r="J5" s="14">
        <v>17550</v>
      </c>
      <c r="K5" s="14">
        <v>18715</v>
      </c>
      <c r="L5" s="14">
        <v>37454</v>
      </c>
      <c r="M5" s="14">
        <v>19040</v>
      </c>
      <c r="N5" s="14">
        <v>18860</v>
      </c>
      <c r="O5" s="14">
        <v>19646</v>
      </c>
      <c r="P5" s="14">
        <v>18373</v>
      </c>
      <c r="Q5" s="14">
        <v>27402</v>
      </c>
      <c r="R5" s="14">
        <v>31648</v>
      </c>
      <c r="S5" s="14">
        <v>35888</v>
      </c>
      <c r="T5" s="14">
        <v>37335</v>
      </c>
      <c r="U5" s="14">
        <v>39058</v>
      </c>
      <c r="V5" s="14">
        <v>38791</v>
      </c>
      <c r="W5" s="14">
        <v>39475</v>
      </c>
      <c r="X5" s="14">
        <v>38526</v>
      </c>
      <c r="Y5" s="14">
        <v>38510</v>
      </c>
      <c r="Z5" s="14">
        <v>38904</v>
      </c>
      <c r="AA5" s="14">
        <v>45040</v>
      </c>
      <c r="AB5" s="14">
        <v>45105</v>
      </c>
      <c r="AC5" s="14">
        <v>41094</v>
      </c>
      <c r="AD5" s="14">
        <v>46370</v>
      </c>
      <c r="AE5" s="14">
        <v>46173</v>
      </c>
      <c r="AF5" s="14">
        <v>46274</v>
      </c>
    </row>
    <row r="6" spans="1:32" ht="18" customHeight="1" x14ac:dyDescent="0.15">
      <c r="A6" s="12" t="s">
        <v>42</v>
      </c>
      <c r="B6" s="15"/>
      <c r="C6" s="15"/>
      <c r="D6" s="15">
        <v>1174115</v>
      </c>
      <c r="E6" s="15">
        <v>1320422</v>
      </c>
      <c r="F6" s="15">
        <v>1425374</v>
      </c>
      <c r="G6" s="15">
        <v>1197726</v>
      </c>
      <c r="H6" s="15">
        <v>1268103</v>
      </c>
      <c r="I6" s="15">
        <v>1263857</v>
      </c>
      <c r="J6" s="15">
        <v>1444953</v>
      </c>
      <c r="K6" s="15">
        <v>1299222</v>
      </c>
      <c r="L6" s="15">
        <v>1254062</v>
      </c>
      <c r="M6" s="15">
        <v>1230265</v>
      </c>
      <c r="N6" s="15">
        <v>1218646</v>
      </c>
      <c r="O6" s="15">
        <v>1176813</v>
      </c>
      <c r="P6" s="15">
        <v>1100533</v>
      </c>
      <c r="Q6" s="15">
        <v>1055026</v>
      </c>
      <c r="R6" s="15">
        <v>1094614</v>
      </c>
      <c r="S6" s="15">
        <v>1247497</v>
      </c>
      <c r="T6" s="15">
        <v>1453416</v>
      </c>
      <c r="U6" s="15">
        <v>1503528</v>
      </c>
      <c r="V6" s="15">
        <v>1464779</v>
      </c>
      <c r="W6" s="15">
        <v>1355394</v>
      </c>
      <c r="X6" s="15">
        <v>1318756</v>
      </c>
      <c r="Y6" s="15">
        <v>1339235</v>
      </c>
      <c r="Z6" s="15">
        <v>1329707</v>
      </c>
      <c r="AA6" s="15">
        <v>1327075</v>
      </c>
      <c r="AB6" s="15">
        <v>1318517</v>
      </c>
      <c r="AC6" s="15">
        <v>1328724</v>
      </c>
      <c r="AD6" s="15">
        <v>1318250</v>
      </c>
      <c r="AE6" s="15">
        <v>1302020</v>
      </c>
      <c r="AF6" s="15">
        <v>1282610</v>
      </c>
    </row>
    <row r="7" spans="1:32" ht="18" customHeight="1" x14ac:dyDescent="0.15">
      <c r="A7" s="12" t="s">
        <v>43</v>
      </c>
      <c r="B7" s="15"/>
      <c r="C7" s="15"/>
      <c r="D7" s="15">
        <v>47934</v>
      </c>
      <c r="E7" s="15">
        <v>51840</v>
      </c>
      <c r="F7" s="15">
        <v>51806</v>
      </c>
      <c r="G7" s="15">
        <v>61202</v>
      </c>
      <c r="H7" s="15">
        <v>61814</v>
      </c>
      <c r="I7" s="15">
        <v>63737</v>
      </c>
      <c r="J7" s="15">
        <v>65338</v>
      </c>
      <c r="K7" s="15">
        <v>67619</v>
      </c>
      <c r="L7" s="15">
        <v>66453</v>
      </c>
      <c r="M7" s="15">
        <v>80248</v>
      </c>
      <c r="N7" s="15">
        <v>76242</v>
      </c>
      <c r="O7" s="15">
        <v>72999</v>
      </c>
      <c r="P7" s="15">
        <v>71531</v>
      </c>
      <c r="Q7" s="15">
        <v>72136</v>
      </c>
      <c r="R7" s="15">
        <v>77507</v>
      </c>
      <c r="S7" s="15">
        <v>79360</v>
      </c>
      <c r="T7" s="15">
        <v>75152</v>
      </c>
      <c r="U7" s="15">
        <v>74135</v>
      </c>
      <c r="V7" s="15">
        <v>69754</v>
      </c>
      <c r="W7" s="15">
        <v>73831</v>
      </c>
      <c r="X7" s="15">
        <v>76546</v>
      </c>
      <c r="Y7" s="15">
        <v>73765</v>
      </c>
      <c r="Z7" s="15">
        <v>75071</v>
      </c>
      <c r="AA7" s="15">
        <v>75010</v>
      </c>
      <c r="AB7" s="15">
        <v>73442</v>
      </c>
      <c r="AC7" s="15">
        <v>79848</v>
      </c>
      <c r="AD7" s="15">
        <v>83529</v>
      </c>
      <c r="AE7" s="15">
        <v>84068</v>
      </c>
      <c r="AF7" s="15">
        <v>79258</v>
      </c>
    </row>
    <row r="8" spans="1:32" ht="18" customHeight="1" x14ac:dyDescent="0.15">
      <c r="A8" s="12" t="s">
        <v>44</v>
      </c>
      <c r="B8" s="15"/>
      <c r="C8" s="15"/>
      <c r="D8" s="15">
        <v>672997</v>
      </c>
      <c r="E8" s="15">
        <v>424217</v>
      </c>
      <c r="F8" s="15">
        <v>399644</v>
      </c>
      <c r="G8" s="15">
        <v>352992</v>
      </c>
      <c r="H8" s="15">
        <v>351863</v>
      </c>
      <c r="I8" s="15">
        <v>343055</v>
      </c>
      <c r="J8" s="15">
        <v>303863</v>
      </c>
      <c r="K8" s="15">
        <v>257292</v>
      </c>
      <c r="L8" s="15">
        <v>316254</v>
      </c>
      <c r="M8" s="15">
        <v>287247</v>
      </c>
      <c r="N8" s="15">
        <v>331886</v>
      </c>
      <c r="O8" s="15">
        <v>328810</v>
      </c>
      <c r="P8" s="15">
        <v>319932</v>
      </c>
      <c r="Q8" s="15">
        <v>372441</v>
      </c>
      <c r="R8" s="15">
        <v>294096</v>
      </c>
      <c r="S8" s="15">
        <v>435467</v>
      </c>
      <c r="T8" s="15">
        <v>477909</v>
      </c>
      <c r="U8" s="15">
        <v>457342</v>
      </c>
      <c r="V8" s="15">
        <v>304343</v>
      </c>
      <c r="W8" s="15">
        <v>517062</v>
      </c>
      <c r="X8" s="15">
        <v>451761</v>
      </c>
      <c r="Y8" s="15">
        <v>480880</v>
      </c>
      <c r="Z8" s="15">
        <v>322504</v>
      </c>
      <c r="AA8" s="15">
        <v>347216</v>
      </c>
      <c r="AB8" s="15">
        <v>376898</v>
      </c>
      <c r="AC8" s="15">
        <v>275002</v>
      </c>
      <c r="AD8" s="15">
        <v>261039</v>
      </c>
      <c r="AE8" s="15">
        <v>336012</v>
      </c>
      <c r="AF8" s="15">
        <v>323387</v>
      </c>
    </row>
    <row r="9" spans="1:32" ht="18" customHeight="1" x14ac:dyDescent="0.15">
      <c r="A9" s="12" t="s">
        <v>45</v>
      </c>
      <c r="B9" s="14"/>
      <c r="C9" s="14"/>
      <c r="D9" s="14">
        <v>1120539</v>
      </c>
      <c r="E9" s="14">
        <v>1208279</v>
      </c>
      <c r="F9" s="14">
        <v>1380003</v>
      </c>
      <c r="G9" s="14">
        <v>1532751</v>
      </c>
      <c r="H9" s="14">
        <v>1714335</v>
      </c>
      <c r="I9" s="14">
        <v>1763030</v>
      </c>
      <c r="J9" s="14">
        <v>1773655</v>
      </c>
      <c r="K9" s="14">
        <v>1836838</v>
      </c>
      <c r="L9" s="14">
        <v>1921799</v>
      </c>
      <c r="M9" s="14">
        <v>1957676</v>
      </c>
      <c r="N9" s="14">
        <v>1974602</v>
      </c>
      <c r="O9" s="14">
        <v>1983515</v>
      </c>
      <c r="P9" s="14">
        <v>1869466</v>
      </c>
      <c r="Q9" s="14">
        <v>1854324</v>
      </c>
      <c r="R9" s="14">
        <v>1817712</v>
      </c>
      <c r="S9" s="14">
        <v>1795775</v>
      </c>
      <c r="T9" s="14">
        <v>1781124</v>
      </c>
      <c r="U9" s="14">
        <v>1797295</v>
      </c>
      <c r="V9" s="14">
        <v>1719686</v>
      </c>
      <c r="W9" s="14">
        <v>1728490</v>
      </c>
      <c r="X9" s="14">
        <v>1705041</v>
      </c>
      <c r="Y9" s="14">
        <v>1620585</v>
      </c>
      <c r="Z9" s="14">
        <v>1648701</v>
      </c>
      <c r="AA9" s="14">
        <v>1672663</v>
      </c>
      <c r="AB9" s="14">
        <v>1665271</v>
      </c>
      <c r="AC9" s="14">
        <v>1732210</v>
      </c>
      <c r="AD9" s="14">
        <v>1768366</v>
      </c>
      <c r="AE9" s="14">
        <v>1760444</v>
      </c>
      <c r="AF9" s="14">
        <v>1766521</v>
      </c>
    </row>
    <row r="10" spans="1:32" ht="18" customHeight="1" x14ac:dyDescent="0.15">
      <c r="A10" s="12" t="s">
        <v>46</v>
      </c>
      <c r="B10" s="14"/>
      <c r="C10" s="14"/>
      <c r="D10" s="14">
        <v>1120538</v>
      </c>
      <c r="E10" s="14">
        <v>1208278</v>
      </c>
      <c r="F10" s="14">
        <v>1380002</v>
      </c>
      <c r="G10" s="14">
        <v>1532750</v>
      </c>
      <c r="H10" s="14">
        <v>1714334</v>
      </c>
      <c r="I10" s="14">
        <v>1763029</v>
      </c>
      <c r="J10" s="14">
        <v>1773552</v>
      </c>
      <c r="K10" s="14">
        <v>1836424</v>
      </c>
      <c r="L10" s="14">
        <v>1921384</v>
      </c>
      <c r="M10" s="14">
        <v>1957261</v>
      </c>
      <c r="N10" s="14">
        <v>1974187</v>
      </c>
      <c r="O10" s="14">
        <v>1983159</v>
      </c>
      <c r="P10" s="14">
        <v>1869055</v>
      </c>
      <c r="Q10" s="14">
        <v>1853047</v>
      </c>
      <c r="R10" s="14">
        <v>1816422</v>
      </c>
      <c r="S10" s="14">
        <v>1718581</v>
      </c>
      <c r="T10" s="14">
        <v>1743728</v>
      </c>
      <c r="U10" s="14">
        <v>1761561</v>
      </c>
      <c r="V10" s="14">
        <v>1685027</v>
      </c>
      <c r="W10" s="14">
        <v>1678067</v>
      </c>
      <c r="X10" s="14">
        <v>1656023</v>
      </c>
      <c r="Y10" s="14">
        <v>1573004</v>
      </c>
      <c r="Z10" s="14">
        <v>1602455</v>
      </c>
      <c r="AA10" s="14">
        <v>1627738</v>
      </c>
      <c r="AB10" s="14">
        <v>1609535</v>
      </c>
      <c r="AC10" s="14">
        <v>1678032</v>
      </c>
      <c r="AD10" s="14">
        <v>1715702</v>
      </c>
      <c r="AE10" s="14">
        <v>1709252</v>
      </c>
      <c r="AF10" s="14">
        <v>1716760</v>
      </c>
    </row>
    <row r="11" spans="1:32" ht="18" customHeight="1" x14ac:dyDescent="0.15">
      <c r="A11" s="12" t="s">
        <v>47</v>
      </c>
      <c r="B11" s="14"/>
      <c r="C11" s="14"/>
      <c r="D11" s="14">
        <v>16517</v>
      </c>
      <c r="E11" s="14">
        <v>16975</v>
      </c>
      <c r="F11" s="14">
        <v>17855</v>
      </c>
      <c r="G11" s="14">
        <v>18409</v>
      </c>
      <c r="H11" s="14">
        <v>18968</v>
      </c>
      <c r="I11" s="14">
        <v>19513</v>
      </c>
      <c r="J11" s="14">
        <v>20211</v>
      </c>
      <c r="K11" s="14">
        <v>20341</v>
      </c>
      <c r="L11" s="14">
        <v>21060</v>
      </c>
      <c r="M11" s="14">
        <v>22106</v>
      </c>
      <c r="N11" s="14">
        <v>23583</v>
      </c>
      <c r="O11" s="14">
        <v>24433</v>
      </c>
      <c r="P11" s="14">
        <v>25915</v>
      </c>
      <c r="Q11" s="14">
        <v>27651</v>
      </c>
      <c r="R11" s="14">
        <v>29115</v>
      </c>
      <c r="S11" s="14">
        <v>30134</v>
      </c>
      <c r="T11" s="14">
        <v>32789</v>
      </c>
      <c r="U11" s="14">
        <v>34308</v>
      </c>
      <c r="V11" s="14">
        <v>35529</v>
      </c>
      <c r="W11" s="14">
        <v>36963</v>
      </c>
      <c r="X11" s="14">
        <v>37862</v>
      </c>
      <c r="Y11" s="14">
        <v>39015</v>
      </c>
      <c r="Z11" s="14">
        <v>40174</v>
      </c>
      <c r="AA11" s="14">
        <v>42295</v>
      </c>
      <c r="AB11" s="14">
        <v>43671</v>
      </c>
      <c r="AC11" s="14">
        <v>52210</v>
      </c>
      <c r="AD11" s="14">
        <v>54834</v>
      </c>
      <c r="AE11" s="14">
        <v>56628</v>
      </c>
      <c r="AF11" s="14">
        <v>59031</v>
      </c>
    </row>
    <row r="12" spans="1:32" ht="18" customHeight="1" x14ac:dyDescent="0.15">
      <c r="A12" s="12" t="s">
        <v>48</v>
      </c>
      <c r="B12" s="14"/>
      <c r="C12" s="14"/>
      <c r="D12" s="14">
        <v>85625</v>
      </c>
      <c r="E12" s="14">
        <v>86269</v>
      </c>
      <c r="F12" s="14">
        <v>92888</v>
      </c>
      <c r="G12" s="14">
        <v>103337</v>
      </c>
      <c r="H12" s="14">
        <v>104881</v>
      </c>
      <c r="I12" s="14">
        <v>107833</v>
      </c>
      <c r="J12" s="14">
        <v>131868</v>
      </c>
      <c r="K12" s="14">
        <v>137616</v>
      </c>
      <c r="L12" s="14">
        <v>150993</v>
      </c>
      <c r="M12" s="14">
        <v>157302</v>
      </c>
      <c r="N12" s="14">
        <v>157143</v>
      </c>
      <c r="O12" s="14">
        <v>154669</v>
      </c>
      <c r="P12" s="14">
        <v>160444</v>
      </c>
      <c r="Q12" s="14">
        <v>162370</v>
      </c>
      <c r="R12" s="14">
        <v>168580</v>
      </c>
      <c r="S12" s="14">
        <v>172044</v>
      </c>
      <c r="T12" s="14">
        <v>167577</v>
      </c>
      <c r="U12" s="14">
        <v>160928</v>
      </c>
      <c r="V12" s="14">
        <v>139363</v>
      </c>
      <c r="W12" s="14">
        <v>134997</v>
      </c>
      <c r="X12" s="14">
        <v>151061</v>
      </c>
      <c r="Y12" s="14">
        <v>150659</v>
      </c>
      <c r="Z12" s="14">
        <v>169006</v>
      </c>
      <c r="AA12" s="14">
        <v>161965</v>
      </c>
      <c r="AB12" s="14">
        <v>161673</v>
      </c>
      <c r="AC12" s="14">
        <v>160697</v>
      </c>
      <c r="AD12" s="14">
        <v>161417</v>
      </c>
      <c r="AE12" s="14">
        <v>158346</v>
      </c>
      <c r="AF12" s="14">
        <v>158831</v>
      </c>
    </row>
    <row r="13" spans="1:32" ht="18" customHeight="1" x14ac:dyDescent="0.15">
      <c r="A13" s="12" t="s">
        <v>49</v>
      </c>
      <c r="B13" s="14"/>
      <c r="C13" s="14"/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</row>
    <row r="14" spans="1:32" ht="18" customHeight="1" x14ac:dyDescent="0.15">
      <c r="A14" s="12" t="s">
        <v>50</v>
      </c>
      <c r="B14" s="14"/>
      <c r="C14" s="14"/>
      <c r="D14" s="14">
        <v>47043</v>
      </c>
      <c r="E14" s="14">
        <v>36480</v>
      </c>
      <c r="F14" s="14">
        <v>7429</v>
      </c>
      <c r="G14" s="14">
        <v>7258</v>
      </c>
      <c r="H14" s="14">
        <v>4185</v>
      </c>
      <c r="I14" s="14">
        <v>13318</v>
      </c>
      <c r="J14" s="14">
        <v>148643</v>
      </c>
      <c r="K14" s="14">
        <v>22023</v>
      </c>
      <c r="L14" s="14">
        <v>20103</v>
      </c>
      <c r="M14" s="14">
        <v>691</v>
      </c>
      <c r="N14" s="14">
        <v>657</v>
      </c>
      <c r="O14" s="14">
        <v>618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</row>
    <row r="15" spans="1:32" ht="18" customHeight="1" x14ac:dyDescent="0.15">
      <c r="A15" s="12" t="s">
        <v>51</v>
      </c>
      <c r="B15" s="14"/>
      <c r="C15" s="14"/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</row>
    <row r="16" spans="1:32" ht="18" customHeight="1" x14ac:dyDescent="0.15">
      <c r="A16" s="12" t="s">
        <v>52</v>
      </c>
      <c r="B16" s="14"/>
      <c r="C16" s="14"/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</row>
    <row r="17" spans="1:32" ht="18" customHeight="1" x14ac:dyDescent="0.15">
      <c r="A17" s="12" t="s">
        <v>53</v>
      </c>
      <c r="B17" s="15">
        <f t="shared" ref="B17:J17" si="2">SUM(B18:B21)</f>
        <v>0</v>
      </c>
      <c r="C17" s="15">
        <f t="shared" si="2"/>
        <v>0</v>
      </c>
      <c r="D17" s="15">
        <f t="shared" si="2"/>
        <v>0</v>
      </c>
      <c r="E17" s="15">
        <f t="shared" si="2"/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ref="K17:P17" si="3">SUM(K18:K21)</f>
        <v>0</v>
      </c>
      <c r="L17" s="15">
        <f t="shared" si="3"/>
        <v>0</v>
      </c>
      <c r="M17" s="15">
        <f t="shared" si="3"/>
        <v>0</v>
      </c>
      <c r="N17" s="15">
        <f t="shared" si="3"/>
        <v>0</v>
      </c>
      <c r="O17" s="15">
        <f t="shared" si="3"/>
        <v>0</v>
      </c>
      <c r="P17" s="15">
        <f t="shared" si="3"/>
        <v>0</v>
      </c>
      <c r="Q17" s="15">
        <f t="shared" ref="Q17:X17" si="4">SUM(Q18:Q21)</f>
        <v>0</v>
      </c>
      <c r="R17" s="15">
        <f t="shared" si="4"/>
        <v>0</v>
      </c>
      <c r="S17" s="15">
        <f t="shared" si="4"/>
        <v>0</v>
      </c>
      <c r="T17" s="15">
        <f t="shared" si="4"/>
        <v>0</v>
      </c>
      <c r="U17" s="15">
        <f t="shared" si="4"/>
        <v>0</v>
      </c>
      <c r="V17" s="15">
        <f t="shared" si="4"/>
        <v>0</v>
      </c>
      <c r="W17" s="15">
        <f t="shared" si="4"/>
        <v>0</v>
      </c>
      <c r="X17" s="15">
        <f t="shared" si="4"/>
        <v>0</v>
      </c>
      <c r="Y17" s="15">
        <f>SUM(Y18:Y21)</f>
        <v>0</v>
      </c>
      <c r="Z17" s="15">
        <f>SUM(Z18:Z21)</f>
        <v>0</v>
      </c>
      <c r="AA17" s="15">
        <f t="shared" ref="AA17:AB17" si="5">SUM(AA18:AA21)</f>
        <v>0</v>
      </c>
      <c r="AB17" s="15">
        <f t="shared" si="5"/>
        <v>0</v>
      </c>
      <c r="AC17" s="15">
        <f t="shared" ref="AC17:AD17" si="6">SUM(AC18:AC21)</f>
        <v>0</v>
      </c>
      <c r="AD17" s="15">
        <f t="shared" si="6"/>
        <v>0</v>
      </c>
      <c r="AE17" s="15">
        <f t="shared" ref="AE17" si="7">SUM(AE18:AE21)</f>
        <v>0</v>
      </c>
      <c r="AF17" s="15">
        <f t="shared" ref="AF17" si="8">SUM(AF18:AF21)</f>
        <v>0</v>
      </c>
    </row>
    <row r="18" spans="1:32" ht="18" customHeight="1" x14ac:dyDescent="0.15">
      <c r="A18" s="12" t="s">
        <v>54</v>
      </c>
      <c r="B18" s="15"/>
      <c r="C18" s="15"/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</row>
    <row r="19" spans="1:32" ht="18" customHeight="1" x14ac:dyDescent="0.15">
      <c r="A19" s="12" t="s">
        <v>55</v>
      </c>
      <c r="B19" s="14"/>
      <c r="C19" s="14"/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</row>
    <row r="20" spans="1:32" ht="18" customHeight="1" x14ac:dyDescent="0.15">
      <c r="A20" s="12" t="s">
        <v>56</v>
      </c>
      <c r="B20" s="14"/>
      <c r="C20" s="14"/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</row>
    <row r="21" spans="1:32" ht="18" customHeight="1" x14ac:dyDescent="0.15">
      <c r="A21" s="12" t="s">
        <v>57</v>
      </c>
      <c r="B21" s="14"/>
      <c r="C21" s="14"/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</row>
    <row r="22" spans="1:32" ht="18" customHeight="1" x14ac:dyDescent="0.15">
      <c r="A22" s="12" t="s">
        <v>58</v>
      </c>
      <c r="B22" s="15">
        <f t="shared" ref="B22:J22" si="9">+B4+B9+B11+B12+B13+B14+B15+B16+B17</f>
        <v>0</v>
      </c>
      <c r="C22" s="15">
        <f t="shared" si="9"/>
        <v>0</v>
      </c>
      <c r="D22" s="15">
        <f t="shared" si="9"/>
        <v>3176453</v>
      </c>
      <c r="E22" s="15">
        <f t="shared" si="9"/>
        <v>3155511</v>
      </c>
      <c r="F22" s="15">
        <f t="shared" si="9"/>
        <v>3385047</v>
      </c>
      <c r="G22" s="15">
        <f t="shared" si="9"/>
        <v>3286778</v>
      </c>
      <c r="H22" s="15">
        <f t="shared" si="9"/>
        <v>3537735</v>
      </c>
      <c r="I22" s="15">
        <f t="shared" si="9"/>
        <v>3591768</v>
      </c>
      <c r="J22" s="15">
        <f t="shared" si="9"/>
        <v>3906081</v>
      </c>
      <c r="K22" s="15">
        <f t="shared" ref="K22:P22" si="10">+K4+K9+K11+K12+K13+K14+K15+K16+K17</f>
        <v>3659666</v>
      </c>
      <c r="L22" s="15">
        <f t="shared" si="10"/>
        <v>3788178</v>
      </c>
      <c r="M22" s="15">
        <f t="shared" si="10"/>
        <v>3754575</v>
      </c>
      <c r="N22" s="15">
        <f t="shared" si="10"/>
        <v>3801619</v>
      </c>
      <c r="O22" s="15">
        <f t="shared" si="10"/>
        <v>3761503</v>
      </c>
      <c r="P22" s="15">
        <f t="shared" si="10"/>
        <v>3566194</v>
      </c>
      <c r="Q22" s="15">
        <f t="shared" ref="Q22:V22" si="11">+Q4+Q9+Q11+Q12+Q13+Q14+Q15+Q16+Q17</f>
        <v>3571350</v>
      </c>
      <c r="R22" s="15">
        <f t="shared" si="11"/>
        <v>3513272</v>
      </c>
      <c r="S22" s="15">
        <f t="shared" si="11"/>
        <v>3796165</v>
      </c>
      <c r="T22" s="15">
        <f t="shared" si="11"/>
        <v>4025302</v>
      </c>
      <c r="U22" s="15">
        <f t="shared" si="11"/>
        <v>4066594</v>
      </c>
      <c r="V22" s="15">
        <f t="shared" si="11"/>
        <v>3772245</v>
      </c>
      <c r="W22" s="15">
        <f>+W4+W9+W11+W12+W13+W14+W15+W16+W17</f>
        <v>3886212</v>
      </c>
      <c r="X22" s="15">
        <f>+X4+X9+X11+X12+X13+X14+X15+X16+X17</f>
        <v>3779553</v>
      </c>
      <c r="Y22" s="15">
        <f>+Y4+Y9+Y11+Y12+Y13+Y14+Y15+Y16+Y17</f>
        <v>3742649</v>
      </c>
      <c r="Z22" s="15">
        <f>+Z4+Z9+Z11+Z12+Z13+Z14+Z15+Z16+Z17</f>
        <v>3624067</v>
      </c>
      <c r="AA22" s="15">
        <f t="shared" ref="AA22:AB22" si="12">+AA4+AA9+AA11+AA12+AA13+AA14+AA15+AA16+AA17</f>
        <v>3671264</v>
      </c>
      <c r="AB22" s="15">
        <f t="shared" si="12"/>
        <v>3684577</v>
      </c>
      <c r="AC22" s="15">
        <f t="shared" ref="AC22:AD22" si="13">+AC4+AC9+AC11+AC12+AC13+AC14+AC15+AC16+AC17</f>
        <v>3669785</v>
      </c>
      <c r="AD22" s="15">
        <f t="shared" si="13"/>
        <v>3693805</v>
      </c>
      <c r="AE22" s="15">
        <f t="shared" ref="AE22" si="14">+AE4+AE9+AE11+AE12+AE13+AE14+AE15+AE16+AE17</f>
        <v>3743691</v>
      </c>
      <c r="AF22" s="15">
        <f t="shared" ref="AF22" si="15">+AF4+AF9+AF11+AF12+AF13+AF14+AF15+AF16+AF17</f>
        <v>3715912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2">
      <c r="A29" s="28" t="s">
        <v>100</v>
      </c>
      <c r="K29" s="68" t="str">
        <f>財政指標!$L$1</f>
        <v>野木町</v>
      </c>
      <c r="M29" s="68"/>
      <c r="P29" s="68"/>
      <c r="R29" s="68"/>
      <c r="S29" s="68"/>
      <c r="T29" s="68"/>
      <c r="U29" s="68" t="str">
        <f>財政指標!$L$1</f>
        <v>野木町</v>
      </c>
      <c r="W29" s="68"/>
      <c r="X29" s="68"/>
      <c r="Y29" s="68"/>
      <c r="Z29" s="68"/>
      <c r="AA29" s="68"/>
      <c r="AB29" s="68"/>
      <c r="AC29" s="68"/>
      <c r="AE29" s="68" t="str">
        <f>財政指標!$L$1</f>
        <v>野木町</v>
      </c>
    </row>
    <row r="30" spans="1:32" ht="18" customHeight="1" x14ac:dyDescent="0.15">
      <c r="K30" s="20"/>
      <c r="L30" s="20" t="s">
        <v>224</v>
      </c>
      <c r="U30" s="20"/>
      <c r="V30" s="20" t="s">
        <v>224</v>
      </c>
      <c r="AE30" s="20"/>
      <c r="AF30" s="20" t="s">
        <v>224</v>
      </c>
    </row>
    <row r="31" spans="1:32" s="75" customFormat="1" ht="18" customHeight="1" x14ac:dyDescent="0.2">
      <c r="A31" s="56"/>
      <c r="B31" s="56" t="s">
        <v>10</v>
      </c>
      <c r="C31" s="56" t="s">
        <v>9</v>
      </c>
      <c r="D31" s="56" t="s">
        <v>8</v>
      </c>
      <c r="E31" s="56" t="s">
        <v>7</v>
      </c>
      <c r="F31" s="56" t="s">
        <v>6</v>
      </c>
      <c r="G31" s="56" t="s">
        <v>5</v>
      </c>
      <c r="H31" s="56" t="s">
        <v>4</v>
      </c>
      <c r="I31" s="56" t="s">
        <v>3</v>
      </c>
      <c r="J31" s="55" t="s">
        <v>2</v>
      </c>
      <c r="K31" s="55" t="s">
        <v>82</v>
      </c>
      <c r="L31" s="56" t="s">
        <v>83</v>
      </c>
      <c r="M31" s="56" t="s">
        <v>174</v>
      </c>
      <c r="N31" s="56" t="s">
        <v>184</v>
      </c>
      <c r="O31" s="46" t="s">
        <v>185</v>
      </c>
      <c r="P31" s="46" t="s">
        <v>186</v>
      </c>
      <c r="Q31" s="46" t="s">
        <v>189</v>
      </c>
      <c r="R31" s="46" t="s">
        <v>195</v>
      </c>
      <c r="S31" s="46" t="s">
        <v>196</v>
      </c>
      <c r="T31" s="46" t="s">
        <v>203</v>
      </c>
      <c r="U31" s="46" t="s">
        <v>204</v>
      </c>
      <c r="V31" s="46" t="s">
        <v>205</v>
      </c>
      <c r="W31" s="46" t="s">
        <v>206</v>
      </c>
      <c r="X31" s="46" t="s">
        <v>207</v>
      </c>
      <c r="Y31" s="46" t="s">
        <v>211</v>
      </c>
      <c r="Z31" s="46" t="s">
        <v>210</v>
      </c>
      <c r="AA31" s="46" t="s">
        <v>213</v>
      </c>
      <c r="AB31" s="46" t="s">
        <v>214</v>
      </c>
      <c r="AC31" s="46" t="s">
        <v>215</v>
      </c>
      <c r="AD31" s="46" t="s">
        <v>218</v>
      </c>
      <c r="AE31" s="46" t="str">
        <f>AE3</f>
        <v>１８(H30)</v>
      </c>
      <c r="AF31" s="46" t="str">
        <f>AF3</f>
        <v>１９(R1)</v>
      </c>
    </row>
    <row r="32" spans="1:32" ht="18" customHeight="1" x14ac:dyDescent="0.15">
      <c r="A32" s="12" t="s">
        <v>40</v>
      </c>
      <c r="B32" s="29" t="e">
        <f>B4/B$22*100</f>
        <v>#DIV/0!</v>
      </c>
      <c r="C32" s="29" t="e">
        <f>C4/C$22*100</f>
        <v>#DIV/0!</v>
      </c>
      <c r="D32" s="29">
        <f>D4/D$22*100</f>
        <v>60.026986075348823</v>
      </c>
      <c r="E32" s="29">
        <f>E4/E$22*100</f>
        <v>57.28099189006155</v>
      </c>
      <c r="F32" s="29">
        <f>F4/F$22*100</f>
        <v>55.741382615957768</v>
      </c>
      <c r="G32" s="29">
        <f>G4/G$22*100</f>
        <v>49.441215682957598</v>
      </c>
      <c r="H32" s="29">
        <f>H4/H$22*100</f>
        <v>47.922357101365705</v>
      </c>
      <c r="I32" s="29">
        <f>I4/I$22*100</f>
        <v>46.998414151470804</v>
      </c>
      <c r="J32" s="29">
        <f>J4/J$22*100</f>
        <v>46.893651206925817</v>
      </c>
      <c r="K32" s="29">
        <f>K4/K$22*100</f>
        <v>44.890653955852798</v>
      </c>
      <c r="L32" s="29">
        <f>L4/L$22*100</f>
        <v>44.195996069878447</v>
      </c>
      <c r="M32" s="29">
        <f>M4/M$22*100</f>
        <v>43.062130867008911</v>
      </c>
      <c r="N32" s="29">
        <f>N4/N$22*100</f>
        <v>43.287715049824826</v>
      </c>
      <c r="O32" s="29">
        <f>O4/O$22*100</f>
        <v>42.490142902983195</v>
      </c>
      <c r="P32" s="29">
        <f>P4/P$22*100</f>
        <v>42.352407076003153</v>
      </c>
      <c r="Q32" s="29">
        <f>Q4/Q$22*100</f>
        <v>42.757080655774423</v>
      </c>
      <c r="R32" s="29">
        <f>R4/R$22*100</f>
        <v>42.634472935770418</v>
      </c>
      <c r="S32" s="29">
        <f>S4/S$22*100</f>
        <v>47.369173889965268</v>
      </c>
      <c r="T32" s="29">
        <f>T4/T$22*100</f>
        <v>50.774128251743598</v>
      </c>
      <c r="U32" s="29">
        <f>U4/U$22*100</f>
        <v>51.002460535770233</v>
      </c>
      <c r="V32" s="29">
        <f>V4/V$22*100</f>
        <v>49.775849659817965</v>
      </c>
      <c r="W32" s="29">
        <f>W4/W$22*100</f>
        <v>51.097624113146686</v>
      </c>
      <c r="X32" s="29">
        <f>X4/X$22*100</f>
        <v>49.889206474945581</v>
      </c>
      <c r="Y32" s="29">
        <f>Y4/Y$22*100</f>
        <v>51.631611727415525</v>
      </c>
      <c r="Z32" s="29">
        <f>Z4/Z$22*100</f>
        <v>48.73491577280442</v>
      </c>
      <c r="AA32" s="29">
        <f>AA4/AA$22*100</f>
        <v>48.875291997524556</v>
      </c>
      <c r="AB32" s="29">
        <f>AB4/AB$22*100</f>
        <v>49.231214329351779</v>
      </c>
      <c r="AC32" s="29">
        <f>AC4/AC$22*100</f>
        <v>46.996431671065196</v>
      </c>
      <c r="AD32" s="29">
        <f>AD4/AD$22*100</f>
        <v>46.271744177074858</v>
      </c>
      <c r="AE32" s="29">
        <f>AE4/AE$22*100</f>
        <v>47.233412159283446</v>
      </c>
      <c r="AF32" s="29">
        <f>AF4/AF$22*100</f>
        <v>46.597685844013533</v>
      </c>
    </row>
    <row r="33" spans="1:32" ht="18" customHeight="1" x14ac:dyDescent="0.15">
      <c r="A33" s="12" t="s">
        <v>41</v>
      </c>
      <c r="B33" s="29" t="e">
        <f>B5/B$22*100</f>
        <v>#DIV/0!</v>
      </c>
      <c r="C33" s="29" t="e">
        <f>C5/C$22*100</f>
        <v>#DIV/0!</v>
      </c>
      <c r="D33" s="29">
        <f>D5/D$22*100</f>
        <v>0.36780018467139292</v>
      </c>
      <c r="E33" s="29">
        <f>E5/E$22*100</f>
        <v>0.3495154984406646</v>
      </c>
      <c r="F33" s="29">
        <f>F5/F$22*100</f>
        <v>0.29683487408003495</v>
      </c>
      <c r="G33" s="29">
        <f>G5/G$22*100</f>
        <v>0.39865789536135388</v>
      </c>
      <c r="H33" s="29">
        <f>H5/H$22*100</f>
        <v>0.38403102550077944</v>
      </c>
      <c r="I33" s="29">
        <f>I5/I$22*100</f>
        <v>0.48513712466952208</v>
      </c>
      <c r="J33" s="29">
        <f>J5/J$22*100</f>
        <v>0.44929943849090681</v>
      </c>
      <c r="K33" s="29">
        <f>K5/K$22*100</f>
        <v>0.51138546523098005</v>
      </c>
      <c r="L33" s="29">
        <f>L5/L$22*100</f>
        <v>0.98870750001715868</v>
      </c>
      <c r="M33" s="29">
        <f>M5/M$22*100</f>
        <v>0.50711465345611695</v>
      </c>
      <c r="N33" s="29">
        <f>N5/N$22*100</f>
        <v>0.49610442287877876</v>
      </c>
      <c r="O33" s="29">
        <f>O5/O$22*100</f>
        <v>0.52229122241827264</v>
      </c>
      <c r="P33" s="29">
        <f>P5/P$22*100</f>
        <v>0.51519911704186594</v>
      </c>
      <c r="Q33" s="29">
        <f>Q5/Q$22*100</f>
        <v>0.76727288000336002</v>
      </c>
      <c r="R33" s="29">
        <f>R5/R$22*100</f>
        <v>0.90081268970919426</v>
      </c>
      <c r="S33" s="29">
        <f>S5/S$22*100</f>
        <v>0.94537513516930893</v>
      </c>
      <c r="T33" s="29">
        <f>T5/T$22*100</f>
        <v>0.92750804784336671</v>
      </c>
      <c r="U33" s="29">
        <f>U5/U$22*100</f>
        <v>0.9604597852650153</v>
      </c>
      <c r="V33" s="29">
        <f>V5/V$22*100</f>
        <v>1.0283266330792407</v>
      </c>
      <c r="W33" s="29">
        <f>W5/W$22*100</f>
        <v>1.0157706270270381</v>
      </c>
      <c r="X33" s="29">
        <f>X5/X$22*100</f>
        <v>1.0193268886558808</v>
      </c>
      <c r="Y33" s="29">
        <f>Y5/Y$22*100</f>
        <v>1.0289503504068911</v>
      </c>
      <c r="Z33" s="29">
        <f>Z5/Z$22*100</f>
        <v>1.0734900872417645</v>
      </c>
      <c r="AA33" s="29">
        <f>AA5/AA$22*100</f>
        <v>1.2268254203456901</v>
      </c>
      <c r="AB33" s="29">
        <f>AB5/AB$22*100</f>
        <v>1.2241568028026011</v>
      </c>
      <c r="AC33" s="29">
        <f>AC5/AC$22*100</f>
        <v>1.1197931213953951</v>
      </c>
      <c r="AD33" s="29">
        <f>AD5/AD$22*100</f>
        <v>1.2553450980763738</v>
      </c>
      <c r="AE33" s="29">
        <f>AE5/AE$22*100</f>
        <v>1.2333549964460206</v>
      </c>
      <c r="AF33" s="29">
        <f>AF5/AF$22*100</f>
        <v>1.245293214693997</v>
      </c>
    </row>
    <row r="34" spans="1:32" ht="18" customHeight="1" x14ac:dyDescent="0.15">
      <c r="A34" s="12" t="s">
        <v>42</v>
      </c>
      <c r="B34" s="29" t="e">
        <f>B6/B$22*100</f>
        <v>#DIV/0!</v>
      </c>
      <c r="C34" s="29" t="e">
        <f>C6/C$22*100</f>
        <v>#DIV/0!</v>
      </c>
      <c r="D34" s="29">
        <f>D6/D$22*100</f>
        <v>36.963084295596374</v>
      </c>
      <c r="E34" s="29">
        <f>E6/E$22*100</f>
        <v>41.844949993836181</v>
      </c>
      <c r="F34" s="29">
        <f>F6/F$22*100</f>
        <v>42.107953006265497</v>
      </c>
      <c r="G34" s="29">
        <f>G6/G$22*100</f>
        <v>36.440733143522323</v>
      </c>
      <c r="H34" s="29">
        <f>H6/H$22*100</f>
        <v>35.845053402812816</v>
      </c>
      <c r="I34" s="29">
        <f>I6/I$22*100</f>
        <v>35.187601203641215</v>
      </c>
      <c r="J34" s="29">
        <f>J6/J$22*100</f>
        <v>36.992397239074151</v>
      </c>
      <c r="K34" s="29">
        <f>K6/K$22*100</f>
        <v>35.501108571110038</v>
      </c>
      <c r="L34" s="29">
        <f>L6/L$22*100</f>
        <v>33.104621799714792</v>
      </c>
      <c r="M34" s="29">
        <f>M6/M$22*100</f>
        <v>32.767090815871299</v>
      </c>
      <c r="N34" s="29">
        <f>N6/N$22*100</f>
        <v>32.055974046846877</v>
      </c>
      <c r="O34" s="29">
        <f>O6/O$22*100</f>
        <v>31.285712120926128</v>
      </c>
      <c r="P34" s="29">
        <f>P6/P$22*100</f>
        <v>30.860155112144767</v>
      </c>
      <c r="Q34" s="29">
        <f>Q6/Q$22*100</f>
        <v>29.541377910314026</v>
      </c>
      <c r="R34" s="29">
        <f>R6/R$22*100</f>
        <v>31.15654011417277</v>
      </c>
      <c r="S34" s="29">
        <f>S6/S$22*100</f>
        <v>32.862033130804377</v>
      </c>
      <c r="T34" s="29">
        <f>T6/T$22*100</f>
        <v>36.107005138993301</v>
      </c>
      <c r="U34" s="29">
        <f>U6/U$22*100</f>
        <v>36.972660659018338</v>
      </c>
      <c r="V34" s="29">
        <f>V6/V$22*100</f>
        <v>38.830431215363795</v>
      </c>
      <c r="W34" s="29">
        <f>W6/W$22*100</f>
        <v>34.876995902436612</v>
      </c>
      <c r="X34" s="29">
        <f>X6/X$22*100</f>
        <v>34.891850967561503</v>
      </c>
      <c r="Y34" s="29">
        <f>Y6/Y$22*100</f>
        <v>35.783077707794661</v>
      </c>
      <c r="Z34" s="29">
        <f>Z6/Z$22*100</f>
        <v>36.691015922167004</v>
      </c>
      <c r="AA34" s="29">
        <f>AA6/AA$22*100</f>
        <v>36.147631987239272</v>
      </c>
      <c r="AB34" s="29">
        <f>AB6/AB$22*100</f>
        <v>35.784759010328735</v>
      </c>
      <c r="AC34" s="29">
        <f>AC6/AC$22*100</f>
        <v>36.207134750400911</v>
      </c>
      <c r="AD34" s="29">
        <f>AD6/AD$22*100</f>
        <v>35.688131885684278</v>
      </c>
      <c r="AE34" s="29">
        <f>AE6/AE$22*100</f>
        <v>34.779045599650182</v>
      </c>
      <c r="AF34" s="29">
        <f>AF6/AF$22*100</f>
        <v>34.516694690294067</v>
      </c>
    </row>
    <row r="35" spans="1:32" ht="18" customHeight="1" x14ac:dyDescent="0.15">
      <c r="A35" s="12" t="s">
        <v>43</v>
      </c>
      <c r="B35" s="29" t="e">
        <f>B7/B$22*100</f>
        <v>#DIV/0!</v>
      </c>
      <c r="C35" s="29" t="e">
        <f>C7/C$22*100</f>
        <v>#DIV/0!</v>
      </c>
      <c r="D35" s="29">
        <f>D7/D$22*100</f>
        <v>1.5090416889530556</v>
      </c>
      <c r="E35" s="29">
        <f>E7/E$22*100</f>
        <v>1.6428400978478603</v>
      </c>
      <c r="F35" s="29">
        <f>F7/F$22*100</f>
        <v>1.5304366527259443</v>
      </c>
      <c r="G35" s="29">
        <f>G7/G$22*100</f>
        <v>1.8620667413497352</v>
      </c>
      <c r="H35" s="29">
        <f>H7/H$22*100</f>
        <v>1.7472761526796099</v>
      </c>
      <c r="I35" s="29">
        <f>I7/I$22*100</f>
        <v>1.7745299807782684</v>
      </c>
      <c r="J35" s="29">
        <f>J7/J$22*100</f>
        <v>1.672725168781702</v>
      </c>
      <c r="K35" s="29">
        <f>K7/K$22*100</f>
        <v>1.8476822748305446</v>
      </c>
      <c r="L35" s="29">
        <f>L7/L$22*100</f>
        <v>1.7542206306039472</v>
      </c>
      <c r="M35" s="29">
        <f>M7/M$22*100</f>
        <v>2.1373391129488688</v>
      </c>
      <c r="N35" s="29">
        <f>N7/N$22*100</f>
        <v>2.0055139665495147</v>
      </c>
      <c r="O35" s="29">
        <f>O7/O$22*100</f>
        <v>1.9406870072946905</v>
      </c>
      <c r="P35" s="29">
        <f>P7/P$22*100</f>
        <v>2.0058078724825403</v>
      </c>
      <c r="Q35" s="29">
        <f>Q7/Q$22*100</f>
        <v>2.0198524367536086</v>
      </c>
      <c r="R35" s="29">
        <f>R7/R$22*100</f>
        <v>2.2061201068405749</v>
      </c>
      <c r="S35" s="29">
        <f>S7/S$22*100</f>
        <v>2.0905308383592387</v>
      </c>
      <c r="T35" s="29">
        <f>T7/T$22*100</f>
        <v>1.8669903525251024</v>
      </c>
      <c r="U35" s="29">
        <f>U7/U$22*100</f>
        <v>1.8230243786323395</v>
      </c>
      <c r="V35" s="29">
        <f>V7/V$22*100</f>
        <v>1.8491375825271157</v>
      </c>
      <c r="W35" s="29">
        <f>W7/W$22*100</f>
        <v>1.8998191555169919</v>
      </c>
      <c r="X35" s="29">
        <f>X7/X$22*100</f>
        <v>2.0252659507619022</v>
      </c>
      <c r="Y35" s="29">
        <f>Y7/Y$22*100</f>
        <v>1.9709302154703794</v>
      </c>
      <c r="Z35" s="29">
        <f>Z7/Z$22*100</f>
        <v>2.0714572881792748</v>
      </c>
      <c r="AA35" s="29">
        <f>AA7/AA$22*100</f>
        <v>2.0431655146565326</v>
      </c>
      <c r="AB35" s="29">
        <f>AB7/AB$22*100</f>
        <v>1.9932274451042822</v>
      </c>
      <c r="AC35" s="29">
        <f>AC7/AC$22*100</f>
        <v>2.1758222893166765</v>
      </c>
      <c r="AD35" s="29">
        <f>AD7/AD$22*100</f>
        <v>2.261326734898025</v>
      </c>
      <c r="AE35" s="29">
        <f>AE7/AE$22*100</f>
        <v>2.2455913161636469</v>
      </c>
      <c r="AF35" s="29">
        <f>AF7/AF$22*100</f>
        <v>2.1329353332371701</v>
      </c>
    </row>
    <row r="36" spans="1:32" ht="18" customHeight="1" x14ac:dyDescent="0.15">
      <c r="A36" s="12" t="s">
        <v>44</v>
      </c>
      <c r="B36" s="29" t="e">
        <f>B8/B$22*100</f>
        <v>#DIV/0!</v>
      </c>
      <c r="C36" s="29" t="e">
        <f>C8/C$22*100</f>
        <v>#DIV/0!</v>
      </c>
      <c r="D36" s="29">
        <f>D8/D$22*100</f>
        <v>21.187059906127999</v>
      </c>
      <c r="E36" s="29">
        <f>E8/E$22*100</f>
        <v>13.443686299936841</v>
      </c>
      <c r="F36" s="29">
        <f>F8/F$22*100</f>
        <v>11.806158082886293</v>
      </c>
      <c r="G36" s="29">
        <f>G8/G$22*100</f>
        <v>10.739757902724188</v>
      </c>
      <c r="H36" s="29">
        <f>H8/H$22*100</f>
        <v>9.945996520372498</v>
      </c>
      <c r="I36" s="29">
        <f>I8/I$22*100</f>
        <v>9.5511458423818016</v>
      </c>
      <c r="J36" s="29">
        <f>J8/J$22*100</f>
        <v>7.7792293605790555</v>
      </c>
      <c r="K36" s="29">
        <f>K8/K$22*100</f>
        <v>7.0304776446812367</v>
      </c>
      <c r="L36" s="29">
        <f>L8/L$22*100</f>
        <v>8.3484461395425456</v>
      </c>
      <c r="M36" s="29">
        <f>M8/M$22*100</f>
        <v>7.6505862847326256</v>
      </c>
      <c r="N36" s="29">
        <f>N8/N$22*100</f>
        <v>8.7301226135496481</v>
      </c>
      <c r="O36" s="29">
        <f>O8/O$22*100</f>
        <v>8.7414525523441036</v>
      </c>
      <c r="P36" s="29">
        <f>P8/P$22*100</f>
        <v>8.9712449743339828</v>
      </c>
      <c r="Q36" s="29">
        <f>Q8/Q$22*100</f>
        <v>10.428577428703431</v>
      </c>
      <c r="R36" s="29">
        <f>R8/R$22*100</f>
        <v>8.3710000250478753</v>
      </c>
      <c r="S36" s="29">
        <f>S8/S$22*100</f>
        <v>11.471234785632342</v>
      </c>
      <c r="T36" s="29">
        <f>T8/T$22*100</f>
        <v>11.872624712381828</v>
      </c>
      <c r="U36" s="29">
        <f>U8/U$22*100</f>
        <v>11.246315712854543</v>
      </c>
      <c r="V36" s="29">
        <f>V8/V$22*100</f>
        <v>8.0679542288478086</v>
      </c>
      <c r="W36" s="29">
        <f>W8/W$22*100</f>
        <v>13.305038428166039</v>
      </c>
      <c r="X36" s="29">
        <f>X8/X$22*100</f>
        <v>11.95276266796629</v>
      </c>
      <c r="Y36" s="29">
        <f>Y8/Y$22*100</f>
        <v>12.848653453743591</v>
      </c>
      <c r="Z36" s="29">
        <f>Z8/Z$22*100</f>
        <v>8.8989524752163796</v>
      </c>
      <c r="AA36" s="29">
        <f>AA8/AA$22*100</f>
        <v>9.4576690752830643</v>
      </c>
      <c r="AB36" s="29">
        <f>AB8/AB$22*100</f>
        <v>10.22907107111617</v>
      </c>
      <c r="AC36" s="29">
        <f>AC8/AC$22*100</f>
        <v>7.4936815099522187</v>
      </c>
      <c r="AD36" s="29">
        <f>AD8/AD$22*100</f>
        <v>7.0669404584161866</v>
      </c>
      <c r="AE36" s="29">
        <f>AE8/AE$22*100</f>
        <v>8.9754202470235924</v>
      </c>
      <c r="AF36" s="29">
        <f>AF8/AF$22*100</f>
        <v>8.7027626057882959</v>
      </c>
    </row>
    <row r="37" spans="1:32" ht="18" customHeight="1" x14ac:dyDescent="0.15">
      <c r="A37" s="12" t="s">
        <v>45</v>
      </c>
      <c r="B37" s="29" t="e">
        <f>B9/B$22*100</f>
        <v>#DIV/0!</v>
      </c>
      <c r="C37" s="29" t="e">
        <f>C9/C$22*100</f>
        <v>#DIV/0!</v>
      </c>
      <c r="D37" s="29">
        <f>D9/D$22*100</f>
        <v>35.276423104639044</v>
      </c>
      <c r="E37" s="29">
        <f>E9/E$22*100</f>
        <v>38.291072349296201</v>
      </c>
      <c r="F37" s="29">
        <f>F9/F$22*100</f>
        <v>40.767617111372459</v>
      </c>
      <c r="G37" s="29">
        <f>G9/G$22*100</f>
        <v>46.633846277418186</v>
      </c>
      <c r="H37" s="29">
        <f>H9/H$22*100</f>
        <v>48.458547630051427</v>
      </c>
      <c r="I37" s="29">
        <f>I9/I$22*100</f>
        <v>49.085297268643188</v>
      </c>
      <c r="J37" s="29">
        <f>J9/J$22*100</f>
        <v>45.407532511486579</v>
      </c>
      <c r="K37" s="29">
        <f>K9/K$22*100</f>
        <v>50.191410910175961</v>
      </c>
      <c r="L37" s="29">
        <f>L9/L$22*100</f>
        <v>50.731486218440637</v>
      </c>
      <c r="M37" s="29">
        <f>M9/M$22*100</f>
        <v>52.141081214251948</v>
      </c>
      <c r="N37" s="29">
        <f>N9/N$22*100</f>
        <v>51.941080892114641</v>
      </c>
      <c r="O37" s="29">
        <f>O9/O$22*100</f>
        <v>52.731979743203716</v>
      </c>
      <c r="P37" s="29">
        <f>P9/P$22*100</f>
        <v>52.421881703575302</v>
      </c>
      <c r="Q37" s="29">
        <f>Q9/Q$22*100</f>
        <v>51.922214288714351</v>
      </c>
      <c r="R37" s="29">
        <f>R9/R$22*100</f>
        <v>51.73843642052195</v>
      </c>
      <c r="S37" s="29">
        <f>S9/S$22*100</f>
        <v>47.304977523368983</v>
      </c>
      <c r="T37" s="29">
        <f>T9/T$22*100</f>
        <v>44.248207960545571</v>
      </c>
      <c r="U37" s="29">
        <f>U9/U$22*100</f>
        <v>44.196568430485065</v>
      </c>
      <c r="V37" s="29">
        <f>V9/V$22*100</f>
        <v>45.587866111559563</v>
      </c>
      <c r="W37" s="29">
        <f>W9/W$22*100</f>
        <v>44.477501484736294</v>
      </c>
      <c r="X37" s="29">
        <f>X9/X$22*100</f>
        <v>45.112239463238112</v>
      </c>
      <c r="Y37" s="29">
        <f>Y9/Y$22*100</f>
        <v>43.30048048855236</v>
      </c>
      <c r="Z37" s="29">
        <f>Z9/Z$22*100</f>
        <v>45.493115883343215</v>
      </c>
      <c r="AA37" s="29">
        <f>AA9/AA$22*100</f>
        <v>45.560956662337546</v>
      </c>
      <c r="AB37" s="29">
        <f>AB9/AB$22*100</f>
        <v>45.195717174590186</v>
      </c>
      <c r="AC37" s="29">
        <f>AC9/AC$22*100</f>
        <v>47.20194779803176</v>
      </c>
      <c r="AD37" s="29">
        <f>AD9/AD$22*100</f>
        <v>47.873831997087009</v>
      </c>
      <c r="AE37" s="29">
        <f>AE9/AE$22*100</f>
        <v>47.024286993771653</v>
      </c>
      <c r="AF37" s="29">
        <f>AF9/AF$22*100</f>
        <v>47.539365840741112</v>
      </c>
    </row>
    <row r="38" spans="1:32" ht="18" customHeight="1" x14ac:dyDescent="0.15">
      <c r="A38" s="12" t="s">
        <v>46</v>
      </c>
      <c r="B38" s="29" t="e">
        <f>B10/B$22*100</f>
        <v>#DIV/0!</v>
      </c>
      <c r="C38" s="29" t="e">
        <f>C10/C$22*100</f>
        <v>#DIV/0!</v>
      </c>
      <c r="D38" s="29">
        <f>D10/D$22*100</f>
        <v>35.276391622983247</v>
      </c>
      <c r="E38" s="29">
        <f>E10/E$22*100</f>
        <v>38.291040658707892</v>
      </c>
      <c r="F38" s="29">
        <f>F10/F$22*100</f>
        <v>40.767587569685148</v>
      </c>
      <c r="G38" s="29">
        <f>G10/G$22*100</f>
        <v>46.63381585248532</v>
      </c>
      <c r="H38" s="29">
        <f>H10/H$22*100</f>
        <v>48.458519363377981</v>
      </c>
      <c r="I38" s="29">
        <f>I10/I$22*100</f>
        <v>49.085269427201311</v>
      </c>
      <c r="J38" s="29">
        <f>J10/J$22*100</f>
        <v>45.404895597403126</v>
      </c>
      <c r="K38" s="29">
        <f>K10/K$22*100</f>
        <v>50.180098402422516</v>
      </c>
      <c r="L38" s="29">
        <f>L10/L$22*100</f>
        <v>50.720531083808631</v>
      </c>
      <c r="M38" s="29">
        <f>M10/M$22*100</f>
        <v>52.13002803246706</v>
      </c>
      <c r="N38" s="29">
        <f>N10/N$22*100</f>
        <v>51.930164490444731</v>
      </c>
      <c r="O38" s="29">
        <f>O10/O$22*100</f>
        <v>52.722515441300985</v>
      </c>
      <c r="P38" s="29">
        <f>P10/P$22*100</f>
        <v>52.410356811771877</v>
      </c>
      <c r="Q38" s="29">
        <f>Q10/Q$22*100</f>
        <v>51.886457502065042</v>
      </c>
      <c r="R38" s="29">
        <f>R10/R$22*100</f>
        <v>51.701718511974029</v>
      </c>
      <c r="S38" s="29">
        <f>S10/S$22*100</f>
        <v>45.271504268123223</v>
      </c>
      <c r="T38" s="29">
        <f>T10/T$22*100</f>
        <v>43.319184498455023</v>
      </c>
      <c r="U38" s="29">
        <f>U10/U$22*100</f>
        <v>43.317847810723173</v>
      </c>
      <c r="V38" s="29">
        <f>V10/V$22*100</f>
        <v>44.669076372292892</v>
      </c>
      <c r="W38" s="29">
        <f>W10/W$22*100</f>
        <v>43.180016941947585</v>
      </c>
      <c r="X38" s="29">
        <f>X10/X$22*100</f>
        <v>43.815313609836934</v>
      </c>
      <c r="Y38" s="29">
        <f>Y10/Y$22*100</f>
        <v>42.029161698037939</v>
      </c>
      <c r="Z38" s="29">
        <f>Z10/Z$22*100</f>
        <v>44.217035722573563</v>
      </c>
      <c r="AA38" s="29">
        <f>AA10/AA$22*100</f>
        <v>44.337263678122845</v>
      </c>
      <c r="AB38" s="29">
        <f>AB10/AB$22*100</f>
        <v>43.683033357696146</v>
      </c>
      <c r="AC38" s="29">
        <f>AC10/AC$22*100</f>
        <v>45.725621528236665</v>
      </c>
      <c r="AD38" s="29">
        <f>AD10/AD$22*100</f>
        <v>46.448093497084983</v>
      </c>
      <c r="AE38" s="29">
        <f>AE10/AE$22*100</f>
        <v>45.656866445441139</v>
      </c>
      <c r="AF38" s="29">
        <f>AF10/AF$22*100</f>
        <v>46.200232944160142</v>
      </c>
    </row>
    <row r="39" spans="1:32" ht="18" customHeight="1" x14ac:dyDescent="0.15">
      <c r="A39" s="12" t="s">
        <v>47</v>
      </c>
      <c r="B39" s="29" t="e">
        <f>B11/B$22*100</f>
        <v>#DIV/0!</v>
      </c>
      <c r="C39" s="29" t="e">
        <f>C11/C$22*100</f>
        <v>#DIV/0!</v>
      </c>
      <c r="D39" s="29">
        <f>D11/D$22*100</f>
        <v>0.51998250879203944</v>
      </c>
      <c r="E39" s="29">
        <f>E11/E$22*100</f>
        <v>0.53794773651557548</v>
      </c>
      <c r="F39" s="29">
        <f>F11/F$22*100</f>
        <v>0.52746682690077862</v>
      </c>
      <c r="G39" s="29">
        <f>G11/G$22*100</f>
        <v>0.56009258915570204</v>
      </c>
      <c r="H39" s="29">
        <f>H11/H$22*100</f>
        <v>0.53616226201227624</v>
      </c>
      <c r="I39" s="29">
        <f>I11/I$22*100</f>
        <v>0.54327005530424011</v>
      </c>
      <c r="J39" s="29">
        <f>J11/J$22*100</f>
        <v>0.51742398583132299</v>
      </c>
      <c r="K39" s="29">
        <f>K11/K$22*100</f>
        <v>0.55581574930608424</v>
      </c>
      <c r="L39" s="29">
        <f>L11/L$22*100</f>
        <v>0.55594008518079141</v>
      </c>
      <c r="M39" s="29">
        <f>M11/M$22*100</f>
        <v>0.58877502779941804</v>
      </c>
      <c r="N39" s="29">
        <f>N11/N$22*100</f>
        <v>0.62034096525717064</v>
      </c>
      <c r="O39" s="29">
        <f>O11/O$22*100</f>
        <v>0.64955418086865813</v>
      </c>
      <c r="P39" s="29">
        <f>P11/P$22*100</f>
        <v>0.72668508779948593</v>
      </c>
      <c r="Q39" s="29">
        <f>Q11/Q$22*100</f>
        <v>0.77424503339073458</v>
      </c>
      <c r="R39" s="29">
        <f>R11/R$22*100</f>
        <v>0.82871465687826051</v>
      </c>
      <c r="S39" s="29">
        <f>S11/S$22*100</f>
        <v>0.79380111243847407</v>
      </c>
      <c r="T39" s="29">
        <f>T11/T$22*100</f>
        <v>0.81457242214372994</v>
      </c>
      <c r="U39" s="29">
        <f>U11/U$22*100</f>
        <v>0.84365441939864183</v>
      </c>
      <c r="V39" s="29">
        <f>V11/V$22*100</f>
        <v>0.94185292842856172</v>
      </c>
      <c r="W39" s="29">
        <f>W11/W$22*100</f>
        <v>0.95113184767068804</v>
      </c>
      <c r="X39" s="29">
        <f>X11/X$22*100</f>
        <v>1.001758673578595</v>
      </c>
      <c r="Y39" s="29">
        <f>Y11/Y$22*100</f>
        <v>1.0424434671805987</v>
      </c>
      <c r="Z39" s="29">
        <f>Z11/Z$22*100</f>
        <v>1.1085335894728214</v>
      </c>
      <c r="AA39" s="29">
        <f>AA11/AA$22*100</f>
        <v>1.1520555318277301</v>
      </c>
      <c r="AB39" s="29">
        <f>AB11/AB$22*100</f>
        <v>1.1852378169868618</v>
      </c>
      <c r="AC39" s="29">
        <f>AC11/AC$22*100</f>
        <v>1.4226991499502013</v>
      </c>
      <c r="AD39" s="29">
        <f>AD11/AD$22*100</f>
        <v>1.484485510198833</v>
      </c>
      <c r="AE39" s="29">
        <f>AE11/AE$22*100</f>
        <v>1.5126248400308679</v>
      </c>
      <c r="AF39" s="29">
        <f>AF11/AF$22*100</f>
        <v>1.5886005911873047</v>
      </c>
    </row>
    <row r="40" spans="1:32" ht="18" customHeight="1" x14ac:dyDescent="0.15">
      <c r="A40" s="12" t="s">
        <v>48</v>
      </c>
      <c r="B40" s="29" t="e">
        <f>B12/B$22*100</f>
        <v>#DIV/0!</v>
      </c>
      <c r="C40" s="29" t="e">
        <f>C12/C$22*100</f>
        <v>#DIV/0!</v>
      </c>
      <c r="D40" s="29">
        <f>D12/D$22*100</f>
        <v>2.6956167775817872</v>
      </c>
      <c r="E40" s="29">
        <f>E12/E$22*100</f>
        <v>2.7339153626781845</v>
      </c>
      <c r="F40" s="29">
        <f>F12/F$22*100</f>
        <v>2.7440682507510235</v>
      </c>
      <c r="G40" s="29">
        <f>G12/G$22*100</f>
        <v>3.1440212877170288</v>
      </c>
      <c r="H40" s="29">
        <f>H12/H$22*100</f>
        <v>2.9646369781795414</v>
      </c>
      <c r="I40" s="29">
        <f>I12/I$22*100</f>
        <v>3.0022262016923142</v>
      </c>
      <c r="J40" s="29">
        <f>J12/J$22*100</f>
        <v>3.3759668578301372</v>
      </c>
      <c r="K40" s="29">
        <f>K12/K$22*100</f>
        <v>3.7603431569984802</v>
      </c>
      <c r="L40" s="29">
        <f>L12/L$22*100</f>
        <v>3.9859003457598878</v>
      </c>
      <c r="M40" s="29">
        <f>M12/M$22*100</f>
        <v>4.1896086774135552</v>
      </c>
      <c r="N40" s="29">
        <f>N12/N$22*100</f>
        <v>4.1335809822078433</v>
      </c>
      <c r="O40" s="29">
        <f>O12/O$22*100</f>
        <v>4.1118935702031871</v>
      </c>
      <c r="P40" s="29">
        <f>P12/P$22*100</f>
        <v>4.4990261326220615</v>
      </c>
      <c r="Q40" s="29">
        <f>Q12/Q$22*100</f>
        <v>4.5464600221204865</v>
      </c>
      <c r="R40" s="29">
        <f>R12/R$22*100</f>
        <v>4.7983759868293712</v>
      </c>
      <c r="S40" s="29">
        <f>S12/S$22*100</f>
        <v>4.5320474742272792</v>
      </c>
      <c r="T40" s="29">
        <f>T12/T$22*100</f>
        <v>4.1630913655671051</v>
      </c>
      <c r="U40" s="29">
        <f>U12/U$22*100</f>
        <v>3.9573166143460599</v>
      </c>
      <c r="V40" s="29">
        <f>V12/V$22*100</f>
        <v>3.6944313001939162</v>
      </c>
      <c r="W40" s="29">
        <f>W12/W$22*100</f>
        <v>3.4737425544463352</v>
      </c>
      <c r="X40" s="29">
        <f>X12/X$22*100</f>
        <v>3.9967953882377096</v>
      </c>
      <c r="Y40" s="29">
        <f>Y12/Y$22*100</f>
        <v>4.0254643168515134</v>
      </c>
      <c r="Z40" s="29">
        <f>Z12/Z$22*100</f>
        <v>4.6634347543795407</v>
      </c>
      <c r="AA40" s="29">
        <f>AA12/AA$22*100</f>
        <v>4.4116958083101618</v>
      </c>
      <c r="AB40" s="29">
        <f>AB12/AB$22*100</f>
        <v>4.3878306790711665</v>
      </c>
      <c r="AC40" s="29">
        <f>AC12/AC$22*100</f>
        <v>4.3789213809528356</v>
      </c>
      <c r="AD40" s="29">
        <f>AD12/AD$22*100</f>
        <v>4.3699383156392937</v>
      </c>
      <c r="AE40" s="29">
        <f>AE12/AE$22*100</f>
        <v>4.2296760069140324</v>
      </c>
      <c r="AF40" s="29">
        <f>AF12/AF$22*100</f>
        <v>4.2743477240580505</v>
      </c>
    </row>
    <row r="41" spans="1:32" ht="18" customHeight="1" x14ac:dyDescent="0.15">
      <c r="A41" s="12" t="s">
        <v>49</v>
      </c>
      <c r="B41" s="29" t="e">
        <f>B13/B$22*100</f>
        <v>#DIV/0!</v>
      </c>
      <c r="C41" s="29" t="e">
        <f>C13/C$22*100</f>
        <v>#DIV/0!</v>
      </c>
      <c r="D41" s="29">
        <f>D13/D$22*100</f>
        <v>0</v>
      </c>
      <c r="E41" s="29">
        <f>E13/E$22*100</f>
        <v>0</v>
      </c>
      <c r="F41" s="29">
        <f>F13/F$22*100</f>
        <v>0</v>
      </c>
      <c r="G41" s="29">
        <f>G13/G$22*100</f>
        <v>0</v>
      </c>
      <c r="H41" s="29">
        <f>H13/H$22*100</f>
        <v>0</v>
      </c>
      <c r="I41" s="29">
        <f>I13/I$22*100</f>
        <v>0</v>
      </c>
      <c r="J41" s="29">
        <f>J13/J$22*100</f>
        <v>0</v>
      </c>
      <c r="K41" s="29">
        <f>K13/K$22*100</f>
        <v>0</v>
      </c>
      <c r="L41" s="29">
        <f>L13/L$22*100</f>
        <v>0</v>
      </c>
      <c r="M41" s="29">
        <f>M13/M$22*100</f>
        <v>0</v>
      </c>
      <c r="N41" s="29">
        <f>N13/N$22*100</f>
        <v>0</v>
      </c>
      <c r="O41" s="29">
        <f>O13/O$22*100</f>
        <v>0</v>
      </c>
      <c r="P41" s="29">
        <f>P13/P$22*100</f>
        <v>0</v>
      </c>
      <c r="Q41" s="29">
        <f>Q13/Q$22*100</f>
        <v>0</v>
      </c>
      <c r="R41" s="29">
        <f>R13/R$22*100</f>
        <v>0</v>
      </c>
      <c r="S41" s="29">
        <f>S13/S$22*100</f>
        <v>0</v>
      </c>
      <c r="T41" s="29">
        <f>T13/T$22*100</f>
        <v>0</v>
      </c>
      <c r="U41" s="29">
        <f>U13/U$22*100</f>
        <v>0</v>
      </c>
      <c r="V41" s="29">
        <f>V13/V$22*100</f>
        <v>0</v>
      </c>
      <c r="W41" s="29">
        <f>W13/W$22*100</f>
        <v>0</v>
      </c>
      <c r="X41" s="29">
        <f>X13/X$22*100</f>
        <v>0</v>
      </c>
      <c r="Y41" s="29">
        <f>Y13/Y$22*100</f>
        <v>0</v>
      </c>
      <c r="Z41" s="29">
        <f>Z13/Z$22*100</f>
        <v>0</v>
      </c>
      <c r="AA41" s="29">
        <f>AA13/AA$22*100</f>
        <v>0</v>
      </c>
      <c r="AB41" s="29">
        <f>AB13/AB$22*100</f>
        <v>0</v>
      </c>
      <c r="AC41" s="29">
        <f>AC13/AC$22*100</f>
        <v>0</v>
      </c>
      <c r="AD41" s="29">
        <f>AD13/AD$22*100</f>
        <v>0</v>
      </c>
      <c r="AE41" s="29">
        <f>AE13/AE$22*100</f>
        <v>0</v>
      </c>
      <c r="AF41" s="29">
        <f>AF13/AF$22*100</f>
        <v>0</v>
      </c>
    </row>
    <row r="42" spans="1:32" ht="18" customHeight="1" x14ac:dyDescent="0.15">
      <c r="A42" s="12" t="s">
        <v>50</v>
      </c>
      <c r="B42" s="29" t="e">
        <f>B14/B$22*100</f>
        <v>#DIV/0!</v>
      </c>
      <c r="C42" s="29" t="e">
        <f>C14/C$22*100</f>
        <v>#DIV/0!</v>
      </c>
      <c r="D42" s="29">
        <f>D14/D$22*100</f>
        <v>1.4809915336383068</v>
      </c>
      <c r="E42" s="29">
        <f>E14/E$22*100</f>
        <v>1.1560726614484944</v>
      </c>
      <c r="F42" s="29">
        <f>F14/F$22*100</f>
        <v>0.21946519501797168</v>
      </c>
      <c r="G42" s="29">
        <f>G14/G$22*100</f>
        <v>0.22082416275148486</v>
      </c>
      <c r="H42" s="29">
        <f>H14/H$22*100</f>
        <v>0.1182960283910468</v>
      </c>
      <c r="I42" s="29">
        <f>I14/I$22*100</f>
        <v>0.37079232288945169</v>
      </c>
      <c r="J42" s="29">
        <f>J14/J$22*100</f>
        <v>3.8054254379261465</v>
      </c>
      <c r="K42" s="29">
        <f>K14/K$22*100</f>
        <v>0.60177622766667771</v>
      </c>
      <c r="L42" s="29">
        <f>L14/L$22*100</f>
        <v>0.53067728074023979</v>
      </c>
      <c r="M42" s="29">
        <f>M14/M$22*100</f>
        <v>1.8404213526164746E-2</v>
      </c>
      <c r="N42" s="29">
        <f>N14/N$22*100</f>
        <v>1.728211059551207E-2</v>
      </c>
      <c r="O42" s="29">
        <f>O14/O$22*100</f>
        <v>1.6429602741244657E-2</v>
      </c>
      <c r="P42" s="29">
        <f>P14/P$22*100</f>
        <v>0</v>
      </c>
      <c r="Q42" s="29">
        <f>Q14/Q$22*100</f>
        <v>0</v>
      </c>
      <c r="R42" s="29">
        <f>R14/R$22*100</f>
        <v>0</v>
      </c>
      <c r="S42" s="29">
        <f>S14/S$22*100</f>
        <v>0</v>
      </c>
      <c r="T42" s="29">
        <f>T14/T$22*100</f>
        <v>0</v>
      </c>
      <c r="U42" s="29">
        <f>U14/U$22*100</f>
        <v>0</v>
      </c>
      <c r="V42" s="29">
        <f>V14/V$22*100</f>
        <v>0</v>
      </c>
      <c r="W42" s="29">
        <f>W14/W$22*100</f>
        <v>0</v>
      </c>
      <c r="X42" s="29">
        <f>X14/X$22*100</f>
        <v>0</v>
      </c>
      <c r="Y42" s="29">
        <f>Y14/Y$22*100</f>
        <v>0</v>
      </c>
      <c r="Z42" s="29">
        <f>Z14/Z$22*100</f>
        <v>0</v>
      </c>
      <c r="AA42" s="29">
        <f>AA14/AA$22*100</f>
        <v>0</v>
      </c>
      <c r="AB42" s="29">
        <f>AB14/AB$22*100</f>
        <v>0</v>
      </c>
      <c r="AC42" s="29">
        <f>AC14/AC$22*100</f>
        <v>0</v>
      </c>
      <c r="AD42" s="29">
        <f>AD14/AD$22*100</f>
        <v>0</v>
      </c>
      <c r="AE42" s="29">
        <f>AE14/AE$22*100</f>
        <v>0</v>
      </c>
      <c r="AF42" s="29">
        <f>AF14/AF$22*100</f>
        <v>0</v>
      </c>
    </row>
    <row r="43" spans="1:32" ht="18" customHeight="1" x14ac:dyDescent="0.15">
      <c r="A43" s="12" t="s">
        <v>51</v>
      </c>
      <c r="B43" s="29" t="e">
        <f>B15/B$22*100</f>
        <v>#DIV/0!</v>
      </c>
      <c r="C43" s="29" t="e">
        <f>C15/C$22*100</f>
        <v>#DIV/0!</v>
      </c>
      <c r="D43" s="29">
        <f>D15/D$22*100</f>
        <v>0</v>
      </c>
      <c r="E43" s="29">
        <f>E15/E$22*100</f>
        <v>0</v>
      </c>
      <c r="F43" s="29">
        <f>F15/F$22*100</f>
        <v>0</v>
      </c>
      <c r="G43" s="29">
        <f>G15/G$22*100</f>
        <v>0</v>
      </c>
      <c r="H43" s="29">
        <f>H15/H$22*100</f>
        <v>0</v>
      </c>
      <c r="I43" s="29">
        <f>I15/I$22*100</f>
        <v>0</v>
      </c>
      <c r="J43" s="29">
        <f>J15/J$22*100</f>
        <v>0</v>
      </c>
      <c r="K43" s="29">
        <f>K15/K$22*100</f>
        <v>0</v>
      </c>
      <c r="L43" s="29">
        <f>L15/L$22*100</f>
        <v>0</v>
      </c>
      <c r="M43" s="29">
        <f>M15/M$22*100</f>
        <v>0</v>
      </c>
      <c r="N43" s="29">
        <f>N15/N$22*100</f>
        <v>0</v>
      </c>
      <c r="O43" s="29">
        <f>O15/O$22*100</f>
        <v>0</v>
      </c>
      <c r="P43" s="29">
        <f>P15/P$22*100</f>
        <v>0</v>
      </c>
      <c r="Q43" s="29">
        <f>Q15/Q$22*100</f>
        <v>0</v>
      </c>
      <c r="R43" s="29">
        <f>R15/R$22*100</f>
        <v>0</v>
      </c>
      <c r="S43" s="29">
        <f>S15/S$22*100</f>
        <v>0</v>
      </c>
      <c r="T43" s="29">
        <f>T15/T$22*100</f>
        <v>0</v>
      </c>
      <c r="U43" s="29">
        <f>U15/U$22*100</f>
        <v>0</v>
      </c>
      <c r="V43" s="29">
        <f>V15/V$22*100</f>
        <v>0</v>
      </c>
      <c r="W43" s="29">
        <f>W15/W$22*100</f>
        <v>0</v>
      </c>
      <c r="X43" s="29">
        <f>X15/X$22*100</f>
        <v>0</v>
      </c>
      <c r="Y43" s="29">
        <f>Y15/Y$22*100</f>
        <v>0</v>
      </c>
      <c r="Z43" s="29">
        <f>Z15/Z$22*100</f>
        <v>0</v>
      </c>
      <c r="AA43" s="29">
        <f>AA15/AA$22*100</f>
        <v>0</v>
      </c>
      <c r="AB43" s="29">
        <f>AB15/AB$22*100</f>
        <v>0</v>
      </c>
      <c r="AC43" s="29">
        <f>AC15/AC$22*100</f>
        <v>0</v>
      </c>
      <c r="AD43" s="29">
        <f>AD15/AD$22*100</f>
        <v>0</v>
      </c>
      <c r="AE43" s="29">
        <f>AE15/AE$22*100</f>
        <v>0</v>
      </c>
      <c r="AF43" s="29">
        <f>AF15/AF$22*100</f>
        <v>0</v>
      </c>
    </row>
    <row r="44" spans="1:32" ht="18" customHeight="1" x14ac:dyDescent="0.15">
      <c r="A44" s="12" t="s">
        <v>52</v>
      </c>
      <c r="B44" s="29" t="e">
        <f>B16/B$22*100</f>
        <v>#DIV/0!</v>
      </c>
      <c r="C44" s="29" t="e">
        <f>C16/C$22*100</f>
        <v>#DIV/0!</v>
      </c>
      <c r="D44" s="29">
        <f>D16/D$22*100</f>
        <v>0</v>
      </c>
      <c r="E44" s="29">
        <f>E16/E$22*100</f>
        <v>0</v>
      </c>
      <c r="F44" s="29">
        <f>F16/F$22*100</f>
        <v>0</v>
      </c>
      <c r="G44" s="29">
        <f>G16/G$22*100</f>
        <v>0</v>
      </c>
      <c r="H44" s="29">
        <f>H16/H$22*100</f>
        <v>0</v>
      </c>
      <c r="I44" s="29">
        <f>I16/I$22*100</f>
        <v>0</v>
      </c>
      <c r="J44" s="29">
        <f>J16/J$22*100</f>
        <v>0</v>
      </c>
      <c r="K44" s="29">
        <f>K16/K$22*100</f>
        <v>0</v>
      </c>
      <c r="L44" s="29">
        <f>L16/L$22*100</f>
        <v>0</v>
      </c>
      <c r="M44" s="29">
        <f>M16/M$22*100</f>
        <v>0</v>
      </c>
      <c r="N44" s="29">
        <f>N16/N$22*100</f>
        <v>0</v>
      </c>
      <c r="O44" s="29">
        <f>O16/O$22*100</f>
        <v>0</v>
      </c>
      <c r="P44" s="29">
        <f>P16/P$22*100</f>
        <v>0</v>
      </c>
      <c r="Q44" s="29">
        <f>Q16/Q$22*100</f>
        <v>0</v>
      </c>
      <c r="R44" s="29">
        <f>R16/R$22*100</f>
        <v>0</v>
      </c>
      <c r="S44" s="29">
        <f>S16/S$22*100</f>
        <v>0</v>
      </c>
      <c r="T44" s="29">
        <f>T16/T$22*100</f>
        <v>0</v>
      </c>
      <c r="U44" s="29">
        <f>U16/U$22*100</f>
        <v>0</v>
      </c>
      <c r="V44" s="29">
        <f>V16/V$22*100</f>
        <v>0</v>
      </c>
      <c r="W44" s="29">
        <f>W16/W$22*100</f>
        <v>0</v>
      </c>
      <c r="X44" s="29">
        <f>X16/X$22*100</f>
        <v>0</v>
      </c>
      <c r="Y44" s="29">
        <f>Y16/Y$22*100</f>
        <v>0</v>
      </c>
      <c r="Z44" s="29">
        <f>Z16/Z$22*100</f>
        <v>0</v>
      </c>
      <c r="AA44" s="29">
        <f>AA16/AA$22*100</f>
        <v>0</v>
      </c>
      <c r="AB44" s="29">
        <f>AB16/AB$22*100</f>
        <v>0</v>
      </c>
      <c r="AC44" s="29">
        <f>AC16/AC$22*100</f>
        <v>0</v>
      </c>
      <c r="AD44" s="29">
        <f>AD16/AD$22*100</f>
        <v>0</v>
      </c>
      <c r="AE44" s="29">
        <f>AE16/AE$22*100</f>
        <v>0</v>
      </c>
      <c r="AF44" s="29">
        <f>AF16/AF$22*100</f>
        <v>0</v>
      </c>
    </row>
    <row r="45" spans="1:32" ht="18" customHeight="1" x14ac:dyDescent="0.15">
      <c r="A45" s="12" t="s">
        <v>53</v>
      </c>
      <c r="B45" s="29" t="e">
        <f>B17/B$22*100</f>
        <v>#DIV/0!</v>
      </c>
      <c r="C45" s="29" t="e">
        <f>C17/C$22*100</f>
        <v>#DIV/0!</v>
      </c>
      <c r="D45" s="29">
        <f>D17/D$22*100</f>
        <v>0</v>
      </c>
      <c r="E45" s="29">
        <f>E17/E$22*100</f>
        <v>0</v>
      </c>
      <c r="F45" s="29">
        <f>F17/F$22*100</f>
        <v>0</v>
      </c>
      <c r="G45" s="29">
        <f>G17/G$22*100</f>
        <v>0</v>
      </c>
      <c r="H45" s="29">
        <f>H17/H$22*100</f>
        <v>0</v>
      </c>
      <c r="I45" s="29">
        <f>I17/I$22*100</f>
        <v>0</v>
      </c>
      <c r="J45" s="29">
        <f>J17/J$22*100</f>
        <v>0</v>
      </c>
      <c r="K45" s="29">
        <f>K17/K$22*100</f>
        <v>0</v>
      </c>
      <c r="L45" s="29">
        <f>L17/L$22*100</f>
        <v>0</v>
      </c>
      <c r="M45" s="29">
        <f>M17/M$22*100</f>
        <v>0</v>
      </c>
      <c r="N45" s="29">
        <f>N17/N$22*100</f>
        <v>0</v>
      </c>
      <c r="O45" s="29">
        <f>O17/O$22*100</f>
        <v>0</v>
      </c>
      <c r="P45" s="29">
        <f>P17/P$22*100</f>
        <v>0</v>
      </c>
      <c r="Q45" s="29">
        <f>Q17/Q$22*100</f>
        <v>0</v>
      </c>
      <c r="R45" s="29">
        <f>R17/R$22*100</f>
        <v>0</v>
      </c>
      <c r="S45" s="29">
        <f>S17/S$22*100</f>
        <v>0</v>
      </c>
      <c r="T45" s="29">
        <f>T17/T$22*100</f>
        <v>0</v>
      </c>
      <c r="U45" s="29">
        <f>U17/U$22*100</f>
        <v>0</v>
      </c>
      <c r="V45" s="29">
        <f>V17/V$22*100</f>
        <v>0</v>
      </c>
      <c r="W45" s="29">
        <f>W17/W$22*100</f>
        <v>0</v>
      </c>
      <c r="X45" s="29">
        <f>X17/X$22*100</f>
        <v>0</v>
      </c>
      <c r="Y45" s="29">
        <f>Y17/Y$22*100</f>
        <v>0</v>
      </c>
      <c r="Z45" s="29">
        <f>Z17/Z$22*100</f>
        <v>0</v>
      </c>
      <c r="AA45" s="29">
        <f>AA17/AA$22*100</f>
        <v>0</v>
      </c>
      <c r="AB45" s="29">
        <f>AB17/AB$22*100</f>
        <v>0</v>
      </c>
      <c r="AC45" s="29">
        <f>AC17/AC$22*100</f>
        <v>0</v>
      </c>
      <c r="AD45" s="29">
        <f>AD17/AD$22*100</f>
        <v>0</v>
      </c>
      <c r="AE45" s="29">
        <f>AE17/AE$22*100</f>
        <v>0</v>
      </c>
      <c r="AF45" s="29">
        <f>AF17/AF$22*100</f>
        <v>0</v>
      </c>
    </row>
    <row r="46" spans="1:32" ht="18" customHeight="1" x14ac:dyDescent="0.15">
      <c r="A46" s="12" t="s">
        <v>54</v>
      </c>
      <c r="B46" s="29" t="e">
        <f>B18/B$22*100</f>
        <v>#DIV/0!</v>
      </c>
      <c r="C46" s="29" t="e">
        <f>C18/C$22*100</f>
        <v>#DIV/0!</v>
      </c>
      <c r="D46" s="29">
        <f>D18/D$22*100</f>
        <v>0</v>
      </c>
      <c r="E46" s="29">
        <f>E18/E$22*100</f>
        <v>0</v>
      </c>
      <c r="F46" s="29">
        <f>F18/F$22*100</f>
        <v>0</v>
      </c>
      <c r="G46" s="29">
        <f>G18/G$22*100</f>
        <v>0</v>
      </c>
      <c r="H46" s="29">
        <f>H18/H$22*100</f>
        <v>0</v>
      </c>
      <c r="I46" s="29">
        <f>I18/I$22*100</f>
        <v>0</v>
      </c>
      <c r="J46" s="29">
        <f>J18/J$22*100</f>
        <v>0</v>
      </c>
      <c r="K46" s="29">
        <f>K18/K$22*100</f>
        <v>0</v>
      </c>
      <c r="L46" s="29">
        <f>L18/L$22*100</f>
        <v>0</v>
      </c>
      <c r="M46" s="29">
        <f>M18/M$22*100</f>
        <v>0</v>
      </c>
      <c r="N46" s="29">
        <f>N18/N$22*100</f>
        <v>0</v>
      </c>
      <c r="O46" s="29">
        <f>O18/O$22*100</f>
        <v>0</v>
      </c>
      <c r="P46" s="29">
        <f>P18/P$22*100</f>
        <v>0</v>
      </c>
      <c r="Q46" s="29">
        <f>Q18/Q$22*100</f>
        <v>0</v>
      </c>
      <c r="R46" s="29">
        <f>R18/R$22*100</f>
        <v>0</v>
      </c>
      <c r="S46" s="29">
        <f>S18/S$22*100</f>
        <v>0</v>
      </c>
      <c r="T46" s="29">
        <f>T18/T$22*100</f>
        <v>0</v>
      </c>
      <c r="U46" s="29">
        <f>U18/U$22*100</f>
        <v>0</v>
      </c>
      <c r="V46" s="29">
        <f>V18/V$22*100</f>
        <v>0</v>
      </c>
      <c r="W46" s="29">
        <f>W18/W$22*100</f>
        <v>0</v>
      </c>
      <c r="X46" s="29">
        <f>X18/X$22*100</f>
        <v>0</v>
      </c>
      <c r="Y46" s="29">
        <f>Y18/Y$22*100</f>
        <v>0</v>
      </c>
      <c r="Z46" s="29">
        <f>Z18/Z$22*100</f>
        <v>0</v>
      </c>
      <c r="AA46" s="29">
        <f>AA18/AA$22*100</f>
        <v>0</v>
      </c>
      <c r="AB46" s="29">
        <f>AB18/AB$22*100</f>
        <v>0</v>
      </c>
      <c r="AC46" s="29">
        <f>AC18/AC$22*100</f>
        <v>0</v>
      </c>
      <c r="AD46" s="29">
        <f>AD18/AD$22*100</f>
        <v>0</v>
      </c>
      <c r="AE46" s="29">
        <f>AE18/AE$22*100</f>
        <v>0</v>
      </c>
      <c r="AF46" s="29">
        <f>AF18/AF$22*100</f>
        <v>0</v>
      </c>
    </row>
    <row r="47" spans="1:32" ht="18" customHeight="1" x14ac:dyDescent="0.15">
      <c r="A47" s="12" t="s">
        <v>55</v>
      </c>
      <c r="B47" s="29" t="e">
        <f>B19/B$22*100</f>
        <v>#DIV/0!</v>
      </c>
      <c r="C47" s="29" t="e">
        <f>C19/C$22*100</f>
        <v>#DIV/0!</v>
      </c>
      <c r="D47" s="29">
        <f>D19/D$22*100</f>
        <v>0</v>
      </c>
      <c r="E47" s="29">
        <f>E19/E$22*100</f>
        <v>0</v>
      </c>
      <c r="F47" s="29">
        <f>F19/F$22*100</f>
        <v>0</v>
      </c>
      <c r="G47" s="29">
        <f>G19/G$22*100</f>
        <v>0</v>
      </c>
      <c r="H47" s="29">
        <f>H19/H$22*100</f>
        <v>0</v>
      </c>
      <c r="I47" s="29">
        <f>I19/I$22*100</f>
        <v>0</v>
      </c>
      <c r="J47" s="29">
        <f>J19/J$22*100</f>
        <v>0</v>
      </c>
      <c r="K47" s="29">
        <f>K19/K$22*100</f>
        <v>0</v>
      </c>
      <c r="L47" s="29">
        <f>L19/L$22*100</f>
        <v>0</v>
      </c>
      <c r="M47" s="29">
        <f>M19/M$22*100</f>
        <v>0</v>
      </c>
      <c r="N47" s="29">
        <f>N19/N$22*100</f>
        <v>0</v>
      </c>
      <c r="O47" s="29">
        <f>O19/O$22*100</f>
        <v>0</v>
      </c>
      <c r="P47" s="29">
        <f>P19/P$22*100</f>
        <v>0</v>
      </c>
      <c r="Q47" s="29">
        <f>Q19/Q$22*100</f>
        <v>0</v>
      </c>
      <c r="R47" s="29">
        <f>R19/R$22*100</f>
        <v>0</v>
      </c>
      <c r="S47" s="29">
        <f>S19/S$22*100</f>
        <v>0</v>
      </c>
      <c r="T47" s="29">
        <f>T19/T$22*100</f>
        <v>0</v>
      </c>
      <c r="U47" s="29">
        <f>U19/U$22*100</f>
        <v>0</v>
      </c>
      <c r="V47" s="29">
        <f>V19/V$22*100</f>
        <v>0</v>
      </c>
      <c r="W47" s="29">
        <f>W19/W$22*100</f>
        <v>0</v>
      </c>
      <c r="X47" s="29">
        <f>X19/X$22*100</f>
        <v>0</v>
      </c>
      <c r="Y47" s="29">
        <f>Y19/Y$22*100</f>
        <v>0</v>
      </c>
      <c r="Z47" s="29">
        <f>Z19/Z$22*100</f>
        <v>0</v>
      </c>
      <c r="AA47" s="29">
        <f>AA19/AA$22*100</f>
        <v>0</v>
      </c>
      <c r="AB47" s="29">
        <f>AB19/AB$22*100</f>
        <v>0</v>
      </c>
      <c r="AC47" s="29">
        <f>AC19/AC$22*100</f>
        <v>0</v>
      </c>
      <c r="AD47" s="29">
        <f>AD19/AD$22*100</f>
        <v>0</v>
      </c>
      <c r="AE47" s="29">
        <f>AE19/AE$22*100</f>
        <v>0</v>
      </c>
      <c r="AF47" s="29">
        <f>AF19/AF$22*100</f>
        <v>0</v>
      </c>
    </row>
    <row r="48" spans="1:32" ht="18" customHeight="1" x14ac:dyDescent="0.15">
      <c r="A48" s="12" t="s">
        <v>56</v>
      </c>
      <c r="B48" s="29" t="e">
        <f>B20/B$22*100</f>
        <v>#DIV/0!</v>
      </c>
      <c r="C48" s="29" t="e">
        <f>C20/C$22*100</f>
        <v>#DIV/0!</v>
      </c>
      <c r="D48" s="29">
        <f>D20/D$22*100</f>
        <v>0</v>
      </c>
      <c r="E48" s="29">
        <f>E20/E$22*100</f>
        <v>0</v>
      </c>
      <c r="F48" s="29">
        <f>F20/F$22*100</f>
        <v>0</v>
      </c>
      <c r="G48" s="29">
        <f>G20/G$22*100</f>
        <v>0</v>
      </c>
      <c r="H48" s="29">
        <f>H20/H$22*100</f>
        <v>0</v>
      </c>
      <c r="I48" s="29">
        <f>I20/I$22*100</f>
        <v>0</v>
      </c>
      <c r="J48" s="29">
        <f>J20/J$22*100</f>
        <v>0</v>
      </c>
      <c r="K48" s="29">
        <f>K20/K$22*100</f>
        <v>0</v>
      </c>
      <c r="L48" s="29">
        <f>L20/L$22*100</f>
        <v>0</v>
      </c>
      <c r="M48" s="29">
        <f>M20/M$22*100</f>
        <v>0</v>
      </c>
      <c r="N48" s="29">
        <f>N20/N$22*100</f>
        <v>0</v>
      </c>
      <c r="O48" s="29">
        <f>O20/O$22*100</f>
        <v>0</v>
      </c>
      <c r="P48" s="29">
        <f>P20/P$22*100</f>
        <v>0</v>
      </c>
      <c r="Q48" s="29">
        <f>Q20/Q$22*100</f>
        <v>0</v>
      </c>
      <c r="R48" s="29">
        <f>R20/R$22*100</f>
        <v>0</v>
      </c>
      <c r="S48" s="29">
        <f>S20/S$22*100</f>
        <v>0</v>
      </c>
      <c r="T48" s="29">
        <f>T20/T$22*100</f>
        <v>0</v>
      </c>
      <c r="U48" s="29">
        <f>U20/U$22*100</f>
        <v>0</v>
      </c>
      <c r="V48" s="29">
        <f>V20/V$22*100</f>
        <v>0</v>
      </c>
      <c r="W48" s="29">
        <f>W20/W$22*100</f>
        <v>0</v>
      </c>
      <c r="X48" s="29">
        <f>X20/X$22*100</f>
        <v>0</v>
      </c>
      <c r="Y48" s="29">
        <f>Y20/Y$22*100</f>
        <v>0</v>
      </c>
      <c r="Z48" s="29">
        <f>Z20/Z$22*100</f>
        <v>0</v>
      </c>
      <c r="AA48" s="29">
        <f>AA20/AA$22*100</f>
        <v>0</v>
      </c>
      <c r="AB48" s="29">
        <f>AB20/AB$22*100</f>
        <v>0</v>
      </c>
      <c r="AC48" s="29">
        <f>AC20/AC$22*100</f>
        <v>0</v>
      </c>
      <c r="AD48" s="29">
        <f>AD20/AD$22*100</f>
        <v>0</v>
      </c>
      <c r="AE48" s="29">
        <f>AE20/AE$22*100</f>
        <v>0</v>
      </c>
      <c r="AF48" s="29">
        <f>AF20/AF$22*100</f>
        <v>0</v>
      </c>
    </row>
    <row r="49" spans="1:32" ht="18" customHeight="1" x14ac:dyDescent="0.15">
      <c r="A49" s="12" t="s">
        <v>57</v>
      </c>
      <c r="B49" s="29" t="e">
        <f>B21/B$22*100</f>
        <v>#DIV/0!</v>
      </c>
      <c r="C49" s="29" t="e">
        <f>C21/C$22*100</f>
        <v>#DIV/0!</v>
      </c>
      <c r="D49" s="29">
        <f>D21/D$22*100</f>
        <v>0</v>
      </c>
      <c r="E49" s="29">
        <f>E21/E$22*100</f>
        <v>0</v>
      </c>
      <c r="F49" s="29">
        <f>F21/F$22*100</f>
        <v>0</v>
      </c>
      <c r="G49" s="29">
        <f>G21/G$22*100</f>
        <v>0</v>
      </c>
      <c r="H49" s="29">
        <f>H21/H$22*100</f>
        <v>0</v>
      </c>
      <c r="I49" s="29">
        <f>I21/I$22*100</f>
        <v>0</v>
      </c>
      <c r="J49" s="29">
        <f>J21/J$22*100</f>
        <v>0</v>
      </c>
      <c r="K49" s="29">
        <f>K21/K$22*100</f>
        <v>0</v>
      </c>
      <c r="L49" s="29">
        <f>L21/L$22*100</f>
        <v>0</v>
      </c>
      <c r="M49" s="29">
        <f>M21/M$22*100</f>
        <v>0</v>
      </c>
      <c r="N49" s="29">
        <f>N21/N$22*100</f>
        <v>0</v>
      </c>
      <c r="O49" s="29">
        <f>O21/O$22*100</f>
        <v>0</v>
      </c>
      <c r="P49" s="29">
        <f>P21/P$22*100</f>
        <v>0</v>
      </c>
      <c r="Q49" s="29">
        <f>Q21/Q$22*100</f>
        <v>0</v>
      </c>
      <c r="R49" s="29">
        <f>R21/R$22*100</f>
        <v>0</v>
      </c>
      <c r="S49" s="29">
        <f>S21/S$22*100</f>
        <v>0</v>
      </c>
      <c r="T49" s="29">
        <f>T21/T$22*100</f>
        <v>0</v>
      </c>
      <c r="U49" s="29">
        <f>U21/U$22*100</f>
        <v>0</v>
      </c>
      <c r="V49" s="29">
        <f>V21/V$22*100</f>
        <v>0</v>
      </c>
      <c r="W49" s="29">
        <f>W21/W$22*100</f>
        <v>0</v>
      </c>
      <c r="X49" s="29">
        <f>X21/X$22*100</f>
        <v>0</v>
      </c>
      <c r="Y49" s="29">
        <f>Y21/Y$22*100</f>
        <v>0</v>
      </c>
      <c r="Z49" s="29">
        <f>Z21/Z$22*100</f>
        <v>0</v>
      </c>
      <c r="AA49" s="29">
        <f>AA21/AA$22*100</f>
        <v>0</v>
      </c>
      <c r="AB49" s="29">
        <f>AB21/AB$22*100</f>
        <v>0</v>
      </c>
      <c r="AC49" s="29">
        <f>AC21/AC$22*100</f>
        <v>0</v>
      </c>
      <c r="AD49" s="29">
        <f>AD21/AD$22*100</f>
        <v>0</v>
      </c>
      <c r="AE49" s="29">
        <f>AE21/AE$22*100</f>
        <v>0</v>
      </c>
      <c r="AF49" s="29">
        <f>AF21/AF$22*100</f>
        <v>0</v>
      </c>
    </row>
    <row r="50" spans="1:32" ht="18" customHeight="1" x14ac:dyDescent="0.15">
      <c r="A50" s="12" t="s">
        <v>58</v>
      </c>
      <c r="B50" s="30" t="e">
        <f>+B32+B37+B39+B40+B41+B42+B43+B44+B45</f>
        <v>#DIV/0!</v>
      </c>
      <c r="C50" s="30" t="e">
        <f>+C32+C37+C39+C40+C41+C42+C43+C44+C45</f>
        <v>#DIV/0!</v>
      </c>
      <c r="D50" s="30">
        <f t="shared" ref="D50:L50" si="16">+D32+D37+D39+D40+D41+D42+D43+D44+D45</f>
        <v>100</v>
      </c>
      <c r="E50" s="30">
        <f t="shared" si="16"/>
        <v>100.00000000000001</v>
      </c>
      <c r="F50" s="30">
        <f t="shared" si="16"/>
        <v>100.00000000000001</v>
      </c>
      <c r="G50" s="30">
        <f t="shared" si="16"/>
        <v>100</v>
      </c>
      <c r="H50" s="30">
        <f t="shared" si="16"/>
        <v>100</v>
      </c>
      <c r="I50" s="30">
        <f t="shared" si="16"/>
        <v>99.999999999999986</v>
      </c>
      <c r="J50" s="30">
        <f t="shared" si="16"/>
        <v>100.00000000000001</v>
      </c>
      <c r="K50" s="30">
        <f t="shared" si="16"/>
        <v>99.999999999999986</v>
      </c>
      <c r="L50" s="30">
        <f t="shared" si="16"/>
        <v>100</v>
      </c>
      <c r="M50" s="30">
        <f t="shared" ref="M50:R50" si="17">+M32+M37+M39+M40+M41+M42+M43+M44+M45</f>
        <v>100</v>
      </c>
      <c r="N50" s="30">
        <f t="shared" si="17"/>
        <v>100</v>
      </c>
      <c r="O50" s="30">
        <f t="shared" si="17"/>
        <v>100</v>
      </c>
      <c r="P50" s="30">
        <f t="shared" si="17"/>
        <v>100</v>
      </c>
      <c r="Q50" s="30">
        <f t="shared" si="17"/>
        <v>100</v>
      </c>
      <c r="R50" s="30">
        <f t="shared" si="17"/>
        <v>100</v>
      </c>
      <c r="S50" s="30">
        <f t="shared" ref="S50:X50" si="18">+S32+S37+S39+S40+S41+S42+S43+S44+S45</f>
        <v>100</v>
      </c>
      <c r="T50" s="30">
        <f t="shared" si="18"/>
        <v>100</v>
      </c>
      <c r="U50" s="30">
        <f t="shared" si="18"/>
        <v>100</v>
      </c>
      <c r="V50" s="30">
        <f t="shared" si="18"/>
        <v>100</v>
      </c>
      <c r="W50" s="30">
        <f t="shared" si="18"/>
        <v>100.00000000000001</v>
      </c>
      <c r="X50" s="30">
        <f t="shared" si="18"/>
        <v>100</v>
      </c>
      <c r="Y50" s="30">
        <f>+Y32+Y37+Y39+Y40+Y41+Y42+Y43+Y44+Y45</f>
        <v>100</v>
      </c>
      <c r="Z50" s="30">
        <f>+Z32+Z37+Z39+Z40+Z41+Z42+Z43+Z44+Z45</f>
        <v>100</v>
      </c>
      <c r="AA50" s="30">
        <f t="shared" ref="AA50:AB50" si="19">+AA32+AA37+AA39+AA40+AA41+AA42+AA43+AA44+AA45</f>
        <v>99.999999999999986</v>
      </c>
      <c r="AB50" s="30">
        <f t="shared" si="19"/>
        <v>100</v>
      </c>
      <c r="AC50" s="30">
        <f t="shared" ref="AC50:AD50" si="20">+AC32+AC37+AC39+AC40+AC41+AC42+AC43+AC44+AC45</f>
        <v>99.999999999999986</v>
      </c>
      <c r="AD50" s="30">
        <f t="shared" si="20"/>
        <v>100</v>
      </c>
      <c r="AE50" s="30">
        <f t="shared" ref="AE50" si="21">+AE32+AE37+AE39+AE40+AE41+AE42+AE43+AE44+AE45</f>
        <v>100</v>
      </c>
      <c r="AF50" s="30">
        <f t="shared" ref="AF50" si="22">+AF32+AF37+AF39+AF40+AF41+AF42+AF43+AF44+AF45</f>
        <v>100</v>
      </c>
    </row>
    <row r="51" spans="1:32" ht="18" customHeight="1" x14ac:dyDescent="0.15"/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</sheetData>
  <phoneticPr fontId="2"/>
  <pageMargins left="0.98425196850393704" right="0.78740157480314965" top="0.78740157480314965" bottom="0.78740157480314965" header="0" footer="0.31496062992125984"/>
  <pageSetup paperSize="9" firstPageNumber="4" orientation="landscape" useFirstPageNumber="1" r:id="rId1"/>
  <headerFooter alignWithMargins="0">
    <oddFooter>&amp;C-&amp;P--</oddFooter>
  </headerFooter>
  <colBreaks count="1" manualBreakCount="1">
    <brk id="12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73"/>
  <sheetViews>
    <sheetView view="pageBreakPreview" zoomScaleNormal="100" workbookViewId="0">
      <pane xSplit="1" ySplit="3" topLeftCell="Z26" activePane="bottomRight" state="frozen"/>
      <selection pane="topRight" activeCell="B1" sqref="B1"/>
      <selection pane="bottomLeft" activeCell="A2" sqref="A2"/>
      <selection pane="bottomRight" activeCell="AH30" sqref="AH30"/>
    </sheetView>
  </sheetViews>
  <sheetFormatPr defaultColWidth="9" defaultRowHeight="12" x14ac:dyDescent="0.15"/>
  <cols>
    <col min="1" max="1" width="25.21875" style="16" customWidth="1"/>
    <col min="2" max="2" width="8.6640625" style="20" hidden="1" customWidth="1"/>
    <col min="3" max="3" width="8.6640625" style="16" hidden="1" customWidth="1"/>
    <col min="4" max="9" width="9.77734375" style="16" customWidth="1"/>
    <col min="10" max="11" width="9.77734375" style="18" customWidth="1"/>
    <col min="12" max="32" width="9.77734375" style="16" customWidth="1"/>
    <col min="33" max="16384" width="9" style="16"/>
  </cols>
  <sheetData>
    <row r="1" spans="1:32" ht="18" customHeight="1" x14ac:dyDescent="0.2">
      <c r="A1" s="31" t="s">
        <v>98</v>
      </c>
      <c r="K1" s="32" t="str">
        <f>財政指標!$L$1</f>
        <v>野木町</v>
      </c>
      <c r="U1" s="32" t="str">
        <f>財政指標!$L$1</f>
        <v>野木町</v>
      </c>
      <c r="Y1" s="32"/>
      <c r="AE1" s="32" t="str">
        <f>財政指標!$L$1</f>
        <v>野木町</v>
      </c>
    </row>
    <row r="2" spans="1:32" ht="18" customHeight="1" x14ac:dyDescent="0.15">
      <c r="K2" s="16"/>
      <c r="L2" s="20" t="s">
        <v>169</v>
      </c>
      <c r="U2" s="20"/>
      <c r="V2" s="20" t="s">
        <v>169</v>
      </c>
      <c r="Y2" s="20"/>
      <c r="Z2" s="20"/>
      <c r="AA2" s="20"/>
      <c r="AB2" s="20"/>
      <c r="AC2" s="20"/>
      <c r="AE2" s="20"/>
      <c r="AF2" s="20" t="s">
        <v>169</v>
      </c>
    </row>
    <row r="3" spans="1:32" s="73" customFormat="1" ht="18" customHeight="1" x14ac:dyDescent="0.2">
      <c r="A3" s="51"/>
      <c r="B3" s="72" t="s">
        <v>10</v>
      </c>
      <c r="C3" s="51" t="s">
        <v>9</v>
      </c>
      <c r="D3" s="51" t="s">
        <v>8</v>
      </c>
      <c r="E3" s="51" t="s">
        <v>7</v>
      </c>
      <c r="F3" s="51" t="s">
        <v>6</v>
      </c>
      <c r="G3" s="51" t="s">
        <v>5</v>
      </c>
      <c r="H3" s="51" t="s">
        <v>4</v>
      </c>
      <c r="I3" s="51" t="s">
        <v>3</v>
      </c>
      <c r="J3" s="52" t="s">
        <v>165</v>
      </c>
      <c r="K3" s="52" t="s">
        <v>166</v>
      </c>
      <c r="L3" s="51" t="s">
        <v>83</v>
      </c>
      <c r="M3" s="51" t="s">
        <v>174</v>
      </c>
      <c r="N3" s="51" t="s">
        <v>182</v>
      </c>
      <c r="O3" s="46" t="s">
        <v>185</v>
      </c>
      <c r="P3" s="46" t="s">
        <v>186</v>
      </c>
      <c r="Q3" s="46" t="s">
        <v>189</v>
      </c>
      <c r="R3" s="46" t="s">
        <v>195</v>
      </c>
      <c r="S3" s="46" t="s">
        <v>196</v>
      </c>
      <c r="T3" s="46" t="s">
        <v>203</v>
      </c>
      <c r="U3" s="46" t="s">
        <v>204</v>
      </c>
      <c r="V3" s="46" t="s">
        <v>205</v>
      </c>
      <c r="W3" s="46" t="s">
        <v>206</v>
      </c>
      <c r="X3" s="46" t="s">
        <v>207</v>
      </c>
      <c r="Y3" s="46" t="s">
        <v>211</v>
      </c>
      <c r="Z3" s="46" t="s">
        <v>210</v>
      </c>
      <c r="AA3" s="46" t="s">
        <v>213</v>
      </c>
      <c r="AB3" s="46" t="s">
        <v>214</v>
      </c>
      <c r="AC3" s="46" t="s">
        <v>215</v>
      </c>
      <c r="AD3" s="46" t="s">
        <v>219</v>
      </c>
      <c r="AE3" s="46" t="str">
        <f>財政指標!AF3</f>
        <v>１８(H30)</v>
      </c>
      <c r="AF3" s="46" t="str">
        <f>財政指標!AG3</f>
        <v>１９(R1)</v>
      </c>
    </row>
    <row r="4" spans="1:32" ht="18" customHeight="1" x14ac:dyDescent="0.15">
      <c r="A4" s="17" t="s">
        <v>60</v>
      </c>
      <c r="B4" s="17"/>
      <c r="C4" s="13"/>
      <c r="D4" s="13">
        <v>1131806</v>
      </c>
      <c r="E4" s="13">
        <v>1219168</v>
      </c>
      <c r="F4" s="13">
        <v>1291752</v>
      </c>
      <c r="G4" s="13">
        <v>1371803</v>
      </c>
      <c r="H4" s="13">
        <v>1432953</v>
      </c>
      <c r="I4" s="13">
        <v>1517571</v>
      </c>
      <c r="J4" s="15">
        <v>1557024</v>
      </c>
      <c r="K4" s="14">
        <v>1589983</v>
      </c>
      <c r="L4" s="17">
        <v>1582101</v>
      </c>
      <c r="M4" s="17">
        <v>1584676</v>
      </c>
      <c r="N4" s="17">
        <v>1565916</v>
      </c>
      <c r="O4" s="17">
        <v>1519003</v>
      </c>
      <c r="P4" s="17">
        <v>1527449</v>
      </c>
      <c r="Q4" s="17">
        <v>1552180</v>
      </c>
      <c r="R4" s="17">
        <v>1545555</v>
      </c>
      <c r="S4" s="17">
        <v>1545247</v>
      </c>
      <c r="T4" s="17">
        <v>1596563</v>
      </c>
      <c r="U4" s="17">
        <v>1545937</v>
      </c>
      <c r="V4" s="17">
        <v>1527732</v>
      </c>
      <c r="W4" s="17">
        <v>1603086</v>
      </c>
      <c r="X4" s="17">
        <v>1569639</v>
      </c>
      <c r="Y4" s="17">
        <v>1473662</v>
      </c>
      <c r="Z4" s="17">
        <v>1392688</v>
      </c>
      <c r="AA4" s="17">
        <v>1469687</v>
      </c>
      <c r="AB4" s="17">
        <v>1468032</v>
      </c>
      <c r="AC4" s="17">
        <v>1480267</v>
      </c>
      <c r="AD4" s="17">
        <v>1479639</v>
      </c>
      <c r="AE4" s="17">
        <v>1484780</v>
      </c>
      <c r="AF4" s="17">
        <v>1521271</v>
      </c>
    </row>
    <row r="5" spans="1:32" ht="18" customHeight="1" x14ac:dyDescent="0.15">
      <c r="A5" s="17" t="s">
        <v>61</v>
      </c>
      <c r="B5" s="17"/>
      <c r="C5" s="13"/>
      <c r="D5" s="13">
        <v>759887</v>
      </c>
      <c r="E5" s="13">
        <v>800188</v>
      </c>
      <c r="F5" s="13">
        <v>850866</v>
      </c>
      <c r="G5" s="13">
        <v>930284</v>
      </c>
      <c r="H5" s="13">
        <v>981756</v>
      </c>
      <c r="I5" s="13">
        <v>1029622</v>
      </c>
      <c r="J5" s="15">
        <v>1051498</v>
      </c>
      <c r="K5" s="14">
        <v>1087263</v>
      </c>
      <c r="L5" s="17">
        <v>1074186</v>
      </c>
      <c r="M5" s="17">
        <v>1064165</v>
      </c>
      <c r="N5" s="17">
        <v>1051154</v>
      </c>
      <c r="O5" s="17">
        <v>1000988</v>
      </c>
      <c r="P5" s="17">
        <v>1017993</v>
      </c>
      <c r="Q5" s="17">
        <v>1026072</v>
      </c>
      <c r="R5" s="17">
        <v>1007066</v>
      </c>
      <c r="S5" s="17">
        <v>1022171</v>
      </c>
      <c r="T5" s="17">
        <v>1014624</v>
      </c>
      <c r="U5" s="17">
        <v>975093</v>
      </c>
      <c r="V5" s="17">
        <v>946363</v>
      </c>
      <c r="W5" s="17">
        <v>959610</v>
      </c>
      <c r="X5" s="17">
        <v>936508</v>
      </c>
      <c r="Y5" s="17">
        <v>904855</v>
      </c>
      <c r="Z5" s="17">
        <v>839915</v>
      </c>
      <c r="AA5" s="17">
        <v>904158</v>
      </c>
      <c r="AB5" s="17">
        <v>896523</v>
      </c>
      <c r="AC5" s="17">
        <v>917228</v>
      </c>
      <c r="AD5" s="17">
        <v>900056</v>
      </c>
      <c r="AE5" s="17">
        <v>902098</v>
      </c>
      <c r="AF5" s="17">
        <v>938353</v>
      </c>
    </row>
    <row r="6" spans="1:32" ht="18" customHeight="1" x14ac:dyDescent="0.15">
      <c r="A6" s="17" t="s">
        <v>62</v>
      </c>
      <c r="B6" s="17"/>
      <c r="C6" s="13"/>
      <c r="D6" s="13">
        <v>52152</v>
      </c>
      <c r="E6" s="13">
        <v>64273</v>
      </c>
      <c r="F6" s="13">
        <v>122768</v>
      </c>
      <c r="G6" s="13">
        <v>131895</v>
      </c>
      <c r="H6" s="13">
        <v>140534</v>
      </c>
      <c r="I6" s="13">
        <v>158614</v>
      </c>
      <c r="J6" s="15">
        <v>251915</v>
      </c>
      <c r="K6" s="18">
        <v>111434</v>
      </c>
      <c r="L6" s="17">
        <v>118118</v>
      </c>
      <c r="M6" s="17">
        <v>130274</v>
      </c>
      <c r="N6" s="17">
        <v>160352</v>
      </c>
      <c r="O6" s="17">
        <v>179127</v>
      </c>
      <c r="P6" s="17">
        <v>333083</v>
      </c>
      <c r="Q6" s="17">
        <v>404012</v>
      </c>
      <c r="R6" s="17">
        <v>420993</v>
      </c>
      <c r="S6" s="17">
        <v>449293</v>
      </c>
      <c r="T6" s="17">
        <v>493707</v>
      </c>
      <c r="U6" s="17">
        <v>566273</v>
      </c>
      <c r="V6" s="17">
        <v>633066</v>
      </c>
      <c r="W6" s="17">
        <v>938581</v>
      </c>
      <c r="X6" s="17">
        <v>1018851</v>
      </c>
      <c r="Y6" s="17">
        <v>1103668</v>
      </c>
      <c r="Z6" s="17">
        <v>1124210</v>
      </c>
      <c r="AA6" s="17">
        <v>1255088</v>
      </c>
      <c r="AB6" s="17">
        <v>1285536</v>
      </c>
      <c r="AC6" s="17">
        <v>1400969</v>
      </c>
      <c r="AD6" s="17">
        <v>1444834</v>
      </c>
      <c r="AE6" s="17">
        <v>1503622</v>
      </c>
      <c r="AF6" s="17">
        <v>1613356</v>
      </c>
    </row>
    <row r="7" spans="1:32" ht="18" customHeight="1" x14ac:dyDescent="0.15">
      <c r="A7" s="17" t="s">
        <v>63</v>
      </c>
      <c r="B7" s="17"/>
      <c r="C7" s="13"/>
      <c r="D7" s="13">
        <v>284970</v>
      </c>
      <c r="E7" s="13">
        <v>297668</v>
      </c>
      <c r="F7" s="13">
        <v>318106</v>
      </c>
      <c r="G7" s="13">
        <v>374337</v>
      </c>
      <c r="H7" s="13">
        <v>607235</v>
      </c>
      <c r="I7" s="13">
        <v>853640</v>
      </c>
      <c r="J7" s="15">
        <v>852978</v>
      </c>
      <c r="K7" s="14">
        <v>887462</v>
      </c>
      <c r="L7" s="17">
        <v>875790</v>
      </c>
      <c r="M7" s="17">
        <v>817116</v>
      </c>
      <c r="N7" s="17">
        <v>824418</v>
      </c>
      <c r="O7" s="17">
        <v>837020</v>
      </c>
      <c r="P7" s="17">
        <v>847233</v>
      </c>
      <c r="Q7" s="17">
        <v>1133021</v>
      </c>
      <c r="R7" s="17">
        <v>344450</v>
      </c>
      <c r="S7" s="17">
        <v>372783</v>
      </c>
      <c r="T7" s="17">
        <v>389539</v>
      </c>
      <c r="U7" s="17">
        <v>394844</v>
      </c>
      <c r="V7" s="17">
        <v>389390</v>
      </c>
      <c r="W7" s="17">
        <v>390285</v>
      </c>
      <c r="X7" s="17">
        <v>411462</v>
      </c>
      <c r="Y7" s="17">
        <v>425429</v>
      </c>
      <c r="Z7" s="17">
        <v>480747</v>
      </c>
      <c r="AA7" s="17">
        <v>426462</v>
      </c>
      <c r="AB7" s="17">
        <v>488068</v>
      </c>
      <c r="AC7" s="17">
        <v>495537</v>
      </c>
      <c r="AD7" s="17">
        <v>561013</v>
      </c>
      <c r="AE7" s="17">
        <v>604712</v>
      </c>
      <c r="AF7" s="17">
        <v>604920</v>
      </c>
    </row>
    <row r="8" spans="1:32" ht="18" customHeight="1" x14ac:dyDescent="0.15">
      <c r="A8" s="17" t="s">
        <v>64</v>
      </c>
      <c r="B8" s="17"/>
      <c r="C8" s="13"/>
      <c r="D8" s="13">
        <v>284970</v>
      </c>
      <c r="E8" s="13">
        <v>297668</v>
      </c>
      <c r="F8" s="13">
        <v>318106</v>
      </c>
      <c r="G8" s="13">
        <v>374337</v>
      </c>
      <c r="H8" s="13">
        <v>607235</v>
      </c>
      <c r="I8" s="13">
        <v>853640</v>
      </c>
      <c r="J8" s="15">
        <v>852978</v>
      </c>
      <c r="K8" s="14">
        <v>887462</v>
      </c>
      <c r="L8" s="17">
        <v>875790</v>
      </c>
      <c r="M8" s="17">
        <v>817116</v>
      </c>
      <c r="N8" s="17">
        <v>824418</v>
      </c>
      <c r="O8" s="17">
        <v>837020</v>
      </c>
      <c r="P8" s="17">
        <v>847233</v>
      </c>
      <c r="Q8" s="17">
        <v>1133021</v>
      </c>
      <c r="R8" s="17">
        <v>344450</v>
      </c>
      <c r="S8" s="17">
        <v>372783</v>
      </c>
      <c r="T8" s="17">
        <v>389539</v>
      </c>
      <c r="U8" s="17">
        <v>394844</v>
      </c>
      <c r="V8" s="17">
        <v>389390</v>
      </c>
      <c r="W8" s="17">
        <v>390285</v>
      </c>
      <c r="X8" s="17">
        <v>411462</v>
      </c>
      <c r="Y8" s="17">
        <v>425429</v>
      </c>
      <c r="Z8" s="17">
        <v>480747</v>
      </c>
      <c r="AA8" s="17">
        <v>426462</v>
      </c>
      <c r="AB8" s="17">
        <v>488068</v>
      </c>
      <c r="AC8" s="17">
        <v>495537</v>
      </c>
      <c r="AD8" s="17">
        <v>561013</v>
      </c>
      <c r="AE8" s="17">
        <v>604712</v>
      </c>
      <c r="AF8" s="17">
        <v>604920</v>
      </c>
    </row>
    <row r="9" spans="1:32" ht="18" customHeight="1" x14ac:dyDescent="0.15">
      <c r="A9" s="17" t="s">
        <v>65</v>
      </c>
      <c r="B9" s="17"/>
      <c r="C9" s="13"/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5">
        <v>0</v>
      </c>
      <c r="K9" s="14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</row>
    <row r="10" spans="1:32" ht="18" customHeight="1" x14ac:dyDescent="0.15">
      <c r="A10" s="17" t="s">
        <v>66</v>
      </c>
      <c r="B10" s="17"/>
      <c r="C10" s="13"/>
      <c r="D10" s="13">
        <v>652057</v>
      </c>
      <c r="E10" s="13">
        <v>664229</v>
      </c>
      <c r="F10" s="13">
        <v>710210</v>
      </c>
      <c r="G10" s="13">
        <v>764831</v>
      </c>
      <c r="H10" s="13">
        <v>822097</v>
      </c>
      <c r="I10" s="13">
        <v>893943</v>
      </c>
      <c r="J10" s="15">
        <v>817590</v>
      </c>
      <c r="K10" s="14">
        <v>945785</v>
      </c>
      <c r="L10" s="17">
        <v>1016197</v>
      </c>
      <c r="M10" s="17">
        <v>818232</v>
      </c>
      <c r="N10" s="17">
        <v>840668</v>
      </c>
      <c r="O10" s="17">
        <v>878284</v>
      </c>
      <c r="P10" s="17">
        <v>861852</v>
      </c>
      <c r="Q10" s="17">
        <v>1054170</v>
      </c>
      <c r="R10" s="17">
        <v>1132426</v>
      </c>
      <c r="S10" s="17">
        <v>1093992</v>
      </c>
      <c r="T10" s="17">
        <v>1080786</v>
      </c>
      <c r="U10" s="17">
        <v>1055396</v>
      </c>
      <c r="V10" s="17">
        <v>1059650</v>
      </c>
      <c r="W10" s="17">
        <v>1075232</v>
      </c>
      <c r="X10" s="17">
        <v>1171967</v>
      </c>
      <c r="Y10" s="17">
        <v>1163965</v>
      </c>
      <c r="Z10" s="17">
        <v>1114186</v>
      </c>
      <c r="AA10" s="17">
        <v>1234494</v>
      </c>
      <c r="AB10" s="17">
        <v>1290012</v>
      </c>
      <c r="AC10" s="17">
        <v>1352882</v>
      </c>
      <c r="AD10" s="17">
        <v>1360206</v>
      </c>
      <c r="AE10" s="17">
        <v>1352147</v>
      </c>
      <c r="AF10" s="17">
        <v>1319612</v>
      </c>
    </row>
    <row r="11" spans="1:32" ht="18" customHeight="1" x14ac:dyDescent="0.15">
      <c r="A11" s="17" t="s">
        <v>67</v>
      </c>
      <c r="B11" s="17"/>
      <c r="C11" s="13"/>
      <c r="D11" s="13">
        <v>27672</v>
      </c>
      <c r="E11" s="13">
        <v>55988</v>
      </c>
      <c r="F11" s="13">
        <v>44734</v>
      </c>
      <c r="G11" s="13">
        <v>55687</v>
      </c>
      <c r="H11" s="13">
        <v>66587</v>
      </c>
      <c r="I11" s="13">
        <v>57357</v>
      </c>
      <c r="J11" s="15">
        <v>102226</v>
      </c>
      <c r="K11" s="15">
        <v>103813</v>
      </c>
      <c r="L11" s="17">
        <v>136422</v>
      </c>
      <c r="M11" s="17">
        <v>104347</v>
      </c>
      <c r="N11" s="17">
        <v>84753</v>
      </c>
      <c r="O11" s="17">
        <v>64660</v>
      </c>
      <c r="P11" s="17">
        <v>74186</v>
      </c>
      <c r="Q11" s="17">
        <v>66089</v>
      </c>
      <c r="R11" s="17">
        <v>63280</v>
      </c>
      <c r="S11" s="17">
        <v>51200</v>
      </c>
      <c r="T11" s="17">
        <v>43332</v>
      </c>
      <c r="U11" s="17">
        <v>49303</v>
      </c>
      <c r="V11" s="17">
        <v>46999</v>
      </c>
      <c r="W11" s="17">
        <v>51521</v>
      </c>
      <c r="X11" s="17">
        <v>56903</v>
      </c>
      <c r="Y11" s="17">
        <v>61079</v>
      </c>
      <c r="Z11" s="17">
        <v>55613</v>
      </c>
      <c r="AA11" s="17">
        <v>49511</v>
      </c>
      <c r="AB11" s="17">
        <v>51956</v>
      </c>
      <c r="AC11" s="17">
        <v>57645</v>
      </c>
      <c r="AD11" s="17">
        <v>70199</v>
      </c>
      <c r="AE11" s="17">
        <v>78526</v>
      </c>
      <c r="AF11" s="17">
        <v>59758</v>
      </c>
    </row>
    <row r="12" spans="1:32" ht="18" customHeight="1" x14ac:dyDescent="0.15">
      <c r="A12" s="17" t="s">
        <v>68</v>
      </c>
      <c r="B12" s="17"/>
      <c r="C12" s="13"/>
      <c r="D12" s="13">
        <v>759948</v>
      </c>
      <c r="E12" s="13">
        <v>807551</v>
      </c>
      <c r="F12" s="13">
        <v>940081</v>
      </c>
      <c r="G12" s="13">
        <v>938990</v>
      </c>
      <c r="H12" s="13">
        <v>1046556</v>
      </c>
      <c r="I12" s="13">
        <v>1032897</v>
      </c>
      <c r="J12" s="15">
        <v>1011937</v>
      </c>
      <c r="K12" s="15">
        <v>1027923</v>
      </c>
      <c r="L12" s="17">
        <v>1269338</v>
      </c>
      <c r="M12" s="17">
        <v>1106025</v>
      </c>
      <c r="N12" s="17">
        <v>1087937</v>
      </c>
      <c r="O12" s="17">
        <v>1094171</v>
      </c>
      <c r="P12" s="17">
        <v>1028105</v>
      </c>
      <c r="Q12" s="17">
        <v>905719</v>
      </c>
      <c r="R12" s="17">
        <v>929248</v>
      </c>
      <c r="S12" s="17">
        <v>848749</v>
      </c>
      <c r="T12" s="17">
        <v>880906</v>
      </c>
      <c r="U12" s="17">
        <v>868828</v>
      </c>
      <c r="V12" s="17">
        <v>1298616</v>
      </c>
      <c r="W12" s="17">
        <v>865897</v>
      </c>
      <c r="X12" s="17">
        <v>882220</v>
      </c>
      <c r="Y12" s="17">
        <v>858595</v>
      </c>
      <c r="Z12" s="17">
        <v>1178656</v>
      </c>
      <c r="AA12" s="17">
        <v>866711</v>
      </c>
      <c r="AB12" s="17">
        <v>1034189</v>
      </c>
      <c r="AC12" s="17">
        <v>949244</v>
      </c>
      <c r="AD12" s="17">
        <v>1070004</v>
      </c>
      <c r="AE12" s="17">
        <v>949497</v>
      </c>
      <c r="AF12" s="17">
        <v>903785</v>
      </c>
    </row>
    <row r="13" spans="1:32" ht="18" customHeight="1" x14ac:dyDescent="0.15">
      <c r="A13" s="17" t="s">
        <v>69</v>
      </c>
      <c r="B13" s="17"/>
      <c r="C13" s="13"/>
      <c r="D13" s="13">
        <v>267636</v>
      </c>
      <c r="E13" s="13">
        <v>285938</v>
      </c>
      <c r="F13" s="13">
        <v>378886</v>
      </c>
      <c r="G13" s="13">
        <v>355687</v>
      </c>
      <c r="H13" s="13">
        <v>335651</v>
      </c>
      <c r="I13" s="13">
        <v>374900</v>
      </c>
      <c r="J13" s="15">
        <v>360084</v>
      </c>
      <c r="K13" s="15">
        <v>368422</v>
      </c>
      <c r="L13" s="17">
        <v>410612</v>
      </c>
      <c r="M13" s="17">
        <v>405746</v>
      </c>
      <c r="N13" s="17">
        <v>384752</v>
      </c>
      <c r="O13" s="17">
        <v>356899</v>
      </c>
      <c r="P13" s="17">
        <v>324013</v>
      </c>
      <c r="Q13" s="17">
        <v>329477</v>
      </c>
      <c r="R13" s="17">
        <v>331306</v>
      </c>
      <c r="S13" s="17">
        <v>325209</v>
      </c>
      <c r="T13" s="17">
        <v>365924</v>
      </c>
      <c r="U13" s="17">
        <v>347949</v>
      </c>
      <c r="V13" s="17">
        <v>364058</v>
      </c>
      <c r="W13" s="17">
        <v>358108</v>
      </c>
      <c r="X13" s="17">
        <v>350781</v>
      </c>
      <c r="Y13" s="17">
        <v>324285</v>
      </c>
      <c r="Z13" s="17">
        <v>618810</v>
      </c>
      <c r="AA13" s="17">
        <v>329481</v>
      </c>
      <c r="AB13" s="17">
        <v>301321</v>
      </c>
      <c r="AC13" s="17">
        <v>317069</v>
      </c>
      <c r="AD13" s="17">
        <v>320528</v>
      </c>
      <c r="AE13" s="17">
        <v>269209</v>
      </c>
      <c r="AF13" s="17">
        <v>309731</v>
      </c>
    </row>
    <row r="14" spans="1:32" ht="18" customHeight="1" x14ac:dyDescent="0.15">
      <c r="A14" s="17" t="s">
        <v>70</v>
      </c>
      <c r="B14" s="17"/>
      <c r="C14" s="13"/>
      <c r="D14" s="13">
        <v>270293</v>
      </c>
      <c r="E14" s="13">
        <v>243120</v>
      </c>
      <c r="F14" s="13">
        <v>361789</v>
      </c>
      <c r="G14" s="13">
        <v>378236</v>
      </c>
      <c r="H14" s="13">
        <v>506788</v>
      </c>
      <c r="I14" s="13">
        <v>611227</v>
      </c>
      <c r="J14" s="15">
        <v>542943</v>
      </c>
      <c r="K14" s="15">
        <v>479149</v>
      </c>
      <c r="L14" s="17">
        <v>455502</v>
      </c>
      <c r="M14" s="17">
        <v>544028</v>
      </c>
      <c r="N14" s="17">
        <v>624570</v>
      </c>
      <c r="O14" s="17">
        <v>621431</v>
      </c>
      <c r="P14" s="17">
        <v>717440</v>
      </c>
      <c r="Q14" s="17">
        <v>751730</v>
      </c>
      <c r="R14" s="17">
        <v>800871</v>
      </c>
      <c r="S14" s="17">
        <v>1117553</v>
      </c>
      <c r="T14" s="17">
        <v>907185</v>
      </c>
      <c r="U14" s="17">
        <v>877741</v>
      </c>
      <c r="V14" s="17">
        <v>932596</v>
      </c>
      <c r="W14" s="17">
        <v>841889</v>
      </c>
      <c r="X14" s="17">
        <v>789284</v>
      </c>
      <c r="Y14" s="17">
        <v>806636</v>
      </c>
      <c r="Z14" s="17">
        <v>846167</v>
      </c>
      <c r="AA14" s="17">
        <v>886635</v>
      </c>
      <c r="AB14" s="17">
        <v>1037123</v>
      </c>
      <c r="AC14" s="17">
        <v>1106789</v>
      </c>
      <c r="AD14" s="17">
        <v>1084660</v>
      </c>
      <c r="AE14" s="17">
        <v>1123771</v>
      </c>
      <c r="AF14" s="17">
        <v>1144739</v>
      </c>
    </row>
    <row r="15" spans="1:32" ht="18" customHeight="1" x14ac:dyDescent="0.15">
      <c r="A15" s="17" t="s">
        <v>71</v>
      </c>
      <c r="B15" s="17"/>
      <c r="C15" s="13"/>
      <c r="D15" s="13">
        <v>431032</v>
      </c>
      <c r="E15" s="13">
        <v>906753</v>
      </c>
      <c r="F15" s="13">
        <v>346430</v>
      </c>
      <c r="G15" s="13">
        <v>99154</v>
      </c>
      <c r="H15" s="13">
        <v>79864</v>
      </c>
      <c r="I15" s="13">
        <v>19664</v>
      </c>
      <c r="J15" s="15">
        <v>12426</v>
      </c>
      <c r="K15" s="14">
        <v>15492</v>
      </c>
      <c r="L15" s="17">
        <v>185011</v>
      </c>
      <c r="M15" s="17">
        <v>85476</v>
      </c>
      <c r="N15" s="17">
        <v>20087</v>
      </c>
      <c r="O15" s="17">
        <v>3535</v>
      </c>
      <c r="P15" s="17">
        <v>301869</v>
      </c>
      <c r="Q15" s="17">
        <v>7008</v>
      </c>
      <c r="R15" s="17">
        <v>38796</v>
      </c>
      <c r="S15" s="17">
        <v>4609</v>
      </c>
      <c r="T15" s="17">
        <v>5283</v>
      </c>
      <c r="U15" s="17">
        <v>4934</v>
      </c>
      <c r="V15" s="17">
        <v>6830</v>
      </c>
      <c r="W15" s="17">
        <v>287605</v>
      </c>
      <c r="X15" s="17">
        <v>37302</v>
      </c>
      <c r="Y15" s="17">
        <v>2783</v>
      </c>
      <c r="Z15" s="17">
        <v>2674</v>
      </c>
      <c r="AA15" s="17">
        <v>2200</v>
      </c>
      <c r="AB15" s="17">
        <v>399615</v>
      </c>
      <c r="AC15" s="17">
        <v>2657</v>
      </c>
      <c r="AD15" s="17">
        <v>3031</v>
      </c>
      <c r="AE15" s="17">
        <v>2174</v>
      </c>
      <c r="AF15" s="17">
        <v>3293</v>
      </c>
    </row>
    <row r="16" spans="1:32" ht="18" customHeight="1" x14ac:dyDescent="0.15">
      <c r="A16" s="17" t="s">
        <v>72</v>
      </c>
      <c r="B16" s="17"/>
      <c r="C16" s="13"/>
      <c r="D16" s="13">
        <v>26750</v>
      </c>
      <c r="E16" s="13">
        <v>17490</v>
      </c>
      <c r="F16" s="13">
        <v>18437</v>
      </c>
      <c r="G16" s="13">
        <v>50681</v>
      </c>
      <c r="H16" s="13">
        <v>25871</v>
      </c>
      <c r="I16" s="13">
        <v>24651</v>
      </c>
      <c r="J16" s="15">
        <v>42931</v>
      </c>
      <c r="K16" s="14">
        <v>40220</v>
      </c>
      <c r="L16" s="17">
        <v>40256</v>
      </c>
      <c r="M16" s="17">
        <v>44698</v>
      </c>
      <c r="N16" s="17">
        <v>24118</v>
      </c>
      <c r="O16" s="17">
        <v>120932</v>
      </c>
      <c r="P16" s="17">
        <v>13162</v>
      </c>
      <c r="Q16" s="17">
        <v>7132</v>
      </c>
      <c r="R16" s="17">
        <v>4322</v>
      </c>
      <c r="S16" s="17">
        <v>2180</v>
      </c>
      <c r="T16" s="17">
        <v>2280</v>
      </c>
      <c r="U16" s="17">
        <v>5710</v>
      </c>
      <c r="V16" s="17">
        <v>4690</v>
      </c>
      <c r="W16" s="17">
        <v>8510</v>
      </c>
      <c r="X16" s="17">
        <v>6670</v>
      </c>
      <c r="Y16" s="17">
        <v>5920</v>
      </c>
      <c r="Z16" s="17">
        <v>5150</v>
      </c>
      <c r="AA16" s="17">
        <v>6120</v>
      </c>
      <c r="AB16" s="17">
        <v>6410</v>
      </c>
      <c r="AC16" s="17">
        <v>6590</v>
      </c>
      <c r="AD16" s="17">
        <v>11040</v>
      </c>
      <c r="AE16" s="17">
        <v>11185</v>
      </c>
      <c r="AF16" s="17">
        <v>11235</v>
      </c>
    </row>
    <row r="17" spans="1:32" ht="18" customHeight="1" x14ac:dyDescent="0.15">
      <c r="A17" s="17" t="s">
        <v>80</v>
      </c>
      <c r="B17" s="17"/>
      <c r="C17" s="13"/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5">
        <v>0</v>
      </c>
      <c r="K17" s="14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</row>
    <row r="18" spans="1:32" ht="18" customHeight="1" x14ac:dyDescent="0.15">
      <c r="A18" s="17" t="s">
        <v>176</v>
      </c>
      <c r="B18" s="17"/>
      <c r="C18" s="13"/>
      <c r="D18" s="13">
        <v>2517090</v>
      </c>
      <c r="E18" s="13">
        <v>1891001</v>
      </c>
      <c r="F18" s="13">
        <v>3220533</v>
      </c>
      <c r="G18" s="13">
        <v>5302648</v>
      </c>
      <c r="H18" s="13">
        <v>1324404</v>
      </c>
      <c r="I18" s="13">
        <v>1626120</v>
      </c>
      <c r="J18" s="15">
        <v>1899079</v>
      </c>
      <c r="K18" s="14">
        <v>2363086</v>
      </c>
      <c r="L18" s="17">
        <v>1057734</v>
      </c>
      <c r="M18" s="17">
        <v>737548</v>
      </c>
      <c r="N18" s="17">
        <v>1012050</v>
      </c>
      <c r="O18" s="17">
        <v>816130</v>
      </c>
      <c r="P18" s="17">
        <v>677424</v>
      </c>
      <c r="Q18" s="17">
        <v>1055952</v>
      </c>
      <c r="R18" s="17">
        <v>1231113</v>
      </c>
      <c r="S18" s="17">
        <v>1761515</v>
      </c>
      <c r="T18" s="17">
        <v>547211</v>
      </c>
      <c r="U18" s="17">
        <v>423934</v>
      </c>
      <c r="V18" s="17">
        <v>846594</v>
      </c>
      <c r="W18" s="17">
        <v>672241</v>
      </c>
      <c r="X18" s="17">
        <v>491617</v>
      </c>
      <c r="Y18" s="17">
        <v>829331</v>
      </c>
      <c r="Z18" s="17">
        <v>928323</v>
      </c>
      <c r="AA18" s="17">
        <v>1123031</v>
      </c>
      <c r="AB18" s="17">
        <v>1792967</v>
      </c>
      <c r="AC18" s="17">
        <v>987842</v>
      </c>
      <c r="AD18" s="17">
        <v>1070432</v>
      </c>
      <c r="AE18" s="17">
        <v>480335</v>
      </c>
      <c r="AF18" s="17">
        <v>1009083</v>
      </c>
    </row>
    <row r="19" spans="1:32" ht="18" customHeight="1" x14ac:dyDescent="0.15">
      <c r="A19" s="17" t="s">
        <v>74</v>
      </c>
      <c r="B19" s="17"/>
      <c r="C19" s="13"/>
      <c r="D19" s="13">
        <v>186465</v>
      </c>
      <c r="E19" s="13">
        <v>87646</v>
      </c>
      <c r="F19" s="13">
        <v>86261</v>
      </c>
      <c r="G19" s="13">
        <v>33102</v>
      </c>
      <c r="H19" s="13">
        <v>50581</v>
      </c>
      <c r="I19" s="13">
        <v>231634</v>
      </c>
      <c r="J19" s="15">
        <v>943126</v>
      </c>
      <c r="K19" s="14">
        <v>1455818</v>
      </c>
      <c r="L19" s="17">
        <v>280872</v>
      </c>
      <c r="M19" s="17">
        <v>103881</v>
      </c>
      <c r="N19" s="17">
        <v>258582</v>
      </c>
      <c r="O19" s="17">
        <v>137576</v>
      </c>
      <c r="P19" s="17">
        <v>182902</v>
      </c>
      <c r="Q19" s="17">
        <v>302580</v>
      </c>
      <c r="R19" s="17">
        <v>421238</v>
      </c>
      <c r="S19" s="17">
        <v>562029</v>
      </c>
      <c r="T19" s="17">
        <v>129550</v>
      </c>
      <c r="U19" s="17">
        <v>45329</v>
      </c>
      <c r="V19" s="17">
        <v>233450</v>
      </c>
      <c r="W19" s="17">
        <v>140232</v>
      </c>
      <c r="X19" s="17">
        <v>60045</v>
      </c>
      <c r="Y19" s="17">
        <v>245523</v>
      </c>
      <c r="Z19" s="17">
        <v>585531</v>
      </c>
      <c r="AA19" s="17">
        <v>554864</v>
      </c>
      <c r="AB19" s="17">
        <v>893490</v>
      </c>
      <c r="AC19" s="17">
        <v>312059</v>
      </c>
      <c r="AD19" s="17">
        <v>405004</v>
      </c>
      <c r="AE19" s="17">
        <v>110383</v>
      </c>
      <c r="AF19" s="17">
        <v>77852</v>
      </c>
    </row>
    <row r="20" spans="1:32" ht="18" customHeight="1" x14ac:dyDescent="0.15">
      <c r="A20" s="17" t="s">
        <v>75</v>
      </c>
      <c r="B20" s="17"/>
      <c r="C20" s="13"/>
      <c r="D20" s="13">
        <v>2314720</v>
      </c>
      <c r="E20" s="13">
        <v>1782752</v>
      </c>
      <c r="F20" s="13">
        <v>3097237</v>
      </c>
      <c r="G20" s="13">
        <v>5229278</v>
      </c>
      <c r="H20" s="13">
        <v>1210759</v>
      </c>
      <c r="I20" s="13">
        <v>1354421</v>
      </c>
      <c r="J20" s="15">
        <v>901507</v>
      </c>
      <c r="K20" s="14">
        <v>870368</v>
      </c>
      <c r="L20" s="17">
        <v>714722</v>
      </c>
      <c r="M20" s="17">
        <v>547655</v>
      </c>
      <c r="N20" s="17">
        <v>685105</v>
      </c>
      <c r="O20" s="17">
        <v>646668</v>
      </c>
      <c r="P20" s="17">
        <v>473451</v>
      </c>
      <c r="Q20" s="17">
        <v>753372</v>
      </c>
      <c r="R20" s="17">
        <v>809875</v>
      </c>
      <c r="S20" s="17">
        <v>1199486</v>
      </c>
      <c r="T20" s="17">
        <v>417661</v>
      </c>
      <c r="U20" s="17">
        <v>378605</v>
      </c>
      <c r="V20" s="17">
        <v>613144</v>
      </c>
      <c r="W20" s="17">
        <v>528083</v>
      </c>
      <c r="X20" s="17">
        <v>429497</v>
      </c>
      <c r="Y20" s="17">
        <v>560621</v>
      </c>
      <c r="Z20" s="17">
        <v>342792</v>
      </c>
      <c r="AA20" s="17">
        <v>568167</v>
      </c>
      <c r="AB20" s="17">
        <v>899477</v>
      </c>
      <c r="AC20" s="17">
        <v>675783</v>
      </c>
      <c r="AD20" s="17">
        <v>664570</v>
      </c>
      <c r="AE20" s="17">
        <v>351277</v>
      </c>
      <c r="AF20" s="17">
        <v>930493</v>
      </c>
    </row>
    <row r="21" spans="1:32" ht="18" customHeight="1" x14ac:dyDescent="0.15">
      <c r="A21" s="17" t="s">
        <v>177</v>
      </c>
      <c r="B21" s="17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5">
        <v>0</v>
      </c>
      <c r="K21" s="14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18073</v>
      </c>
      <c r="Y21" s="17">
        <v>0</v>
      </c>
      <c r="Z21" s="17">
        <v>0</v>
      </c>
      <c r="AA21" s="17">
        <v>0</v>
      </c>
      <c r="AB21" s="17">
        <v>9644</v>
      </c>
      <c r="AC21" s="17">
        <v>0</v>
      </c>
      <c r="AD21" s="17">
        <v>0</v>
      </c>
      <c r="AE21" s="17">
        <v>0</v>
      </c>
      <c r="AF21" s="17">
        <v>0</v>
      </c>
    </row>
    <row r="22" spans="1:32" ht="18" customHeight="1" x14ac:dyDescent="0.15">
      <c r="A22" s="17" t="s">
        <v>178</v>
      </c>
      <c r="B22" s="17"/>
      <c r="C22" s="13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5">
        <v>0</v>
      </c>
      <c r="K22" s="14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</row>
    <row r="23" spans="1:32" ht="18" customHeight="1" x14ac:dyDescent="0.15">
      <c r="A23" s="17" t="s">
        <v>59</v>
      </c>
      <c r="B23" s="17">
        <f t="shared" ref="B23:G23" si="0">SUM(B4:B22)-B5-B8-B9-B13-B19-B20</f>
        <v>0</v>
      </c>
      <c r="C23" s="13">
        <f t="shared" si="0"/>
        <v>0</v>
      </c>
      <c r="D23" s="13">
        <f t="shared" si="0"/>
        <v>6153770</v>
      </c>
      <c r="E23" s="13">
        <f t="shared" si="0"/>
        <v>6167241</v>
      </c>
      <c r="F23" s="13">
        <f t="shared" si="0"/>
        <v>7374840</v>
      </c>
      <c r="G23" s="13">
        <f t="shared" si="0"/>
        <v>9468262</v>
      </c>
      <c r="H23" s="13">
        <f t="shared" ref="H23:N23" si="1">SUM(H4:H22)-H5-H8-H9-H13-H19-H20</f>
        <v>6052889</v>
      </c>
      <c r="I23" s="13">
        <f t="shared" si="1"/>
        <v>6795684</v>
      </c>
      <c r="J23" s="15">
        <f t="shared" si="1"/>
        <v>7091049</v>
      </c>
      <c r="K23" s="14">
        <f t="shared" si="1"/>
        <v>7564347</v>
      </c>
      <c r="L23" s="19">
        <f t="shared" si="1"/>
        <v>6736469</v>
      </c>
      <c r="M23" s="19">
        <f t="shared" si="1"/>
        <v>5972420</v>
      </c>
      <c r="N23" s="19">
        <f t="shared" si="1"/>
        <v>6244869</v>
      </c>
      <c r="O23" s="19">
        <f t="shared" ref="O23:U23" si="2">SUM(O4:O22)-O5-O8-O9-O13-O19-O20</f>
        <v>6134293</v>
      </c>
      <c r="P23" s="19">
        <f t="shared" si="2"/>
        <v>6381803</v>
      </c>
      <c r="Q23" s="19">
        <f t="shared" si="2"/>
        <v>6937013</v>
      </c>
      <c r="R23" s="19">
        <f t="shared" si="2"/>
        <v>6511054</v>
      </c>
      <c r="S23" s="19">
        <f t="shared" si="2"/>
        <v>7247121</v>
      </c>
      <c r="T23" s="19">
        <f t="shared" si="2"/>
        <v>5946792</v>
      </c>
      <c r="U23" s="19">
        <f t="shared" si="2"/>
        <v>5792900</v>
      </c>
      <c r="V23" s="19">
        <f>SUM(V4:V22)-V5-V8-V9-V13-V19-V20</f>
        <v>6746163</v>
      </c>
      <c r="W23" s="19">
        <f>SUM(W4:W22)-W5-W8-W9-W13-W19-W20</f>
        <v>6734847</v>
      </c>
      <c r="X23" s="19">
        <f>SUM(X4:X22)-X5-X8-X9-X13-X19-X20</f>
        <v>6453988</v>
      </c>
      <c r="Y23" s="19">
        <f>SUM(Y4:Y22)-Y5-Y8-Y9-Y13-Y19-Y20</f>
        <v>6731068</v>
      </c>
      <c r="Z23" s="19">
        <f>SUM(Z4:Z22)-Z5-Z8-Z9-Z13-Z19-Z20</f>
        <v>7128414</v>
      </c>
      <c r="AA23" s="19">
        <f t="shared" ref="AA23:AB23" si="3">SUM(AA4:AA22)-AA5-AA8-AA9-AA13-AA19-AA20</f>
        <v>7319939</v>
      </c>
      <c r="AB23" s="19">
        <f t="shared" si="3"/>
        <v>8863552</v>
      </c>
      <c r="AC23" s="19">
        <f t="shared" ref="AC23" si="4">SUM(AC4:AC22)-AC5-AC8-AC9-AC13-AC19-AC20</f>
        <v>7840422</v>
      </c>
      <c r="AD23" s="19">
        <f t="shared" ref="AD23:AE23" si="5">SUM(AD4:AD22)-AD5-AD8-AD9-AD13-AD19-AD20</f>
        <v>8155058</v>
      </c>
      <c r="AE23" s="19">
        <f t="shared" si="5"/>
        <v>7590749</v>
      </c>
      <c r="AF23" s="19">
        <f t="shared" ref="AF23" si="6">SUM(AF4:AF22)-AF5-AF8-AF9-AF13-AF19-AF20</f>
        <v>8191052</v>
      </c>
    </row>
    <row r="24" spans="1:32" ht="18" customHeight="1" x14ac:dyDescent="0.15">
      <c r="A24" s="17" t="s">
        <v>78</v>
      </c>
      <c r="B24" s="17">
        <f t="shared" ref="B24:G24" si="7">SUM(B4:B7)-B5</f>
        <v>0</v>
      </c>
      <c r="C24" s="13">
        <f t="shared" si="7"/>
        <v>0</v>
      </c>
      <c r="D24" s="13">
        <f t="shared" si="7"/>
        <v>1468928</v>
      </c>
      <c r="E24" s="13">
        <f t="shared" si="7"/>
        <v>1581109</v>
      </c>
      <c r="F24" s="13">
        <f t="shared" si="7"/>
        <v>1732626</v>
      </c>
      <c r="G24" s="13">
        <f t="shared" si="7"/>
        <v>1878035</v>
      </c>
      <c r="H24" s="13">
        <f t="shared" ref="H24:M24" si="8">SUM(H4:H7)-H5</f>
        <v>2180722</v>
      </c>
      <c r="I24" s="13">
        <f t="shared" si="8"/>
        <v>2529825</v>
      </c>
      <c r="J24" s="15">
        <f t="shared" si="8"/>
        <v>2661917</v>
      </c>
      <c r="K24" s="14">
        <f t="shared" si="8"/>
        <v>2588879</v>
      </c>
      <c r="L24" s="19">
        <f t="shared" si="8"/>
        <v>2576009</v>
      </c>
      <c r="M24" s="19">
        <f t="shared" si="8"/>
        <v>2532066</v>
      </c>
      <c r="N24" s="19">
        <f t="shared" ref="N24:S24" si="9">SUM(N4:N7)-N5</f>
        <v>2550686</v>
      </c>
      <c r="O24" s="19">
        <f t="shared" si="9"/>
        <v>2535150</v>
      </c>
      <c r="P24" s="19">
        <f t="shared" si="9"/>
        <v>2707765</v>
      </c>
      <c r="Q24" s="19">
        <f t="shared" si="9"/>
        <v>3089213</v>
      </c>
      <c r="R24" s="19">
        <f t="shared" si="9"/>
        <v>2310998</v>
      </c>
      <c r="S24" s="19">
        <f t="shared" si="9"/>
        <v>2367323</v>
      </c>
      <c r="T24" s="19">
        <f t="shared" ref="T24:Z24" si="10">SUM(T4:T7)-T5</f>
        <v>2479809</v>
      </c>
      <c r="U24" s="19">
        <f t="shared" si="10"/>
        <v>2507054</v>
      </c>
      <c r="V24" s="19">
        <f t="shared" si="10"/>
        <v>2550188</v>
      </c>
      <c r="W24" s="19">
        <f t="shared" si="10"/>
        <v>2931952</v>
      </c>
      <c r="X24" s="19">
        <f t="shared" si="10"/>
        <v>2999952</v>
      </c>
      <c r="Y24" s="19">
        <f t="shared" si="10"/>
        <v>3002759</v>
      </c>
      <c r="Z24" s="19">
        <f t="shared" si="10"/>
        <v>2997645</v>
      </c>
      <c r="AA24" s="19">
        <f t="shared" ref="AA24:AB24" si="11">SUM(AA4:AA7)-AA5</f>
        <v>3151237</v>
      </c>
      <c r="AB24" s="19">
        <f t="shared" si="11"/>
        <v>3241636</v>
      </c>
      <c r="AC24" s="19">
        <f t="shared" ref="AC24" si="12">SUM(AC4:AC7)-AC5</f>
        <v>3376773</v>
      </c>
      <c r="AD24" s="19">
        <f t="shared" ref="AD24:AE24" si="13">SUM(AD4:AD7)-AD5</f>
        <v>3485486</v>
      </c>
      <c r="AE24" s="19">
        <f t="shared" si="13"/>
        <v>3593114</v>
      </c>
      <c r="AF24" s="19">
        <f t="shared" ref="AF24" si="14">SUM(AF4:AF7)-AF5</f>
        <v>3739547</v>
      </c>
    </row>
    <row r="25" spans="1:32" ht="18" customHeight="1" x14ac:dyDescent="0.15">
      <c r="A25" s="17" t="s">
        <v>179</v>
      </c>
      <c r="B25" s="17">
        <f t="shared" ref="B25:G25" si="15">+B18+B21+B22</f>
        <v>0</v>
      </c>
      <c r="C25" s="13">
        <f t="shared" si="15"/>
        <v>0</v>
      </c>
      <c r="D25" s="13">
        <f t="shared" si="15"/>
        <v>2517090</v>
      </c>
      <c r="E25" s="13">
        <f t="shared" si="15"/>
        <v>1891001</v>
      </c>
      <c r="F25" s="13">
        <f t="shared" si="15"/>
        <v>3220533</v>
      </c>
      <c r="G25" s="13">
        <f t="shared" si="15"/>
        <v>5302648</v>
      </c>
      <c r="H25" s="13">
        <f t="shared" ref="H25:M25" si="16">+H18+H21+H22</f>
        <v>1324404</v>
      </c>
      <c r="I25" s="13">
        <f t="shared" si="16"/>
        <v>1626120</v>
      </c>
      <c r="J25" s="15">
        <f t="shared" si="16"/>
        <v>1899079</v>
      </c>
      <c r="K25" s="14">
        <f t="shared" si="16"/>
        <v>2363086</v>
      </c>
      <c r="L25" s="19">
        <f t="shared" si="16"/>
        <v>1057734</v>
      </c>
      <c r="M25" s="19">
        <f t="shared" si="16"/>
        <v>737548</v>
      </c>
      <c r="N25" s="19">
        <f t="shared" ref="N25:S25" si="17">+N18+N21+N22</f>
        <v>1012050</v>
      </c>
      <c r="O25" s="19">
        <f t="shared" si="17"/>
        <v>816130</v>
      </c>
      <c r="P25" s="19">
        <f t="shared" si="17"/>
        <v>677424</v>
      </c>
      <c r="Q25" s="19">
        <f t="shared" si="17"/>
        <v>1055952</v>
      </c>
      <c r="R25" s="19">
        <f t="shared" si="17"/>
        <v>1231113</v>
      </c>
      <c r="S25" s="19">
        <f t="shared" si="17"/>
        <v>1761515</v>
      </c>
      <c r="T25" s="19">
        <f t="shared" ref="T25:Z25" si="18">+T18+T21+T22</f>
        <v>547211</v>
      </c>
      <c r="U25" s="19">
        <f t="shared" si="18"/>
        <v>423934</v>
      </c>
      <c r="V25" s="19">
        <f t="shared" si="18"/>
        <v>846594</v>
      </c>
      <c r="W25" s="19">
        <f t="shared" si="18"/>
        <v>672241</v>
      </c>
      <c r="X25" s="19">
        <f t="shared" si="18"/>
        <v>509690</v>
      </c>
      <c r="Y25" s="19">
        <f t="shared" si="18"/>
        <v>829331</v>
      </c>
      <c r="Z25" s="19">
        <f t="shared" si="18"/>
        <v>928323</v>
      </c>
      <c r="AA25" s="19">
        <f t="shared" ref="AA25:AB25" si="19">+AA18+AA21+AA22</f>
        <v>1123031</v>
      </c>
      <c r="AB25" s="19">
        <f t="shared" si="19"/>
        <v>1802611</v>
      </c>
      <c r="AC25" s="19">
        <f t="shared" ref="AC25" si="20">+AC18+AC21+AC22</f>
        <v>987842</v>
      </c>
      <c r="AD25" s="19">
        <f t="shared" ref="AD25:AE25" si="21">+AD18+AD21+AD22</f>
        <v>1070432</v>
      </c>
      <c r="AE25" s="19">
        <f t="shared" si="21"/>
        <v>480335</v>
      </c>
      <c r="AF25" s="19">
        <f t="shared" ref="AF25" si="22">+AF18+AF21+AF22</f>
        <v>1009083</v>
      </c>
    </row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2">
      <c r="A29" s="31" t="s">
        <v>99</v>
      </c>
      <c r="K29" s="32" t="str">
        <f>財政指標!$L$1</f>
        <v>野木町</v>
      </c>
      <c r="M29" s="32"/>
      <c r="P29" s="32"/>
      <c r="R29" s="32"/>
      <c r="S29" s="32"/>
      <c r="T29" s="32"/>
      <c r="U29" s="32" t="str">
        <f>財政指標!$L$1</f>
        <v>野木町</v>
      </c>
      <c r="W29" s="32"/>
      <c r="X29" s="32"/>
      <c r="Y29" s="32"/>
      <c r="Z29" s="32"/>
      <c r="AA29" s="32"/>
      <c r="AB29" s="32"/>
      <c r="AC29" s="32"/>
      <c r="AE29" s="32" t="str">
        <f>財政指標!$L$1</f>
        <v>野木町</v>
      </c>
    </row>
    <row r="30" spans="1:32" ht="18" customHeight="1" x14ac:dyDescent="0.15">
      <c r="K30" s="20"/>
      <c r="L30" s="20" t="s">
        <v>224</v>
      </c>
      <c r="U30" s="20"/>
      <c r="V30" s="20" t="s">
        <v>224</v>
      </c>
      <c r="AE30" s="20"/>
      <c r="AF30" s="20" t="s">
        <v>224</v>
      </c>
    </row>
    <row r="31" spans="1:32" s="73" customFormat="1" ht="18" customHeight="1" x14ac:dyDescent="0.2">
      <c r="A31" s="51"/>
      <c r="B31" s="72" t="s">
        <v>10</v>
      </c>
      <c r="C31" s="51" t="s">
        <v>9</v>
      </c>
      <c r="D31" s="51" t="s">
        <v>8</v>
      </c>
      <c r="E31" s="51" t="s">
        <v>7</v>
      </c>
      <c r="F31" s="51" t="s">
        <v>6</v>
      </c>
      <c r="G31" s="51" t="s">
        <v>5</v>
      </c>
      <c r="H31" s="51" t="s">
        <v>4</v>
      </c>
      <c r="I31" s="51" t="s">
        <v>3</v>
      </c>
      <c r="J31" s="52" t="s">
        <v>165</v>
      </c>
      <c r="K31" s="52" t="s">
        <v>166</v>
      </c>
      <c r="L31" s="51" t="s">
        <v>83</v>
      </c>
      <c r="M31" s="56" t="s">
        <v>174</v>
      </c>
      <c r="N31" s="56" t="s">
        <v>184</v>
      </c>
      <c r="O31" s="46" t="s">
        <v>185</v>
      </c>
      <c r="P31" s="46" t="s">
        <v>186</v>
      </c>
      <c r="Q31" s="46" t="s">
        <v>189</v>
      </c>
      <c r="R31" s="46" t="s">
        <v>195</v>
      </c>
      <c r="S31" s="46" t="s">
        <v>196</v>
      </c>
      <c r="T31" s="46" t="s">
        <v>203</v>
      </c>
      <c r="U31" s="46" t="s">
        <v>204</v>
      </c>
      <c r="V31" s="46" t="s">
        <v>205</v>
      </c>
      <c r="W31" s="46" t="s">
        <v>206</v>
      </c>
      <c r="X31" s="46" t="s">
        <v>207</v>
      </c>
      <c r="Y31" s="46" t="s">
        <v>212</v>
      </c>
      <c r="Z31" s="46" t="s">
        <v>210</v>
      </c>
      <c r="AA31" s="46" t="s">
        <v>213</v>
      </c>
      <c r="AB31" s="46" t="s">
        <v>214</v>
      </c>
      <c r="AC31" s="46" t="s">
        <v>215</v>
      </c>
      <c r="AD31" s="46" t="s">
        <v>218</v>
      </c>
      <c r="AE31" s="46" t="str">
        <f>AE3</f>
        <v>１８(H30)</v>
      </c>
      <c r="AF31" s="46" t="str">
        <f>AF3</f>
        <v>１９(R1)</v>
      </c>
    </row>
    <row r="32" spans="1:32" ht="18" customHeight="1" x14ac:dyDescent="0.15">
      <c r="A32" s="17" t="s">
        <v>60</v>
      </c>
      <c r="B32" s="33" t="e">
        <f>B4/B$23*100</f>
        <v>#DIV/0!</v>
      </c>
      <c r="C32" s="33" t="e">
        <f>C4/C$23*100</f>
        <v>#DIV/0!</v>
      </c>
      <c r="D32" s="33">
        <f>D4/D$23*100</f>
        <v>18.392075101929386</v>
      </c>
      <c r="E32" s="33">
        <f>E4/E$23*100</f>
        <v>19.768450754559456</v>
      </c>
      <c r="F32" s="33">
        <f>F4/F$23*100</f>
        <v>17.515661356720962</v>
      </c>
      <c r="G32" s="33">
        <f>G4/G$23*100</f>
        <v>14.488435153146376</v>
      </c>
      <c r="H32" s="33">
        <f>H4/H$23*100</f>
        <v>23.673868792241194</v>
      </c>
      <c r="I32" s="33">
        <f>I4/I$23*100</f>
        <v>22.331394455657446</v>
      </c>
      <c r="J32" s="33">
        <f>J4/J$23*100</f>
        <v>21.957597528941065</v>
      </c>
      <c r="K32" s="33">
        <f>K4/K$23*100</f>
        <v>21.019434988902542</v>
      </c>
      <c r="L32" s="33">
        <f>L4/L$23*100</f>
        <v>23.485612418018995</v>
      </c>
      <c r="M32" s="33">
        <f>M4/M$23*100</f>
        <v>26.533231085556608</v>
      </c>
      <c r="N32" s="33">
        <f>N4/N$23*100</f>
        <v>25.075241770483895</v>
      </c>
      <c r="O32" s="33">
        <f>O4/O$23*100</f>
        <v>24.762478740418821</v>
      </c>
      <c r="P32" s="33">
        <f>P4/P$23*100</f>
        <v>23.934442977948393</v>
      </c>
      <c r="Q32" s="33">
        <f>Q4/Q$23*100</f>
        <v>22.375336474070323</v>
      </c>
      <c r="R32" s="33">
        <f>R4/R$23*100</f>
        <v>23.737401041367495</v>
      </c>
      <c r="S32" s="33">
        <f>S4/S$23*100</f>
        <v>21.322218850768465</v>
      </c>
      <c r="T32" s="33">
        <f>T4/T$23*100</f>
        <v>26.847466667742875</v>
      </c>
      <c r="U32" s="33">
        <f>U4/U$23*100</f>
        <v>26.686754475305978</v>
      </c>
      <c r="V32" s="33">
        <f>V4/V$23*100</f>
        <v>22.645939625235854</v>
      </c>
      <c r="W32" s="33">
        <f>W4/W$23*100</f>
        <v>23.802856991406042</v>
      </c>
      <c r="X32" s="33">
        <f>X4/X$23*100</f>
        <v>24.320451169106605</v>
      </c>
      <c r="Y32" s="33">
        <f>Y4/Y$23*100</f>
        <v>21.893435038837818</v>
      </c>
      <c r="Z32" s="33">
        <f>Z4/Z$23*100</f>
        <v>19.537136872241145</v>
      </c>
      <c r="AA32" s="33">
        <f>AA4/AA$23*100</f>
        <v>20.077858572318704</v>
      </c>
      <c r="AB32" s="33">
        <f>AB4/AB$23*100</f>
        <v>16.562569949383725</v>
      </c>
      <c r="AC32" s="33">
        <f>AC4/AC$23*100</f>
        <v>18.87994039096365</v>
      </c>
      <c r="AD32" s="33">
        <f>AD4/AD$23*100</f>
        <v>18.143819455361324</v>
      </c>
      <c r="AE32" s="33">
        <f>AE4/AE$23*100</f>
        <v>19.560388572985353</v>
      </c>
      <c r="AF32" s="33">
        <f>AF4/AF$23*100</f>
        <v>18.572351878610952</v>
      </c>
    </row>
    <row r="33" spans="1:32" ht="18" customHeight="1" x14ac:dyDescent="0.15">
      <c r="A33" s="17" t="s">
        <v>61</v>
      </c>
      <c r="B33" s="33" t="e">
        <f>B5/B$23*100</f>
        <v>#DIV/0!</v>
      </c>
      <c r="C33" s="33" t="e">
        <f>C5/C$23*100</f>
        <v>#DIV/0!</v>
      </c>
      <c r="D33" s="33">
        <f>D5/D$23*100</f>
        <v>12.348316560417436</v>
      </c>
      <c r="E33" s="33">
        <f>E5/E$23*100</f>
        <v>12.974813210639896</v>
      </c>
      <c r="F33" s="33">
        <f>F5/F$23*100</f>
        <v>11.537416404966073</v>
      </c>
      <c r="G33" s="33">
        <f>G5/G$23*100</f>
        <v>9.8252878933852905</v>
      </c>
      <c r="H33" s="33">
        <f>H5/H$23*100</f>
        <v>16.219626693963825</v>
      </c>
      <c r="I33" s="33">
        <f>I5/I$23*100</f>
        <v>15.151116502768522</v>
      </c>
      <c r="J33" s="33">
        <f>J5/J$23*100</f>
        <v>14.82852537050583</v>
      </c>
      <c r="K33" s="33">
        <f>K5/K$23*100</f>
        <v>14.37352093974536</v>
      </c>
      <c r="L33" s="33">
        <f>L5/L$23*100</f>
        <v>15.945831562499583</v>
      </c>
      <c r="M33" s="33">
        <f>M5/M$23*100</f>
        <v>17.817986678766733</v>
      </c>
      <c r="N33" s="33">
        <f>N5/N$23*100</f>
        <v>16.832282630748541</v>
      </c>
      <c r="O33" s="33">
        <f>O5/O$23*100</f>
        <v>16.317903301977914</v>
      </c>
      <c r="P33" s="33">
        <f>P5/P$23*100</f>
        <v>15.951495212246444</v>
      </c>
      <c r="Q33" s="33">
        <f>Q5/Q$23*100</f>
        <v>14.791265347203472</v>
      </c>
      <c r="R33" s="33">
        <f>R5/R$23*100</f>
        <v>15.467019625393984</v>
      </c>
      <c r="S33" s="33">
        <f>S5/S$23*100</f>
        <v>14.104511294899035</v>
      </c>
      <c r="T33" s="33">
        <f>T5/T$23*100</f>
        <v>17.061703183834243</v>
      </c>
      <c r="U33" s="33">
        <f>U5/U$23*100</f>
        <v>16.832553643252947</v>
      </c>
      <c r="V33" s="33">
        <f>V5/V$23*100</f>
        <v>14.028166826090624</v>
      </c>
      <c r="W33" s="33">
        <f>W5/W$23*100</f>
        <v>14.248430587955449</v>
      </c>
      <c r="X33" s="33">
        <f>X5/X$23*100</f>
        <v>14.510532092715389</v>
      </c>
      <c r="Y33" s="33">
        <f>Y5/Y$23*100</f>
        <v>13.442963286063964</v>
      </c>
      <c r="Z33" s="33">
        <f>Z5/Z$23*100</f>
        <v>11.782634959192887</v>
      </c>
      <c r="AA33" s="33">
        <f>AA5/AA$23*100</f>
        <v>12.351988179136466</v>
      </c>
      <c r="AB33" s="33">
        <f>AB5/AB$23*100</f>
        <v>10.114714732874585</v>
      </c>
      <c r="AC33" s="33">
        <f>AC5/AC$23*100</f>
        <v>11.698707033881595</v>
      </c>
      <c r="AD33" s="33">
        <f>AD5/AD$23*100</f>
        <v>11.036782325766413</v>
      </c>
      <c r="AE33" s="33">
        <f>AE5/AE$23*100</f>
        <v>11.884176383648043</v>
      </c>
      <c r="AF33" s="33">
        <f>AF5/AF$23*100</f>
        <v>11.455830093619232</v>
      </c>
    </row>
    <row r="34" spans="1:32" ht="18" customHeight="1" x14ac:dyDescent="0.15">
      <c r="A34" s="17" t="s">
        <v>62</v>
      </c>
      <c r="B34" s="33" t="e">
        <f>B6/B$23*100</f>
        <v>#DIV/0!</v>
      </c>
      <c r="C34" s="33" t="e">
        <f>C6/C$23*100</f>
        <v>#DIV/0!</v>
      </c>
      <c r="D34" s="33">
        <f>D6/D$23*100</f>
        <v>0.84748048757103367</v>
      </c>
      <c r="E34" s="33">
        <f>E6/E$23*100</f>
        <v>1.0421678024257526</v>
      </c>
      <c r="F34" s="33">
        <f>F6/F$23*100</f>
        <v>1.6646869627002077</v>
      </c>
      <c r="G34" s="33">
        <f>G6/G$23*100</f>
        <v>1.3930222885678492</v>
      </c>
      <c r="H34" s="33">
        <f>H6/H$23*100</f>
        <v>2.3217673411820372</v>
      </c>
      <c r="I34" s="33">
        <f>I6/I$23*100</f>
        <v>2.3340402526073905</v>
      </c>
      <c r="J34" s="33">
        <f>J6/J$23*100</f>
        <v>3.55257734081375</v>
      </c>
      <c r="K34" s="33">
        <f>K6/K$23*100</f>
        <v>1.4731476490964786</v>
      </c>
      <c r="L34" s="33">
        <f>L6/L$23*100</f>
        <v>1.7534111713421379</v>
      </c>
      <c r="M34" s="33">
        <f>M6/M$23*100</f>
        <v>2.1812598578130808</v>
      </c>
      <c r="N34" s="33">
        <f>N6/N$23*100</f>
        <v>2.5677400118401201</v>
      </c>
      <c r="O34" s="33">
        <f>O6/O$23*100</f>
        <v>2.9200920138637003</v>
      </c>
      <c r="P34" s="33">
        <f>P6/P$23*100</f>
        <v>5.2192617039416609</v>
      </c>
      <c r="Q34" s="33">
        <f>Q6/Q$23*100</f>
        <v>5.824005231069914</v>
      </c>
      <c r="R34" s="33">
        <f>R6/R$23*100</f>
        <v>6.4658195124783173</v>
      </c>
      <c r="S34" s="33">
        <f>S6/S$23*100</f>
        <v>6.1996067127898096</v>
      </c>
      <c r="T34" s="33">
        <f>T6/T$23*100</f>
        <v>8.3020727814256823</v>
      </c>
      <c r="U34" s="33">
        <f>U6/U$23*100</f>
        <v>9.7752938942498577</v>
      </c>
      <c r="V34" s="33">
        <f>V6/V$23*100</f>
        <v>9.3840898893193074</v>
      </c>
      <c r="W34" s="33">
        <f>W6/W$23*100</f>
        <v>13.936188899317237</v>
      </c>
      <c r="X34" s="33">
        <f>X6/X$23*100</f>
        <v>15.786378902470844</v>
      </c>
      <c r="Y34" s="33">
        <f>Y6/Y$23*100</f>
        <v>16.396625320082936</v>
      </c>
      <c r="Z34" s="33">
        <f>Z6/Z$23*100</f>
        <v>15.770829247571761</v>
      </c>
      <c r="AA34" s="33">
        <f>AA6/AA$23*100</f>
        <v>17.146153813576863</v>
      </c>
      <c r="AB34" s="33">
        <f>AB6/AB$23*100</f>
        <v>14.503621121645139</v>
      </c>
      <c r="AC34" s="33">
        <f>AC6/AC$23*100</f>
        <v>17.868540749464763</v>
      </c>
      <c r="AD34" s="33">
        <f>AD6/AD$23*100</f>
        <v>17.717029112484546</v>
      </c>
      <c r="AE34" s="33">
        <f>AE6/AE$23*100</f>
        <v>19.808611772039885</v>
      </c>
      <c r="AF34" s="33">
        <f>AF6/AF$23*100</f>
        <v>19.696566448363409</v>
      </c>
    </row>
    <row r="35" spans="1:32" ht="18" customHeight="1" x14ac:dyDescent="0.15">
      <c r="A35" s="17" t="s">
        <v>63</v>
      </c>
      <c r="B35" s="33" t="e">
        <f>B7/B$23*100</f>
        <v>#DIV/0!</v>
      </c>
      <c r="C35" s="33" t="e">
        <f>C7/C$23*100</f>
        <v>#DIV/0!</v>
      </c>
      <c r="D35" s="33">
        <f>D7/D$23*100</f>
        <v>4.6308198063951043</v>
      </c>
      <c r="E35" s="33">
        <f>E7/E$23*100</f>
        <v>4.8265991226871137</v>
      </c>
      <c r="F35" s="33">
        <f>F7/F$23*100</f>
        <v>4.3133952736601744</v>
      </c>
      <c r="G35" s="33">
        <f>G7/G$23*100</f>
        <v>3.9535978197476997</v>
      </c>
      <c r="H35" s="33">
        <f>H7/H$23*100</f>
        <v>10.032151589100675</v>
      </c>
      <c r="I35" s="33">
        <f>I7/I$23*100</f>
        <v>12.561502271147393</v>
      </c>
      <c r="J35" s="33">
        <f>J7/J$23*100</f>
        <v>12.028939582845922</v>
      </c>
      <c r="K35" s="33">
        <f>K7/K$23*100</f>
        <v>11.732169346541083</v>
      </c>
      <c r="L35" s="33">
        <f>L7/L$23*100</f>
        <v>13.000727829371739</v>
      </c>
      <c r="M35" s="33">
        <f>M7/M$23*100</f>
        <v>13.681489245565448</v>
      </c>
      <c r="N35" s="33">
        <f>N7/N$23*100</f>
        <v>13.201525924723162</v>
      </c>
      <c r="O35" s="33">
        <f>O7/O$23*100</f>
        <v>13.644930230753568</v>
      </c>
      <c r="P35" s="33">
        <f>P7/P$23*100</f>
        <v>13.275762351172546</v>
      </c>
      <c r="Q35" s="33">
        <f>Q7/Q$23*100</f>
        <v>16.3329807800562</v>
      </c>
      <c r="R35" s="33">
        <f>R7/R$23*100</f>
        <v>5.2902341157053829</v>
      </c>
      <c r="S35" s="33">
        <f>S7/S$23*100</f>
        <v>5.1438771341060816</v>
      </c>
      <c r="T35" s="33">
        <f>T7/T$23*100</f>
        <v>6.5504056640958694</v>
      </c>
      <c r="U35" s="33">
        <f>U7/U$23*100</f>
        <v>6.8159988951992965</v>
      </c>
      <c r="V35" s="33">
        <f>V7/V$23*100</f>
        <v>5.7720218144743907</v>
      </c>
      <c r="W35" s="33">
        <f>W7/W$23*100</f>
        <v>5.7950091516555613</v>
      </c>
      <c r="X35" s="33">
        <f>X7/X$23*100</f>
        <v>6.3753139919070199</v>
      </c>
      <c r="Y35" s="33">
        <f>Y7/Y$23*100</f>
        <v>6.3203788759822368</v>
      </c>
      <c r="Z35" s="33">
        <f>Z7/Z$23*100</f>
        <v>6.7440948295090601</v>
      </c>
      <c r="AA35" s="33">
        <f>AA7/AA$23*100</f>
        <v>5.8260321568253506</v>
      </c>
      <c r="AB35" s="33">
        <f>AB7/AB$23*100</f>
        <v>5.5064606153379598</v>
      </c>
      <c r="AC35" s="33">
        <f>AC7/AC$23*100</f>
        <v>6.3202848009966814</v>
      </c>
      <c r="AD35" s="33">
        <f>AD7/AD$23*100</f>
        <v>6.879325689651747</v>
      </c>
      <c r="AE35" s="33">
        <f>AE7/AE$23*100</f>
        <v>7.9664338789228832</v>
      </c>
      <c r="AF35" s="33">
        <f>AF7/AF$23*100</f>
        <v>7.3851319708384224</v>
      </c>
    </row>
    <row r="36" spans="1:32" ht="18" customHeight="1" x14ac:dyDescent="0.15">
      <c r="A36" s="17" t="s">
        <v>64</v>
      </c>
      <c r="B36" s="33" t="e">
        <f>B8/B$23*100</f>
        <v>#DIV/0!</v>
      </c>
      <c r="C36" s="33" t="e">
        <f>C8/C$23*100</f>
        <v>#DIV/0!</v>
      </c>
      <c r="D36" s="33">
        <f>D8/D$23*100</f>
        <v>4.6308198063951043</v>
      </c>
      <c r="E36" s="33">
        <f>E8/E$23*100</f>
        <v>4.8265991226871137</v>
      </c>
      <c r="F36" s="33">
        <f>F8/F$23*100</f>
        <v>4.3133952736601744</v>
      </c>
      <c r="G36" s="33">
        <f>G8/G$23*100</f>
        <v>3.9535978197476997</v>
      </c>
      <c r="H36" s="33">
        <f>H8/H$23*100</f>
        <v>10.032151589100675</v>
      </c>
      <c r="I36" s="33">
        <f>I8/I$23*100</f>
        <v>12.561502271147393</v>
      </c>
      <c r="J36" s="33">
        <f>J8/J$23*100</f>
        <v>12.028939582845922</v>
      </c>
      <c r="K36" s="33">
        <f>K8/K$23*100</f>
        <v>11.732169346541083</v>
      </c>
      <c r="L36" s="33">
        <f>L8/L$23*100</f>
        <v>13.000727829371739</v>
      </c>
      <c r="M36" s="33">
        <f>M8/M$23*100</f>
        <v>13.681489245565448</v>
      </c>
      <c r="N36" s="33">
        <f>N8/N$23*100</f>
        <v>13.201525924723162</v>
      </c>
      <c r="O36" s="33">
        <f>O8/O$23*100</f>
        <v>13.644930230753568</v>
      </c>
      <c r="P36" s="33">
        <f>P8/P$23*100</f>
        <v>13.275762351172546</v>
      </c>
      <c r="Q36" s="33">
        <f>Q8/Q$23*100</f>
        <v>16.3329807800562</v>
      </c>
      <c r="R36" s="33">
        <f>R8/R$23*100</f>
        <v>5.2902341157053829</v>
      </c>
      <c r="S36" s="33">
        <f>S8/S$23*100</f>
        <v>5.1438771341060816</v>
      </c>
      <c r="T36" s="33">
        <f>T8/T$23*100</f>
        <v>6.5504056640958694</v>
      </c>
      <c r="U36" s="33">
        <f>U8/U$23*100</f>
        <v>6.8159988951992965</v>
      </c>
      <c r="V36" s="33">
        <f>V8/V$23*100</f>
        <v>5.7720218144743907</v>
      </c>
      <c r="W36" s="33">
        <f>W8/W$23*100</f>
        <v>5.7950091516555613</v>
      </c>
      <c r="X36" s="33">
        <f>X8/X$23*100</f>
        <v>6.3753139919070199</v>
      </c>
      <c r="Y36" s="33">
        <f>Y8/Y$23*100</f>
        <v>6.3203788759822368</v>
      </c>
      <c r="Z36" s="33">
        <f>Z8/Z$23*100</f>
        <v>6.7440948295090601</v>
      </c>
      <c r="AA36" s="33">
        <f>AA8/AA$23*100</f>
        <v>5.8260321568253506</v>
      </c>
      <c r="AB36" s="33">
        <f>AB8/AB$23*100</f>
        <v>5.5064606153379598</v>
      </c>
      <c r="AC36" s="33">
        <f>AC8/AC$23*100</f>
        <v>6.3202848009966814</v>
      </c>
      <c r="AD36" s="33">
        <f>AD8/AD$23*100</f>
        <v>6.879325689651747</v>
      </c>
      <c r="AE36" s="33">
        <f>AE8/AE$23*100</f>
        <v>7.9664338789228832</v>
      </c>
      <c r="AF36" s="33">
        <f>AF8/AF$23*100</f>
        <v>7.3851319708384224</v>
      </c>
    </row>
    <row r="37" spans="1:32" ht="18" customHeight="1" x14ac:dyDescent="0.15">
      <c r="A37" s="17" t="s">
        <v>65</v>
      </c>
      <c r="B37" s="33" t="e">
        <f>B9/B$23*100</f>
        <v>#DIV/0!</v>
      </c>
      <c r="C37" s="33" t="e">
        <f>C9/C$23*100</f>
        <v>#DIV/0!</v>
      </c>
      <c r="D37" s="33">
        <f>D9/D$23*100</f>
        <v>0</v>
      </c>
      <c r="E37" s="33">
        <f>E9/E$23*100</f>
        <v>0</v>
      </c>
      <c r="F37" s="33">
        <f>F9/F$23*100</f>
        <v>0</v>
      </c>
      <c r="G37" s="33">
        <f>G9/G$23*100</f>
        <v>0</v>
      </c>
      <c r="H37" s="33">
        <f>H9/H$23*100</f>
        <v>0</v>
      </c>
      <c r="I37" s="33">
        <f>I9/I$23*100</f>
        <v>0</v>
      </c>
      <c r="J37" s="33">
        <f>J9/J$23*100</f>
        <v>0</v>
      </c>
      <c r="K37" s="33">
        <f>K9/K$23*100</f>
        <v>0</v>
      </c>
      <c r="L37" s="33">
        <f>L9/L$23*100</f>
        <v>0</v>
      </c>
      <c r="M37" s="33">
        <f>M9/M$23*100</f>
        <v>0</v>
      </c>
      <c r="N37" s="33">
        <f>N9/N$23*100</f>
        <v>0</v>
      </c>
      <c r="O37" s="33">
        <f>O9/O$23*100</f>
        <v>0</v>
      </c>
      <c r="P37" s="33">
        <f>P9/P$23*100</f>
        <v>0</v>
      </c>
      <c r="Q37" s="33">
        <f>Q9/Q$23*100</f>
        <v>0</v>
      </c>
      <c r="R37" s="33">
        <f>R9/R$23*100</f>
        <v>0</v>
      </c>
      <c r="S37" s="33">
        <f>S9/S$23*100</f>
        <v>0</v>
      </c>
      <c r="T37" s="33">
        <f>T9/T$23*100</f>
        <v>0</v>
      </c>
      <c r="U37" s="33">
        <f>U9/U$23*100</f>
        <v>0</v>
      </c>
      <c r="V37" s="33">
        <f>V9/V$23*100</f>
        <v>0</v>
      </c>
      <c r="W37" s="33">
        <f>W9/W$23*100</f>
        <v>0</v>
      </c>
      <c r="X37" s="33">
        <f>X9/X$23*100</f>
        <v>0</v>
      </c>
      <c r="Y37" s="33">
        <f>Y9/Y$23*100</f>
        <v>0</v>
      </c>
      <c r="Z37" s="33">
        <f>Z9/Z$23*100</f>
        <v>0</v>
      </c>
      <c r="AA37" s="33">
        <f>AA9/AA$23*100</f>
        <v>0</v>
      </c>
      <c r="AB37" s="33">
        <f>AB9/AB$23*100</f>
        <v>0</v>
      </c>
      <c r="AC37" s="33">
        <f>AC9/AC$23*100</f>
        <v>0</v>
      </c>
      <c r="AD37" s="33">
        <f>AD9/AD$23*100</f>
        <v>0</v>
      </c>
      <c r="AE37" s="33">
        <f>AE9/AE$23*100</f>
        <v>0</v>
      </c>
      <c r="AF37" s="33">
        <f>AF9/AF$23*100</f>
        <v>0</v>
      </c>
    </row>
    <row r="38" spans="1:32" ht="18" customHeight="1" x14ac:dyDescent="0.15">
      <c r="A38" s="17" t="s">
        <v>66</v>
      </c>
      <c r="B38" s="33" t="e">
        <f>B10/B$23*100</f>
        <v>#DIV/0!</v>
      </c>
      <c r="C38" s="33" t="e">
        <f>C10/C$23*100</f>
        <v>#DIV/0!</v>
      </c>
      <c r="D38" s="33">
        <f>D10/D$23*100</f>
        <v>10.59605737621003</v>
      </c>
      <c r="E38" s="33">
        <f>E10/E$23*100</f>
        <v>10.770277989785059</v>
      </c>
      <c r="F38" s="33">
        <f>F10/F$23*100</f>
        <v>9.6301750275260201</v>
      </c>
      <c r="G38" s="33">
        <f>G10/G$23*100</f>
        <v>8.0778394176249027</v>
      </c>
      <c r="H38" s="33">
        <f>H10/H$23*100</f>
        <v>13.581894530033509</v>
      </c>
      <c r="I38" s="33">
        <f>I10/I$23*100</f>
        <v>13.154569871112312</v>
      </c>
      <c r="J38" s="33">
        <f>J10/J$23*100</f>
        <v>11.529887891058149</v>
      </c>
      <c r="K38" s="33">
        <f>K10/K$23*100</f>
        <v>12.503194261183417</v>
      </c>
      <c r="L38" s="33">
        <f>L10/L$23*100</f>
        <v>15.085009669012059</v>
      </c>
      <c r="M38" s="33">
        <f>M10/M$23*100</f>
        <v>13.700175138386115</v>
      </c>
      <c r="N38" s="33">
        <f>N10/N$23*100</f>
        <v>13.461739549700722</v>
      </c>
      <c r="O38" s="33">
        <f>O10/O$23*100</f>
        <v>14.31760758737804</v>
      </c>
      <c r="P38" s="33">
        <f>P10/P$23*100</f>
        <v>13.5048355456914</v>
      </c>
      <c r="Q38" s="33">
        <f>Q10/Q$23*100</f>
        <v>15.196309996824281</v>
      </c>
      <c r="R38" s="33">
        <f>R10/R$23*100</f>
        <v>17.392360745280257</v>
      </c>
      <c r="S38" s="33">
        <f>S10/S$23*100</f>
        <v>15.095539318303089</v>
      </c>
      <c r="T38" s="33">
        <f>T10/T$23*100</f>
        <v>18.174269421227446</v>
      </c>
      <c r="U38" s="33">
        <f>U10/U$23*100</f>
        <v>18.21878506447548</v>
      </c>
      <c r="V38" s="33">
        <f>V10/V$23*100</f>
        <v>15.707447329689483</v>
      </c>
      <c r="W38" s="33">
        <f>W10/W$23*100</f>
        <v>15.965203069943534</v>
      </c>
      <c r="X38" s="33">
        <f>X10/X$23*100</f>
        <v>18.158803518072858</v>
      </c>
      <c r="Y38" s="33">
        <f>Y10/Y$23*100</f>
        <v>17.292426699596557</v>
      </c>
      <c r="Z38" s="33">
        <f>Z10/Z$23*100</f>
        <v>15.630208907619563</v>
      </c>
      <c r="AA38" s="33">
        <f>AA10/AA$23*100</f>
        <v>16.864812671253134</v>
      </c>
      <c r="AB38" s="33">
        <f>AB10/AB$23*100</f>
        <v>14.55412006382994</v>
      </c>
      <c r="AC38" s="33">
        <f>AC10/AC$23*100</f>
        <v>17.255219170600768</v>
      </c>
      <c r="AD38" s="33">
        <f>AD10/AD$23*100</f>
        <v>16.679292777562097</v>
      </c>
      <c r="AE38" s="33">
        <f>AE10/AE$23*100</f>
        <v>17.813090644941624</v>
      </c>
      <c r="AF38" s="33">
        <f>AF10/AF$23*100</f>
        <v>16.110409261227986</v>
      </c>
    </row>
    <row r="39" spans="1:32" ht="18" customHeight="1" x14ac:dyDescent="0.15">
      <c r="A39" s="17" t="s">
        <v>67</v>
      </c>
      <c r="B39" s="33" t="e">
        <f>B11/B$23*100</f>
        <v>#DIV/0!</v>
      </c>
      <c r="C39" s="33" t="e">
        <f>C11/C$23*100</f>
        <v>#DIV/0!</v>
      </c>
      <c r="D39" s="33">
        <f>D11/D$23*100</f>
        <v>0.44967556473511361</v>
      </c>
      <c r="E39" s="33">
        <f>E11/E$23*100</f>
        <v>0.90782896274038904</v>
      </c>
      <c r="F39" s="33">
        <f>F11/F$23*100</f>
        <v>0.60657587147653369</v>
      </c>
      <c r="G39" s="33">
        <f>G11/G$23*100</f>
        <v>0.58814384308334511</v>
      </c>
      <c r="H39" s="33">
        <f>H11/H$23*100</f>
        <v>1.1000862563314806</v>
      </c>
      <c r="I39" s="33">
        <f>I11/I$23*100</f>
        <v>0.84402099921067553</v>
      </c>
      <c r="J39" s="33">
        <f>J11/J$23*100</f>
        <v>1.4416202736717798</v>
      </c>
      <c r="K39" s="33">
        <f>K11/K$23*100</f>
        <v>1.3723987014345058</v>
      </c>
      <c r="L39" s="33">
        <f>L11/L$23*100</f>
        <v>2.0251262196857138</v>
      </c>
      <c r="M39" s="33">
        <f>M11/M$23*100</f>
        <v>1.747147722363799</v>
      </c>
      <c r="N39" s="33">
        <f>N11/N$23*100</f>
        <v>1.357162175859894</v>
      </c>
      <c r="O39" s="33">
        <f>O11/O$23*100</f>
        <v>1.0540742021941241</v>
      </c>
      <c r="P39" s="33">
        <f>P11/P$23*100</f>
        <v>1.1624614548584469</v>
      </c>
      <c r="Q39" s="33">
        <f>Q11/Q$23*100</f>
        <v>0.9527011121357275</v>
      </c>
      <c r="R39" s="33">
        <f>R11/R$23*100</f>
        <v>0.97188565783665748</v>
      </c>
      <c r="S39" s="33">
        <f>S11/S$23*100</f>
        <v>0.70648744515235773</v>
      </c>
      <c r="T39" s="33">
        <f>T11/T$23*100</f>
        <v>0.72866177259941156</v>
      </c>
      <c r="U39" s="33">
        <f>U11/U$23*100</f>
        <v>0.8510935800721573</v>
      </c>
      <c r="V39" s="33">
        <f>V11/V$23*100</f>
        <v>0.69667750393816452</v>
      </c>
      <c r="W39" s="33">
        <f>W11/W$23*100</f>
        <v>0.76499139475625799</v>
      </c>
      <c r="X39" s="33">
        <f>X11/X$23*100</f>
        <v>0.88167192129889305</v>
      </c>
      <c r="Y39" s="33">
        <f>Y11/Y$23*100</f>
        <v>0.90741914953169389</v>
      </c>
      <c r="Z39" s="33">
        <f>Z11/Z$23*100</f>
        <v>0.78015951374316928</v>
      </c>
      <c r="AA39" s="33">
        <f>AA11/AA$23*100</f>
        <v>0.67638541796591478</v>
      </c>
      <c r="AB39" s="33">
        <f>AB11/AB$23*100</f>
        <v>0.58617583560179931</v>
      </c>
      <c r="AC39" s="33">
        <f>AC11/AC$23*100</f>
        <v>0.73522828235520998</v>
      </c>
      <c r="AD39" s="33">
        <f>AD11/AD$23*100</f>
        <v>0.8608031972304796</v>
      </c>
      <c r="AE39" s="33">
        <f>AE11/AE$23*100</f>
        <v>1.0344960688332601</v>
      </c>
      <c r="AF39" s="33">
        <f>AF11/AF$23*100</f>
        <v>0.72955219915585934</v>
      </c>
    </row>
    <row r="40" spans="1:32" ht="18" customHeight="1" x14ac:dyDescent="0.15">
      <c r="A40" s="17" t="s">
        <v>68</v>
      </c>
      <c r="B40" s="33" t="e">
        <f>B12/B$23*100</f>
        <v>#DIV/0!</v>
      </c>
      <c r="C40" s="33" t="e">
        <f>C12/C$23*100</f>
        <v>#DIV/0!</v>
      </c>
      <c r="D40" s="33">
        <f>D12/D$23*100</f>
        <v>12.349307822684304</v>
      </c>
      <c r="E40" s="33">
        <f>E12/E$23*100</f>
        <v>13.094202091340357</v>
      </c>
      <c r="F40" s="33">
        <f>F12/F$23*100</f>
        <v>12.74713756501836</v>
      </c>
      <c r="G40" s="33">
        <f>G12/G$23*100</f>
        <v>9.9172371867191682</v>
      </c>
      <c r="H40" s="33">
        <f>H12/H$23*100</f>
        <v>17.290189858099165</v>
      </c>
      <c r="I40" s="33">
        <f>I12/I$23*100</f>
        <v>15.199308855444132</v>
      </c>
      <c r="J40" s="33">
        <f>J12/J$23*100</f>
        <v>14.270624839850916</v>
      </c>
      <c r="K40" s="33">
        <f>K12/K$23*100</f>
        <v>13.589051374824553</v>
      </c>
      <c r="L40" s="33">
        <f>L12/L$23*100</f>
        <v>18.842779503624225</v>
      </c>
      <c r="M40" s="33">
        <f>M12/M$23*100</f>
        <v>18.51887509585729</v>
      </c>
      <c r="N40" s="33">
        <f>N12/N$23*100</f>
        <v>17.421294185674672</v>
      </c>
      <c r="O40" s="33">
        <f>O12/O$23*100</f>
        <v>17.836953663608828</v>
      </c>
      <c r="P40" s="33">
        <f>P12/P$23*100</f>
        <v>16.109945731637282</v>
      </c>
      <c r="Q40" s="33">
        <f>Q12/Q$23*100</f>
        <v>13.056325539536973</v>
      </c>
      <c r="R40" s="33">
        <f>R12/R$23*100</f>
        <v>14.271852145597318</v>
      </c>
      <c r="S40" s="33">
        <f>S12/S$23*100</f>
        <v>11.71153344893786</v>
      </c>
      <c r="T40" s="33">
        <f>T12/T$23*100</f>
        <v>14.81312949906437</v>
      </c>
      <c r="U40" s="33">
        <f>U12/U$23*100</f>
        <v>14.998152911322482</v>
      </c>
      <c r="V40" s="33">
        <f>V12/V$23*100</f>
        <v>19.249697939406445</v>
      </c>
      <c r="W40" s="33">
        <f>W12/W$23*100</f>
        <v>12.856966164190514</v>
      </c>
      <c r="X40" s="33">
        <f>X12/X$23*100</f>
        <v>13.669377755273175</v>
      </c>
      <c r="Y40" s="33">
        <f>Y12/Y$23*100</f>
        <v>12.755702364023064</v>
      </c>
      <c r="Z40" s="33">
        <f>Z12/Z$23*100</f>
        <v>16.534617658289768</v>
      </c>
      <c r="AA40" s="33">
        <f>AA12/AA$23*100</f>
        <v>11.840412877757588</v>
      </c>
      <c r="AB40" s="33">
        <f>AB12/AB$23*100</f>
        <v>11.667884387658582</v>
      </c>
      <c r="AC40" s="33">
        <f>AC12/AC$23*100</f>
        <v>12.107052401005966</v>
      </c>
      <c r="AD40" s="33">
        <f>AD12/AD$23*100</f>
        <v>13.120740526922065</v>
      </c>
      <c r="AE40" s="33">
        <f>AE12/AE$23*100</f>
        <v>12.508607516860327</v>
      </c>
      <c r="AF40" s="33">
        <f>AF12/AF$23*100</f>
        <v>11.033808599920986</v>
      </c>
    </row>
    <row r="41" spans="1:32" ht="18" customHeight="1" x14ac:dyDescent="0.15">
      <c r="A41" s="17" t="s">
        <v>69</v>
      </c>
      <c r="B41" s="33" t="e">
        <f>B13/B$23*100</f>
        <v>#DIV/0!</v>
      </c>
      <c r="C41" s="33" t="e">
        <f>C13/C$23*100</f>
        <v>#DIV/0!</v>
      </c>
      <c r="D41" s="33">
        <f>D13/D$23*100</f>
        <v>4.3491388205929047</v>
      </c>
      <c r="E41" s="33">
        <f>E13/E$23*100</f>
        <v>4.6364006206340891</v>
      </c>
      <c r="F41" s="33">
        <f>F13/F$23*100</f>
        <v>5.1375487468202703</v>
      </c>
      <c r="G41" s="33">
        <f>G13/G$23*100</f>
        <v>3.756623971748986</v>
      </c>
      <c r="H41" s="33">
        <f>H13/H$23*100</f>
        <v>5.5453024167467797</v>
      </c>
      <c r="I41" s="33">
        <f>I13/I$23*100</f>
        <v>5.5167367994156296</v>
      </c>
      <c r="J41" s="33">
        <f>J13/J$23*100</f>
        <v>5.0780074993135713</v>
      </c>
      <c r="K41" s="33">
        <f>K13/K$23*100</f>
        <v>4.8705063371630093</v>
      </c>
      <c r="L41" s="33">
        <f>L13/L$23*100</f>
        <v>6.0953594531497135</v>
      </c>
      <c r="M41" s="33">
        <f>M13/M$23*100</f>
        <v>6.7936615308367463</v>
      </c>
      <c r="N41" s="33">
        <f>N13/N$23*100</f>
        <v>6.16109000845334</v>
      </c>
      <c r="O41" s="33">
        <f>O13/O$23*100</f>
        <v>5.818095092621105</v>
      </c>
      <c r="P41" s="33">
        <f>P13/P$23*100</f>
        <v>5.0771388587206472</v>
      </c>
      <c r="Q41" s="33">
        <f>Q13/Q$23*100</f>
        <v>4.7495514279705109</v>
      </c>
      <c r="R41" s="33">
        <f>R13/R$23*100</f>
        <v>5.0883620378513221</v>
      </c>
      <c r="S41" s="33">
        <f>S13/S$23*100</f>
        <v>4.4874233505967407</v>
      </c>
      <c r="T41" s="33">
        <f>T13/T$23*100</f>
        <v>6.1533008048709288</v>
      </c>
      <c r="U41" s="33">
        <f>U13/U$23*100</f>
        <v>6.0064734416268184</v>
      </c>
      <c r="V41" s="33">
        <f>V13/V$23*100</f>
        <v>5.3965194733658235</v>
      </c>
      <c r="W41" s="33">
        <f>W13/W$23*100</f>
        <v>5.3172403174118132</v>
      </c>
      <c r="X41" s="33">
        <f>X13/X$23*100</f>
        <v>5.435104620584978</v>
      </c>
      <c r="Y41" s="33">
        <f>Y13/Y$23*100</f>
        <v>4.8177347190668707</v>
      </c>
      <c r="Z41" s="33">
        <f>Z13/Z$23*100</f>
        <v>8.6808931131104341</v>
      </c>
      <c r="AA41" s="33">
        <f>AA13/AA$23*100</f>
        <v>4.5011440669109399</v>
      </c>
      <c r="AB41" s="33">
        <f>AB13/AB$23*100</f>
        <v>3.3995513311142083</v>
      </c>
      <c r="AC41" s="33">
        <f>AC13/AC$23*100</f>
        <v>4.0440297728872245</v>
      </c>
      <c r="AD41" s="33">
        <f>AD13/AD$23*100</f>
        <v>3.9304196242381106</v>
      </c>
      <c r="AE41" s="33">
        <f>AE13/AE$23*100</f>
        <v>3.5465406641689774</v>
      </c>
      <c r="AF41" s="33">
        <f>AF13/AF$23*100</f>
        <v>3.7813335820600336</v>
      </c>
    </row>
    <row r="42" spans="1:32" ht="18" customHeight="1" x14ac:dyDescent="0.15">
      <c r="A42" s="17" t="s">
        <v>70</v>
      </c>
      <c r="B42" s="33" t="e">
        <f>B14/B$23*100</f>
        <v>#DIV/0!</v>
      </c>
      <c r="C42" s="33" t="e">
        <f>C14/C$23*100</f>
        <v>#DIV/0!</v>
      </c>
      <c r="D42" s="33">
        <f>D14/D$23*100</f>
        <v>4.39231560490561</v>
      </c>
      <c r="E42" s="33">
        <f>E14/E$23*100</f>
        <v>3.9421193366693466</v>
      </c>
      <c r="F42" s="33">
        <f>F14/F$23*100</f>
        <v>4.9057199885014455</v>
      </c>
      <c r="G42" s="33">
        <f>G14/G$23*100</f>
        <v>3.9947774998199246</v>
      </c>
      <c r="H42" s="33">
        <f>H14/H$23*100</f>
        <v>8.3726630374355118</v>
      </c>
      <c r="I42" s="33">
        <f>I14/I$23*100</f>
        <v>8.9943411141542189</v>
      </c>
      <c r="J42" s="33">
        <f>J14/J$23*100</f>
        <v>7.6567373882199945</v>
      </c>
      <c r="K42" s="33">
        <f>K14/K$23*100</f>
        <v>6.3343075086322722</v>
      </c>
      <c r="L42" s="33">
        <f>L14/L$23*100</f>
        <v>6.7617322962519388</v>
      </c>
      <c r="M42" s="33">
        <f>M14/M$23*100</f>
        <v>9.1090043901801945</v>
      </c>
      <c r="N42" s="33">
        <f>N14/N$23*100</f>
        <v>10.00133069244527</v>
      </c>
      <c r="O42" s="33">
        <f>O14/O$23*100</f>
        <v>10.130442090066451</v>
      </c>
      <c r="P42" s="33">
        <f>P14/P$23*100</f>
        <v>11.24196406564101</v>
      </c>
      <c r="Q42" s="33">
        <f>Q14/Q$23*100</f>
        <v>10.836508451115776</v>
      </c>
      <c r="R42" s="33">
        <f>R14/R$23*100</f>
        <v>12.300174441803124</v>
      </c>
      <c r="S42" s="33">
        <f>S14/S$23*100</f>
        <v>15.420647730319391</v>
      </c>
      <c r="T42" s="33">
        <f>T14/T$23*100</f>
        <v>15.255031620409795</v>
      </c>
      <c r="U42" s="33">
        <f>U14/U$23*100</f>
        <v>15.152013671908716</v>
      </c>
      <c r="V42" s="33">
        <f>V14/V$23*100</f>
        <v>13.824095267191142</v>
      </c>
      <c r="W42" s="33">
        <f>W14/W$23*100</f>
        <v>12.500491844877843</v>
      </c>
      <c r="X42" s="33">
        <f>X14/X$23*100</f>
        <v>12.229399868732326</v>
      </c>
      <c r="Y42" s="33">
        <f>Y14/Y$23*100</f>
        <v>11.983774343090873</v>
      </c>
      <c r="Z42" s="33">
        <f>Z14/Z$23*100</f>
        <v>11.870340302906088</v>
      </c>
      <c r="AA42" s="33">
        <f>AA14/AA$23*100</f>
        <v>12.112600938341153</v>
      </c>
      <c r="AB42" s="33">
        <f>AB14/AB$23*100</f>
        <v>11.700986241181866</v>
      </c>
      <c r="AC42" s="33">
        <f>AC14/AC$23*100</f>
        <v>14.116446793297605</v>
      </c>
      <c r="AD42" s="33">
        <f>AD14/AD$23*100</f>
        <v>13.300457213179845</v>
      </c>
      <c r="AE42" s="33">
        <f>AE14/AE$23*100</f>
        <v>14.804481086122067</v>
      </c>
      <c r="AF42" s="33">
        <f>AF14/AF$23*100</f>
        <v>13.975482025996172</v>
      </c>
    </row>
    <row r="43" spans="1:32" ht="18" customHeight="1" x14ac:dyDescent="0.15">
      <c r="A43" s="17" t="s">
        <v>71</v>
      </c>
      <c r="B43" s="33" t="e">
        <f>B15/B$23*100</f>
        <v>#DIV/0!</v>
      </c>
      <c r="C43" s="33" t="e">
        <f>C15/C$23*100</f>
        <v>#DIV/0!</v>
      </c>
      <c r="D43" s="33">
        <f>D15/D$23*100</f>
        <v>7.0043566789139016</v>
      </c>
      <c r="E43" s="33">
        <f>E15/E$23*100</f>
        <v>14.70273336164421</v>
      </c>
      <c r="F43" s="33">
        <f>F15/F$23*100</f>
        <v>4.6974578431532077</v>
      </c>
      <c r="G43" s="33">
        <f>G15/G$23*100</f>
        <v>1.0472249289257098</v>
      </c>
      <c r="H43" s="33">
        <f>H15/H$23*100</f>
        <v>1.3194360577238406</v>
      </c>
      <c r="I43" s="33">
        <f>I15/I$23*100</f>
        <v>0.28936012916433429</v>
      </c>
      <c r="J43" s="33">
        <f>J15/J$23*100</f>
        <v>0.17523500401703612</v>
      </c>
      <c r="K43" s="33">
        <f>K15/K$23*100</f>
        <v>0.20480287326850555</v>
      </c>
      <c r="L43" s="33">
        <f>L15/L$23*100</f>
        <v>2.7464091351121782</v>
      </c>
      <c r="M43" s="33">
        <f>M15/M$23*100</f>
        <v>1.4311786512000162</v>
      </c>
      <c r="N43" s="33">
        <f>N15/N$23*100</f>
        <v>0.32165606676457104</v>
      </c>
      <c r="O43" s="33">
        <f>O15/O$23*100</f>
        <v>5.7626852841884145E-2</v>
      </c>
      <c r="P43" s="33">
        <f>P15/P$23*100</f>
        <v>4.7301522782824854</v>
      </c>
      <c r="Q43" s="33">
        <f>Q15/Q$23*100</f>
        <v>0.10102330787040473</v>
      </c>
      <c r="R43" s="33">
        <f>R15/R$23*100</f>
        <v>0.59584822979505314</v>
      </c>
      <c r="S43" s="33">
        <f>S15/S$23*100</f>
        <v>6.3597668646625333E-2</v>
      </c>
      <c r="T43" s="33">
        <f>T15/T$23*100</f>
        <v>8.8837813732176946E-2</v>
      </c>
      <c r="U43" s="33">
        <f>U15/U$23*100</f>
        <v>8.5173229297933681E-2</v>
      </c>
      <c r="V43" s="33">
        <f>V15/V$23*100</f>
        <v>0.10124273605603658</v>
      </c>
      <c r="W43" s="33">
        <f>W15/W$23*100</f>
        <v>4.2704013914495755</v>
      </c>
      <c r="X43" s="33">
        <f>X15/X$23*100</f>
        <v>0.57796822677699433</v>
      </c>
      <c r="Y43" s="33">
        <f>Y15/Y$23*100</f>
        <v>4.1345593299607138E-2</v>
      </c>
      <c r="Z43" s="33">
        <f>Z15/Z$23*100</f>
        <v>3.7511850462108406E-2</v>
      </c>
      <c r="AA43" s="33">
        <f>AA15/AA$23*100</f>
        <v>3.0054895266203717E-2</v>
      </c>
      <c r="AB43" s="33">
        <f>AB15/AB$23*100</f>
        <v>4.5085198349375055</v>
      </c>
      <c r="AC43" s="33">
        <f>AC15/AC$23*100</f>
        <v>3.3888482023033968E-2</v>
      </c>
      <c r="AD43" s="33">
        <f>AD15/AD$23*100</f>
        <v>3.7167117634233866E-2</v>
      </c>
      <c r="AE43" s="33">
        <f>AE15/AE$23*100</f>
        <v>2.8640124973174585E-2</v>
      </c>
      <c r="AF43" s="33">
        <f>AF15/AF$23*100</f>
        <v>4.0202406235487216E-2</v>
      </c>
    </row>
    <row r="44" spans="1:32" ht="18" customHeight="1" x14ac:dyDescent="0.15">
      <c r="A44" s="17" t="s">
        <v>72</v>
      </c>
      <c r="B44" s="33" t="e">
        <f>B16/B$23*100</f>
        <v>#DIV/0!</v>
      </c>
      <c r="C44" s="33" t="e">
        <f>C16/C$23*100</f>
        <v>#DIV/0!</v>
      </c>
      <c r="D44" s="33">
        <f>D16/D$23*100</f>
        <v>0.43469287932438161</v>
      </c>
      <c r="E44" s="33">
        <f>E16/E$23*100</f>
        <v>0.28359520894351298</v>
      </c>
      <c r="F44" s="33">
        <f>F16/F$23*100</f>
        <v>0.24999864403837915</v>
      </c>
      <c r="G44" s="33">
        <f>G16/G$23*100</f>
        <v>0.53527247133634448</v>
      </c>
      <c r="H44" s="33">
        <f>H16/H$23*100</f>
        <v>0.42741573486644147</v>
      </c>
      <c r="I44" s="33">
        <f>I16/I$23*100</f>
        <v>0.36274494223098075</v>
      </c>
      <c r="J44" s="33">
        <f>J16/J$23*100</f>
        <v>0.60542523398160131</v>
      </c>
      <c r="K44" s="33">
        <f>K16/K$23*100</f>
        <v>0.53170485172084248</v>
      </c>
      <c r="L44" s="33">
        <f>L16/L$23*100</f>
        <v>0.59758309583254965</v>
      </c>
      <c r="M44" s="33">
        <f>M16/M$23*100</f>
        <v>0.74840684345709119</v>
      </c>
      <c r="N44" s="33">
        <f>N16/N$23*100</f>
        <v>0.38620505890515883</v>
      </c>
      <c r="O44" s="33">
        <f>O16/O$23*100</f>
        <v>1.9714089300918625</v>
      </c>
      <c r="P44" s="33">
        <f>P16/P$23*100</f>
        <v>0.20624265587640359</v>
      </c>
      <c r="Q44" s="33">
        <f>Q16/Q$23*100</f>
        <v>0.10281082073797468</v>
      </c>
      <c r="R44" s="33">
        <f>R16/R$23*100</f>
        <v>6.6379421826327958E-2</v>
      </c>
      <c r="S44" s="33">
        <f>S16/S$23*100</f>
        <v>3.0080910750627736E-2</v>
      </c>
      <c r="T44" s="33">
        <f>T16/T$23*100</f>
        <v>3.8339999112126336E-2</v>
      </c>
      <c r="U44" s="33">
        <f>U16/U$23*100</f>
        <v>9.8568937837697879E-2</v>
      </c>
      <c r="V44" s="33">
        <f>V16/V$23*100</f>
        <v>6.9521000307878722E-2</v>
      </c>
      <c r="W44" s="33">
        <f>W16/W$23*100</f>
        <v>0.12635773314523699</v>
      </c>
      <c r="X44" s="33">
        <f>X16/X$23*100</f>
        <v>0.10334695385240877</v>
      </c>
      <c r="Y44" s="33">
        <f>Y16/Y$23*100</f>
        <v>8.7950381722484455E-2</v>
      </c>
      <c r="Z44" s="33">
        <f>Z16/Z$23*100</f>
        <v>7.2246084472647076E-2</v>
      </c>
      <c r="AA44" s="33">
        <f>AA16/AA$23*100</f>
        <v>8.3607254104166723E-2</v>
      </c>
      <c r="AB44" s="33">
        <f>AB16/AB$23*100</f>
        <v>7.2318637043027448E-2</v>
      </c>
      <c r="AC44" s="33">
        <f>AC16/AC$23*100</f>
        <v>8.4051598243053749E-2</v>
      </c>
      <c r="AD44" s="33">
        <f>AD16/AD$23*100</f>
        <v>0.13537610646055492</v>
      </c>
      <c r="AE44" s="33">
        <f>AE16/AE$23*100</f>
        <v>0.14735041298296123</v>
      </c>
      <c r="AF44" s="33">
        <f>AF16/AF$23*100</f>
        <v>0.13716186882954717</v>
      </c>
    </row>
    <row r="45" spans="1:32" ht="18" customHeight="1" x14ac:dyDescent="0.15">
      <c r="A45" s="17" t="s">
        <v>80</v>
      </c>
      <c r="B45" s="33" t="e">
        <f>B17/B$23*100</f>
        <v>#DIV/0!</v>
      </c>
      <c r="C45" s="33" t="e">
        <f>C17/C$23*100</f>
        <v>#DIV/0!</v>
      </c>
      <c r="D45" s="33">
        <f>D17/D$23*100</f>
        <v>0</v>
      </c>
      <c r="E45" s="33">
        <f>E17/E$23*100</f>
        <v>0</v>
      </c>
      <c r="F45" s="33">
        <f>F17/F$23*100</f>
        <v>0</v>
      </c>
      <c r="G45" s="33">
        <f>G17/G$23*100</f>
        <v>0</v>
      </c>
      <c r="H45" s="33">
        <f>H17/H$23*100</f>
        <v>0</v>
      </c>
      <c r="I45" s="33">
        <f>I17/I$23*100</f>
        <v>0</v>
      </c>
      <c r="J45" s="33">
        <f>J17/J$23*100</f>
        <v>0</v>
      </c>
      <c r="K45" s="33">
        <f>K17/K$23*100</f>
        <v>0</v>
      </c>
      <c r="L45" s="33">
        <f>L17/L$23*100</f>
        <v>0</v>
      </c>
      <c r="M45" s="33">
        <f>M17/M$23*100</f>
        <v>0</v>
      </c>
      <c r="N45" s="33">
        <f>N17/N$23*100</f>
        <v>0</v>
      </c>
      <c r="O45" s="33">
        <f>O17/O$23*100</f>
        <v>0</v>
      </c>
      <c r="P45" s="33">
        <f>P17/P$23*100</f>
        <v>0</v>
      </c>
      <c r="Q45" s="33">
        <f>Q17/Q$23*100</f>
        <v>0</v>
      </c>
      <c r="R45" s="33">
        <f>R17/R$23*100</f>
        <v>0</v>
      </c>
      <c r="S45" s="33">
        <f>S17/S$23*100</f>
        <v>0</v>
      </c>
      <c r="T45" s="33">
        <f>T17/T$23*100</f>
        <v>0</v>
      </c>
      <c r="U45" s="33">
        <f>U17/U$23*100</f>
        <v>0</v>
      </c>
      <c r="V45" s="33">
        <f>V17/V$23*100</f>
        <v>0</v>
      </c>
      <c r="W45" s="33">
        <f>W17/W$23*100</f>
        <v>0</v>
      </c>
      <c r="X45" s="33">
        <f>X17/X$23*100</f>
        <v>0</v>
      </c>
      <c r="Y45" s="33">
        <f>Y17/Y$23*100</f>
        <v>0</v>
      </c>
      <c r="Z45" s="33">
        <f>Z17/Z$23*100</f>
        <v>0</v>
      </c>
      <c r="AA45" s="33">
        <f>AA17/AA$23*100</f>
        <v>0</v>
      </c>
      <c r="AB45" s="33">
        <f>AB17/AB$23*100</f>
        <v>0</v>
      </c>
      <c r="AC45" s="33">
        <f>AC17/AC$23*100</f>
        <v>0</v>
      </c>
      <c r="AD45" s="33">
        <f>AD17/AD$23*100</f>
        <v>0</v>
      </c>
      <c r="AE45" s="33">
        <f>AE17/AE$23*100</f>
        <v>0</v>
      </c>
      <c r="AF45" s="33">
        <f>AF17/AF$23*100</f>
        <v>0</v>
      </c>
    </row>
    <row r="46" spans="1:32" ht="18" customHeight="1" x14ac:dyDescent="0.15">
      <c r="A46" s="17" t="s">
        <v>73</v>
      </c>
      <c r="B46" s="33" t="e">
        <f>B18/B$23*100</f>
        <v>#DIV/0!</v>
      </c>
      <c r="C46" s="33" t="e">
        <f>C18/C$23*100</f>
        <v>#DIV/0!</v>
      </c>
      <c r="D46" s="33">
        <f>D18/D$23*100</f>
        <v>40.903218677331132</v>
      </c>
      <c r="E46" s="33">
        <f>E18/E$23*100</f>
        <v>30.662025369204805</v>
      </c>
      <c r="F46" s="33">
        <f>F18/F$23*100</f>
        <v>43.669191467204712</v>
      </c>
      <c r="G46" s="33">
        <f>G18/G$23*100</f>
        <v>56.004449391028679</v>
      </c>
      <c r="H46" s="33">
        <f>H18/H$23*100</f>
        <v>21.880526802986143</v>
      </c>
      <c r="I46" s="33">
        <f>I18/I$23*100</f>
        <v>23.928717109271119</v>
      </c>
      <c r="J46" s="33">
        <f>J18/J$23*100</f>
        <v>26.781354916599788</v>
      </c>
      <c r="K46" s="33">
        <f>K18/K$23*100</f>
        <v>31.239788444395796</v>
      </c>
      <c r="L46" s="33">
        <f>L18/L$23*100</f>
        <v>15.701608661748462</v>
      </c>
      <c r="M46" s="33">
        <f>M18/M$23*100</f>
        <v>12.349231969620353</v>
      </c>
      <c r="N46" s="33">
        <f>N18/N$23*100</f>
        <v>16.206104563602537</v>
      </c>
      <c r="O46" s="33">
        <f>O18/O$23*100</f>
        <v>13.304385688782716</v>
      </c>
      <c r="P46" s="33">
        <f>P18/P$23*100</f>
        <v>10.614931234950374</v>
      </c>
      <c r="Q46" s="33">
        <f>Q18/Q$23*100</f>
        <v>15.221998286582425</v>
      </c>
      <c r="R46" s="33">
        <f>R18/R$23*100</f>
        <v>18.908044688310063</v>
      </c>
      <c r="S46" s="33">
        <f>S18/S$23*100</f>
        <v>24.306410780225693</v>
      </c>
      <c r="T46" s="33">
        <f>T18/T$23*100</f>
        <v>9.2017847605902485</v>
      </c>
      <c r="U46" s="33">
        <f>U18/U$23*100</f>
        <v>7.3181653403304043</v>
      </c>
      <c r="V46" s="33">
        <f>V18/V$23*100</f>
        <v>12.549266894381294</v>
      </c>
      <c r="W46" s="33">
        <f>W18/W$23*100</f>
        <v>9.981533359258199</v>
      </c>
      <c r="X46" s="33">
        <f>X18/X$23*100</f>
        <v>7.6172592821678622</v>
      </c>
      <c r="Y46" s="33">
        <f>Y18/Y$23*100</f>
        <v>12.32094223383273</v>
      </c>
      <c r="Z46" s="33">
        <f>Z18/Z$23*100</f>
        <v>13.022854733184689</v>
      </c>
      <c r="AA46" s="33">
        <f>AA18/AA$23*100</f>
        <v>15.342081402590924</v>
      </c>
      <c r="AB46" s="33">
        <f>AB18/AB$23*100</f>
        <v>20.228538175214634</v>
      </c>
      <c r="AC46" s="33">
        <f>AC18/AC$23*100</f>
        <v>12.599347331049273</v>
      </c>
      <c r="AD46" s="33">
        <f>AD18/AD$23*100</f>
        <v>13.125988803513108</v>
      </c>
      <c r="AE46" s="33">
        <f>AE18/AE$23*100</f>
        <v>6.3278999213384601</v>
      </c>
      <c r="AF46" s="33">
        <f>AF18/AF$23*100</f>
        <v>12.319333340821178</v>
      </c>
    </row>
    <row r="47" spans="1:32" ht="18" customHeight="1" x14ac:dyDescent="0.15">
      <c r="A47" s="17" t="s">
        <v>74</v>
      </c>
      <c r="B47" s="33" t="e">
        <f>B19/B$23*100</f>
        <v>#DIV/0!</v>
      </c>
      <c r="C47" s="33" t="e">
        <f>C19/C$23*100</f>
        <v>#DIV/0!</v>
      </c>
      <c r="D47" s="33">
        <f>D19/D$23*100</f>
        <v>3.0300937474101239</v>
      </c>
      <c r="E47" s="33">
        <f>E19/E$23*100</f>
        <v>1.4211541271048107</v>
      </c>
      <c r="F47" s="33">
        <f>F19/F$23*100</f>
        <v>1.169666053772014</v>
      </c>
      <c r="G47" s="33">
        <f>G19/G$23*100</f>
        <v>0.3496100973969668</v>
      </c>
      <c r="H47" s="33">
        <f>H19/H$23*100</f>
        <v>0.83565054637545799</v>
      </c>
      <c r="I47" s="33">
        <f>I19/I$23*100</f>
        <v>3.4085457769961054</v>
      </c>
      <c r="J47" s="33">
        <f>J19/J$23*100</f>
        <v>13.300232447977725</v>
      </c>
      <c r="K47" s="33">
        <f>K19/K$23*100</f>
        <v>19.245785525174878</v>
      </c>
      <c r="L47" s="33">
        <f>L19/L$23*100</f>
        <v>4.1694246644644251</v>
      </c>
      <c r="M47" s="33">
        <f>M19/M$23*100</f>
        <v>1.7393451900569619</v>
      </c>
      <c r="N47" s="33">
        <f>N19/N$23*100</f>
        <v>4.1407113583967901</v>
      </c>
      <c r="O47" s="33">
        <f>O19/O$23*100</f>
        <v>2.2427360414639468</v>
      </c>
      <c r="P47" s="33">
        <f>P19/P$23*100</f>
        <v>2.8659925729452946</v>
      </c>
      <c r="Q47" s="33">
        <f>Q19/Q$23*100</f>
        <v>4.3618197053976981</v>
      </c>
      <c r="R47" s="33">
        <f>R19/R$23*100</f>
        <v>6.4695823441181712</v>
      </c>
      <c r="S47" s="33">
        <f>S19/S$23*100</f>
        <v>7.7552037560846578</v>
      </c>
      <c r="T47" s="33">
        <f>T19/T$23*100</f>
        <v>2.1784854758666521</v>
      </c>
      <c r="U47" s="33">
        <f>U19/U$23*100</f>
        <v>0.78249236133888045</v>
      </c>
      <c r="V47" s="33">
        <f>V19/V$23*100</f>
        <v>3.4604856123399328</v>
      </c>
      <c r="W47" s="33">
        <f>W19/W$23*100</f>
        <v>2.0821853859486339</v>
      </c>
      <c r="X47" s="33">
        <f>X19/X$23*100</f>
        <v>0.93035499911062747</v>
      </c>
      <c r="Y47" s="33">
        <f>Y19/Y$23*100</f>
        <v>3.6476083735894513</v>
      </c>
      <c r="Z47" s="33">
        <f>Z19/Z$23*100</f>
        <v>8.2140431237579641</v>
      </c>
      <c r="AA47" s="33">
        <f>AA19/AA$23*100</f>
        <v>7.5801724577213001</v>
      </c>
      <c r="AB47" s="33">
        <f>AB19/AB$23*100</f>
        <v>10.080495945643463</v>
      </c>
      <c r="AC47" s="33">
        <f>AC19/AC$23*100</f>
        <v>3.9801301511576801</v>
      </c>
      <c r="AD47" s="33">
        <f>AD19/AD$23*100</f>
        <v>4.9662920852310313</v>
      </c>
      <c r="AE47" s="33">
        <f>AE19/AE$23*100</f>
        <v>1.4541779737414582</v>
      </c>
      <c r="AF47" s="33">
        <f>AF19/AF$23*100</f>
        <v>0.95045178568027644</v>
      </c>
    </row>
    <row r="48" spans="1:32" ht="18" customHeight="1" x14ac:dyDescent="0.15">
      <c r="A48" s="17" t="s">
        <v>75</v>
      </c>
      <c r="B48" s="33" t="e">
        <f>B20/B$23*100</f>
        <v>#DIV/0!</v>
      </c>
      <c r="C48" s="33" t="e">
        <f>C20/C$23*100</f>
        <v>#DIV/0!</v>
      </c>
      <c r="D48" s="33">
        <f>D20/D$23*100</f>
        <v>37.614665481485332</v>
      </c>
      <c r="E48" s="33">
        <f>E20/E$23*100</f>
        <v>28.906799653199865</v>
      </c>
      <c r="F48" s="33">
        <f>F20/F$23*100</f>
        <v>41.997345027146352</v>
      </c>
      <c r="G48" s="33">
        <f>G20/G$23*100</f>
        <v>55.229544767561357</v>
      </c>
      <c r="H48" s="33">
        <f>H20/H$23*100</f>
        <v>20.002993611810822</v>
      </c>
      <c r="I48" s="33">
        <f>I20/I$23*100</f>
        <v>19.93060595519156</v>
      </c>
      <c r="J48" s="33">
        <f>J20/J$23*100</f>
        <v>12.71330941303607</v>
      </c>
      <c r="K48" s="33">
        <f>K20/K$23*100</f>
        <v>11.506188174603835</v>
      </c>
      <c r="L48" s="33">
        <f>L20/L$23*100</f>
        <v>10.609742284867636</v>
      </c>
      <c r="M48" s="33">
        <f>M20/M$23*100</f>
        <v>9.1697335418473571</v>
      </c>
      <c r="N48" s="33">
        <f>N20/N$23*100</f>
        <v>10.970686494784758</v>
      </c>
      <c r="O48" s="33">
        <f>O20/O$23*100</f>
        <v>10.541850544145836</v>
      </c>
      <c r="P48" s="33">
        <f>P20/P$23*100</f>
        <v>7.4187655118780702</v>
      </c>
      <c r="Q48" s="33">
        <f>Q20/Q$23*100</f>
        <v>10.860178581184726</v>
      </c>
      <c r="R48" s="33">
        <f>R20/R$23*100</f>
        <v>12.438462344191894</v>
      </c>
      <c r="S48" s="33">
        <f>S20/S$23*100</f>
        <v>16.551207024141036</v>
      </c>
      <c r="T48" s="33">
        <f>T20/T$23*100</f>
        <v>7.0232992847235955</v>
      </c>
      <c r="U48" s="33">
        <f>U20/U$23*100</f>
        <v>6.5356729789915242</v>
      </c>
      <c r="V48" s="33">
        <f>V20/V$23*100</f>
        <v>9.0887812820413618</v>
      </c>
      <c r="W48" s="33">
        <f>W20/W$23*100</f>
        <v>7.8410541471840416</v>
      </c>
      <c r="X48" s="33">
        <f>X20/X$23*100</f>
        <v>6.6547536190027001</v>
      </c>
      <c r="Y48" s="33">
        <f>Y20/Y$23*100</f>
        <v>8.3288565796690808</v>
      </c>
      <c r="Z48" s="33">
        <f>Z20/Z$23*100</f>
        <v>4.8088116094267255</v>
      </c>
      <c r="AA48" s="33">
        <f>AA20/AA$23*100</f>
        <v>7.7619089448696226</v>
      </c>
      <c r="AB48" s="33">
        <f>AB20/AB$23*100</f>
        <v>10.148042229571169</v>
      </c>
      <c r="AC48" s="33">
        <f>AC20/AC$23*100</f>
        <v>8.619217179891594</v>
      </c>
      <c r="AD48" s="33">
        <f>AD20/AD$23*100</f>
        <v>8.1491756404430244</v>
      </c>
      <c r="AE48" s="33">
        <f>AE20/AE$23*100</f>
        <v>4.6276987949410531</v>
      </c>
      <c r="AF48" s="33">
        <f>AF20/AF$23*100</f>
        <v>11.359871723436745</v>
      </c>
    </row>
    <row r="49" spans="1:32" ht="18" customHeight="1" x14ac:dyDescent="0.15">
      <c r="A49" s="17" t="s">
        <v>76</v>
      </c>
      <c r="B49" s="33" t="e">
        <f>B21/B$23*100</f>
        <v>#DIV/0!</v>
      </c>
      <c r="C49" s="33" t="e">
        <f>C21/C$23*100</f>
        <v>#DIV/0!</v>
      </c>
      <c r="D49" s="33">
        <f>D21/D$23*100</f>
        <v>0</v>
      </c>
      <c r="E49" s="33">
        <f>E21/E$23*100</f>
        <v>0</v>
      </c>
      <c r="F49" s="33">
        <f>F21/F$23*100</f>
        <v>0</v>
      </c>
      <c r="G49" s="33">
        <f>G21/G$23*100</f>
        <v>0</v>
      </c>
      <c r="H49" s="33">
        <f>H21/H$23*100</f>
        <v>0</v>
      </c>
      <c r="I49" s="33">
        <f>I21/I$23*100</f>
        <v>0</v>
      </c>
      <c r="J49" s="33">
        <f>J21/J$23*100</f>
        <v>0</v>
      </c>
      <c r="K49" s="33">
        <f>K21/K$23*100</f>
        <v>0</v>
      </c>
      <c r="L49" s="33">
        <f>L21/L$23*100</f>
        <v>0</v>
      </c>
      <c r="M49" s="33">
        <f>M21/M$23*100</f>
        <v>0</v>
      </c>
      <c r="N49" s="33">
        <f>N21/N$23*100</f>
        <v>0</v>
      </c>
      <c r="O49" s="33">
        <f>O21/O$23*100</f>
        <v>0</v>
      </c>
      <c r="P49" s="33">
        <f>P21/P$23*100</f>
        <v>0</v>
      </c>
      <c r="Q49" s="33">
        <f>Q21/Q$23*100</f>
        <v>0</v>
      </c>
      <c r="R49" s="33">
        <f>R21/R$23*100</f>
        <v>0</v>
      </c>
      <c r="S49" s="33">
        <f>S21/S$23*100</f>
        <v>0</v>
      </c>
      <c r="T49" s="33">
        <f>T21/T$23*100</f>
        <v>0</v>
      </c>
      <c r="U49" s="33">
        <f>U21/U$23*100</f>
        <v>0</v>
      </c>
      <c r="V49" s="33">
        <f>V21/V$23*100</f>
        <v>0</v>
      </c>
      <c r="W49" s="33">
        <f>W21/W$23*100</f>
        <v>0</v>
      </c>
      <c r="X49" s="33">
        <f>X21/X$23*100</f>
        <v>0.28002841034101705</v>
      </c>
      <c r="Y49" s="33">
        <f>Y21/Y$23*100</f>
        <v>0</v>
      </c>
      <c r="Z49" s="33">
        <f>Z21/Z$23*100</f>
        <v>0</v>
      </c>
      <c r="AA49" s="33">
        <f>AA21/AA$23*100</f>
        <v>0</v>
      </c>
      <c r="AB49" s="33">
        <f>AB21/AB$23*100</f>
        <v>0.10880513816582787</v>
      </c>
      <c r="AC49" s="33">
        <f>AC21/AC$23*100</f>
        <v>0</v>
      </c>
      <c r="AD49" s="33">
        <f>AD21/AD$23*100</f>
        <v>0</v>
      </c>
      <c r="AE49" s="33">
        <f>AE21/AE$23*100</f>
        <v>0</v>
      </c>
      <c r="AF49" s="33">
        <f>AF21/AF$23*100</f>
        <v>0</v>
      </c>
    </row>
    <row r="50" spans="1:32" ht="18" customHeight="1" x14ac:dyDescent="0.15">
      <c r="A50" s="17" t="s">
        <v>77</v>
      </c>
      <c r="B50" s="33" t="e">
        <f>B22/B$23*100</f>
        <v>#DIV/0!</v>
      </c>
      <c r="C50" s="33" t="e">
        <f>C22/C$23*100</f>
        <v>#DIV/0!</v>
      </c>
      <c r="D50" s="33">
        <f>D22/D$23*100</f>
        <v>0</v>
      </c>
      <c r="E50" s="33">
        <f>E22/E$23*100</f>
        <v>0</v>
      </c>
      <c r="F50" s="33">
        <f>F22/F$23*100</f>
        <v>0</v>
      </c>
      <c r="G50" s="33">
        <f>G22/G$23*100</f>
        <v>0</v>
      </c>
      <c r="H50" s="33">
        <f>H22/H$23*100</f>
        <v>0</v>
      </c>
      <c r="I50" s="33">
        <f>I22/I$23*100</f>
        <v>0</v>
      </c>
      <c r="J50" s="33">
        <f>J22/J$23*100</f>
        <v>0</v>
      </c>
      <c r="K50" s="33">
        <f>K22/K$23*100</f>
        <v>0</v>
      </c>
      <c r="L50" s="33">
        <f>L22/L$23*100</f>
        <v>0</v>
      </c>
      <c r="M50" s="33">
        <f>M22/M$23*100</f>
        <v>0</v>
      </c>
      <c r="N50" s="33">
        <f>N22/N$23*100</f>
        <v>0</v>
      </c>
      <c r="O50" s="33">
        <f>O22/O$23*100</f>
        <v>0</v>
      </c>
      <c r="P50" s="33">
        <f>P22/P$23*100</f>
        <v>0</v>
      </c>
      <c r="Q50" s="33">
        <f>Q22/Q$23*100</f>
        <v>0</v>
      </c>
      <c r="R50" s="33">
        <f>R22/R$23*100</f>
        <v>0</v>
      </c>
      <c r="S50" s="33">
        <f>S22/S$23*100</f>
        <v>0</v>
      </c>
      <c r="T50" s="33">
        <f>T22/T$23*100</f>
        <v>0</v>
      </c>
      <c r="U50" s="33">
        <f>U22/U$23*100</f>
        <v>0</v>
      </c>
      <c r="V50" s="33">
        <f>V22/V$23*100</f>
        <v>0</v>
      </c>
      <c r="W50" s="33">
        <f>W22/W$23*100</f>
        <v>0</v>
      </c>
      <c r="X50" s="33">
        <f>X22/X$23*100</f>
        <v>0</v>
      </c>
      <c r="Y50" s="33">
        <f>Y22/Y$23*100</f>
        <v>0</v>
      </c>
      <c r="Z50" s="33">
        <f>Z22/Z$23*100</f>
        <v>0</v>
      </c>
      <c r="AA50" s="33">
        <f>AA22/AA$23*100</f>
        <v>0</v>
      </c>
      <c r="AB50" s="33">
        <f>AB22/AB$23*100</f>
        <v>0</v>
      </c>
      <c r="AC50" s="33">
        <f>AC22/AC$23*100</f>
        <v>0</v>
      </c>
      <c r="AD50" s="33">
        <f>AD22/AD$23*100</f>
        <v>0</v>
      </c>
      <c r="AE50" s="33">
        <f>AE22/AE$23*100</f>
        <v>0</v>
      </c>
      <c r="AF50" s="33">
        <f>AF22/AF$23*100</f>
        <v>0</v>
      </c>
    </row>
    <row r="51" spans="1:32" ht="18" customHeight="1" x14ac:dyDescent="0.15">
      <c r="A51" s="17" t="s">
        <v>59</v>
      </c>
      <c r="B51" s="33" t="e">
        <f t="shared" ref="B51:L51" si="23">SUM(B32:B50)-B33-B36-B37-B41-B47-B48</f>
        <v>#DIV/0!</v>
      </c>
      <c r="C51" s="24" t="e">
        <f t="shared" si="23"/>
        <v>#DIV/0!</v>
      </c>
      <c r="D51" s="24">
        <f t="shared" si="23"/>
        <v>100</v>
      </c>
      <c r="E51" s="24">
        <f t="shared" si="23"/>
        <v>100</v>
      </c>
      <c r="F51" s="24">
        <f t="shared" si="23"/>
        <v>100.00000000000001</v>
      </c>
      <c r="G51" s="24">
        <f t="shared" si="23"/>
        <v>100</v>
      </c>
      <c r="H51" s="24">
        <f t="shared" si="23"/>
        <v>100</v>
      </c>
      <c r="I51" s="24">
        <f t="shared" si="23"/>
        <v>100</v>
      </c>
      <c r="J51" s="25">
        <f t="shared" si="23"/>
        <v>99.999999999999986</v>
      </c>
      <c r="K51" s="34">
        <f t="shared" si="23"/>
        <v>100</v>
      </c>
      <c r="L51" s="35">
        <f t="shared" si="23"/>
        <v>100</v>
      </c>
      <c r="M51" s="35">
        <f t="shared" ref="M51:U51" si="24">SUM(M32:M50)-M33-M36-M37-M41-M47-M48</f>
        <v>99.999999999999972</v>
      </c>
      <c r="N51" s="35">
        <f t="shared" si="24"/>
        <v>100.00000000000001</v>
      </c>
      <c r="O51" s="35">
        <f t="shared" si="24"/>
        <v>100.00000000000003</v>
      </c>
      <c r="P51" s="35">
        <f t="shared" si="24"/>
        <v>100</v>
      </c>
      <c r="Q51" s="35">
        <f t="shared" si="24"/>
        <v>100</v>
      </c>
      <c r="R51" s="35">
        <f t="shared" si="24"/>
        <v>99.999999999999986</v>
      </c>
      <c r="S51" s="35">
        <f t="shared" si="24"/>
        <v>100.00000000000003</v>
      </c>
      <c r="T51" s="35">
        <f t="shared" si="24"/>
        <v>100.00000000000006</v>
      </c>
      <c r="U51" s="35">
        <f t="shared" si="24"/>
        <v>100</v>
      </c>
      <c r="V51" s="35">
        <f>SUM(V32:V50)-V33-V36-V37-V41-V47-V48</f>
        <v>99.999999999999972</v>
      </c>
      <c r="W51" s="35">
        <f>SUM(W32:W50)-W33-W36-W37-W41-W47-W48</f>
        <v>100</v>
      </c>
      <c r="X51" s="35">
        <f>SUM(X32:X50)-X33-X36-X37-X41-X47-X48</f>
        <v>99.999999999999972</v>
      </c>
      <c r="Y51" s="35">
        <f>SUM(Y32:Y50)-Y33-Y36-Y37-Y41-Y47-Y48</f>
        <v>100.00000000000001</v>
      </c>
      <c r="Z51" s="35">
        <f>SUM(Z32:Z50)-Z33-Z36-Z37-Z41-Z47-Z48</f>
        <v>100.00000000000001</v>
      </c>
      <c r="AA51" s="35">
        <f t="shared" ref="AA51:AB51" si="25">SUM(AA32:AA50)-AA33-AA36-AA37-AA41-AA47-AA48</f>
        <v>99.999999999999972</v>
      </c>
      <c r="AB51" s="35">
        <f t="shared" si="25"/>
        <v>99.999999999999986</v>
      </c>
      <c r="AC51" s="35">
        <f t="shared" ref="AC51" si="26">SUM(AC32:AC50)-AC33-AC36-AC37-AC41-AC47-AC48</f>
        <v>100</v>
      </c>
      <c r="AD51" s="35">
        <f t="shared" ref="AD51:AE51" si="27">SUM(AD32:AD50)-AD33-AD36-AD37-AD41-AD47-AD48</f>
        <v>100.00000000000003</v>
      </c>
      <c r="AE51" s="35">
        <f t="shared" si="27"/>
        <v>99.999999999999986</v>
      </c>
      <c r="AF51" s="35">
        <f t="shared" ref="AF51" si="28">SUM(AF32:AF50)-AF33-AF36-AF37-AF41-AF47-AF48</f>
        <v>100.00000000000003</v>
      </c>
    </row>
    <row r="52" spans="1:32" ht="18" customHeight="1" x14ac:dyDescent="0.15">
      <c r="A52" s="17" t="s">
        <v>78</v>
      </c>
      <c r="B52" s="33" t="e">
        <f t="shared" ref="B52:G52" si="29">SUM(B32:B35)-B33</f>
        <v>#DIV/0!</v>
      </c>
      <c r="C52" s="24" t="e">
        <f t="shared" si="29"/>
        <v>#DIV/0!</v>
      </c>
      <c r="D52" s="24">
        <f t="shared" si="29"/>
        <v>23.870375395895522</v>
      </c>
      <c r="E52" s="24">
        <f t="shared" si="29"/>
        <v>25.637217679672325</v>
      </c>
      <c r="F52" s="24">
        <f t="shared" si="29"/>
        <v>23.493743593081348</v>
      </c>
      <c r="G52" s="24">
        <f t="shared" si="29"/>
        <v>19.835055261461925</v>
      </c>
      <c r="H52" s="24">
        <f t="shared" ref="H52:M52" si="30">SUM(H32:H35)-H33</f>
        <v>36.027787722523904</v>
      </c>
      <c r="I52" s="24">
        <f t="shared" si="30"/>
        <v>37.226936979412223</v>
      </c>
      <c r="J52" s="25">
        <f t="shared" si="30"/>
        <v>37.539114452600735</v>
      </c>
      <c r="K52" s="34">
        <f t="shared" si="30"/>
        <v>34.224751984540099</v>
      </c>
      <c r="L52" s="35">
        <f t="shared" si="30"/>
        <v>38.239751418732872</v>
      </c>
      <c r="M52" s="35">
        <f t="shared" si="30"/>
        <v>42.395980188935141</v>
      </c>
      <c r="N52" s="35">
        <f t="shared" ref="N52:S52" si="31">SUM(N32:N35)-N33</f>
        <v>40.844507707047185</v>
      </c>
      <c r="O52" s="35">
        <f t="shared" si="31"/>
        <v>41.327500985036089</v>
      </c>
      <c r="P52" s="35">
        <f t="shared" si="31"/>
        <v>42.4294670330626</v>
      </c>
      <c r="Q52" s="35">
        <f t="shared" si="31"/>
        <v>44.532322485196438</v>
      </c>
      <c r="R52" s="35">
        <f t="shared" si="31"/>
        <v>35.493454669551198</v>
      </c>
      <c r="S52" s="35">
        <f t="shared" si="31"/>
        <v>32.665702697664358</v>
      </c>
      <c r="T52" s="35">
        <f t="shared" ref="T52:Z52" si="32">SUM(T32:T35)-T33</f>
        <v>41.69994511326442</v>
      </c>
      <c r="U52" s="35">
        <f t="shared" si="32"/>
        <v>43.278047264755131</v>
      </c>
      <c r="V52" s="35">
        <f t="shared" si="32"/>
        <v>37.802051329029553</v>
      </c>
      <c r="W52" s="35">
        <f t="shared" si="32"/>
        <v>43.534055042378846</v>
      </c>
      <c r="X52" s="35">
        <f t="shared" si="32"/>
        <v>46.482144063484469</v>
      </c>
      <c r="Y52" s="35">
        <f t="shared" si="32"/>
        <v>44.610439234902984</v>
      </c>
      <c r="Z52" s="35">
        <f t="shared" si="32"/>
        <v>42.052060949321969</v>
      </c>
      <c r="AA52" s="35">
        <f t="shared" ref="AA52:AB52" si="33">SUM(AA32:AA35)-AA33</f>
        <v>43.050044542720912</v>
      </c>
      <c r="AB52" s="35">
        <f t="shared" si="33"/>
        <v>36.572651686366825</v>
      </c>
      <c r="AC52" s="35">
        <f t="shared" ref="AC52" si="34">SUM(AC32:AC35)-AC33</f>
        <v>43.068765941425092</v>
      </c>
      <c r="AD52" s="35">
        <f t="shared" ref="AD52:AE52" si="35">SUM(AD32:AD35)-AD33</f>
        <v>42.740174257497628</v>
      </c>
      <c r="AE52" s="35">
        <f t="shared" si="35"/>
        <v>47.335434223948127</v>
      </c>
      <c r="AF52" s="35">
        <f t="shared" ref="AF52" si="36">SUM(AF32:AF35)-AF33</f>
        <v>45.654050297812788</v>
      </c>
    </row>
    <row r="53" spans="1:32" ht="18" customHeight="1" x14ac:dyDescent="0.15">
      <c r="A53" s="17" t="s">
        <v>79</v>
      </c>
      <c r="B53" s="33" t="e">
        <f t="shared" ref="B53:L53" si="37">+B46+B49+B50</f>
        <v>#DIV/0!</v>
      </c>
      <c r="C53" s="24" t="e">
        <f t="shared" si="37"/>
        <v>#DIV/0!</v>
      </c>
      <c r="D53" s="24">
        <f t="shared" si="37"/>
        <v>40.903218677331132</v>
      </c>
      <c r="E53" s="24">
        <f t="shared" si="37"/>
        <v>30.662025369204805</v>
      </c>
      <c r="F53" s="24">
        <f t="shared" si="37"/>
        <v>43.669191467204712</v>
      </c>
      <c r="G53" s="24">
        <f t="shared" si="37"/>
        <v>56.004449391028679</v>
      </c>
      <c r="H53" s="24">
        <f t="shared" si="37"/>
        <v>21.880526802986143</v>
      </c>
      <c r="I53" s="24">
        <f t="shared" si="37"/>
        <v>23.928717109271119</v>
      </c>
      <c r="J53" s="25">
        <f t="shared" si="37"/>
        <v>26.781354916599788</v>
      </c>
      <c r="K53" s="34">
        <f t="shared" si="37"/>
        <v>31.239788444395796</v>
      </c>
      <c r="L53" s="35">
        <f t="shared" si="37"/>
        <v>15.701608661748462</v>
      </c>
      <c r="M53" s="35">
        <f t="shared" ref="M53:R53" si="38">+M46+M49+M50</f>
        <v>12.349231969620353</v>
      </c>
      <c r="N53" s="35">
        <f t="shared" si="38"/>
        <v>16.206104563602537</v>
      </c>
      <c r="O53" s="35">
        <f t="shared" si="38"/>
        <v>13.304385688782716</v>
      </c>
      <c r="P53" s="35">
        <f t="shared" si="38"/>
        <v>10.614931234950374</v>
      </c>
      <c r="Q53" s="35">
        <f t="shared" si="38"/>
        <v>15.221998286582425</v>
      </c>
      <c r="R53" s="35">
        <f t="shared" si="38"/>
        <v>18.908044688310063</v>
      </c>
      <c r="S53" s="35">
        <f t="shared" ref="S53:X53" si="39">+S46+S49+S50</f>
        <v>24.306410780225693</v>
      </c>
      <c r="T53" s="35">
        <f t="shared" si="39"/>
        <v>9.2017847605902485</v>
      </c>
      <c r="U53" s="35">
        <f t="shared" si="39"/>
        <v>7.3181653403304043</v>
      </c>
      <c r="V53" s="35">
        <f t="shared" si="39"/>
        <v>12.549266894381294</v>
      </c>
      <c r="W53" s="35">
        <f t="shared" si="39"/>
        <v>9.981533359258199</v>
      </c>
      <c r="X53" s="35">
        <f t="shared" si="39"/>
        <v>7.8972876925088791</v>
      </c>
      <c r="Y53" s="35">
        <f>+Y46+Y49+Y50</f>
        <v>12.32094223383273</v>
      </c>
      <c r="Z53" s="35">
        <f>+Z46+Z49+Z50</f>
        <v>13.022854733184689</v>
      </c>
      <c r="AA53" s="35">
        <f t="shared" ref="AA53:AB53" si="40">+AA46+AA49+AA50</f>
        <v>15.342081402590924</v>
      </c>
      <c r="AB53" s="35">
        <f t="shared" si="40"/>
        <v>20.337343313380462</v>
      </c>
      <c r="AC53" s="35">
        <f t="shared" ref="AC53" si="41">+AC46+AC49+AC50</f>
        <v>12.599347331049273</v>
      </c>
      <c r="AD53" s="35">
        <f t="shared" ref="AD53:AE53" si="42">+AD46+AD49+AD50</f>
        <v>13.125988803513108</v>
      </c>
      <c r="AE53" s="35">
        <f t="shared" si="42"/>
        <v>6.3278999213384601</v>
      </c>
      <c r="AF53" s="35">
        <f t="shared" ref="AF53" si="43">+AF46+AF49+AF50</f>
        <v>12.319333340821178</v>
      </c>
    </row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  <colBreaks count="1" manualBreakCount="1">
    <brk id="1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80"/>
  <sheetViews>
    <sheetView view="pageBreakPreview" zoomScaleNormal="100" workbookViewId="0">
      <pane xSplit="1" ySplit="3" topLeftCell="U37" activePane="bottomRight" state="frozen"/>
      <selection pane="topRight" activeCell="B1" sqref="B1"/>
      <selection pane="bottomLeft" activeCell="A2" sqref="A2"/>
      <selection pane="bottomRight" activeCell="AE29" sqref="AE29:AF30"/>
    </sheetView>
  </sheetViews>
  <sheetFormatPr defaultColWidth="9" defaultRowHeight="12" x14ac:dyDescent="0.15"/>
  <cols>
    <col min="1" max="1" width="24.77734375" style="20" customWidth="1"/>
    <col min="2" max="3" width="8.6640625" style="20" hidden="1" customWidth="1"/>
    <col min="4" max="9" width="9.77734375" style="20" customWidth="1"/>
    <col min="10" max="11" width="9.77734375" style="23" customWidth="1"/>
    <col min="12" max="32" width="9.77734375" style="20" customWidth="1"/>
    <col min="33" max="16384" width="9" style="20"/>
  </cols>
  <sheetData>
    <row r="1" spans="1:32" ht="15" customHeight="1" x14ac:dyDescent="0.2">
      <c r="A1" s="36" t="s">
        <v>101</v>
      </c>
      <c r="K1" s="37" t="str">
        <f>財政指標!$L$1</f>
        <v>野木町</v>
      </c>
      <c r="U1" s="37" t="str">
        <f>財政指標!$L$1</f>
        <v>野木町</v>
      </c>
      <c r="Y1" s="37"/>
      <c r="AE1" s="37" t="str">
        <f>財政指標!$L$1</f>
        <v>野木町</v>
      </c>
    </row>
    <row r="2" spans="1:32" ht="15" customHeight="1" x14ac:dyDescent="0.15">
      <c r="K2" s="20"/>
      <c r="L2" s="20" t="s">
        <v>169</v>
      </c>
      <c r="V2" s="20" t="s">
        <v>169</v>
      </c>
      <c r="AF2" s="20" t="s">
        <v>169</v>
      </c>
    </row>
    <row r="3" spans="1:32" s="74" customFormat="1" ht="18" customHeight="1" x14ac:dyDescent="0.2">
      <c r="A3" s="72"/>
      <c r="B3" s="72" t="s">
        <v>10</v>
      </c>
      <c r="C3" s="72" t="s">
        <v>85</v>
      </c>
      <c r="D3" s="72" t="s">
        <v>86</v>
      </c>
      <c r="E3" s="72" t="s">
        <v>87</v>
      </c>
      <c r="F3" s="72" t="s">
        <v>88</v>
      </c>
      <c r="G3" s="72" t="s">
        <v>89</v>
      </c>
      <c r="H3" s="72" t="s">
        <v>90</v>
      </c>
      <c r="I3" s="72" t="s">
        <v>91</v>
      </c>
      <c r="J3" s="52" t="s">
        <v>165</v>
      </c>
      <c r="K3" s="52" t="s">
        <v>166</v>
      </c>
      <c r="L3" s="51" t="s">
        <v>83</v>
      </c>
      <c r="M3" s="51" t="s">
        <v>174</v>
      </c>
      <c r="N3" s="51" t="s">
        <v>182</v>
      </c>
      <c r="O3" s="46" t="s">
        <v>185</v>
      </c>
      <c r="P3" s="46" t="s">
        <v>186</v>
      </c>
      <c r="Q3" s="46" t="s">
        <v>189</v>
      </c>
      <c r="R3" s="46" t="s">
        <v>195</v>
      </c>
      <c r="S3" s="46" t="s">
        <v>196</v>
      </c>
      <c r="T3" s="46" t="s">
        <v>203</v>
      </c>
      <c r="U3" s="46" t="s">
        <v>204</v>
      </c>
      <c r="V3" s="46" t="s">
        <v>205</v>
      </c>
      <c r="W3" s="46" t="s">
        <v>206</v>
      </c>
      <c r="X3" s="46" t="s">
        <v>207</v>
      </c>
      <c r="Y3" s="46" t="s">
        <v>211</v>
      </c>
      <c r="Z3" s="46" t="s">
        <v>210</v>
      </c>
      <c r="AA3" s="46" t="s">
        <v>213</v>
      </c>
      <c r="AB3" s="46" t="s">
        <v>214</v>
      </c>
      <c r="AC3" s="46" t="s">
        <v>215</v>
      </c>
      <c r="AD3" s="46" t="s">
        <v>219</v>
      </c>
      <c r="AE3" s="46" t="str">
        <f>財政指標!AF3</f>
        <v>１８(H30)</v>
      </c>
      <c r="AF3" s="46" t="str">
        <f>財政指標!AG3</f>
        <v>１９(R1)</v>
      </c>
    </row>
    <row r="4" spans="1:32" ht="18" customHeight="1" x14ac:dyDescent="0.15">
      <c r="A4" s="22" t="s">
        <v>93</v>
      </c>
      <c r="B4" s="17"/>
      <c r="C4" s="19"/>
      <c r="D4" s="19">
        <v>105319</v>
      </c>
      <c r="E4" s="19">
        <v>117143</v>
      </c>
      <c r="F4" s="19">
        <v>113960</v>
      </c>
      <c r="G4" s="19">
        <v>112415</v>
      </c>
      <c r="H4" s="19">
        <v>113499</v>
      </c>
      <c r="I4" s="19">
        <v>118084</v>
      </c>
      <c r="J4" s="21">
        <v>124749</v>
      </c>
      <c r="K4" s="14">
        <v>123553</v>
      </c>
      <c r="L4" s="65">
        <v>133296</v>
      </c>
      <c r="M4" s="65">
        <v>133226</v>
      </c>
      <c r="N4" s="65">
        <v>132071</v>
      </c>
      <c r="O4" s="65">
        <v>132296</v>
      </c>
      <c r="P4" s="65">
        <v>123924</v>
      </c>
      <c r="Q4" s="65">
        <v>124771</v>
      </c>
      <c r="R4" s="65">
        <v>127425</v>
      </c>
      <c r="S4" s="65">
        <v>124493</v>
      </c>
      <c r="T4" s="65">
        <v>117948</v>
      </c>
      <c r="U4" s="65">
        <v>118490</v>
      </c>
      <c r="V4" s="65">
        <v>118106</v>
      </c>
      <c r="W4" s="65">
        <v>116654</v>
      </c>
      <c r="X4" s="65">
        <v>133651</v>
      </c>
      <c r="Y4" s="65">
        <v>112336</v>
      </c>
      <c r="Z4" s="65">
        <v>114535</v>
      </c>
      <c r="AA4" s="65">
        <v>120508</v>
      </c>
      <c r="AB4" s="65">
        <v>138177</v>
      </c>
      <c r="AC4" s="65">
        <v>112338</v>
      </c>
      <c r="AD4" s="65">
        <v>112596</v>
      </c>
      <c r="AE4" s="65">
        <v>112013</v>
      </c>
      <c r="AF4" s="65">
        <v>109532</v>
      </c>
    </row>
    <row r="5" spans="1:32" ht="18" customHeight="1" x14ac:dyDescent="0.15">
      <c r="A5" s="22" t="s">
        <v>92</v>
      </c>
      <c r="B5" s="17"/>
      <c r="C5" s="19"/>
      <c r="D5" s="19">
        <v>1529394</v>
      </c>
      <c r="E5" s="19">
        <v>1699887</v>
      </c>
      <c r="F5" s="19">
        <v>1161896</v>
      </c>
      <c r="G5" s="19">
        <v>1792889</v>
      </c>
      <c r="H5" s="19">
        <v>1109129</v>
      </c>
      <c r="I5" s="19">
        <v>1165608</v>
      </c>
      <c r="J5" s="21">
        <v>1013772</v>
      </c>
      <c r="K5" s="14">
        <v>1006369</v>
      </c>
      <c r="L5" s="65">
        <v>1200803</v>
      </c>
      <c r="M5" s="65">
        <v>1108371</v>
      </c>
      <c r="N5" s="65">
        <v>1050839</v>
      </c>
      <c r="O5" s="65">
        <v>1089730</v>
      </c>
      <c r="P5" s="65">
        <v>1171921</v>
      </c>
      <c r="Q5" s="65">
        <v>1239120</v>
      </c>
      <c r="R5" s="65">
        <v>1171152</v>
      </c>
      <c r="S5" s="65">
        <v>1089016</v>
      </c>
      <c r="T5" s="65">
        <v>999113</v>
      </c>
      <c r="U5" s="65">
        <v>1000481</v>
      </c>
      <c r="V5" s="65">
        <v>1384728</v>
      </c>
      <c r="W5" s="65">
        <v>1168508</v>
      </c>
      <c r="X5" s="65">
        <v>1082189</v>
      </c>
      <c r="Y5" s="65">
        <v>1030422</v>
      </c>
      <c r="Z5" s="65">
        <v>1175231</v>
      </c>
      <c r="AA5" s="65">
        <v>1123254</v>
      </c>
      <c r="AB5" s="65">
        <v>1493584</v>
      </c>
      <c r="AC5" s="65">
        <v>1046382</v>
      </c>
      <c r="AD5" s="65">
        <v>1052146</v>
      </c>
      <c r="AE5" s="65">
        <v>966658</v>
      </c>
      <c r="AF5" s="65">
        <v>952694</v>
      </c>
    </row>
    <row r="6" spans="1:32" ht="18" customHeight="1" x14ac:dyDescent="0.15">
      <c r="A6" s="22" t="s">
        <v>94</v>
      </c>
      <c r="B6" s="17"/>
      <c r="C6" s="19"/>
      <c r="D6" s="19">
        <v>434315</v>
      </c>
      <c r="E6" s="19">
        <v>426415</v>
      </c>
      <c r="F6" s="19">
        <v>622410</v>
      </c>
      <c r="G6" s="19">
        <v>561230</v>
      </c>
      <c r="H6" s="19">
        <v>587207</v>
      </c>
      <c r="I6" s="19">
        <v>932673</v>
      </c>
      <c r="J6" s="21">
        <v>801289</v>
      </c>
      <c r="K6" s="23">
        <v>824781</v>
      </c>
      <c r="L6" s="65">
        <v>1163380</v>
      </c>
      <c r="M6" s="65">
        <v>766456</v>
      </c>
      <c r="N6" s="65">
        <v>928159</v>
      </c>
      <c r="O6" s="65">
        <v>1106093</v>
      </c>
      <c r="P6" s="65">
        <v>1083399</v>
      </c>
      <c r="Q6" s="65">
        <v>1177225</v>
      </c>
      <c r="R6" s="65">
        <v>1240111</v>
      </c>
      <c r="S6" s="65">
        <v>1521292</v>
      </c>
      <c r="T6" s="65">
        <v>1530977</v>
      </c>
      <c r="U6" s="65">
        <v>1511994</v>
      </c>
      <c r="V6" s="65">
        <v>1707343</v>
      </c>
      <c r="W6" s="65">
        <v>1931229</v>
      </c>
      <c r="X6" s="65">
        <v>1982890</v>
      </c>
      <c r="Y6" s="65">
        <v>1984076</v>
      </c>
      <c r="Z6" s="65">
        <v>2036684</v>
      </c>
      <c r="AA6" s="65">
        <v>2243915</v>
      </c>
      <c r="AB6" s="65">
        <v>2672680</v>
      </c>
      <c r="AC6" s="65">
        <v>2538423</v>
      </c>
      <c r="AD6" s="65">
        <v>2732530</v>
      </c>
      <c r="AE6" s="65">
        <v>2711332</v>
      </c>
      <c r="AF6" s="65">
        <v>2838511</v>
      </c>
    </row>
    <row r="7" spans="1:32" ht="18" customHeight="1" x14ac:dyDescent="0.15">
      <c r="A7" s="22" t="s">
        <v>103</v>
      </c>
      <c r="B7" s="17"/>
      <c r="C7" s="19"/>
      <c r="D7" s="19">
        <v>633855</v>
      </c>
      <c r="E7" s="19">
        <v>661070</v>
      </c>
      <c r="F7" s="19">
        <v>1170085</v>
      </c>
      <c r="G7" s="19">
        <v>893548</v>
      </c>
      <c r="H7" s="19">
        <v>884796</v>
      </c>
      <c r="I7" s="19">
        <v>747110</v>
      </c>
      <c r="J7" s="21">
        <v>663221</v>
      </c>
      <c r="K7" s="14">
        <v>668231</v>
      </c>
      <c r="L7" s="65">
        <v>691351</v>
      </c>
      <c r="M7" s="65">
        <v>693489</v>
      </c>
      <c r="N7" s="65">
        <v>674513</v>
      </c>
      <c r="O7" s="65">
        <v>618695</v>
      </c>
      <c r="P7" s="65">
        <v>582321</v>
      </c>
      <c r="Q7" s="65">
        <v>597957</v>
      </c>
      <c r="R7" s="65">
        <v>637305</v>
      </c>
      <c r="S7" s="65">
        <v>763951</v>
      </c>
      <c r="T7" s="65">
        <v>659916</v>
      </c>
      <c r="U7" s="65">
        <v>643563</v>
      </c>
      <c r="V7" s="65">
        <v>742681</v>
      </c>
      <c r="W7" s="65">
        <v>668930</v>
      </c>
      <c r="X7" s="65">
        <v>705939</v>
      </c>
      <c r="Y7" s="65">
        <v>805863</v>
      </c>
      <c r="Z7" s="65">
        <v>950725</v>
      </c>
      <c r="AA7" s="65">
        <v>713070</v>
      </c>
      <c r="AB7" s="65">
        <v>690415</v>
      </c>
      <c r="AC7" s="65">
        <v>781498</v>
      </c>
      <c r="AD7" s="65">
        <v>715901</v>
      </c>
      <c r="AE7" s="65">
        <v>678815</v>
      </c>
      <c r="AF7" s="65">
        <v>712518</v>
      </c>
    </row>
    <row r="8" spans="1:32" ht="18" customHeight="1" x14ac:dyDescent="0.15">
      <c r="A8" s="22" t="s">
        <v>104</v>
      </c>
      <c r="B8" s="17"/>
      <c r="C8" s="19"/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21">
        <v>0</v>
      </c>
      <c r="K8" s="14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87</v>
      </c>
      <c r="V8" s="65">
        <v>0</v>
      </c>
      <c r="W8" s="65">
        <v>0</v>
      </c>
      <c r="X8" s="65">
        <v>0</v>
      </c>
      <c r="Y8" s="65">
        <v>0</v>
      </c>
      <c r="Z8" s="65">
        <v>0</v>
      </c>
      <c r="AA8" s="65">
        <v>0</v>
      </c>
      <c r="AB8" s="65">
        <v>0</v>
      </c>
      <c r="AC8" s="65">
        <v>0</v>
      </c>
      <c r="AD8" s="65">
        <v>0</v>
      </c>
      <c r="AE8" s="65">
        <v>0</v>
      </c>
      <c r="AF8" s="65">
        <v>0</v>
      </c>
    </row>
    <row r="9" spans="1:32" ht="18" customHeight="1" x14ac:dyDescent="0.15">
      <c r="A9" s="22" t="s">
        <v>105</v>
      </c>
      <c r="B9" s="17"/>
      <c r="C9" s="19"/>
      <c r="D9" s="19">
        <v>431583</v>
      </c>
      <c r="E9" s="19">
        <v>368006</v>
      </c>
      <c r="F9" s="19">
        <v>373942</v>
      </c>
      <c r="G9" s="19">
        <v>288181</v>
      </c>
      <c r="H9" s="19">
        <v>394748</v>
      </c>
      <c r="I9" s="19">
        <v>486572</v>
      </c>
      <c r="J9" s="21">
        <v>789481</v>
      </c>
      <c r="K9" s="14">
        <v>559742</v>
      </c>
      <c r="L9" s="65">
        <v>314941</v>
      </c>
      <c r="M9" s="65">
        <v>278143</v>
      </c>
      <c r="N9" s="65">
        <v>290807</v>
      </c>
      <c r="O9" s="65">
        <v>249098</v>
      </c>
      <c r="P9" s="65">
        <v>303188</v>
      </c>
      <c r="Q9" s="65">
        <v>424282</v>
      </c>
      <c r="R9" s="65">
        <v>390524</v>
      </c>
      <c r="S9" s="65">
        <v>230587</v>
      </c>
      <c r="T9" s="65">
        <v>221949</v>
      </c>
      <c r="U9" s="65">
        <v>187741</v>
      </c>
      <c r="V9" s="65">
        <v>218857</v>
      </c>
      <c r="W9" s="65">
        <v>182703</v>
      </c>
      <c r="X9" s="65">
        <v>222442</v>
      </c>
      <c r="Y9" s="65">
        <v>233871</v>
      </c>
      <c r="Z9" s="65">
        <v>231578</v>
      </c>
      <c r="AA9" s="65">
        <v>323754</v>
      </c>
      <c r="AB9" s="65">
        <v>477008</v>
      </c>
      <c r="AC9" s="65">
        <v>347951</v>
      </c>
      <c r="AD9" s="65">
        <v>388826</v>
      </c>
      <c r="AE9" s="65">
        <v>315132</v>
      </c>
      <c r="AF9" s="65">
        <v>232848</v>
      </c>
    </row>
    <row r="10" spans="1:32" ht="18" customHeight="1" x14ac:dyDescent="0.15">
      <c r="A10" s="22" t="s">
        <v>106</v>
      </c>
      <c r="B10" s="17"/>
      <c r="C10" s="19"/>
      <c r="D10" s="19">
        <v>38260</v>
      </c>
      <c r="E10" s="19">
        <v>37579</v>
      </c>
      <c r="F10" s="19">
        <v>39592</v>
      </c>
      <c r="G10" s="19">
        <v>45004</v>
      </c>
      <c r="H10" s="19">
        <v>81082</v>
      </c>
      <c r="I10" s="19">
        <v>60459</v>
      </c>
      <c r="J10" s="21">
        <v>76048</v>
      </c>
      <c r="K10" s="14">
        <v>73097</v>
      </c>
      <c r="L10" s="65">
        <v>70419</v>
      </c>
      <c r="M10" s="65">
        <v>68581</v>
      </c>
      <c r="N10" s="65">
        <v>67686</v>
      </c>
      <c r="O10" s="65">
        <v>56641</v>
      </c>
      <c r="P10" s="65">
        <v>54549</v>
      </c>
      <c r="Q10" s="65">
        <v>46374</v>
      </c>
      <c r="R10" s="65">
        <v>44109</v>
      </c>
      <c r="S10" s="65">
        <v>43079</v>
      </c>
      <c r="T10" s="65">
        <v>40504</v>
      </c>
      <c r="U10" s="65">
        <v>45255</v>
      </c>
      <c r="V10" s="65">
        <v>43537</v>
      </c>
      <c r="W10" s="65">
        <v>61127</v>
      </c>
      <c r="X10" s="65">
        <v>55593</v>
      </c>
      <c r="Y10" s="65">
        <v>52587</v>
      </c>
      <c r="Z10" s="65">
        <v>64877</v>
      </c>
      <c r="AA10" s="65">
        <v>66294</v>
      </c>
      <c r="AB10" s="65">
        <v>163149</v>
      </c>
      <c r="AC10" s="65">
        <v>70728</v>
      </c>
      <c r="AD10" s="65">
        <v>76033</v>
      </c>
      <c r="AE10" s="65">
        <v>84604</v>
      </c>
      <c r="AF10" s="65">
        <v>81118</v>
      </c>
    </row>
    <row r="11" spans="1:32" ht="18" customHeight="1" x14ac:dyDescent="0.15">
      <c r="A11" s="22" t="s">
        <v>107</v>
      </c>
      <c r="B11" s="17"/>
      <c r="C11" s="19"/>
      <c r="D11" s="19">
        <v>1320499</v>
      </c>
      <c r="E11" s="19">
        <v>1339245</v>
      </c>
      <c r="F11" s="19">
        <v>1222907</v>
      </c>
      <c r="G11" s="19">
        <v>1264875</v>
      </c>
      <c r="H11" s="19">
        <v>1220354</v>
      </c>
      <c r="I11" s="19">
        <v>1280404</v>
      </c>
      <c r="J11" s="21">
        <v>999466</v>
      </c>
      <c r="K11" s="21">
        <v>1175770</v>
      </c>
      <c r="L11" s="65">
        <v>932141</v>
      </c>
      <c r="M11" s="65">
        <v>652471</v>
      </c>
      <c r="N11" s="65">
        <v>1086373</v>
      </c>
      <c r="O11" s="65">
        <v>873795</v>
      </c>
      <c r="P11" s="65">
        <v>930621</v>
      </c>
      <c r="Q11" s="65">
        <v>1092684</v>
      </c>
      <c r="R11" s="65">
        <v>1061086</v>
      </c>
      <c r="S11" s="65">
        <v>932126</v>
      </c>
      <c r="T11" s="65">
        <v>753822</v>
      </c>
      <c r="U11" s="65">
        <v>753478</v>
      </c>
      <c r="V11" s="65">
        <v>972600</v>
      </c>
      <c r="W11" s="65">
        <v>746395</v>
      </c>
      <c r="X11" s="65">
        <v>656867</v>
      </c>
      <c r="Y11" s="65">
        <v>729944</v>
      </c>
      <c r="Z11" s="65">
        <v>632152</v>
      </c>
      <c r="AA11" s="65">
        <v>761143</v>
      </c>
      <c r="AB11" s="65">
        <v>968865</v>
      </c>
      <c r="AC11" s="65">
        <v>981854</v>
      </c>
      <c r="AD11" s="65">
        <v>947238</v>
      </c>
      <c r="AE11" s="65">
        <v>861787</v>
      </c>
      <c r="AF11" s="65">
        <v>1416156</v>
      </c>
    </row>
    <row r="12" spans="1:32" ht="18" customHeight="1" x14ac:dyDescent="0.15">
      <c r="A12" s="22" t="s">
        <v>108</v>
      </c>
      <c r="B12" s="17"/>
      <c r="C12" s="19"/>
      <c r="D12" s="19">
        <v>219494</v>
      </c>
      <c r="E12" s="19">
        <v>233832</v>
      </c>
      <c r="F12" s="19">
        <v>265918</v>
      </c>
      <c r="G12" s="19">
        <v>285559</v>
      </c>
      <c r="H12" s="19">
        <v>289084</v>
      </c>
      <c r="I12" s="19">
        <v>292921</v>
      </c>
      <c r="J12" s="21">
        <v>286313</v>
      </c>
      <c r="K12" s="21">
        <v>287821</v>
      </c>
      <c r="L12" s="65">
        <v>309399</v>
      </c>
      <c r="M12" s="65">
        <v>348312</v>
      </c>
      <c r="N12" s="65">
        <v>284198</v>
      </c>
      <c r="O12" s="65">
        <v>319389</v>
      </c>
      <c r="P12" s="65">
        <v>277595</v>
      </c>
      <c r="Q12" s="65">
        <v>318092</v>
      </c>
      <c r="R12" s="65">
        <v>290434</v>
      </c>
      <c r="S12" s="65">
        <v>273997</v>
      </c>
      <c r="T12" s="65">
        <v>292359</v>
      </c>
      <c r="U12" s="65">
        <v>318138</v>
      </c>
      <c r="V12" s="65">
        <v>310143</v>
      </c>
      <c r="W12" s="65">
        <v>286881</v>
      </c>
      <c r="X12" s="65">
        <v>285598</v>
      </c>
      <c r="Y12" s="65">
        <v>303832</v>
      </c>
      <c r="Z12" s="65">
        <v>276641</v>
      </c>
      <c r="AA12" s="65">
        <v>336627</v>
      </c>
      <c r="AB12" s="65">
        <v>343293</v>
      </c>
      <c r="AC12" s="65">
        <v>385480</v>
      </c>
      <c r="AD12" s="65">
        <v>299773</v>
      </c>
      <c r="AE12" s="65">
        <v>322651</v>
      </c>
      <c r="AF12" s="65">
        <v>302162</v>
      </c>
    </row>
    <row r="13" spans="1:32" ht="18" customHeight="1" x14ac:dyDescent="0.15">
      <c r="A13" s="22" t="s">
        <v>109</v>
      </c>
      <c r="B13" s="17"/>
      <c r="C13" s="19"/>
      <c r="D13" s="19">
        <v>1156071</v>
      </c>
      <c r="E13" s="19">
        <v>986391</v>
      </c>
      <c r="F13" s="19">
        <v>2086024</v>
      </c>
      <c r="G13" s="19">
        <v>3850224</v>
      </c>
      <c r="H13" s="19">
        <v>765755</v>
      </c>
      <c r="I13" s="19">
        <v>858213</v>
      </c>
      <c r="J13" s="21">
        <v>1483732</v>
      </c>
      <c r="K13" s="21">
        <v>1957521</v>
      </c>
      <c r="L13" s="65">
        <v>1044949</v>
      </c>
      <c r="M13" s="65">
        <v>1106255</v>
      </c>
      <c r="N13" s="65">
        <v>905805</v>
      </c>
      <c r="O13" s="65">
        <v>851536</v>
      </c>
      <c r="P13" s="65">
        <v>1007052</v>
      </c>
      <c r="Q13" s="65">
        <v>783487</v>
      </c>
      <c r="R13" s="65">
        <v>1204458</v>
      </c>
      <c r="S13" s="65">
        <v>1895797</v>
      </c>
      <c r="T13" s="65">
        <v>940665</v>
      </c>
      <c r="U13" s="65">
        <v>818829</v>
      </c>
      <c r="V13" s="65">
        <v>858778</v>
      </c>
      <c r="W13" s="65">
        <v>1182135</v>
      </c>
      <c r="X13" s="65">
        <v>899284</v>
      </c>
      <c r="Y13" s="65">
        <v>1052708</v>
      </c>
      <c r="Z13" s="65">
        <v>1165244</v>
      </c>
      <c r="AA13" s="65">
        <v>1204912</v>
      </c>
      <c r="AB13" s="65">
        <v>1418669</v>
      </c>
      <c r="AC13" s="65">
        <v>1080231</v>
      </c>
      <c r="AD13" s="65">
        <v>1269002</v>
      </c>
      <c r="AE13" s="65">
        <v>933045</v>
      </c>
      <c r="AF13" s="65">
        <v>940593</v>
      </c>
    </row>
    <row r="14" spans="1:32" ht="18" customHeight="1" x14ac:dyDescent="0.15">
      <c r="A14" s="22" t="s">
        <v>110</v>
      </c>
      <c r="B14" s="17"/>
      <c r="C14" s="19"/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21">
        <v>0</v>
      </c>
      <c r="K14" s="21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18073</v>
      </c>
      <c r="Y14" s="65">
        <v>0</v>
      </c>
      <c r="Z14" s="65">
        <v>0</v>
      </c>
      <c r="AA14" s="65">
        <v>0</v>
      </c>
      <c r="AB14" s="65">
        <v>9644</v>
      </c>
      <c r="AC14" s="65">
        <v>0</v>
      </c>
      <c r="AD14" s="65">
        <v>0</v>
      </c>
      <c r="AE14" s="65">
        <v>0</v>
      </c>
      <c r="AF14" s="65">
        <v>0</v>
      </c>
    </row>
    <row r="15" spans="1:32" ht="18" customHeight="1" x14ac:dyDescent="0.15">
      <c r="A15" s="22" t="s">
        <v>111</v>
      </c>
      <c r="B15" s="17"/>
      <c r="C15" s="19"/>
      <c r="D15" s="19">
        <v>284980</v>
      </c>
      <c r="E15" s="19">
        <v>297673</v>
      </c>
      <c r="F15" s="19">
        <v>318106</v>
      </c>
      <c r="G15" s="19">
        <v>374337</v>
      </c>
      <c r="H15" s="19">
        <v>607235</v>
      </c>
      <c r="I15" s="19">
        <v>853640</v>
      </c>
      <c r="J15" s="21">
        <v>852978</v>
      </c>
      <c r="K15" s="14">
        <v>887462</v>
      </c>
      <c r="L15" s="65">
        <v>875790</v>
      </c>
      <c r="M15" s="65">
        <v>817116</v>
      </c>
      <c r="N15" s="65">
        <v>824418</v>
      </c>
      <c r="O15" s="65">
        <v>837020</v>
      </c>
      <c r="P15" s="65">
        <v>847233</v>
      </c>
      <c r="Q15" s="65">
        <v>1133021</v>
      </c>
      <c r="R15" s="65">
        <v>344450</v>
      </c>
      <c r="S15" s="65">
        <v>372783</v>
      </c>
      <c r="T15" s="65">
        <v>389539</v>
      </c>
      <c r="U15" s="65">
        <v>394844</v>
      </c>
      <c r="V15" s="65">
        <v>389390</v>
      </c>
      <c r="W15" s="65">
        <v>390285</v>
      </c>
      <c r="X15" s="65">
        <v>411462</v>
      </c>
      <c r="Y15" s="65">
        <v>425429</v>
      </c>
      <c r="Z15" s="65">
        <v>480747</v>
      </c>
      <c r="AA15" s="65">
        <v>426462</v>
      </c>
      <c r="AB15" s="65">
        <v>488068</v>
      </c>
      <c r="AC15" s="65">
        <v>495537</v>
      </c>
      <c r="AD15" s="65">
        <v>561013</v>
      </c>
      <c r="AE15" s="65">
        <v>604712</v>
      </c>
      <c r="AF15" s="65">
        <v>604920</v>
      </c>
    </row>
    <row r="16" spans="1:32" ht="18" customHeight="1" x14ac:dyDescent="0.15">
      <c r="A16" s="22" t="s">
        <v>81</v>
      </c>
      <c r="B16" s="17"/>
      <c r="C16" s="19"/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21">
        <v>0</v>
      </c>
      <c r="K16" s="14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  <c r="AE16" s="65">
        <v>0</v>
      </c>
      <c r="AF16" s="65">
        <v>0</v>
      </c>
    </row>
    <row r="17" spans="1:32" ht="18" customHeight="1" x14ac:dyDescent="0.15">
      <c r="A17" s="22" t="s">
        <v>113</v>
      </c>
      <c r="B17" s="17"/>
      <c r="C17" s="19"/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21">
        <v>0</v>
      </c>
      <c r="K17" s="14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  <c r="AE17" s="65">
        <v>0</v>
      </c>
      <c r="AF17" s="65">
        <v>0</v>
      </c>
    </row>
    <row r="18" spans="1:32" ht="18" customHeight="1" x14ac:dyDescent="0.15">
      <c r="A18" s="22" t="s">
        <v>112</v>
      </c>
      <c r="B18" s="17"/>
      <c r="C18" s="19"/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21">
        <v>0</v>
      </c>
      <c r="K18" s="14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0</v>
      </c>
      <c r="AE18" s="65">
        <v>0</v>
      </c>
      <c r="AF18" s="65">
        <v>0</v>
      </c>
    </row>
    <row r="19" spans="1:32" ht="18" customHeight="1" x14ac:dyDescent="0.15">
      <c r="A19" s="22" t="s">
        <v>114</v>
      </c>
      <c r="B19" s="17">
        <f t="shared" ref="B19:G19" si="0">SUM(B4:B18)</f>
        <v>0</v>
      </c>
      <c r="C19" s="19">
        <f t="shared" si="0"/>
        <v>0</v>
      </c>
      <c r="D19" s="19">
        <f t="shared" si="0"/>
        <v>6153770</v>
      </c>
      <c r="E19" s="19">
        <f t="shared" si="0"/>
        <v>6167241</v>
      </c>
      <c r="F19" s="19">
        <f t="shared" si="0"/>
        <v>7374840</v>
      </c>
      <c r="G19" s="19">
        <f t="shared" si="0"/>
        <v>9468262</v>
      </c>
      <c r="H19" s="19">
        <f t="shared" ref="H19:N19" si="1">SUM(H4:H18)</f>
        <v>6052889</v>
      </c>
      <c r="I19" s="19">
        <f t="shared" si="1"/>
        <v>6795684</v>
      </c>
      <c r="J19" s="19">
        <f t="shared" si="1"/>
        <v>7091049</v>
      </c>
      <c r="K19" s="19">
        <f t="shared" si="1"/>
        <v>7564347</v>
      </c>
      <c r="L19" s="66">
        <f t="shared" si="1"/>
        <v>6736469</v>
      </c>
      <c r="M19" s="66">
        <f t="shared" si="1"/>
        <v>5972420</v>
      </c>
      <c r="N19" s="66">
        <f t="shared" si="1"/>
        <v>6244869</v>
      </c>
      <c r="O19" s="66">
        <f t="shared" ref="O19:U19" si="2">SUM(O4:O18)</f>
        <v>6134293</v>
      </c>
      <c r="P19" s="66">
        <f t="shared" si="2"/>
        <v>6381803</v>
      </c>
      <c r="Q19" s="66">
        <f t="shared" si="2"/>
        <v>6937013</v>
      </c>
      <c r="R19" s="66">
        <f t="shared" si="2"/>
        <v>6511054</v>
      </c>
      <c r="S19" s="66">
        <f t="shared" si="2"/>
        <v>7247121</v>
      </c>
      <c r="T19" s="66">
        <f t="shared" si="2"/>
        <v>5946792</v>
      </c>
      <c r="U19" s="66">
        <f t="shared" si="2"/>
        <v>5792900</v>
      </c>
      <c r="V19" s="66">
        <f>SUM(V4:V18)</f>
        <v>6746163</v>
      </c>
      <c r="W19" s="66">
        <f>SUM(W4:W18)</f>
        <v>6734847</v>
      </c>
      <c r="X19" s="66">
        <f>SUM(X4:X18)</f>
        <v>6453988</v>
      </c>
      <c r="Y19" s="66">
        <f>SUM(Y4:Y18)</f>
        <v>6731068</v>
      </c>
      <c r="Z19" s="66">
        <f>SUM(Z4:Z18)</f>
        <v>7128414</v>
      </c>
      <c r="AA19" s="66">
        <f t="shared" ref="AA19:AB19" si="3">SUM(AA4:AA18)</f>
        <v>7319939</v>
      </c>
      <c r="AB19" s="66">
        <f t="shared" si="3"/>
        <v>8863552</v>
      </c>
      <c r="AC19" s="66">
        <f t="shared" ref="AC19:AD19" si="4">SUM(AC4:AC18)</f>
        <v>7840422</v>
      </c>
      <c r="AD19" s="66">
        <f t="shared" si="4"/>
        <v>8155058</v>
      </c>
      <c r="AE19" s="66">
        <f t="shared" ref="AE19:AF19" si="5">SUM(AE4:AE18)</f>
        <v>7590749</v>
      </c>
      <c r="AF19" s="66">
        <f t="shared" si="5"/>
        <v>8191052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2">
      <c r="A29" s="36" t="s">
        <v>102</v>
      </c>
      <c r="K29" s="37" t="str">
        <f>財政指標!$L$1</f>
        <v>野木町</v>
      </c>
      <c r="M29" s="37"/>
      <c r="P29" s="37"/>
      <c r="R29" s="37"/>
      <c r="S29" s="37"/>
      <c r="T29" s="37"/>
      <c r="U29" s="37" t="str">
        <f>財政指標!$L$1</f>
        <v>野木町</v>
      </c>
      <c r="W29" s="37"/>
      <c r="X29" s="37"/>
      <c r="Y29" s="37"/>
      <c r="Z29" s="37"/>
      <c r="AA29" s="37"/>
      <c r="AB29" s="37"/>
      <c r="AC29" s="37"/>
      <c r="AE29" s="37" t="str">
        <f>財政指標!$L$1</f>
        <v>野木町</v>
      </c>
    </row>
    <row r="30" spans="1:32" ht="18" customHeight="1" x14ac:dyDescent="0.15">
      <c r="K30" s="20"/>
      <c r="L30" s="20" t="s">
        <v>224</v>
      </c>
      <c r="V30" s="20" t="s">
        <v>224</v>
      </c>
      <c r="AF30" s="20" t="s">
        <v>224</v>
      </c>
    </row>
    <row r="31" spans="1:32" s="74" customFormat="1" ht="18" customHeight="1" x14ac:dyDescent="0.2">
      <c r="A31" s="72"/>
      <c r="B31" s="72" t="s">
        <v>10</v>
      </c>
      <c r="C31" s="72" t="s">
        <v>85</v>
      </c>
      <c r="D31" s="72" t="s">
        <v>86</v>
      </c>
      <c r="E31" s="72" t="s">
        <v>87</v>
      </c>
      <c r="F31" s="72" t="s">
        <v>88</v>
      </c>
      <c r="G31" s="72" t="s">
        <v>89</v>
      </c>
      <c r="H31" s="72" t="s">
        <v>90</v>
      </c>
      <c r="I31" s="72" t="s">
        <v>91</v>
      </c>
      <c r="J31" s="52" t="s">
        <v>165</v>
      </c>
      <c r="K31" s="52" t="s">
        <v>166</v>
      </c>
      <c r="L31" s="51" t="s">
        <v>83</v>
      </c>
      <c r="M31" s="56" t="s">
        <v>174</v>
      </c>
      <c r="N31" s="56" t="s">
        <v>184</v>
      </c>
      <c r="O31" s="46" t="s">
        <v>185</v>
      </c>
      <c r="P31" s="46" t="s">
        <v>186</v>
      </c>
      <c r="Q31" s="46" t="s">
        <v>189</v>
      </c>
      <c r="R31" s="46" t="s">
        <v>195</v>
      </c>
      <c r="S31" s="46" t="s">
        <v>196</v>
      </c>
      <c r="T31" s="46" t="s">
        <v>203</v>
      </c>
      <c r="U31" s="46" t="s">
        <v>204</v>
      </c>
      <c r="V31" s="46" t="s">
        <v>205</v>
      </c>
      <c r="W31" s="46" t="s">
        <v>206</v>
      </c>
      <c r="X31" s="46" t="s">
        <v>207</v>
      </c>
      <c r="Y31" s="46" t="s">
        <v>211</v>
      </c>
      <c r="Z31" s="46" t="s">
        <v>210</v>
      </c>
      <c r="AA31" s="46" t="s">
        <v>213</v>
      </c>
      <c r="AB31" s="46" t="s">
        <v>214</v>
      </c>
      <c r="AC31" s="46" t="s">
        <v>215</v>
      </c>
      <c r="AD31" s="46" t="s">
        <v>218</v>
      </c>
      <c r="AE31" s="46" t="str">
        <f>AE3</f>
        <v>１８(H30)</v>
      </c>
      <c r="AF31" s="46" t="str">
        <f>AF3</f>
        <v>１９(R1)</v>
      </c>
    </row>
    <row r="32" spans="1:32" s="39" customFormat="1" ht="18" customHeight="1" x14ac:dyDescent="0.15">
      <c r="A32" s="22" t="s">
        <v>93</v>
      </c>
      <c r="B32" s="38" t="e">
        <f>B4/B$19*100</f>
        <v>#DIV/0!</v>
      </c>
      <c r="C32" s="38" t="e">
        <f>C4/C$19*100</f>
        <v>#DIV/0!</v>
      </c>
      <c r="D32" s="38">
        <f>D4/D$19*100</f>
        <v>1.7114549292547496</v>
      </c>
      <c r="E32" s="38">
        <f>E4/E$19*100</f>
        <v>1.8994393116792421</v>
      </c>
      <c r="F32" s="38">
        <f>F4/F$19*100</f>
        <v>1.545253863134658</v>
      </c>
      <c r="G32" s="38">
        <f>G4/G$19*100</f>
        <v>1.1872823122131602</v>
      </c>
      <c r="H32" s="38">
        <f>H4/H$19*100</f>
        <v>1.8751211198487203</v>
      </c>
      <c r="I32" s="38">
        <f>I4/I$19*100</f>
        <v>1.7376322972051086</v>
      </c>
      <c r="J32" s="38">
        <f>J4/J$19*100</f>
        <v>1.7592460579527796</v>
      </c>
      <c r="K32" s="38">
        <f>K4/K$19*100</f>
        <v>1.6333597599369782</v>
      </c>
      <c r="L32" s="38">
        <f>L4/L$19*100</f>
        <v>1.9787220871943445</v>
      </c>
      <c r="M32" s="38">
        <f>M4/M$19*100</f>
        <v>2.2306870581774221</v>
      </c>
      <c r="N32" s="38">
        <f>N4/N$19*100</f>
        <v>2.1148722255022485</v>
      </c>
      <c r="O32" s="38">
        <f>O4/O$19*100</f>
        <v>2.1566625526364653</v>
      </c>
      <c r="P32" s="38">
        <f>P4/P$19*100</f>
        <v>1.9418336792909465</v>
      </c>
      <c r="Q32" s="38">
        <f>Q4/Q$19*100</f>
        <v>1.7986271612868536</v>
      </c>
      <c r="R32" s="38">
        <f>R4/R$19*100</f>
        <v>1.9570564151364742</v>
      </c>
      <c r="S32" s="38">
        <f>S4/S$19*100</f>
        <v>1.7178269826045405</v>
      </c>
      <c r="T32" s="38">
        <f>T4/T$19*100</f>
        <v>1.9833886909109988</v>
      </c>
      <c r="U32" s="38">
        <f>U4/U$19*100</f>
        <v>2.0454349289647671</v>
      </c>
      <c r="V32" s="38">
        <f>V4/V$19*100</f>
        <v>1.7507137019962311</v>
      </c>
      <c r="W32" s="38">
        <f>W4/W$19*100</f>
        <v>1.7320957699558728</v>
      </c>
      <c r="X32" s="38">
        <f>X4/X$19*100</f>
        <v>2.0708281453265793</v>
      </c>
      <c r="Y32" s="38">
        <f>Y4/Y$19*100</f>
        <v>1.6689179191177388</v>
      </c>
      <c r="Z32" s="38">
        <f>Z4/Z$19*100</f>
        <v>1.6067388903057538</v>
      </c>
      <c r="AA32" s="38">
        <f>AA4/AA$19*100</f>
        <v>1.646297872154399</v>
      </c>
      <c r="AB32" s="38">
        <f>AB4/AB$19*100</f>
        <v>1.5589348378618413</v>
      </c>
      <c r="AC32" s="38">
        <f>AC4/AC$19*100</f>
        <v>1.4328055301104967</v>
      </c>
      <c r="AD32" s="38">
        <f>AD4/AD$19*100</f>
        <v>1.380689137955855</v>
      </c>
      <c r="AE32" s="38">
        <f>AE4/AE$19*100</f>
        <v>1.4756514805060739</v>
      </c>
      <c r="AF32" s="38">
        <f>AF4/AF$19*100</f>
        <v>1.3372152929806818</v>
      </c>
    </row>
    <row r="33" spans="1:32" s="39" customFormat="1" ht="18" customHeight="1" x14ac:dyDescent="0.15">
      <c r="A33" s="22" t="s">
        <v>92</v>
      </c>
      <c r="B33" s="38" t="e">
        <f>B5/B$19*100</f>
        <v>#DIV/0!</v>
      </c>
      <c r="C33" s="38" t="e">
        <f>C5/C$19*100</f>
        <v>#DIV/0!</v>
      </c>
      <c r="D33" s="38">
        <f>D5/D$19*100</f>
        <v>24.852960055380684</v>
      </c>
      <c r="E33" s="38">
        <f>E5/E$19*100</f>
        <v>27.563168035755371</v>
      </c>
      <c r="F33" s="38">
        <f>F5/F$19*100</f>
        <v>15.754863834334031</v>
      </c>
      <c r="G33" s="38">
        <f>G5/G$19*100</f>
        <v>18.935777231344041</v>
      </c>
      <c r="H33" s="38">
        <f>H5/H$19*100</f>
        <v>18.323960673985596</v>
      </c>
      <c r="I33" s="38">
        <f>I5/I$19*100</f>
        <v>17.152180707637378</v>
      </c>
      <c r="J33" s="38">
        <f>J5/J$19*100</f>
        <v>14.296502534392303</v>
      </c>
      <c r="K33" s="38">
        <f>K5/K$19*100</f>
        <v>13.304109396356353</v>
      </c>
      <c r="L33" s="38">
        <f>L5/L$19*100</f>
        <v>17.825406752409904</v>
      </c>
      <c r="M33" s="38">
        <f>M5/M$19*100</f>
        <v>18.558155655496435</v>
      </c>
      <c r="N33" s="38">
        <f>N5/N$19*100</f>
        <v>16.827238489710513</v>
      </c>
      <c r="O33" s="38">
        <f>O5/O$19*100</f>
        <v>17.764557382570413</v>
      </c>
      <c r="P33" s="38">
        <f>P5/P$19*100</f>
        <v>18.363478158131802</v>
      </c>
      <c r="Q33" s="38">
        <f>Q5/Q$19*100</f>
        <v>17.862443100510266</v>
      </c>
      <c r="R33" s="38">
        <f>R5/R$19*100</f>
        <v>17.987133880321064</v>
      </c>
      <c r="S33" s="38">
        <f>S5/S$19*100</f>
        <v>15.026877569727345</v>
      </c>
      <c r="T33" s="38">
        <f>T5/T$19*100</f>
        <v>16.800873479348194</v>
      </c>
      <c r="U33" s="38">
        <f>U5/U$19*100</f>
        <v>17.270814272644099</v>
      </c>
      <c r="V33" s="38">
        <f>V5/V$19*100</f>
        <v>20.526156868726712</v>
      </c>
      <c r="W33" s="38">
        <f>W5/W$19*100</f>
        <v>17.350178853357768</v>
      </c>
      <c r="X33" s="38">
        <f>X5/X$19*100</f>
        <v>16.767756618078618</v>
      </c>
      <c r="Y33" s="38">
        <f>Y5/Y$19*100</f>
        <v>15.308447337034778</v>
      </c>
      <c r="Z33" s="38">
        <f>Z5/Z$19*100</f>
        <v>16.486570505023977</v>
      </c>
      <c r="AA33" s="38">
        <f>AA5/AA$19*100</f>
        <v>15.345127876065634</v>
      </c>
      <c r="AB33" s="38">
        <f>AB5/AB$19*100</f>
        <v>16.850851667593307</v>
      </c>
      <c r="AC33" s="38">
        <f>AC5/AC$19*100</f>
        <v>13.345990815290298</v>
      </c>
      <c r="AD33" s="38">
        <f>AD5/AD$19*100</f>
        <v>12.901759864859329</v>
      </c>
      <c r="AE33" s="38">
        <f>AE5/AE$19*100</f>
        <v>12.734685338693192</v>
      </c>
      <c r="AF33" s="38">
        <f>AF5/AF$19*100</f>
        <v>11.630911389648119</v>
      </c>
    </row>
    <row r="34" spans="1:32" s="39" customFormat="1" ht="18" customHeight="1" x14ac:dyDescent="0.15">
      <c r="A34" s="22" t="s">
        <v>94</v>
      </c>
      <c r="B34" s="38" t="e">
        <f>B6/B$19*100</f>
        <v>#DIV/0!</v>
      </c>
      <c r="C34" s="38" t="e">
        <f>C6/C$19*100</f>
        <v>#DIV/0!</v>
      </c>
      <c r="D34" s="38">
        <f>D6/D$19*100</f>
        <v>7.0577060891128527</v>
      </c>
      <c r="E34" s="38">
        <f>E6/E$19*100</f>
        <v>6.9141938834561518</v>
      </c>
      <c r="F34" s="38">
        <f>F6/F$19*100</f>
        <v>8.4396407244089371</v>
      </c>
      <c r="G34" s="38">
        <f>G6/G$19*100</f>
        <v>5.927487008703392</v>
      </c>
      <c r="H34" s="38">
        <f>H6/H$19*100</f>
        <v>9.7012682704077342</v>
      </c>
      <c r="I34" s="38">
        <f>I6/I$19*100</f>
        <v>13.724490426570746</v>
      </c>
      <c r="J34" s="38">
        <f>J6/J$19*100</f>
        <v>11.300006529358351</v>
      </c>
      <c r="K34" s="38">
        <f>K6/K$19*100</f>
        <v>10.903532056369174</v>
      </c>
      <c r="L34" s="38">
        <f>L6/L$19*100</f>
        <v>17.269878329433418</v>
      </c>
      <c r="M34" s="38">
        <f>M6/M$19*100</f>
        <v>12.83325687074921</v>
      </c>
      <c r="N34" s="38">
        <f>N6/N$19*100</f>
        <v>14.862745719726068</v>
      </c>
      <c r="O34" s="38">
        <f>O6/O$19*100</f>
        <v>18.031303688949972</v>
      </c>
      <c r="P34" s="38">
        <f>P6/P$19*100</f>
        <v>16.976377992238241</v>
      </c>
      <c r="Q34" s="38">
        <f>Q6/Q$19*100</f>
        <v>16.970200286492183</v>
      </c>
      <c r="R34" s="38">
        <f>R6/R$19*100</f>
        <v>19.046240439719895</v>
      </c>
      <c r="S34" s="38">
        <f>S6/S$19*100</f>
        <v>20.991673797084388</v>
      </c>
      <c r="T34" s="38">
        <f>T6/T$19*100</f>
        <v>25.744586324862212</v>
      </c>
      <c r="U34" s="38">
        <f>U6/U$19*100</f>
        <v>26.10081306426833</v>
      </c>
      <c r="V34" s="38">
        <f>V6/V$19*100</f>
        <v>25.308356765171553</v>
      </c>
      <c r="W34" s="38">
        <f>W6/W$19*100</f>
        <v>28.675172576303513</v>
      </c>
      <c r="X34" s="38">
        <f>X6/X$19*100</f>
        <v>30.72348445643221</v>
      </c>
      <c r="Y34" s="38">
        <f>Y6/Y$19*100</f>
        <v>29.476392156489879</v>
      </c>
      <c r="Z34" s="38">
        <f>Z6/Z$19*100</f>
        <v>28.571348409337617</v>
      </c>
      <c r="AA34" s="38">
        <f>AA6/AA$19*100</f>
        <v>30.654831959665234</v>
      </c>
      <c r="AB34" s="38">
        <f>AB6/AB$19*100</f>
        <v>30.153599820929578</v>
      </c>
      <c r="AC34" s="38">
        <f>AC6/AC$19*100</f>
        <v>32.376101694526142</v>
      </c>
      <c r="AD34" s="38">
        <f>AD6/AD$19*100</f>
        <v>33.507180451690225</v>
      </c>
      <c r="AE34" s="38">
        <f>AE6/AE$19*100</f>
        <v>35.718899412956482</v>
      </c>
      <c r="AF34" s="38">
        <f>AF6/AF$19*100</f>
        <v>34.653802710567582</v>
      </c>
    </row>
    <row r="35" spans="1:32" s="39" customFormat="1" ht="18" customHeight="1" x14ac:dyDescent="0.15">
      <c r="A35" s="22" t="s">
        <v>103</v>
      </c>
      <c r="B35" s="38" t="e">
        <f>B7/B$19*100</f>
        <v>#DIV/0!</v>
      </c>
      <c r="C35" s="38" t="e">
        <f>C7/C$19*100</f>
        <v>#DIV/0!</v>
      </c>
      <c r="D35" s="38">
        <f>D7/D$19*100</f>
        <v>10.300271215856297</v>
      </c>
      <c r="E35" s="38">
        <f>E7/E$19*100</f>
        <v>10.719055733349807</v>
      </c>
      <c r="F35" s="38">
        <f>F7/F$19*100</f>
        <v>15.865903531466447</v>
      </c>
      <c r="G35" s="38">
        <f>G7/G$19*100</f>
        <v>9.4372969400297553</v>
      </c>
      <c r="H35" s="38">
        <f>H7/H$19*100</f>
        <v>14.617746996516869</v>
      </c>
      <c r="I35" s="38">
        <f>I7/I$19*100</f>
        <v>10.993889651137398</v>
      </c>
      <c r="J35" s="38">
        <f>J7/J$19*100</f>
        <v>9.3529321261212548</v>
      </c>
      <c r="K35" s="38">
        <f>K7/K$19*100</f>
        <v>8.8339548674855877</v>
      </c>
      <c r="L35" s="38">
        <f>L7/L$19*100</f>
        <v>10.262809789520295</v>
      </c>
      <c r="M35" s="38">
        <f>M7/M$19*100</f>
        <v>11.611524306729935</v>
      </c>
      <c r="N35" s="38">
        <f>N7/N$19*100</f>
        <v>10.801075250737846</v>
      </c>
      <c r="O35" s="38">
        <f>O7/O$19*100</f>
        <v>10.085840373128574</v>
      </c>
      <c r="P35" s="38">
        <f>P7/P$19*100</f>
        <v>9.1247097411186147</v>
      </c>
      <c r="Q35" s="38">
        <f>Q7/Q$19*100</f>
        <v>8.6198050947864751</v>
      </c>
      <c r="R35" s="38">
        <f>R7/R$19*100</f>
        <v>9.7880466050504271</v>
      </c>
      <c r="S35" s="38">
        <f>S7/S$19*100</f>
        <v>10.541441215070096</v>
      </c>
      <c r="T35" s="38">
        <f>T7/T$19*100</f>
        <v>11.09700826933244</v>
      </c>
      <c r="U35" s="38">
        <f>U7/U$19*100</f>
        <v>11.109513369814774</v>
      </c>
      <c r="V35" s="38">
        <f>V7/V$19*100</f>
        <v>11.008939451952168</v>
      </c>
      <c r="W35" s="38">
        <f>W7/W$19*100</f>
        <v>9.9323711436948745</v>
      </c>
      <c r="X35" s="38">
        <f>X7/X$19*100</f>
        <v>10.938027774455113</v>
      </c>
      <c r="Y35" s="38">
        <f>Y7/Y$19*100</f>
        <v>11.972290281423394</v>
      </c>
      <c r="Z35" s="38">
        <f>Z7/Z$19*100</f>
        <v>13.337118186457744</v>
      </c>
      <c r="AA35" s="38">
        <f>AA7/AA$19*100</f>
        <v>9.7414746215781314</v>
      </c>
      <c r="AB35" s="38">
        <f>AB7/AB$19*100</f>
        <v>7.7893715747366299</v>
      </c>
      <c r="AC35" s="38">
        <f>AC7/AC$19*100</f>
        <v>9.9675502160470444</v>
      </c>
      <c r="AD35" s="38">
        <f>AD7/AD$19*100</f>
        <v>8.7786132238421857</v>
      </c>
      <c r="AE35" s="38">
        <f>AE7/AE$19*100</f>
        <v>8.9426616530200125</v>
      </c>
      <c r="AF35" s="38">
        <f>AF7/AF$19*100</f>
        <v>8.6987361330388335</v>
      </c>
    </row>
    <row r="36" spans="1:32" s="39" customFormat="1" ht="18" customHeight="1" x14ac:dyDescent="0.15">
      <c r="A36" s="22" t="s">
        <v>104</v>
      </c>
      <c r="B36" s="38" t="e">
        <f>B8/B$19*100</f>
        <v>#DIV/0!</v>
      </c>
      <c r="C36" s="38" t="e">
        <f>C8/C$19*100</f>
        <v>#DIV/0!</v>
      </c>
      <c r="D36" s="38">
        <f>D8/D$19*100</f>
        <v>0</v>
      </c>
      <c r="E36" s="38">
        <f>E8/E$19*100</f>
        <v>0</v>
      </c>
      <c r="F36" s="38">
        <f>F8/F$19*100</f>
        <v>0</v>
      </c>
      <c r="G36" s="38">
        <f>G8/G$19*100</f>
        <v>0</v>
      </c>
      <c r="H36" s="38">
        <f>H8/H$19*100</f>
        <v>0</v>
      </c>
      <c r="I36" s="38">
        <f>I8/I$19*100</f>
        <v>0</v>
      </c>
      <c r="J36" s="38">
        <f>J8/J$19*100</f>
        <v>0</v>
      </c>
      <c r="K36" s="38">
        <f>K8/K$19*100</f>
        <v>0</v>
      </c>
      <c r="L36" s="38">
        <f>L8/L$19*100</f>
        <v>0</v>
      </c>
      <c r="M36" s="38">
        <f>M8/M$19*100</f>
        <v>0</v>
      </c>
      <c r="N36" s="38">
        <f>N8/N$19*100</f>
        <v>0</v>
      </c>
      <c r="O36" s="38">
        <f>O8/O$19*100</f>
        <v>0</v>
      </c>
      <c r="P36" s="38">
        <f>P8/P$19*100</f>
        <v>0</v>
      </c>
      <c r="Q36" s="38">
        <f>Q8/Q$19*100</f>
        <v>0</v>
      </c>
      <c r="R36" s="38">
        <f>R8/R$19*100</f>
        <v>0</v>
      </c>
      <c r="S36" s="38">
        <f>S8/S$19*100</f>
        <v>0</v>
      </c>
      <c r="T36" s="38">
        <f>T8/T$19*100</f>
        <v>0</v>
      </c>
      <c r="U36" s="38">
        <f>U8/U$19*100</f>
        <v>1.5018384574220166E-3</v>
      </c>
      <c r="V36" s="38">
        <f>V8/V$19*100</f>
        <v>0</v>
      </c>
      <c r="W36" s="38">
        <f>W8/W$19*100</f>
        <v>0</v>
      </c>
      <c r="X36" s="38">
        <f>X8/X$19*100</f>
        <v>0</v>
      </c>
      <c r="Y36" s="38">
        <f>Y8/Y$19*100</f>
        <v>0</v>
      </c>
      <c r="Z36" s="38">
        <f>Z8/Z$19*100</f>
        <v>0</v>
      </c>
      <c r="AA36" s="38">
        <f>AA8/AA$19*100</f>
        <v>0</v>
      </c>
      <c r="AB36" s="38">
        <f>AB8/AB$19*100</f>
        <v>0</v>
      </c>
      <c r="AC36" s="38">
        <f>AC8/AC$19*100</f>
        <v>0</v>
      </c>
      <c r="AD36" s="38">
        <f>AD8/AD$19*100</f>
        <v>0</v>
      </c>
      <c r="AE36" s="38">
        <f>AE8/AE$19*100</f>
        <v>0</v>
      </c>
      <c r="AF36" s="38">
        <f>AF8/AF$19*100</f>
        <v>0</v>
      </c>
    </row>
    <row r="37" spans="1:32" s="39" customFormat="1" ht="18" customHeight="1" x14ac:dyDescent="0.15">
      <c r="A37" s="22" t="s">
        <v>105</v>
      </c>
      <c r="B37" s="38" t="e">
        <f>B9/B$19*100</f>
        <v>#DIV/0!</v>
      </c>
      <c r="C37" s="38" t="e">
        <f>C9/C$19*100</f>
        <v>#DIV/0!</v>
      </c>
      <c r="D37" s="38">
        <f>D9/D$19*100</f>
        <v>7.0133105397179287</v>
      </c>
      <c r="E37" s="38">
        <f>E9/E$19*100</f>
        <v>5.9671091173508541</v>
      </c>
      <c r="F37" s="38">
        <f>F9/F$19*100</f>
        <v>5.0705100042848388</v>
      </c>
      <c r="G37" s="38">
        <f>G9/G$19*100</f>
        <v>3.0436525731966437</v>
      </c>
      <c r="H37" s="38">
        <f>H9/H$19*100</f>
        <v>6.5216461098163201</v>
      </c>
      <c r="I37" s="38">
        <f>I9/I$19*100</f>
        <v>7.1600150919318786</v>
      </c>
      <c r="J37" s="38">
        <f>J9/J$19*100</f>
        <v>11.133486737998849</v>
      </c>
      <c r="K37" s="38">
        <f>K9/K$19*100</f>
        <v>7.3997398585760283</v>
      </c>
      <c r="L37" s="38">
        <f>L9/L$19*100</f>
        <v>4.6751643925029569</v>
      </c>
      <c r="M37" s="38">
        <f>M9/M$19*100</f>
        <v>4.6571239129197206</v>
      </c>
      <c r="N37" s="38">
        <f>N9/N$19*100</f>
        <v>4.6567349931599846</v>
      </c>
      <c r="O37" s="38">
        <f>O9/O$19*100</f>
        <v>4.0607450605962248</v>
      </c>
      <c r="P37" s="38">
        <f>P9/P$19*100</f>
        <v>4.7508204186183747</v>
      </c>
      <c r="Q37" s="38">
        <f>Q9/Q$19*100</f>
        <v>6.1162059232121955</v>
      </c>
      <c r="R37" s="38">
        <f>R9/R$19*100</f>
        <v>5.9978614829488439</v>
      </c>
      <c r="S37" s="38">
        <f>S9/S$19*100</f>
        <v>3.1817738381903653</v>
      </c>
      <c r="T37" s="38">
        <f>T9/T$19*100</f>
        <v>3.7322475714637404</v>
      </c>
      <c r="U37" s="38">
        <f>U9/U$19*100</f>
        <v>3.2408810785616873</v>
      </c>
      <c r="V37" s="38">
        <f>V9/V$19*100</f>
        <v>3.2441700563713032</v>
      </c>
      <c r="W37" s="38">
        <f>W9/W$19*100</f>
        <v>2.712801048041626</v>
      </c>
      <c r="X37" s="38">
        <f>X9/X$19*100</f>
        <v>3.4465821752380075</v>
      </c>
      <c r="Y37" s="38">
        <f>Y9/Y$19*100</f>
        <v>3.4745006290235074</v>
      </c>
      <c r="Z37" s="38">
        <f>Z9/Z$19*100</f>
        <v>3.2486609223313909</v>
      </c>
      <c r="AA37" s="38">
        <f>AA9/AA$19*100</f>
        <v>4.4229057100066003</v>
      </c>
      <c r="AB37" s="38">
        <f>AB9/AB$19*100</f>
        <v>5.3816799405024085</v>
      </c>
      <c r="AC37" s="38">
        <f>AC9/AC$19*100</f>
        <v>4.4379116328177233</v>
      </c>
      <c r="AD37" s="38">
        <f>AD9/AD$19*100</f>
        <v>4.767912135020989</v>
      </c>
      <c r="AE37" s="38">
        <f>AE9/AE$19*100</f>
        <v>4.1515270759183309</v>
      </c>
      <c r="AF37" s="38">
        <f>AF9/AF$19*100</f>
        <v>2.8427117786579794</v>
      </c>
    </row>
    <row r="38" spans="1:32" s="39" customFormat="1" ht="18" customHeight="1" x14ac:dyDescent="0.15">
      <c r="A38" s="22" t="s">
        <v>106</v>
      </c>
      <c r="B38" s="38" t="e">
        <f>B10/B$19*100</f>
        <v>#DIV/0!</v>
      </c>
      <c r="C38" s="38" t="e">
        <f>C10/C$19*100</f>
        <v>#DIV/0!</v>
      </c>
      <c r="D38" s="38">
        <f>D10/D$19*100</f>
        <v>0.62173269394208752</v>
      </c>
      <c r="E38" s="38">
        <f>E10/E$19*100</f>
        <v>0.60933243893014721</v>
      </c>
      <c r="F38" s="38">
        <f>F10/F$19*100</f>
        <v>0.53685232493179513</v>
      </c>
      <c r="G38" s="38">
        <f>G10/G$19*100</f>
        <v>0.47531426570156177</v>
      </c>
      <c r="H38" s="38">
        <f>H10/H$19*100</f>
        <v>1.339558680160829</v>
      </c>
      <c r="I38" s="38">
        <f>I10/I$19*100</f>
        <v>0.88966761844723796</v>
      </c>
      <c r="J38" s="38">
        <f>J10/J$19*100</f>
        <v>1.0724506345958122</v>
      </c>
      <c r="K38" s="38">
        <f>K10/K$19*100</f>
        <v>0.96633589125406338</v>
      </c>
      <c r="L38" s="38">
        <f>L10/L$19*100</f>
        <v>1.0453399251150715</v>
      </c>
      <c r="M38" s="38">
        <f>M10/M$19*100</f>
        <v>1.148294995998272</v>
      </c>
      <c r="N38" s="38">
        <f>N10/N$19*100</f>
        <v>1.0838658104757684</v>
      </c>
      <c r="O38" s="38">
        <f>O10/O$19*100</f>
        <v>0.92335009103738597</v>
      </c>
      <c r="P38" s="38">
        <f>P10/P$19*100</f>
        <v>0.85475844365612663</v>
      </c>
      <c r="Q38" s="38">
        <f>Q10/Q$19*100</f>
        <v>0.66850098161845739</v>
      </c>
      <c r="R38" s="38">
        <f>R10/R$19*100</f>
        <v>0.6774479216421796</v>
      </c>
      <c r="S38" s="38">
        <f>S10/S$19*100</f>
        <v>0.59442915331481294</v>
      </c>
      <c r="T38" s="38">
        <f>T10/T$19*100</f>
        <v>0.68110672106910752</v>
      </c>
      <c r="U38" s="38">
        <f>U10/U$19*100</f>
        <v>0.78121493552452148</v>
      </c>
      <c r="V38" s="38">
        <f>V10/V$19*100</f>
        <v>0.64535944358296704</v>
      </c>
      <c r="W38" s="38">
        <f>W10/W$19*100</f>
        <v>0.90762269729364309</v>
      </c>
      <c r="X38" s="38">
        <f>X10/X$19*100</f>
        <v>0.86137439363072865</v>
      </c>
      <c r="Y38" s="38">
        <f>Y10/Y$19*100</f>
        <v>0.78125789250680577</v>
      </c>
      <c r="Z38" s="38">
        <f>Z10/Z$19*100</f>
        <v>0.91011829559843194</v>
      </c>
      <c r="AA38" s="38">
        <f>AA10/AA$19*100</f>
        <v>0.90566328489895886</v>
      </c>
      <c r="AB38" s="38">
        <f>AB10/AB$19*100</f>
        <v>1.8406729040456919</v>
      </c>
      <c r="AC38" s="38">
        <f>AC10/AC$19*100</f>
        <v>0.90209430053637429</v>
      </c>
      <c r="AD38" s="38">
        <f>AD10/AD$19*100</f>
        <v>0.93234162160465328</v>
      </c>
      <c r="AE38" s="38">
        <f>AE10/AE$19*100</f>
        <v>1.1145672185972688</v>
      </c>
      <c r="AF38" s="38">
        <f>AF10/AF$19*100</f>
        <v>0.9903245639265873</v>
      </c>
    </row>
    <row r="39" spans="1:32" s="39" customFormat="1" ht="18" customHeight="1" x14ac:dyDescent="0.15">
      <c r="A39" s="22" t="s">
        <v>107</v>
      </c>
      <c r="B39" s="38" t="e">
        <f>B11/B$19*100</f>
        <v>#DIV/0!</v>
      </c>
      <c r="C39" s="38" t="e">
        <f>C11/C$19*100</f>
        <v>#DIV/0!</v>
      </c>
      <c r="D39" s="38">
        <f>D11/D$19*100</f>
        <v>21.45837429738193</v>
      </c>
      <c r="E39" s="38">
        <f>E11/E$19*100</f>
        <v>21.71546401381104</v>
      </c>
      <c r="F39" s="38">
        <f>F11/F$19*100</f>
        <v>16.582149578838319</v>
      </c>
      <c r="G39" s="38">
        <f>G11/G$19*100</f>
        <v>13.359104342486509</v>
      </c>
      <c r="H39" s="38">
        <f>H11/H$19*100</f>
        <v>20.161512956870677</v>
      </c>
      <c r="I39" s="38">
        <f>I11/I$19*100</f>
        <v>18.841429354278389</v>
      </c>
      <c r="J39" s="38">
        <f>J11/J$19*100</f>
        <v>14.094755232970469</v>
      </c>
      <c r="K39" s="38">
        <f>K11/K$19*100</f>
        <v>15.543575671502113</v>
      </c>
      <c r="L39" s="38">
        <f>L11/L$19*100</f>
        <v>13.837234313703513</v>
      </c>
      <c r="M39" s="38">
        <f>M11/M$19*100</f>
        <v>10.924734027412674</v>
      </c>
      <c r="N39" s="38">
        <f>N11/N$19*100</f>
        <v>17.396249625092217</v>
      </c>
      <c r="O39" s="38">
        <f>O11/O$19*100</f>
        <v>14.244428820077554</v>
      </c>
      <c r="P39" s="38">
        <f>P11/P$19*100</f>
        <v>14.582415032240888</v>
      </c>
      <c r="Q39" s="38">
        <f>Q11/Q$19*100</f>
        <v>15.751505727320966</v>
      </c>
      <c r="R39" s="38">
        <f>R11/R$19*100</f>
        <v>16.296685605740638</v>
      </c>
      <c r="S39" s="38">
        <f>S11/S$19*100</f>
        <v>12.862017896486066</v>
      </c>
      <c r="T39" s="38">
        <f>T11/T$19*100</f>
        <v>12.676111759079516</v>
      </c>
      <c r="U39" s="38">
        <f>U11/U$19*100</f>
        <v>13.006922266912946</v>
      </c>
      <c r="V39" s="38">
        <f>V11/V$19*100</f>
        <v>14.417084200307642</v>
      </c>
      <c r="W39" s="38">
        <f>W11/W$19*100</f>
        <v>11.082582870850667</v>
      </c>
      <c r="X39" s="38">
        <f>X11/X$19*100</f>
        <v>10.177691684583237</v>
      </c>
      <c r="Y39" s="38">
        <f>Y11/Y$19*100</f>
        <v>10.844400918249526</v>
      </c>
      <c r="Z39" s="38">
        <f>Z11/Z$19*100</f>
        <v>8.8680595711752996</v>
      </c>
      <c r="AA39" s="38">
        <f>AA11/AA$19*100</f>
        <v>10.398215067092773</v>
      </c>
      <c r="AB39" s="38">
        <f>AB11/AB$19*100</f>
        <v>10.930888655022276</v>
      </c>
      <c r="AC39" s="38">
        <f>AC11/AC$19*100</f>
        <v>12.522973890946176</v>
      </c>
      <c r="AD39" s="38">
        <f>AD11/AD$19*100</f>
        <v>11.615343508286513</v>
      </c>
      <c r="AE39" s="38">
        <f>AE11/AE$19*100</f>
        <v>11.353122070035512</v>
      </c>
      <c r="AF39" s="38">
        <f>AF11/AF$19*100</f>
        <v>17.289061282970735</v>
      </c>
    </row>
    <row r="40" spans="1:32" s="39" customFormat="1" ht="18" customHeight="1" x14ac:dyDescent="0.15">
      <c r="A40" s="22" t="s">
        <v>108</v>
      </c>
      <c r="B40" s="38" t="e">
        <f>B12/B$19*100</f>
        <v>#DIV/0!</v>
      </c>
      <c r="C40" s="38" t="e">
        <f>C12/C$19*100</f>
        <v>#DIV/0!</v>
      </c>
      <c r="D40" s="38">
        <f>D12/D$19*100</f>
        <v>3.5668216394177881</v>
      </c>
      <c r="E40" s="38">
        <f>E12/E$19*100</f>
        <v>3.7915171468084354</v>
      </c>
      <c r="F40" s="38">
        <f>F12/F$19*100</f>
        <v>3.6057460229645661</v>
      </c>
      <c r="G40" s="38">
        <f>G12/G$19*100</f>
        <v>3.0159600568721063</v>
      </c>
      <c r="H40" s="38">
        <f>H12/H$19*100</f>
        <v>4.7759673108163723</v>
      </c>
      <c r="I40" s="38">
        <f>I12/I$19*100</f>
        <v>4.310397599417513</v>
      </c>
      <c r="J40" s="38">
        <f>J12/J$19*100</f>
        <v>4.0376677696064434</v>
      </c>
      <c r="K40" s="38">
        <f>K12/K$19*100</f>
        <v>3.8049682279250279</v>
      </c>
      <c r="L40" s="38">
        <f>L12/L$19*100</f>
        <v>4.592895773735469</v>
      </c>
      <c r="M40" s="38">
        <f>M12/M$19*100</f>
        <v>5.8320077958348548</v>
      </c>
      <c r="N40" s="38">
        <f>N12/N$19*100</f>
        <v>4.5509041102383412</v>
      </c>
      <c r="O40" s="38">
        <f>O12/O$19*100</f>
        <v>5.206614682409203</v>
      </c>
      <c r="P40" s="38">
        <f>P12/P$19*100</f>
        <v>4.3497895500691577</v>
      </c>
      <c r="Q40" s="38">
        <f>Q12/Q$19*100</f>
        <v>4.5854317989601574</v>
      </c>
      <c r="R40" s="38">
        <f>R12/R$19*100</f>
        <v>4.4606295693446869</v>
      </c>
      <c r="S40" s="38">
        <f>S12/S$19*100</f>
        <v>3.7807703224494249</v>
      </c>
      <c r="T40" s="38">
        <f>T12/T$19*100</f>
        <v>4.9162472808869051</v>
      </c>
      <c r="U40" s="38">
        <f>U12/U$19*100</f>
        <v>5.4918607260612129</v>
      </c>
      <c r="V40" s="38">
        <f>V12/V$19*100</f>
        <v>4.5973244346452935</v>
      </c>
      <c r="W40" s="38">
        <f>W12/W$19*100</f>
        <v>4.2596513328365146</v>
      </c>
      <c r="X40" s="38">
        <f>X12/X$19*100</f>
        <v>4.4251399289865425</v>
      </c>
      <c r="Y40" s="38">
        <f>Y12/Y$19*100</f>
        <v>4.5138750641057257</v>
      </c>
      <c r="Z40" s="38">
        <f>Z12/Z$19*100</f>
        <v>3.8808211756500115</v>
      </c>
      <c r="AA40" s="38">
        <f>AA12/AA$19*100</f>
        <v>4.5987678312619815</v>
      </c>
      <c r="AB40" s="38">
        <f>AB12/AB$19*100</f>
        <v>3.8730860946040591</v>
      </c>
      <c r="AC40" s="38">
        <f>AC12/AC$19*100</f>
        <v>4.916572092675624</v>
      </c>
      <c r="AD40" s="38">
        <f>AD12/AD$19*100</f>
        <v>3.6759149965579643</v>
      </c>
      <c r="AE40" s="38">
        <f>AE12/AE$19*100</f>
        <v>4.2505818595767035</v>
      </c>
      <c r="AF40" s="38">
        <f>AF12/AF$19*100</f>
        <v>3.688927869094226</v>
      </c>
    </row>
    <row r="41" spans="1:32" s="39" customFormat="1" ht="18" customHeight="1" x14ac:dyDescent="0.15">
      <c r="A41" s="22" t="s">
        <v>109</v>
      </c>
      <c r="B41" s="38" t="e">
        <f>B13/B$19*100</f>
        <v>#DIV/0!</v>
      </c>
      <c r="C41" s="38" t="e">
        <f>C13/C$19*100</f>
        <v>#DIV/0!</v>
      </c>
      <c r="D41" s="38">
        <f>D13/D$19*100</f>
        <v>18.786386231529615</v>
      </c>
      <c r="E41" s="38">
        <f>E13/E$19*100</f>
        <v>15.99404012264155</v>
      </c>
      <c r="F41" s="38">
        <f>F13/F$19*100</f>
        <v>28.285684841976234</v>
      </c>
      <c r="G41" s="38">
        <f>G13/G$19*100</f>
        <v>40.664527449705126</v>
      </c>
      <c r="H41" s="38">
        <f>H13/H$19*100</f>
        <v>12.651066292476203</v>
      </c>
      <c r="I41" s="38">
        <f>I13/I$19*100</f>
        <v>12.628794982226953</v>
      </c>
      <c r="J41" s="38">
        <f>J13/J$19*100</f>
        <v>20.924012794157818</v>
      </c>
      <c r="K41" s="38">
        <f>K13/K$19*100</f>
        <v>25.878254924053589</v>
      </c>
      <c r="L41" s="38">
        <f>L13/L$19*100</f>
        <v>15.511820807013288</v>
      </c>
      <c r="M41" s="38">
        <f>M13/M$19*100</f>
        <v>18.522726131116031</v>
      </c>
      <c r="N41" s="38">
        <f>N13/N$19*100</f>
        <v>14.504787850633857</v>
      </c>
      <c r="O41" s="38">
        <f>O13/O$19*100</f>
        <v>13.881567117840637</v>
      </c>
      <c r="P41" s="38">
        <f>P13/P$19*100</f>
        <v>15.780054633463303</v>
      </c>
      <c r="Q41" s="38">
        <f>Q13/Q$19*100</f>
        <v>11.29429914575625</v>
      </c>
      <c r="R41" s="38">
        <f>R13/R$19*100</f>
        <v>18.498663964390406</v>
      </c>
      <c r="S41" s="38">
        <f>S13/S$19*100</f>
        <v>26.159312090966878</v>
      </c>
      <c r="T41" s="38">
        <f>T13/T$19*100</f>
        <v>15.818024238951017</v>
      </c>
      <c r="U41" s="38">
        <f>U13/U$19*100</f>
        <v>14.135044623590948</v>
      </c>
      <c r="V41" s="38">
        <f>V13/V$19*100</f>
        <v>12.72987326277174</v>
      </c>
      <c r="W41" s="38">
        <f>W13/W$19*100</f>
        <v>17.552514556009957</v>
      </c>
      <c r="X41" s="38">
        <f>X13/X$19*100</f>
        <v>13.933772421020926</v>
      </c>
      <c r="Y41" s="38">
        <f>Y13/Y$19*100</f>
        <v>15.639538926066413</v>
      </c>
      <c r="Z41" s="38">
        <f>Z13/Z$19*100</f>
        <v>16.34646921461071</v>
      </c>
      <c r="AA41" s="38">
        <f>AA13/AA$19*100</f>
        <v>16.460683620450936</v>
      </c>
      <c r="AB41" s="38">
        <f>AB13/AB$19*100</f>
        <v>16.005648751200422</v>
      </c>
      <c r="AC41" s="38">
        <f>AC13/AC$19*100</f>
        <v>13.777715026053444</v>
      </c>
      <c r="AD41" s="38">
        <f>AD13/AD$19*100</f>
        <v>15.560919370530534</v>
      </c>
      <c r="AE41" s="38">
        <f>AE13/AE$19*100</f>
        <v>12.291870011773542</v>
      </c>
      <c r="AF41" s="38">
        <f>AF13/AF$19*100</f>
        <v>11.483177008276837</v>
      </c>
    </row>
    <row r="42" spans="1:32" s="39" customFormat="1" ht="18" customHeight="1" x14ac:dyDescent="0.15">
      <c r="A42" s="22" t="s">
        <v>110</v>
      </c>
      <c r="B42" s="38" t="e">
        <f>B14/B$19*100</f>
        <v>#DIV/0!</v>
      </c>
      <c r="C42" s="38" t="e">
        <f>C14/C$19*100</f>
        <v>#DIV/0!</v>
      </c>
      <c r="D42" s="38">
        <f>D14/D$19*100</f>
        <v>0</v>
      </c>
      <c r="E42" s="38">
        <f>E14/E$19*100</f>
        <v>0</v>
      </c>
      <c r="F42" s="38">
        <f>F14/F$19*100</f>
        <v>0</v>
      </c>
      <c r="G42" s="38">
        <f>G14/G$19*100</f>
        <v>0</v>
      </c>
      <c r="H42" s="38">
        <f>H14/H$19*100</f>
        <v>0</v>
      </c>
      <c r="I42" s="38">
        <f>I14/I$19*100</f>
        <v>0</v>
      </c>
      <c r="J42" s="38">
        <f>J14/J$19*100</f>
        <v>0</v>
      </c>
      <c r="K42" s="38">
        <f>K14/K$19*100</f>
        <v>0</v>
      </c>
      <c r="L42" s="38">
        <f>L14/L$19*100</f>
        <v>0</v>
      </c>
      <c r="M42" s="38">
        <f>M14/M$19*100</f>
        <v>0</v>
      </c>
      <c r="N42" s="38">
        <f>N14/N$19*100</f>
        <v>0</v>
      </c>
      <c r="O42" s="38">
        <f>O14/O$19*100</f>
        <v>0</v>
      </c>
      <c r="P42" s="38">
        <f>P14/P$19*100</f>
        <v>0</v>
      </c>
      <c r="Q42" s="38">
        <f>Q14/Q$19*100</f>
        <v>0</v>
      </c>
      <c r="R42" s="38">
        <f>R14/R$19*100</f>
        <v>0</v>
      </c>
      <c r="S42" s="38">
        <f>S14/S$19*100</f>
        <v>0</v>
      </c>
      <c r="T42" s="38">
        <f>T14/T$19*100</f>
        <v>0</v>
      </c>
      <c r="U42" s="38">
        <f>U14/U$19*100</f>
        <v>0</v>
      </c>
      <c r="V42" s="38">
        <f>V14/V$19*100</f>
        <v>0</v>
      </c>
      <c r="W42" s="38">
        <f>W14/W$19*100</f>
        <v>0</v>
      </c>
      <c r="X42" s="38">
        <f>X14/X$19*100</f>
        <v>0.28002841034101705</v>
      </c>
      <c r="Y42" s="38">
        <f>Y14/Y$19*100</f>
        <v>0</v>
      </c>
      <c r="Z42" s="38">
        <f>Z14/Z$19*100</f>
        <v>0</v>
      </c>
      <c r="AA42" s="38">
        <f>AA14/AA$19*100</f>
        <v>0</v>
      </c>
      <c r="AB42" s="38">
        <f>AB14/AB$19*100</f>
        <v>0.10880513816582787</v>
      </c>
      <c r="AC42" s="38">
        <f>AC14/AC$19*100</f>
        <v>0</v>
      </c>
      <c r="AD42" s="38">
        <f>AD14/AD$19*100</f>
        <v>0</v>
      </c>
      <c r="AE42" s="38">
        <f>AE14/AE$19*100</f>
        <v>0</v>
      </c>
      <c r="AF42" s="38">
        <f>AF14/AF$19*100</f>
        <v>0</v>
      </c>
    </row>
    <row r="43" spans="1:32" s="39" customFormat="1" ht="18" customHeight="1" x14ac:dyDescent="0.15">
      <c r="A43" s="22" t="s">
        <v>111</v>
      </c>
      <c r="B43" s="38" t="e">
        <f>B15/B$19*100</f>
        <v>#DIV/0!</v>
      </c>
      <c r="C43" s="38" t="e">
        <f>C15/C$19*100</f>
        <v>#DIV/0!</v>
      </c>
      <c r="D43" s="38">
        <f>D15/D$19*100</f>
        <v>4.6309823084060664</v>
      </c>
      <c r="E43" s="38">
        <f>E15/E$19*100</f>
        <v>4.8266801962174011</v>
      </c>
      <c r="F43" s="38">
        <f>F15/F$19*100</f>
        <v>4.3133952736601744</v>
      </c>
      <c r="G43" s="38">
        <f>G15/G$19*100</f>
        <v>3.9535978197476997</v>
      </c>
      <c r="H43" s="38">
        <f>H15/H$19*100</f>
        <v>10.032151589100675</v>
      </c>
      <c r="I43" s="38">
        <f>I15/I$19*100</f>
        <v>12.561502271147393</v>
      </c>
      <c r="J43" s="38">
        <f>J15/J$19*100</f>
        <v>12.028939582845922</v>
      </c>
      <c r="K43" s="38">
        <f>K15/K$19*100</f>
        <v>11.732169346541083</v>
      </c>
      <c r="L43" s="38">
        <f>L15/L$19*100</f>
        <v>13.000727829371739</v>
      </c>
      <c r="M43" s="38">
        <f>M15/M$19*100</f>
        <v>13.681489245565448</v>
      </c>
      <c r="N43" s="38">
        <f>N15/N$19*100</f>
        <v>13.201525924723162</v>
      </c>
      <c r="O43" s="38">
        <f>O15/O$19*100</f>
        <v>13.644930230753568</v>
      </c>
      <c r="P43" s="38">
        <f>P15/P$19*100</f>
        <v>13.275762351172546</v>
      </c>
      <c r="Q43" s="38">
        <f>Q15/Q$19*100</f>
        <v>16.3329807800562</v>
      </c>
      <c r="R43" s="38">
        <f>R15/R$19*100</f>
        <v>5.2902341157053829</v>
      </c>
      <c r="S43" s="38">
        <f>S15/S$19*100</f>
        <v>5.1438771341060816</v>
      </c>
      <c r="T43" s="38">
        <f>T15/T$19*100</f>
        <v>6.5504056640958694</v>
      </c>
      <c r="U43" s="38">
        <f>U15/U$19*100</f>
        <v>6.8159988951992965</v>
      </c>
      <c r="V43" s="38">
        <f>V15/V$19*100</f>
        <v>5.7720218144743907</v>
      </c>
      <c r="W43" s="38">
        <f>W15/W$19*100</f>
        <v>5.7950091516555613</v>
      </c>
      <c r="X43" s="38">
        <f>X15/X$19*100</f>
        <v>6.3753139919070199</v>
      </c>
      <c r="Y43" s="38">
        <f>Y15/Y$19*100</f>
        <v>6.3203788759822368</v>
      </c>
      <c r="Z43" s="38">
        <f>Z15/Z$19*100</f>
        <v>6.7440948295090601</v>
      </c>
      <c r="AA43" s="38">
        <f>AA15/AA$19*100</f>
        <v>5.8260321568253506</v>
      </c>
      <c r="AB43" s="38">
        <f>AB15/AB$19*100</f>
        <v>5.5064606153379598</v>
      </c>
      <c r="AC43" s="38">
        <f>AC15/AC$19*100</f>
        <v>6.3202848009966814</v>
      </c>
      <c r="AD43" s="38">
        <f>AD15/AD$19*100</f>
        <v>6.879325689651747</v>
      </c>
      <c r="AE43" s="38">
        <f>AE15/AE$19*100</f>
        <v>7.9664338789228832</v>
      </c>
      <c r="AF43" s="38">
        <f>AF15/AF$19*100</f>
        <v>7.3851319708384224</v>
      </c>
    </row>
    <row r="44" spans="1:32" s="39" customFormat="1" ht="18" customHeight="1" x14ac:dyDescent="0.15">
      <c r="A44" s="22" t="s">
        <v>81</v>
      </c>
      <c r="B44" s="38" t="e">
        <f>B16/B$19*100</f>
        <v>#DIV/0!</v>
      </c>
      <c r="C44" s="38" t="e">
        <f>C16/C$19*100</f>
        <v>#DIV/0!</v>
      </c>
      <c r="D44" s="38">
        <f>D16/D$19*100</f>
        <v>0</v>
      </c>
      <c r="E44" s="38">
        <f>E16/E$19*100</f>
        <v>0</v>
      </c>
      <c r="F44" s="38">
        <f>F16/F$19*100</f>
        <v>0</v>
      </c>
      <c r="G44" s="38">
        <f>G16/G$19*100</f>
        <v>0</v>
      </c>
      <c r="H44" s="38">
        <f>H16/H$19*100</f>
        <v>0</v>
      </c>
      <c r="I44" s="38">
        <f>I16/I$19*100</f>
        <v>0</v>
      </c>
      <c r="J44" s="38">
        <f>J16/J$19*100</f>
        <v>0</v>
      </c>
      <c r="K44" s="38">
        <f>K16/K$19*100</f>
        <v>0</v>
      </c>
      <c r="L44" s="38">
        <f>L16/L$19*100</f>
        <v>0</v>
      </c>
      <c r="M44" s="38">
        <f>M16/M$19*100</f>
        <v>0</v>
      </c>
      <c r="N44" s="38">
        <f>N16/N$19*100</f>
        <v>0</v>
      </c>
      <c r="O44" s="38">
        <f>O16/O$19*100</f>
        <v>0</v>
      </c>
      <c r="P44" s="38">
        <f>P16/P$19*100</f>
        <v>0</v>
      </c>
      <c r="Q44" s="38">
        <f>Q16/Q$19*100</f>
        <v>0</v>
      </c>
      <c r="R44" s="38">
        <f>R16/R$19*100</f>
        <v>0</v>
      </c>
      <c r="S44" s="38">
        <f>S16/S$19*100</f>
        <v>0</v>
      </c>
      <c r="T44" s="38">
        <f>T16/T$19*100</f>
        <v>0</v>
      </c>
      <c r="U44" s="38">
        <f>U16/U$19*100</f>
        <v>0</v>
      </c>
      <c r="V44" s="38">
        <f>V16/V$19*100</f>
        <v>0</v>
      </c>
      <c r="W44" s="38">
        <f>W16/W$19*100</f>
        <v>0</v>
      </c>
      <c r="X44" s="38">
        <f>X16/X$19*100</f>
        <v>0</v>
      </c>
      <c r="Y44" s="38">
        <f>Y16/Y$19*100</f>
        <v>0</v>
      </c>
      <c r="Z44" s="38">
        <f>Z16/Z$19*100</f>
        <v>0</v>
      </c>
      <c r="AA44" s="38">
        <f>AA16/AA$19*100</f>
        <v>0</v>
      </c>
      <c r="AB44" s="38">
        <f>AB16/AB$19*100</f>
        <v>0</v>
      </c>
      <c r="AC44" s="38">
        <f>AC16/AC$19*100</f>
        <v>0</v>
      </c>
      <c r="AD44" s="38">
        <f>AD16/AD$19*100</f>
        <v>0</v>
      </c>
      <c r="AE44" s="38">
        <f>AE16/AE$19*100</f>
        <v>0</v>
      </c>
      <c r="AF44" s="38">
        <f>AF16/AF$19*100</f>
        <v>0</v>
      </c>
    </row>
    <row r="45" spans="1:32" s="39" customFormat="1" ht="18" customHeight="1" x14ac:dyDescent="0.15">
      <c r="A45" s="22" t="s">
        <v>113</v>
      </c>
      <c r="B45" s="38" t="e">
        <f>B17/B$19*100</f>
        <v>#DIV/0!</v>
      </c>
      <c r="C45" s="38" t="e">
        <f>C17/C$19*100</f>
        <v>#DIV/0!</v>
      </c>
      <c r="D45" s="38">
        <f>D17/D$19*100</f>
        <v>0</v>
      </c>
      <c r="E45" s="38">
        <f>E17/E$19*100</f>
        <v>0</v>
      </c>
      <c r="F45" s="38">
        <f>F17/F$19*100</f>
        <v>0</v>
      </c>
      <c r="G45" s="38">
        <f>G17/G$19*100</f>
        <v>0</v>
      </c>
      <c r="H45" s="38">
        <f>H17/H$19*100</f>
        <v>0</v>
      </c>
      <c r="I45" s="38">
        <f>I17/I$19*100</f>
        <v>0</v>
      </c>
      <c r="J45" s="38">
        <f>J17/J$19*100</f>
        <v>0</v>
      </c>
      <c r="K45" s="38">
        <f>K17/K$19*100</f>
        <v>0</v>
      </c>
      <c r="L45" s="38">
        <f>L17/L$19*100</f>
        <v>0</v>
      </c>
      <c r="M45" s="38">
        <f>M17/M$19*100</f>
        <v>0</v>
      </c>
      <c r="N45" s="38">
        <f>N17/N$19*100</f>
        <v>0</v>
      </c>
      <c r="O45" s="38">
        <f>O17/O$19*100</f>
        <v>0</v>
      </c>
      <c r="P45" s="38">
        <f>P17/P$19*100</f>
        <v>0</v>
      </c>
      <c r="Q45" s="38">
        <f>Q17/Q$19*100</f>
        <v>0</v>
      </c>
      <c r="R45" s="38">
        <f>R17/R$19*100</f>
        <v>0</v>
      </c>
      <c r="S45" s="38">
        <f>S17/S$19*100</f>
        <v>0</v>
      </c>
      <c r="T45" s="38">
        <f>T17/T$19*100</f>
        <v>0</v>
      </c>
      <c r="U45" s="38">
        <f>U17/U$19*100</f>
        <v>0</v>
      </c>
      <c r="V45" s="38">
        <f>V17/V$19*100</f>
        <v>0</v>
      </c>
      <c r="W45" s="38">
        <f>W17/W$19*100</f>
        <v>0</v>
      </c>
      <c r="X45" s="38">
        <f>X17/X$19*100</f>
        <v>0</v>
      </c>
      <c r="Y45" s="38">
        <f>Y17/Y$19*100</f>
        <v>0</v>
      </c>
      <c r="Z45" s="38">
        <f>Z17/Z$19*100</f>
        <v>0</v>
      </c>
      <c r="AA45" s="38">
        <f>AA17/AA$19*100</f>
        <v>0</v>
      </c>
      <c r="AB45" s="38">
        <f>AB17/AB$19*100</f>
        <v>0</v>
      </c>
      <c r="AC45" s="38">
        <f>AC17/AC$19*100</f>
        <v>0</v>
      </c>
      <c r="AD45" s="38">
        <f>AD17/AD$19*100</f>
        <v>0</v>
      </c>
      <c r="AE45" s="38">
        <f>AE17/AE$19*100</f>
        <v>0</v>
      </c>
      <c r="AF45" s="38">
        <f>AF17/AF$19*100</f>
        <v>0</v>
      </c>
    </row>
    <row r="46" spans="1:32" s="39" customFormat="1" ht="18" customHeight="1" x14ac:dyDescent="0.15">
      <c r="A46" s="22" t="s">
        <v>112</v>
      </c>
      <c r="B46" s="38" t="e">
        <f>B18/B$19*100</f>
        <v>#DIV/0!</v>
      </c>
      <c r="C46" s="38" t="e">
        <f>C18/C$19*100</f>
        <v>#DIV/0!</v>
      </c>
      <c r="D46" s="38">
        <f>D18/D$19*100</f>
        <v>0</v>
      </c>
      <c r="E46" s="38">
        <f>E18/E$19*100</f>
        <v>0</v>
      </c>
      <c r="F46" s="38">
        <f>F18/F$19*100</f>
        <v>0</v>
      </c>
      <c r="G46" s="38">
        <f>G18/G$19*100</f>
        <v>0</v>
      </c>
      <c r="H46" s="38">
        <f>H18/H$19*100</f>
        <v>0</v>
      </c>
      <c r="I46" s="38">
        <f>I18/I$19*100</f>
        <v>0</v>
      </c>
      <c r="J46" s="38">
        <f>J18/J$19*100</f>
        <v>0</v>
      </c>
      <c r="K46" s="38">
        <f>K18/K$19*100</f>
        <v>0</v>
      </c>
      <c r="L46" s="38">
        <f>L18/L$19*100</f>
        <v>0</v>
      </c>
      <c r="M46" s="38">
        <f>M18/M$19*100</f>
        <v>0</v>
      </c>
      <c r="N46" s="38">
        <f>N18/N$19*100</f>
        <v>0</v>
      </c>
      <c r="O46" s="38">
        <f>O18/O$19*100</f>
        <v>0</v>
      </c>
      <c r="P46" s="38">
        <f>P18/P$19*100</f>
        <v>0</v>
      </c>
      <c r="Q46" s="38">
        <f>Q18/Q$19*100</f>
        <v>0</v>
      </c>
      <c r="R46" s="38">
        <f>R18/R$19*100</f>
        <v>0</v>
      </c>
      <c r="S46" s="38">
        <f>S18/S$19*100</f>
        <v>0</v>
      </c>
      <c r="T46" s="38">
        <f>T18/T$19*100</f>
        <v>0</v>
      </c>
      <c r="U46" s="38">
        <f>U18/U$19*100</f>
        <v>0</v>
      </c>
      <c r="V46" s="38">
        <f>V18/V$19*100</f>
        <v>0</v>
      </c>
      <c r="W46" s="38">
        <f>W18/W$19*100</f>
        <v>0</v>
      </c>
      <c r="X46" s="38">
        <f>X18/X$19*100</f>
        <v>0</v>
      </c>
      <c r="Y46" s="38">
        <f>Y18/Y$19*100</f>
        <v>0</v>
      </c>
      <c r="Z46" s="38">
        <f>Z18/Z$19*100</f>
        <v>0</v>
      </c>
      <c r="AA46" s="38">
        <f>AA18/AA$19*100</f>
        <v>0</v>
      </c>
      <c r="AB46" s="38">
        <f>AB18/AB$19*100</f>
        <v>0</v>
      </c>
      <c r="AC46" s="38">
        <f>AC18/AC$19*100</f>
        <v>0</v>
      </c>
      <c r="AD46" s="38">
        <f>AD18/AD$19*100</f>
        <v>0</v>
      </c>
      <c r="AE46" s="38">
        <f>AE18/AE$19*100</f>
        <v>0</v>
      </c>
      <c r="AF46" s="38">
        <f>AF18/AF$19*100</f>
        <v>0</v>
      </c>
    </row>
    <row r="47" spans="1:32" s="39" customFormat="1" ht="18" customHeight="1" x14ac:dyDescent="0.15">
      <c r="A47" s="22" t="s">
        <v>114</v>
      </c>
      <c r="B47" s="38" t="e">
        <f t="shared" ref="B47:L47" si="6">SUM(B32:B46)</f>
        <v>#DIV/0!</v>
      </c>
      <c r="C47" s="35" t="e">
        <f t="shared" si="6"/>
        <v>#DIV/0!</v>
      </c>
      <c r="D47" s="35">
        <f t="shared" si="6"/>
        <v>99.999999999999986</v>
      </c>
      <c r="E47" s="35">
        <f t="shared" si="6"/>
        <v>99.999999999999986</v>
      </c>
      <c r="F47" s="35">
        <f t="shared" si="6"/>
        <v>100</v>
      </c>
      <c r="G47" s="35">
        <f t="shared" si="6"/>
        <v>100</v>
      </c>
      <c r="H47" s="35">
        <f t="shared" si="6"/>
        <v>99.999999999999986</v>
      </c>
      <c r="I47" s="35">
        <f t="shared" si="6"/>
        <v>99.999999999999986</v>
      </c>
      <c r="J47" s="35">
        <f t="shared" si="6"/>
        <v>100</v>
      </c>
      <c r="K47" s="35">
        <f t="shared" si="6"/>
        <v>100</v>
      </c>
      <c r="L47" s="35">
        <f t="shared" si="6"/>
        <v>100.00000000000001</v>
      </c>
      <c r="M47" s="35">
        <f t="shared" ref="M47:U47" si="7">SUM(M32:M46)</f>
        <v>100</v>
      </c>
      <c r="N47" s="35">
        <f t="shared" si="7"/>
        <v>100</v>
      </c>
      <c r="O47" s="35">
        <f t="shared" si="7"/>
        <v>100</v>
      </c>
      <c r="P47" s="35">
        <f t="shared" si="7"/>
        <v>100</v>
      </c>
      <c r="Q47" s="35">
        <f t="shared" si="7"/>
        <v>100.00000000000001</v>
      </c>
      <c r="R47" s="35">
        <f t="shared" si="7"/>
        <v>100</v>
      </c>
      <c r="S47" s="35">
        <f t="shared" si="7"/>
        <v>99.999999999999986</v>
      </c>
      <c r="T47" s="35">
        <f t="shared" si="7"/>
        <v>100</v>
      </c>
      <c r="U47" s="35">
        <f t="shared" si="7"/>
        <v>100.00000000000001</v>
      </c>
      <c r="V47" s="35">
        <f>SUM(V32:V46)</f>
        <v>100</v>
      </c>
      <c r="W47" s="35">
        <f>SUM(W32:W46)</f>
        <v>99.999999999999986</v>
      </c>
      <c r="X47" s="35">
        <f>SUM(X32:X46)</f>
        <v>100</v>
      </c>
      <c r="Y47" s="35">
        <f>SUM(Y32:Y46)</f>
        <v>100.00000000000001</v>
      </c>
      <c r="Z47" s="35">
        <f>SUM(Z32:Z46)</f>
        <v>99.999999999999986</v>
      </c>
      <c r="AA47" s="35">
        <f t="shared" ref="AA47:AB47" si="8">SUM(AA32:AA46)</f>
        <v>100</v>
      </c>
      <c r="AB47" s="35">
        <f t="shared" si="8"/>
        <v>100.00000000000001</v>
      </c>
      <c r="AC47" s="35">
        <f t="shared" ref="AC47:AD47" si="9">SUM(AC32:AC46)</f>
        <v>100</v>
      </c>
      <c r="AD47" s="35">
        <f t="shared" si="9"/>
        <v>100</v>
      </c>
      <c r="AE47" s="35">
        <f t="shared" ref="AE47:AF47" si="10">SUM(AE32:AE46)</f>
        <v>99.999999999999986</v>
      </c>
      <c r="AF47" s="35">
        <f t="shared" si="10"/>
        <v>100</v>
      </c>
    </row>
    <row r="48" spans="1:32" s="39" customFormat="1" ht="18" customHeight="1" x14ac:dyDescent="0.15">
      <c r="J48" s="40"/>
      <c r="K48" s="40"/>
    </row>
    <row r="49" spans="10:11" s="39" customFormat="1" ht="18" customHeight="1" x14ac:dyDescent="0.15">
      <c r="J49" s="40"/>
      <c r="K49" s="40"/>
    </row>
    <row r="50" spans="10:11" s="39" customFormat="1" ht="18" customHeight="1" x14ac:dyDescent="0.15">
      <c r="J50" s="40"/>
      <c r="K50" s="40"/>
    </row>
    <row r="51" spans="10:11" s="39" customFormat="1" ht="18" customHeight="1" x14ac:dyDescent="0.15">
      <c r="J51" s="40"/>
      <c r="K51" s="40"/>
    </row>
    <row r="52" spans="10:11" s="39" customFormat="1" ht="18" customHeight="1" x14ac:dyDescent="0.15">
      <c r="J52" s="40"/>
      <c r="K52" s="40"/>
    </row>
    <row r="53" spans="10:11" s="39" customFormat="1" ht="18" customHeight="1" x14ac:dyDescent="0.15">
      <c r="J53" s="40"/>
      <c r="K53" s="40"/>
    </row>
    <row r="54" spans="10:11" s="39" customFormat="1" ht="18" customHeight="1" x14ac:dyDescent="0.15">
      <c r="J54" s="40"/>
      <c r="K54" s="40"/>
    </row>
    <row r="55" spans="10:11" s="39" customFormat="1" ht="18" customHeight="1" x14ac:dyDescent="0.15">
      <c r="J55" s="40"/>
      <c r="K55" s="40"/>
    </row>
    <row r="56" spans="10:11" s="39" customFormat="1" ht="18" customHeight="1" x14ac:dyDescent="0.15">
      <c r="J56" s="40"/>
      <c r="K56" s="40"/>
    </row>
    <row r="57" spans="10:11" s="39" customFormat="1" ht="18" customHeight="1" x14ac:dyDescent="0.15">
      <c r="J57" s="40"/>
      <c r="K57" s="40"/>
    </row>
    <row r="58" spans="10:11" s="39" customFormat="1" ht="18" customHeight="1" x14ac:dyDescent="0.15">
      <c r="J58" s="40"/>
      <c r="K58" s="40"/>
    </row>
    <row r="59" spans="10:11" s="39" customFormat="1" ht="18" customHeight="1" x14ac:dyDescent="0.15">
      <c r="J59" s="40"/>
      <c r="K59" s="40"/>
    </row>
    <row r="60" spans="10:11" s="39" customFormat="1" ht="18" customHeight="1" x14ac:dyDescent="0.15">
      <c r="J60" s="40"/>
      <c r="K60" s="40"/>
    </row>
    <row r="61" spans="10:11" s="39" customFormat="1" ht="18" customHeight="1" x14ac:dyDescent="0.15">
      <c r="J61" s="40"/>
      <c r="K61" s="40"/>
    </row>
    <row r="62" spans="10:11" s="39" customFormat="1" ht="18" customHeight="1" x14ac:dyDescent="0.15">
      <c r="J62" s="40"/>
      <c r="K62" s="40"/>
    </row>
    <row r="63" spans="10:11" s="39" customFormat="1" ht="18" customHeight="1" x14ac:dyDescent="0.15">
      <c r="J63" s="40"/>
      <c r="K63" s="40"/>
    </row>
    <row r="64" spans="10:11" s="39" customFormat="1" ht="18" customHeight="1" x14ac:dyDescent="0.15">
      <c r="J64" s="40"/>
      <c r="K64" s="40"/>
    </row>
    <row r="65" spans="10:11" s="39" customFormat="1" ht="18" customHeight="1" x14ac:dyDescent="0.15">
      <c r="J65" s="40"/>
      <c r="K65" s="40"/>
    </row>
    <row r="66" spans="10:11" s="39" customFormat="1" ht="18" customHeight="1" x14ac:dyDescent="0.15">
      <c r="J66" s="40"/>
      <c r="K66" s="40"/>
    </row>
    <row r="67" spans="10:11" s="39" customFormat="1" ht="18" customHeight="1" x14ac:dyDescent="0.15">
      <c r="J67" s="40"/>
      <c r="K67" s="40"/>
    </row>
    <row r="68" spans="10:11" s="39" customFormat="1" ht="18" customHeight="1" x14ac:dyDescent="0.15">
      <c r="J68" s="40"/>
      <c r="K68" s="40"/>
    </row>
    <row r="69" spans="10:11" s="39" customFormat="1" ht="18" customHeight="1" x14ac:dyDescent="0.15">
      <c r="J69" s="40"/>
      <c r="K69" s="40"/>
    </row>
    <row r="70" spans="10:11" s="39" customFormat="1" ht="18" customHeight="1" x14ac:dyDescent="0.15">
      <c r="J70" s="40"/>
      <c r="K70" s="40"/>
    </row>
    <row r="71" spans="10:11" s="39" customFormat="1" ht="18" customHeight="1" x14ac:dyDescent="0.15">
      <c r="J71" s="40"/>
      <c r="K71" s="40"/>
    </row>
    <row r="72" spans="10:11" s="39" customFormat="1" ht="18" customHeight="1" x14ac:dyDescent="0.15">
      <c r="J72" s="40"/>
      <c r="K72" s="40"/>
    </row>
    <row r="73" spans="10:11" s="39" customFormat="1" ht="18" customHeight="1" x14ac:dyDescent="0.15">
      <c r="J73" s="40"/>
      <c r="K73" s="40"/>
    </row>
    <row r="74" spans="10:11" s="39" customFormat="1" ht="18" customHeight="1" x14ac:dyDescent="0.15">
      <c r="J74" s="40"/>
      <c r="K74" s="40"/>
    </row>
    <row r="75" spans="10:11" s="39" customFormat="1" ht="18" customHeight="1" x14ac:dyDescent="0.15">
      <c r="J75" s="40"/>
      <c r="K75" s="40"/>
    </row>
    <row r="76" spans="10:11" s="39" customFormat="1" ht="18" customHeight="1" x14ac:dyDescent="0.15">
      <c r="J76" s="40"/>
      <c r="K76" s="40"/>
    </row>
    <row r="77" spans="10:11" s="39" customFormat="1" ht="18" customHeight="1" x14ac:dyDescent="0.15">
      <c r="J77" s="40"/>
      <c r="K77" s="40"/>
    </row>
    <row r="78" spans="10:11" s="39" customFormat="1" ht="18" customHeight="1" x14ac:dyDescent="0.15">
      <c r="J78" s="40"/>
      <c r="K78" s="40"/>
    </row>
    <row r="79" spans="10:11" s="39" customFormat="1" ht="18" customHeight="1" x14ac:dyDescent="0.15">
      <c r="J79" s="40"/>
      <c r="K79" s="40"/>
    </row>
    <row r="80" spans="10:11" s="39" customFormat="1" ht="18" customHeight="1" x14ac:dyDescent="0.15">
      <c r="J80" s="40"/>
      <c r="K80" s="40"/>
    </row>
    <row r="81" spans="10:11" s="39" customFormat="1" ht="18" customHeight="1" x14ac:dyDescent="0.15">
      <c r="J81" s="40"/>
      <c r="K81" s="40"/>
    </row>
    <row r="82" spans="10:11" s="39" customFormat="1" ht="18" customHeight="1" x14ac:dyDescent="0.15">
      <c r="J82" s="40"/>
      <c r="K82" s="40"/>
    </row>
    <row r="83" spans="10:11" s="39" customFormat="1" ht="18" customHeight="1" x14ac:dyDescent="0.15">
      <c r="J83" s="40"/>
      <c r="K83" s="40"/>
    </row>
    <row r="84" spans="10:11" s="39" customFormat="1" ht="18" customHeight="1" x14ac:dyDescent="0.15">
      <c r="J84" s="40"/>
      <c r="K84" s="40"/>
    </row>
    <row r="85" spans="10:11" s="39" customFormat="1" ht="18" customHeight="1" x14ac:dyDescent="0.15">
      <c r="J85" s="40"/>
      <c r="K85" s="40"/>
    </row>
    <row r="86" spans="10:11" s="39" customFormat="1" ht="18" customHeight="1" x14ac:dyDescent="0.15">
      <c r="J86" s="40"/>
      <c r="K86" s="40"/>
    </row>
    <row r="87" spans="10:11" s="39" customFormat="1" ht="18" customHeight="1" x14ac:dyDescent="0.15">
      <c r="J87" s="40"/>
      <c r="K87" s="40"/>
    </row>
    <row r="88" spans="10:11" s="39" customFormat="1" ht="18" customHeight="1" x14ac:dyDescent="0.15">
      <c r="J88" s="40"/>
      <c r="K88" s="40"/>
    </row>
    <row r="89" spans="10:11" s="39" customFormat="1" ht="18" customHeight="1" x14ac:dyDescent="0.15">
      <c r="J89" s="40"/>
      <c r="K89" s="40"/>
    </row>
    <row r="90" spans="10:11" s="39" customFormat="1" ht="18" customHeight="1" x14ac:dyDescent="0.15">
      <c r="J90" s="40"/>
      <c r="K90" s="40"/>
    </row>
    <row r="91" spans="10:11" s="39" customFormat="1" ht="18" customHeight="1" x14ac:dyDescent="0.15">
      <c r="J91" s="40"/>
      <c r="K91" s="40"/>
    </row>
    <row r="92" spans="10:11" s="39" customFormat="1" ht="18" customHeight="1" x14ac:dyDescent="0.15">
      <c r="J92" s="40"/>
      <c r="K92" s="40"/>
    </row>
    <row r="93" spans="10:11" s="39" customFormat="1" ht="18" customHeight="1" x14ac:dyDescent="0.15">
      <c r="J93" s="40"/>
      <c r="K93" s="40"/>
    </row>
    <row r="94" spans="10:11" s="39" customFormat="1" ht="18" customHeight="1" x14ac:dyDescent="0.15">
      <c r="J94" s="40"/>
      <c r="K94" s="40"/>
    </row>
    <row r="95" spans="10:11" s="39" customFormat="1" ht="18" customHeight="1" x14ac:dyDescent="0.15">
      <c r="J95" s="40"/>
      <c r="K95" s="40"/>
    </row>
    <row r="96" spans="10:11" s="39" customFormat="1" ht="18" customHeight="1" x14ac:dyDescent="0.15">
      <c r="J96" s="40"/>
      <c r="K96" s="40"/>
    </row>
    <row r="97" spans="10:11" s="39" customFormat="1" ht="18" customHeight="1" x14ac:dyDescent="0.15">
      <c r="J97" s="40"/>
      <c r="K97" s="40"/>
    </row>
    <row r="98" spans="10:11" s="39" customFormat="1" ht="18" customHeight="1" x14ac:dyDescent="0.15">
      <c r="J98" s="40"/>
      <c r="K98" s="40"/>
    </row>
    <row r="99" spans="10:11" s="39" customFormat="1" ht="18" customHeight="1" x14ac:dyDescent="0.15">
      <c r="J99" s="40"/>
      <c r="K99" s="40"/>
    </row>
    <row r="100" spans="10:11" s="39" customFormat="1" ht="18" customHeight="1" x14ac:dyDescent="0.15">
      <c r="J100" s="40"/>
      <c r="K100" s="40"/>
    </row>
    <row r="101" spans="10:11" s="39" customFormat="1" ht="18" customHeight="1" x14ac:dyDescent="0.15">
      <c r="J101" s="40"/>
      <c r="K101" s="40"/>
    </row>
    <row r="102" spans="10:11" s="39" customFormat="1" ht="18" customHeight="1" x14ac:dyDescent="0.15">
      <c r="J102" s="40"/>
      <c r="K102" s="40"/>
    </row>
    <row r="103" spans="10:11" s="39" customFormat="1" ht="18" customHeight="1" x14ac:dyDescent="0.15">
      <c r="J103" s="40"/>
      <c r="K103" s="40"/>
    </row>
    <row r="104" spans="10:11" s="39" customFormat="1" ht="18" customHeight="1" x14ac:dyDescent="0.15">
      <c r="J104" s="40"/>
      <c r="K104" s="40"/>
    </row>
    <row r="105" spans="10:11" s="39" customFormat="1" ht="18" customHeight="1" x14ac:dyDescent="0.15">
      <c r="J105" s="40"/>
      <c r="K105" s="40"/>
    </row>
    <row r="106" spans="10:11" s="39" customFormat="1" ht="18" customHeight="1" x14ac:dyDescent="0.15">
      <c r="J106" s="40"/>
      <c r="K106" s="40"/>
    </row>
    <row r="107" spans="10:11" s="39" customFormat="1" ht="18" customHeight="1" x14ac:dyDescent="0.15">
      <c r="J107" s="40"/>
      <c r="K107" s="40"/>
    </row>
    <row r="108" spans="10:11" s="39" customFormat="1" ht="18" customHeight="1" x14ac:dyDescent="0.15">
      <c r="J108" s="40"/>
      <c r="K108" s="40"/>
    </row>
    <row r="109" spans="10:11" s="39" customFormat="1" ht="18" customHeight="1" x14ac:dyDescent="0.15">
      <c r="J109" s="40"/>
      <c r="K109" s="40"/>
    </row>
    <row r="110" spans="10:11" s="39" customFormat="1" ht="18" customHeight="1" x14ac:dyDescent="0.15">
      <c r="J110" s="40"/>
      <c r="K110" s="40"/>
    </row>
    <row r="111" spans="10:11" s="39" customFormat="1" ht="18" customHeight="1" x14ac:dyDescent="0.15">
      <c r="J111" s="40"/>
      <c r="K111" s="40"/>
    </row>
    <row r="112" spans="10:11" s="39" customFormat="1" ht="18" customHeight="1" x14ac:dyDescent="0.15">
      <c r="J112" s="40"/>
      <c r="K112" s="40"/>
    </row>
    <row r="113" spans="10:11" s="39" customFormat="1" ht="18" customHeight="1" x14ac:dyDescent="0.15">
      <c r="J113" s="40"/>
      <c r="K113" s="40"/>
    </row>
    <row r="114" spans="10:11" s="39" customFormat="1" ht="18" customHeight="1" x14ac:dyDescent="0.15">
      <c r="J114" s="40"/>
      <c r="K114" s="40"/>
    </row>
    <row r="115" spans="10:11" s="39" customFormat="1" ht="18" customHeight="1" x14ac:dyDescent="0.15">
      <c r="J115" s="40"/>
      <c r="K115" s="40"/>
    </row>
    <row r="116" spans="10:11" s="39" customFormat="1" ht="18" customHeight="1" x14ac:dyDescent="0.15">
      <c r="J116" s="40"/>
      <c r="K116" s="40"/>
    </row>
    <row r="117" spans="10:11" s="39" customFormat="1" ht="18" customHeight="1" x14ac:dyDescent="0.15">
      <c r="J117" s="40"/>
      <c r="K117" s="40"/>
    </row>
    <row r="118" spans="10:11" s="39" customFormat="1" ht="18" customHeight="1" x14ac:dyDescent="0.15">
      <c r="J118" s="40"/>
      <c r="K118" s="40"/>
    </row>
    <row r="119" spans="10:11" s="39" customFormat="1" ht="18" customHeight="1" x14ac:dyDescent="0.15">
      <c r="J119" s="40"/>
      <c r="K119" s="40"/>
    </row>
    <row r="120" spans="10:11" s="39" customFormat="1" ht="18" customHeight="1" x14ac:dyDescent="0.15">
      <c r="J120" s="40"/>
      <c r="K120" s="40"/>
    </row>
    <row r="121" spans="10:11" s="39" customFormat="1" ht="18" customHeight="1" x14ac:dyDescent="0.15">
      <c r="J121" s="40"/>
      <c r="K121" s="40"/>
    </row>
    <row r="122" spans="10:11" s="39" customFormat="1" ht="18" customHeight="1" x14ac:dyDescent="0.15">
      <c r="J122" s="40"/>
      <c r="K122" s="40"/>
    </row>
    <row r="123" spans="10:11" s="39" customFormat="1" ht="18" customHeight="1" x14ac:dyDescent="0.15">
      <c r="J123" s="40"/>
      <c r="K123" s="40"/>
    </row>
    <row r="124" spans="10:11" s="39" customFormat="1" ht="18" customHeight="1" x14ac:dyDescent="0.15">
      <c r="J124" s="40"/>
      <c r="K124" s="40"/>
    </row>
    <row r="125" spans="10:11" s="39" customFormat="1" ht="18" customHeight="1" x14ac:dyDescent="0.15">
      <c r="J125" s="40"/>
      <c r="K125" s="40"/>
    </row>
    <row r="126" spans="10:11" s="39" customFormat="1" ht="18" customHeight="1" x14ac:dyDescent="0.15">
      <c r="J126" s="40"/>
      <c r="K126" s="40"/>
    </row>
    <row r="127" spans="10:11" s="39" customFormat="1" ht="18" customHeight="1" x14ac:dyDescent="0.15">
      <c r="J127" s="40"/>
      <c r="K127" s="40"/>
    </row>
    <row r="128" spans="10:11" s="39" customFormat="1" ht="18" customHeight="1" x14ac:dyDescent="0.15">
      <c r="J128" s="40"/>
      <c r="K128" s="40"/>
    </row>
    <row r="129" spans="10:11" s="39" customFormat="1" ht="18" customHeight="1" x14ac:dyDescent="0.15">
      <c r="J129" s="40"/>
      <c r="K129" s="40"/>
    </row>
    <row r="130" spans="10:11" s="39" customFormat="1" ht="18" customHeight="1" x14ac:dyDescent="0.15">
      <c r="J130" s="40"/>
      <c r="K130" s="40"/>
    </row>
    <row r="131" spans="10:11" s="39" customFormat="1" ht="18" customHeight="1" x14ac:dyDescent="0.15">
      <c r="J131" s="40"/>
      <c r="K131" s="40"/>
    </row>
    <row r="132" spans="10:11" s="39" customFormat="1" ht="18" customHeight="1" x14ac:dyDescent="0.15">
      <c r="J132" s="40"/>
      <c r="K132" s="40"/>
    </row>
    <row r="133" spans="10:11" s="39" customFormat="1" ht="18" customHeight="1" x14ac:dyDescent="0.15">
      <c r="J133" s="40"/>
      <c r="K133" s="40"/>
    </row>
    <row r="134" spans="10:11" s="39" customFormat="1" ht="18" customHeight="1" x14ac:dyDescent="0.15">
      <c r="J134" s="40"/>
      <c r="K134" s="40"/>
    </row>
    <row r="135" spans="10:11" s="39" customFormat="1" ht="18" customHeight="1" x14ac:dyDescent="0.15">
      <c r="J135" s="40"/>
      <c r="K135" s="40"/>
    </row>
    <row r="136" spans="10:11" s="39" customFormat="1" ht="18" customHeight="1" x14ac:dyDescent="0.15">
      <c r="J136" s="40"/>
      <c r="K136" s="40"/>
    </row>
    <row r="137" spans="10:11" s="39" customFormat="1" ht="18" customHeight="1" x14ac:dyDescent="0.15">
      <c r="J137" s="40"/>
      <c r="K137" s="40"/>
    </row>
    <row r="138" spans="10:11" s="39" customFormat="1" ht="18" customHeight="1" x14ac:dyDescent="0.15">
      <c r="J138" s="40"/>
      <c r="K138" s="40"/>
    </row>
    <row r="139" spans="10:11" s="39" customFormat="1" ht="18" customHeight="1" x14ac:dyDescent="0.15">
      <c r="J139" s="40"/>
      <c r="K139" s="40"/>
    </row>
    <row r="140" spans="10:11" s="39" customFormat="1" ht="18" customHeight="1" x14ac:dyDescent="0.15">
      <c r="J140" s="40"/>
      <c r="K140" s="40"/>
    </row>
    <row r="141" spans="10:11" s="39" customFormat="1" ht="18" customHeight="1" x14ac:dyDescent="0.15">
      <c r="J141" s="40"/>
      <c r="K141" s="40"/>
    </row>
    <row r="142" spans="10:11" s="39" customFormat="1" ht="18" customHeight="1" x14ac:dyDescent="0.15">
      <c r="J142" s="40"/>
      <c r="K142" s="40"/>
    </row>
    <row r="143" spans="10:11" s="39" customFormat="1" ht="18" customHeight="1" x14ac:dyDescent="0.15">
      <c r="J143" s="40"/>
      <c r="K143" s="40"/>
    </row>
    <row r="144" spans="10:11" s="39" customFormat="1" ht="18" customHeight="1" x14ac:dyDescent="0.15">
      <c r="J144" s="40"/>
      <c r="K144" s="40"/>
    </row>
    <row r="145" spans="10:11" s="39" customFormat="1" ht="18" customHeight="1" x14ac:dyDescent="0.15">
      <c r="J145" s="40"/>
      <c r="K145" s="40"/>
    </row>
    <row r="146" spans="10:11" s="39" customFormat="1" ht="18" customHeight="1" x14ac:dyDescent="0.15">
      <c r="J146" s="40"/>
      <c r="K146" s="40"/>
    </row>
    <row r="147" spans="10:11" s="39" customFormat="1" ht="18" customHeight="1" x14ac:dyDescent="0.15">
      <c r="J147" s="40"/>
      <c r="K147" s="40"/>
    </row>
    <row r="148" spans="10:11" s="39" customFormat="1" ht="18" customHeight="1" x14ac:dyDescent="0.15">
      <c r="J148" s="40"/>
      <c r="K148" s="40"/>
    </row>
    <row r="149" spans="10:11" s="39" customFormat="1" ht="18" customHeight="1" x14ac:dyDescent="0.15">
      <c r="J149" s="40"/>
      <c r="K149" s="40"/>
    </row>
    <row r="150" spans="10:11" s="39" customFormat="1" ht="18" customHeight="1" x14ac:dyDescent="0.15">
      <c r="J150" s="40"/>
      <c r="K150" s="40"/>
    </row>
    <row r="151" spans="10:11" s="39" customFormat="1" ht="18" customHeight="1" x14ac:dyDescent="0.15">
      <c r="J151" s="40"/>
      <c r="K151" s="40"/>
    </row>
    <row r="152" spans="10:11" s="39" customFormat="1" ht="18" customHeight="1" x14ac:dyDescent="0.15">
      <c r="J152" s="40"/>
      <c r="K152" s="40"/>
    </row>
    <row r="153" spans="10:11" s="39" customFormat="1" ht="18" customHeight="1" x14ac:dyDescent="0.15">
      <c r="J153" s="40"/>
      <c r="K153" s="40"/>
    </row>
    <row r="154" spans="10:11" s="39" customFormat="1" ht="18" customHeight="1" x14ac:dyDescent="0.15">
      <c r="J154" s="40"/>
      <c r="K154" s="40"/>
    </row>
    <row r="155" spans="10:11" s="39" customFormat="1" ht="18" customHeight="1" x14ac:dyDescent="0.15">
      <c r="J155" s="40"/>
      <c r="K155" s="40"/>
    </row>
    <row r="156" spans="10:11" s="39" customFormat="1" ht="18" customHeight="1" x14ac:dyDescent="0.15">
      <c r="J156" s="40"/>
      <c r="K156" s="40"/>
    </row>
    <row r="157" spans="10:11" s="39" customFormat="1" ht="18" customHeight="1" x14ac:dyDescent="0.15">
      <c r="J157" s="40"/>
      <c r="K157" s="40"/>
    </row>
    <row r="158" spans="10:11" s="39" customFormat="1" ht="18" customHeight="1" x14ac:dyDescent="0.15">
      <c r="J158" s="40"/>
      <c r="K158" s="40"/>
    </row>
    <row r="159" spans="10:11" s="39" customFormat="1" ht="18" customHeight="1" x14ac:dyDescent="0.15">
      <c r="J159" s="40"/>
      <c r="K159" s="40"/>
    </row>
    <row r="160" spans="10:11" s="39" customFormat="1" ht="18" customHeight="1" x14ac:dyDescent="0.15">
      <c r="J160" s="40"/>
      <c r="K160" s="40"/>
    </row>
    <row r="161" spans="10:11" s="39" customFormat="1" ht="18" customHeight="1" x14ac:dyDescent="0.15">
      <c r="J161" s="40"/>
      <c r="K161" s="40"/>
    </row>
    <row r="162" spans="10:11" s="39" customFormat="1" ht="18" customHeight="1" x14ac:dyDescent="0.15">
      <c r="J162" s="40"/>
      <c r="K162" s="40"/>
    </row>
    <row r="163" spans="10:11" s="39" customFormat="1" ht="18" customHeight="1" x14ac:dyDescent="0.15">
      <c r="J163" s="40"/>
      <c r="K163" s="40"/>
    </row>
    <row r="164" spans="10:11" s="39" customFormat="1" ht="18" customHeight="1" x14ac:dyDescent="0.15">
      <c r="J164" s="40"/>
      <c r="K164" s="40"/>
    </row>
    <row r="165" spans="10:11" s="39" customFormat="1" ht="18" customHeight="1" x14ac:dyDescent="0.15">
      <c r="J165" s="40"/>
      <c r="K165" s="40"/>
    </row>
    <row r="166" spans="10:11" s="39" customFormat="1" ht="18" customHeight="1" x14ac:dyDescent="0.15">
      <c r="J166" s="40"/>
      <c r="K166" s="40"/>
    </row>
    <row r="167" spans="10:11" s="39" customFormat="1" ht="18" customHeight="1" x14ac:dyDescent="0.15">
      <c r="J167" s="40"/>
      <c r="K167" s="40"/>
    </row>
    <row r="168" spans="10:11" s="39" customFormat="1" ht="18" customHeight="1" x14ac:dyDescent="0.15">
      <c r="J168" s="40"/>
      <c r="K168" s="40"/>
    </row>
    <row r="169" spans="10:11" s="39" customFormat="1" ht="18" customHeight="1" x14ac:dyDescent="0.15">
      <c r="J169" s="40"/>
      <c r="K169" s="40"/>
    </row>
    <row r="170" spans="10:11" s="39" customFormat="1" ht="18" customHeight="1" x14ac:dyDescent="0.15">
      <c r="J170" s="40"/>
      <c r="K170" s="40"/>
    </row>
    <row r="171" spans="10:11" s="39" customFormat="1" ht="18" customHeight="1" x14ac:dyDescent="0.15">
      <c r="J171" s="40"/>
      <c r="K171" s="40"/>
    </row>
    <row r="172" spans="10:11" s="39" customFormat="1" ht="18" customHeight="1" x14ac:dyDescent="0.15">
      <c r="J172" s="40"/>
      <c r="K172" s="40"/>
    </row>
    <row r="173" spans="10:11" s="39" customFormat="1" ht="18" customHeight="1" x14ac:dyDescent="0.15">
      <c r="J173" s="40"/>
      <c r="K173" s="40"/>
    </row>
    <row r="174" spans="10:11" s="39" customFormat="1" ht="18" customHeight="1" x14ac:dyDescent="0.15">
      <c r="J174" s="40"/>
      <c r="K174" s="40"/>
    </row>
    <row r="175" spans="10:11" s="39" customFormat="1" ht="18" customHeight="1" x14ac:dyDescent="0.15">
      <c r="J175" s="40"/>
      <c r="K175" s="40"/>
    </row>
    <row r="176" spans="10:11" s="39" customFormat="1" ht="18" customHeight="1" x14ac:dyDescent="0.15">
      <c r="J176" s="40"/>
      <c r="K176" s="40"/>
    </row>
    <row r="177" spans="10:11" s="39" customFormat="1" ht="18" customHeight="1" x14ac:dyDescent="0.15">
      <c r="J177" s="40"/>
      <c r="K177" s="40"/>
    </row>
    <row r="178" spans="10:11" s="39" customFormat="1" ht="18" customHeight="1" x14ac:dyDescent="0.15">
      <c r="J178" s="40"/>
      <c r="K178" s="40"/>
    </row>
    <row r="179" spans="10:11" s="39" customFormat="1" ht="18" customHeight="1" x14ac:dyDescent="0.15">
      <c r="J179" s="40"/>
      <c r="K179" s="40"/>
    </row>
    <row r="180" spans="10:11" s="39" customFormat="1" ht="18" customHeight="1" x14ac:dyDescent="0.15">
      <c r="J180" s="40"/>
      <c r="K180" s="40"/>
    </row>
    <row r="181" spans="10:11" s="39" customFormat="1" ht="18" customHeight="1" x14ac:dyDescent="0.15">
      <c r="J181" s="40"/>
      <c r="K181" s="40"/>
    </row>
    <row r="182" spans="10:11" s="39" customFormat="1" ht="18" customHeight="1" x14ac:dyDescent="0.15">
      <c r="J182" s="40"/>
      <c r="K182" s="40"/>
    </row>
    <row r="183" spans="10:11" s="39" customFormat="1" ht="18" customHeight="1" x14ac:dyDescent="0.15">
      <c r="J183" s="40"/>
      <c r="K183" s="40"/>
    </row>
    <row r="184" spans="10:11" s="39" customFormat="1" ht="18" customHeight="1" x14ac:dyDescent="0.15">
      <c r="J184" s="40"/>
      <c r="K184" s="40"/>
    </row>
    <row r="185" spans="10:11" s="39" customFormat="1" ht="18" customHeight="1" x14ac:dyDescent="0.15">
      <c r="J185" s="40"/>
      <c r="K185" s="40"/>
    </row>
    <row r="186" spans="10:11" s="39" customFormat="1" ht="18" customHeight="1" x14ac:dyDescent="0.15">
      <c r="J186" s="40"/>
      <c r="K186" s="40"/>
    </row>
    <row r="187" spans="10:11" s="39" customFormat="1" ht="18" customHeight="1" x14ac:dyDescent="0.15">
      <c r="J187" s="40"/>
      <c r="K187" s="40"/>
    </row>
    <row r="188" spans="10:11" s="39" customFormat="1" ht="18" customHeight="1" x14ac:dyDescent="0.15">
      <c r="J188" s="40"/>
      <c r="K188" s="40"/>
    </row>
    <row r="189" spans="10:11" s="39" customFormat="1" ht="18" customHeight="1" x14ac:dyDescent="0.15">
      <c r="J189" s="40"/>
      <c r="K189" s="40"/>
    </row>
    <row r="190" spans="10:11" s="39" customFormat="1" ht="18" customHeight="1" x14ac:dyDescent="0.15">
      <c r="J190" s="40"/>
      <c r="K190" s="40"/>
    </row>
    <row r="191" spans="10:11" s="39" customFormat="1" ht="18" customHeight="1" x14ac:dyDescent="0.15">
      <c r="J191" s="40"/>
      <c r="K191" s="40"/>
    </row>
    <row r="192" spans="10:11" s="39" customFormat="1" ht="18" customHeight="1" x14ac:dyDescent="0.15">
      <c r="J192" s="40"/>
      <c r="K192" s="40"/>
    </row>
    <row r="193" spans="10:11" s="39" customFormat="1" ht="18" customHeight="1" x14ac:dyDescent="0.15">
      <c r="J193" s="40"/>
      <c r="K193" s="40"/>
    </row>
    <row r="194" spans="10:11" s="39" customFormat="1" ht="18" customHeight="1" x14ac:dyDescent="0.15">
      <c r="J194" s="40"/>
      <c r="K194" s="40"/>
    </row>
    <row r="195" spans="10:11" s="39" customFormat="1" ht="18" customHeight="1" x14ac:dyDescent="0.15">
      <c r="J195" s="40"/>
      <c r="K195" s="40"/>
    </row>
    <row r="196" spans="10:11" s="39" customFormat="1" ht="18" customHeight="1" x14ac:dyDescent="0.15">
      <c r="J196" s="40"/>
      <c r="K196" s="40"/>
    </row>
    <row r="197" spans="10:11" s="39" customFormat="1" ht="18" customHeight="1" x14ac:dyDescent="0.15">
      <c r="J197" s="40"/>
      <c r="K197" s="40"/>
    </row>
    <row r="198" spans="10:11" s="39" customFormat="1" ht="18" customHeight="1" x14ac:dyDescent="0.15">
      <c r="J198" s="40"/>
      <c r="K198" s="40"/>
    </row>
    <row r="199" spans="10:11" s="39" customFormat="1" ht="18" customHeight="1" x14ac:dyDescent="0.15">
      <c r="J199" s="40"/>
      <c r="K199" s="40"/>
    </row>
    <row r="200" spans="10:11" s="39" customFormat="1" ht="18" customHeight="1" x14ac:dyDescent="0.15">
      <c r="J200" s="40"/>
      <c r="K200" s="40"/>
    </row>
    <row r="201" spans="10:11" s="39" customFormat="1" ht="18" customHeight="1" x14ac:dyDescent="0.15">
      <c r="J201" s="40"/>
      <c r="K201" s="40"/>
    </row>
    <row r="202" spans="10:11" s="39" customFormat="1" ht="18" customHeight="1" x14ac:dyDescent="0.15">
      <c r="J202" s="40"/>
      <c r="K202" s="40"/>
    </row>
    <row r="203" spans="10:11" s="39" customFormat="1" ht="18" customHeight="1" x14ac:dyDescent="0.15">
      <c r="J203" s="40"/>
      <c r="K203" s="40"/>
    </row>
    <row r="204" spans="10:11" s="39" customFormat="1" ht="18" customHeight="1" x14ac:dyDescent="0.15">
      <c r="J204" s="40"/>
      <c r="K204" s="40"/>
    </row>
    <row r="205" spans="10:11" s="39" customFormat="1" ht="18" customHeight="1" x14ac:dyDescent="0.15">
      <c r="J205" s="40"/>
      <c r="K205" s="40"/>
    </row>
    <row r="206" spans="10:11" s="39" customFormat="1" ht="18" customHeight="1" x14ac:dyDescent="0.15">
      <c r="J206" s="40"/>
      <c r="K206" s="40"/>
    </row>
    <row r="207" spans="10:11" s="39" customFormat="1" ht="18" customHeight="1" x14ac:dyDescent="0.15">
      <c r="J207" s="40"/>
      <c r="K207" s="40"/>
    </row>
    <row r="208" spans="10:11" s="39" customFormat="1" ht="18" customHeight="1" x14ac:dyDescent="0.15">
      <c r="J208" s="40"/>
      <c r="K208" s="40"/>
    </row>
    <row r="209" spans="10:11" s="39" customFormat="1" ht="18" customHeight="1" x14ac:dyDescent="0.15">
      <c r="J209" s="40"/>
      <c r="K209" s="40"/>
    </row>
    <row r="210" spans="10:11" s="39" customFormat="1" ht="18" customHeight="1" x14ac:dyDescent="0.15">
      <c r="J210" s="40"/>
      <c r="K210" s="40"/>
    </row>
    <row r="211" spans="10:11" s="39" customFormat="1" ht="18" customHeight="1" x14ac:dyDescent="0.15">
      <c r="J211" s="40"/>
      <c r="K211" s="40"/>
    </row>
    <row r="212" spans="10:11" s="39" customFormat="1" ht="18" customHeight="1" x14ac:dyDescent="0.15">
      <c r="J212" s="40"/>
      <c r="K212" s="40"/>
    </row>
    <row r="213" spans="10:11" s="39" customFormat="1" ht="18" customHeight="1" x14ac:dyDescent="0.15">
      <c r="J213" s="40"/>
      <c r="K213" s="40"/>
    </row>
    <row r="214" spans="10:11" s="39" customFormat="1" ht="18" customHeight="1" x14ac:dyDescent="0.15">
      <c r="J214" s="40"/>
      <c r="K214" s="40"/>
    </row>
    <row r="215" spans="10:11" s="39" customFormat="1" ht="18" customHeight="1" x14ac:dyDescent="0.15">
      <c r="J215" s="40"/>
      <c r="K215" s="40"/>
    </row>
    <row r="216" spans="10:11" s="39" customFormat="1" ht="18" customHeight="1" x14ac:dyDescent="0.15">
      <c r="J216" s="40"/>
      <c r="K216" s="40"/>
    </row>
    <row r="217" spans="10:11" s="39" customFormat="1" ht="18" customHeight="1" x14ac:dyDescent="0.15">
      <c r="J217" s="40"/>
      <c r="K217" s="40"/>
    </row>
    <row r="218" spans="10:11" s="39" customFormat="1" ht="18" customHeight="1" x14ac:dyDescent="0.15">
      <c r="J218" s="40"/>
      <c r="K218" s="40"/>
    </row>
    <row r="219" spans="10:11" s="39" customFormat="1" ht="18" customHeight="1" x14ac:dyDescent="0.15">
      <c r="J219" s="40"/>
      <c r="K219" s="40"/>
    </row>
    <row r="220" spans="10:11" s="39" customFormat="1" ht="18" customHeight="1" x14ac:dyDescent="0.15">
      <c r="J220" s="40"/>
      <c r="K220" s="40"/>
    </row>
    <row r="221" spans="10:11" s="39" customFormat="1" ht="18" customHeight="1" x14ac:dyDescent="0.15">
      <c r="J221" s="40"/>
      <c r="K221" s="40"/>
    </row>
    <row r="222" spans="10:11" s="39" customFormat="1" ht="18" customHeight="1" x14ac:dyDescent="0.15">
      <c r="J222" s="40"/>
      <c r="K222" s="40"/>
    </row>
    <row r="223" spans="10:11" s="39" customFormat="1" ht="18" customHeight="1" x14ac:dyDescent="0.15">
      <c r="J223" s="40"/>
      <c r="K223" s="40"/>
    </row>
    <row r="224" spans="10:11" s="39" customFormat="1" ht="18" customHeight="1" x14ac:dyDescent="0.15">
      <c r="J224" s="40"/>
      <c r="K224" s="40"/>
    </row>
    <row r="225" spans="10:11" s="39" customFormat="1" ht="18" customHeight="1" x14ac:dyDescent="0.15">
      <c r="J225" s="40"/>
      <c r="K225" s="40"/>
    </row>
    <row r="226" spans="10:11" s="39" customFormat="1" ht="18" customHeight="1" x14ac:dyDescent="0.15">
      <c r="J226" s="40"/>
      <c r="K226" s="40"/>
    </row>
    <row r="227" spans="10:11" s="39" customFormat="1" ht="18" customHeight="1" x14ac:dyDescent="0.15">
      <c r="J227" s="40"/>
      <c r="K227" s="40"/>
    </row>
    <row r="228" spans="10:11" s="39" customFormat="1" ht="18" customHeight="1" x14ac:dyDescent="0.15">
      <c r="J228" s="40"/>
      <c r="K228" s="40"/>
    </row>
    <row r="229" spans="10:11" s="39" customFormat="1" x14ac:dyDescent="0.15">
      <c r="J229" s="40"/>
      <c r="K229" s="40"/>
    </row>
    <row r="230" spans="10:11" s="39" customFormat="1" x14ac:dyDescent="0.15">
      <c r="J230" s="40"/>
      <c r="K230" s="40"/>
    </row>
    <row r="231" spans="10:11" s="39" customFormat="1" x14ac:dyDescent="0.15">
      <c r="J231" s="40"/>
      <c r="K231" s="40"/>
    </row>
    <row r="232" spans="10:11" s="39" customFormat="1" x14ac:dyDescent="0.15">
      <c r="J232" s="40"/>
      <c r="K232" s="40"/>
    </row>
    <row r="233" spans="10:11" s="39" customFormat="1" x14ac:dyDescent="0.15">
      <c r="J233" s="40"/>
      <c r="K233" s="40"/>
    </row>
    <row r="234" spans="10:11" s="39" customFormat="1" x14ac:dyDescent="0.15">
      <c r="J234" s="40"/>
      <c r="K234" s="40"/>
    </row>
    <row r="235" spans="10:11" s="39" customFormat="1" x14ac:dyDescent="0.15">
      <c r="J235" s="40"/>
      <c r="K235" s="40"/>
    </row>
    <row r="236" spans="10:11" s="39" customFormat="1" x14ac:dyDescent="0.15">
      <c r="J236" s="40"/>
      <c r="K236" s="40"/>
    </row>
    <row r="237" spans="10:11" s="39" customFormat="1" x14ac:dyDescent="0.15">
      <c r="J237" s="40"/>
      <c r="K237" s="40"/>
    </row>
    <row r="238" spans="10:11" s="39" customFormat="1" x14ac:dyDescent="0.15">
      <c r="J238" s="40"/>
      <c r="K238" s="40"/>
    </row>
    <row r="239" spans="10:11" s="39" customFormat="1" x14ac:dyDescent="0.15">
      <c r="J239" s="40"/>
      <c r="K239" s="40"/>
    </row>
    <row r="240" spans="10:11" s="39" customFormat="1" x14ac:dyDescent="0.15">
      <c r="J240" s="40"/>
      <c r="K240" s="40"/>
    </row>
    <row r="241" spans="10:11" s="39" customFormat="1" x14ac:dyDescent="0.15">
      <c r="J241" s="40"/>
      <c r="K241" s="40"/>
    </row>
    <row r="242" spans="10:11" s="39" customFormat="1" x14ac:dyDescent="0.15">
      <c r="J242" s="40"/>
      <c r="K242" s="40"/>
    </row>
    <row r="243" spans="10:11" s="39" customFormat="1" x14ac:dyDescent="0.15">
      <c r="J243" s="40"/>
      <c r="K243" s="40"/>
    </row>
    <row r="244" spans="10:11" s="39" customFormat="1" x14ac:dyDescent="0.15">
      <c r="J244" s="40"/>
      <c r="K244" s="40"/>
    </row>
    <row r="245" spans="10:11" s="39" customFormat="1" x14ac:dyDescent="0.15">
      <c r="J245" s="40"/>
      <c r="K245" s="40"/>
    </row>
    <row r="246" spans="10:11" s="39" customFormat="1" x14ac:dyDescent="0.15">
      <c r="J246" s="40"/>
      <c r="K246" s="40"/>
    </row>
    <row r="247" spans="10:11" s="39" customFormat="1" x14ac:dyDescent="0.15">
      <c r="J247" s="40"/>
      <c r="K247" s="40"/>
    </row>
    <row r="248" spans="10:11" s="39" customFormat="1" x14ac:dyDescent="0.15">
      <c r="J248" s="40"/>
      <c r="K248" s="40"/>
    </row>
    <row r="249" spans="10:11" s="39" customFormat="1" x14ac:dyDescent="0.15">
      <c r="J249" s="40"/>
      <c r="K249" s="40"/>
    </row>
    <row r="250" spans="10:11" s="39" customFormat="1" x14ac:dyDescent="0.15">
      <c r="J250" s="40"/>
      <c r="K250" s="40"/>
    </row>
    <row r="251" spans="10:11" s="39" customFormat="1" x14ac:dyDescent="0.15">
      <c r="J251" s="40"/>
      <c r="K251" s="40"/>
    </row>
    <row r="252" spans="10:11" s="39" customFormat="1" x14ac:dyDescent="0.15">
      <c r="J252" s="40"/>
      <c r="K252" s="40"/>
    </row>
    <row r="253" spans="10:11" s="39" customFormat="1" x14ac:dyDescent="0.15">
      <c r="J253" s="40"/>
      <c r="K253" s="40"/>
    </row>
    <row r="254" spans="10:11" s="39" customFormat="1" x14ac:dyDescent="0.15">
      <c r="J254" s="40"/>
      <c r="K254" s="40"/>
    </row>
    <row r="255" spans="10:11" s="39" customFormat="1" x14ac:dyDescent="0.15">
      <c r="J255" s="40"/>
      <c r="K255" s="40"/>
    </row>
    <row r="256" spans="10:11" s="39" customFormat="1" x14ac:dyDescent="0.15">
      <c r="J256" s="40"/>
      <c r="K256" s="40"/>
    </row>
    <row r="257" spans="10:11" s="39" customFormat="1" x14ac:dyDescent="0.15">
      <c r="J257" s="40"/>
      <c r="K257" s="40"/>
    </row>
    <row r="258" spans="10:11" s="39" customFormat="1" x14ac:dyDescent="0.15">
      <c r="J258" s="40"/>
      <c r="K258" s="40"/>
    </row>
    <row r="259" spans="10:11" s="39" customFormat="1" x14ac:dyDescent="0.15">
      <c r="J259" s="40"/>
      <c r="K259" s="40"/>
    </row>
    <row r="260" spans="10:11" s="39" customFormat="1" x14ac:dyDescent="0.15">
      <c r="J260" s="40"/>
      <c r="K260" s="40"/>
    </row>
    <row r="261" spans="10:11" s="39" customFormat="1" x14ac:dyDescent="0.15">
      <c r="J261" s="40"/>
      <c r="K261" s="40"/>
    </row>
    <row r="262" spans="10:11" s="39" customFormat="1" x14ac:dyDescent="0.15">
      <c r="J262" s="40"/>
      <c r="K262" s="40"/>
    </row>
    <row r="263" spans="10:11" s="39" customFormat="1" x14ac:dyDescent="0.15">
      <c r="J263" s="40"/>
      <c r="K263" s="40"/>
    </row>
    <row r="264" spans="10:11" s="39" customFormat="1" x14ac:dyDescent="0.15">
      <c r="J264" s="40"/>
      <c r="K264" s="40"/>
    </row>
    <row r="265" spans="10:11" s="39" customFormat="1" x14ac:dyDescent="0.15">
      <c r="J265" s="40"/>
      <c r="K265" s="40"/>
    </row>
    <row r="266" spans="10:11" s="39" customFormat="1" x14ac:dyDescent="0.15">
      <c r="J266" s="40"/>
      <c r="K266" s="40"/>
    </row>
    <row r="267" spans="10:11" s="39" customFormat="1" x14ac:dyDescent="0.15">
      <c r="J267" s="40"/>
      <c r="K267" s="40"/>
    </row>
    <row r="268" spans="10:11" s="39" customFormat="1" x14ac:dyDescent="0.15">
      <c r="J268" s="40"/>
      <c r="K268" s="40"/>
    </row>
    <row r="269" spans="10:11" s="39" customFormat="1" x14ac:dyDescent="0.15">
      <c r="J269" s="40"/>
      <c r="K269" s="40"/>
    </row>
    <row r="270" spans="10:11" s="39" customFormat="1" x14ac:dyDescent="0.15">
      <c r="J270" s="40"/>
      <c r="K270" s="40"/>
    </row>
    <row r="271" spans="10:11" s="39" customFormat="1" x14ac:dyDescent="0.15">
      <c r="J271" s="40"/>
      <c r="K271" s="40"/>
    </row>
    <row r="272" spans="10:11" s="39" customFormat="1" x14ac:dyDescent="0.15">
      <c r="J272" s="40"/>
      <c r="K272" s="40"/>
    </row>
    <row r="273" spans="10:11" s="39" customFormat="1" x14ac:dyDescent="0.15">
      <c r="J273" s="40"/>
      <c r="K273" s="40"/>
    </row>
    <row r="274" spans="10:11" s="39" customFormat="1" x14ac:dyDescent="0.15">
      <c r="J274" s="40"/>
      <c r="K274" s="40"/>
    </row>
    <row r="275" spans="10:11" s="39" customFormat="1" x14ac:dyDescent="0.15">
      <c r="J275" s="40"/>
      <c r="K275" s="40"/>
    </row>
    <row r="276" spans="10:11" s="39" customFormat="1" x14ac:dyDescent="0.15">
      <c r="J276" s="40"/>
      <c r="K276" s="40"/>
    </row>
    <row r="277" spans="10:11" s="39" customFormat="1" x14ac:dyDescent="0.15">
      <c r="J277" s="40"/>
      <c r="K277" s="40"/>
    </row>
    <row r="278" spans="10:11" s="39" customFormat="1" x14ac:dyDescent="0.15">
      <c r="J278" s="40"/>
      <c r="K278" s="40"/>
    </row>
    <row r="279" spans="10:11" s="39" customFormat="1" x14ac:dyDescent="0.15">
      <c r="J279" s="40"/>
      <c r="K279" s="40"/>
    </row>
    <row r="280" spans="10:11" s="39" customFormat="1" x14ac:dyDescent="0.15">
      <c r="J280" s="40"/>
      <c r="K280" s="40"/>
    </row>
    <row r="281" spans="10:11" s="39" customFormat="1" x14ac:dyDescent="0.15">
      <c r="J281" s="40"/>
      <c r="K281" s="40"/>
    </row>
    <row r="282" spans="10:11" s="39" customFormat="1" x14ac:dyDescent="0.15">
      <c r="J282" s="40"/>
      <c r="K282" s="40"/>
    </row>
    <row r="283" spans="10:11" s="39" customFormat="1" x14ac:dyDescent="0.15">
      <c r="J283" s="40"/>
      <c r="K283" s="40"/>
    </row>
    <row r="284" spans="10:11" s="39" customFormat="1" x14ac:dyDescent="0.15">
      <c r="J284" s="40"/>
      <c r="K284" s="40"/>
    </row>
    <row r="285" spans="10:11" s="39" customFormat="1" x14ac:dyDescent="0.15">
      <c r="J285" s="40"/>
      <c r="K285" s="40"/>
    </row>
    <row r="286" spans="10:11" s="39" customFormat="1" x14ac:dyDescent="0.15">
      <c r="J286" s="40"/>
      <c r="K286" s="40"/>
    </row>
    <row r="287" spans="10:11" s="39" customFormat="1" x14ac:dyDescent="0.15">
      <c r="J287" s="40"/>
      <c r="K287" s="40"/>
    </row>
    <row r="288" spans="10:11" s="39" customFormat="1" x14ac:dyDescent="0.15">
      <c r="J288" s="40"/>
      <c r="K288" s="40"/>
    </row>
    <row r="289" spans="10:11" s="39" customFormat="1" x14ac:dyDescent="0.15">
      <c r="J289" s="40"/>
      <c r="K289" s="40"/>
    </row>
    <row r="290" spans="10:11" s="39" customFormat="1" x14ac:dyDescent="0.15">
      <c r="J290" s="40"/>
      <c r="K290" s="40"/>
    </row>
    <row r="291" spans="10:11" s="39" customFormat="1" x14ac:dyDescent="0.15">
      <c r="J291" s="40"/>
      <c r="K291" s="40"/>
    </row>
    <row r="292" spans="10:11" s="39" customFormat="1" x14ac:dyDescent="0.15">
      <c r="J292" s="40"/>
      <c r="K292" s="40"/>
    </row>
    <row r="293" spans="10:11" s="39" customFormat="1" x14ac:dyDescent="0.15">
      <c r="J293" s="40"/>
      <c r="K293" s="40"/>
    </row>
    <row r="294" spans="10:11" s="39" customFormat="1" x14ac:dyDescent="0.15">
      <c r="J294" s="40"/>
      <c r="K294" s="40"/>
    </row>
    <row r="295" spans="10:11" s="39" customFormat="1" x14ac:dyDescent="0.15">
      <c r="J295" s="40"/>
      <c r="K295" s="40"/>
    </row>
    <row r="296" spans="10:11" s="39" customFormat="1" x14ac:dyDescent="0.15">
      <c r="J296" s="40"/>
      <c r="K296" s="40"/>
    </row>
    <row r="297" spans="10:11" s="39" customFormat="1" x14ac:dyDescent="0.15">
      <c r="J297" s="40"/>
      <c r="K297" s="40"/>
    </row>
    <row r="298" spans="10:11" s="39" customFormat="1" x14ac:dyDescent="0.15">
      <c r="J298" s="40"/>
      <c r="K298" s="40"/>
    </row>
    <row r="299" spans="10:11" s="39" customFormat="1" x14ac:dyDescent="0.15">
      <c r="J299" s="40"/>
      <c r="K299" s="40"/>
    </row>
    <row r="300" spans="10:11" s="39" customFormat="1" x14ac:dyDescent="0.15">
      <c r="J300" s="40"/>
      <c r="K300" s="40"/>
    </row>
    <row r="301" spans="10:11" s="39" customFormat="1" x14ac:dyDescent="0.15">
      <c r="J301" s="40"/>
      <c r="K301" s="40"/>
    </row>
    <row r="302" spans="10:11" s="39" customFormat="1" x14ac:dyDescent="0.15">
      <c r="J302" s="40"/>
      <c r="K302" s="40"/>
    </row>
    <row r="303" spans="10:11" s="39" customFormat="1" x14ac:dyDescent="0.15">
      <c r="J303" s="40"/>
      <c r="K303" s="40"/>
    </row>
    <row r="304" spans="10:11" s="39" customFormat="1" x14ac:dyDescent="0.15">
      <c r="J304" s="40"/>
      <c r="K304" s="40"/>
    </row>
    <row r="305" spans="10:11" s="39" customFormat="1" x14ac:dyDescent="0.15">
      <c r="J305" s="40"/>
      <c r="K305" s="40"/>
    </row>
    <row r="306" spans="10:11" s="39" customFormat="1" x14ac:dyDescent="0.15">
      <c r="J306" s="40"/>
      <c r="K306" s="40"/>
    </row>
    <row r="307" spans="10:11" s="39" customFormat="1" x14ac:dyDescent="0.15">
      <c r="J307" s="40"/>
      <c r="K307" s="40"/>
    </row>
    <row r="308" spans="10:11" s="39" customFormat="1" x14ac:dyDescent="0.15">
      <c r="J308" s="40"/>
      <c r="K308" s="40"/>
    </row>
    <row r="309" spans="10:11" s="39" customFormat="1" x14ac:dyDescent="0.15">
      <c r="J309" s="40"/>
      <c r="K309" s="40"/>
    </row>
    <row r="310" spans="10:11" s="39" customFormat="1" x14ac:dyDescent="0.15">
      <c r="J310" s="40"/>
      <c r="K310" s="40"/>
    </row>
    <row r="311" spans="10:11" s="39" customFormat="1" x14ac:dyDescent="0.15">
      <c r="J311" s="40"/>
      <c r="K311" s="40"/>
    </row>
    <row r="312" spans="10:11" s="39" customFormat="1" x14ac:dyDescent="0.15">
      <c r="J312" s="40"/>
      <c r="K312" s="40"/>
    </row>
    <row r="313" spans="10:11" s="39" customFormat="1" x14ac:dyDescent="0.15">
      <c r="J313" s="40"/>
      <c r="K313" s="40"/>
    </row>
    <row r="314" spans="10:11" s="39" customFormat="1" x14ac:dyDescent="0.15">
      <c r="J314" s="40"/>
      <c r="K314" s="40"/>
    </row>
    <row r="315" spans="10:11" s="39" customFormat="1" x14ac:dyDescent="0.15">
      <c r="J315" s="40"/>
      <c r="K315" s="40"/>
    </row>
    <row r="316" spans="10:11" s="39" customFormat="1" x14ac:dyDescent="0.15">
      <c r="J316" s="40"/>
      <c r="K316" s="40"/>
    </row>
    <row r="317" spans="10:11" s="39" customFormat="1" x14ac:dyDescent="0.15">
      <c r="J317" s="40"/>
      <c r="K317" s="40"/>
    </row>
    <row r="318" spans="10:11" s="39" customFormat="1" x14ac:dyDescent="0.15">
      <c r="J318" s="40"/>
      <c r="K318" s="40"/>
    </row>
    <row r="319" spans="10:11" s="39" customFormat="1" x14ac:dyDescent="0.15">
      <c r="J319" s="40"/>
      <c r="K319" s="40"/>
    </row>
    <row r="320" spans="10:11" s="39" customFormat="1" x14ac:dyDescent="0.15">
      <c r="J320" s="40"/>
      <c r="K320" s="40"/>
    </row>
    <row r="321" spans="10:11" s="39" customFormat="1" x14ac:dyDescent="0.15">
      <c r="J321" s="40"/>
      <c r="K321" s="40"/>
    </row>
    <row r="322" spans="10:11" s="39" customFormat="1" x14ac:dyDescent="0.15">
      <c r="J322" s="40"/>
      <c r="K322" s="40"/>
    </row>
    <row r="323" spans="10:11" s="39" customFormat="1" x14ac:dyDescent="0.15">
      <c r="J323" s="40"/>
      <c r="K323" s="40"/>
    </row>
    <row r="324" spans="10:11" s="39" customFormat="1" x14ac:dyDescent="0.15">
      <c r="J324" s="40"/>
      <c r="K324" s="40"/>
    </row>
    <row r="325" spans="10:11" s="39" customFormat="1" x14ac:dyDescent="0.15">
      <c r="J325" s="40"/>
      <c r="K325" s="40"/>
    </row>
    <row r="326" spans="10:11" s="39" customFormat="1" x14ac:dyDescent="0.15">
      <c r="J326" s="40"/>
      <c r="K326" s="40"/>
    </row>
    <row r="327" spans="10:11" s="39" customFormat="1" x14ac:dyDescent="0.15">
      <c r="J327" s="40"/>
      <c r="K327" s="40"/>
    </row>
    <row r="328" spans="10:11" s="39" customFormat="1" x14ac:dyDescent="0.15">
      <c r="J328" s="40"/>
      <c r="K328" s="40"/>
    </row>
    <row r="329" spans="10:11" s="39" customFormat="1" x14ac:dyDescent="0.15">
      <c r="J329" s="40"/>
      <c r="K329" s="40"/>
    </row>
    <row r="330" spans="10:11" s="39" customFormat="1" x14ac:dyDescent="0.15">
      <c r="J330" s="40"/>
      <c r="K330" s="40"/>
    </row>
    <row r="331" spans="10:11" s="39" customFormat="1" x14ac:dyDescent="0.15">
      <c r="J331" s="40"/>
      <c r="K331" s="40"/>
    </row>
    <row r="332" spans="10:11" s="39" customFormat="1" x14ac:dyDescent="0.15">
      <c r="J332" s="40"/>
      <c r="K332" s="40"/>
    </row>
    <row r="333" spans="10:11" s="39" customFormat="1" x14ac:dyDescent="0.15">
      <c r="J333" s="40"/>
      <c r="K333" s="40"/>
    </row>
    <row r="334" spans="10:11" s="39" customFormat="1" x14ac:dyDescent="0.15">
      <c r="J334" s="40"/>
      <c r="K334" s="40"/>
    </row>
    <row r="335" spans="10:11" s="39" customFormat="1" x14ac:dyDescent="0.15">
      <c r="J335" s="40"/>
      <c r="K335" s="40"/>
    </row>
    <row r="336" spans="10:11" s="39" customFormat="1" x14ac:dyDescent="0.15">
      <c r="J336" s="40"/>
      <c r="K336" s="40"/>
    </row>
    <row r="337" spans="10:11" s="39" customFormat="1" x14ac:dyDescent="0.15">
      <c r="J337" s="40"/>
      <c r="K337" s="40"/>
    </row>
    <row r="338" spans="10:11" s="39" customFormat="1" x14ac:dyDescent="0.15">
      <c r="J338" s="40"/>
      <c r="K338" s="40"/>
    </row>
    <row r="339" spans="10:11" s="39" customFormat="1" x14ac:dyDescent="0.15">
      <c r="J339" s="40"/>
      <c r="K339" s="40"/>
    </row>
    <row r="340" spans="10:11" s="39" customFormat="1" x14ac:dyDescent="0.15">
      <c r="J340" s="40"/>
      <c r="K340" s="40"/>
    </row>
    <row r="341" spans="10:11" s="39" customFormat="1" x14ac:dyDescent="0.15">
      <c r="J341" s="40"/>
      <c r="K341" s="40"/>
    </row>
    <row r="342" spans="10:11" s="39" customFormat="1" x14ac:dyDescent="0.15">
      <c r="J342" s="40"/>
      <c r="K342" s="40"/>
    </row>
    <row r="343" spans="10:11" s="39" customFormat="1" x14ac:dyDescent="0.15">
      <c r="J343" s="40"/>
      <c r="K343" s="40"/>
    </row>
    <row r="344" spans="10:11" s="39" customFormat="1" x14ac:dyDescent="0.15">
      <c r="J344" s="40"/>
      <c r="K344" s="40"/>
    </row>
    <row r="345" spans="10:11" s="39" customFormat="1" x14ac:dyDescent="0.15">
      <c r="J345" s="40"/>
      <c r="K345" s="40"/>
    </row>
    <row r="346" spans="10:11" s="39" customFormat="1" x14ac:dyDescent="0.15">
      <c r="J346" s="40"/>
      <c r="K346" s="40"/>
    </row>
    <row r="347" spans="10:11" s="39" customFormat="1" x14ac:dyDescent="0.15">
      <c r="J347" s="40"/>
      <c r="K347" s="40"/>
    </row>
    <row r="348" spans="10:11" s="39" customFormat="1" x14ac:dyDescent="0.15">
      <c r="J348" s="40"/>
      <c r="K348" s="40"/>
    </row>
    <row r="349" spans="10:11" s="39" customFormat="1" x14ac:dyDescent="0.15">
      <c r="J349" s="40"/>
      <c r="K349" s="40"/>
    </row>
    <row r="350" spans="10:11" s="39" customFormat="1" x14ac:dyDescent="0.15">
      <c r="J350" s="40"/>
      <c r="K350" s="40"/>
    </row>
    <row r="351" spans="10:11" s="39" customFormat="1" x14ac:dyDescent="0.15">
      <c r="J351" s="40"/>
      <c r="K351" s="40"/>
    </row>
    <row r="352" spans="10:11" s="39" customFormat="1" x14ac:dyDescent="0.15">
      <c r="J352" s="40"/>
      <c r="K352" s="40"/>
    </row>
    <row r="353" spans="10:11" s="39" customFormat="1" x14ac:dyDescent="0.15">
      <c r="J353" s="40"/>
      <c r="K353" s="40"/>
    </row>
    <row r="354" spans="10:11" s="39" customFormat="1" x14ac:dyDescent="0.15">
      <c r="J354" s="40"/>
      <c r="K354" s="40"/>
    </row>
    <row r="355" spans="10:11" s="39" customFormat="1" x14ac:dyDescent="0.15">
      <c r="J355" s="40"/>
      <c r="K355" s="40"/>
    </row>
    <row r="356" spans="10:11" s="39" customFormat="1" x14ac:dyDescent="0.15">
      <c r="J356" s="40"/>
      <c r="K356" s="40"/>
    </row>
    <row r="357" spans="10:11" s="39" customFormat="1" x14ac:dyDescent="0.15">
      <c r="J357" s="40"/>
      <c r="K357" s="40"/>
    </row>
    <row r="358" spans="10:11" s="39" customFormat="1" x14ac:dyDescent="0.15">
      <c r="J358" s="40"/>
      <c r="K358" s="40"/>
    </row>
    <row r="359" spans="10:11" s="39" customFormat="1" x14ac:dyDescent="0.15">
      <c r="J359" s="40"/>
      <c r="K359" s="40"/>
    </row>
    <row r="360" spans="10:11" s="39" customFormat="1" x14ac:dyDescent="0.15">
      <c r="J360" s="40"/>
      <c r="K360" s="40"/>
    </row>
    <row r="361" spans="10:11" s="39" customFormat="1" x14ac:dyDescent="0.15">
      <c r="J361" s="40"/>
      <c r="K361" s="40"/>
    </row>
    <row r="362" spans="10:11" s="39" customFormat="1" x14ac:dyDescent="0.15">
      <c r="J362" s="40"/>
      <c r="K362" s="40"/>
    </row>
    <row r="363" spans="10:11" s="39" customFormat="1" x14ac:dyDescent="0.15">
      <c r="J363" s="40"/>
      <c r="K363" s="40"/>
    </row>
    <row r="364" spans="10:11" s="39" customFormat="1" x14ac:dyDescent="0.15">
      <c r="J364" s="40"/>
      <c r="K364" s="40"/>
    </row>
    <row r="365" spans="10:11" s="39" customFormat="1" x14ac:dyDescent="0.15">
      <c r="J365" s="40"/>
      <c r="K365" s="40"/>
    </row>
    <row r="366" spans="10:11" s="39" customFormat="1" x14ac:dyDescent="0.15">
      <c r="J366" s="40"/>
      <c r="K366" s="40"/>
    </row>
    <row r="367" spans="10:11" s="39" customFormat="1" x14ac:dyDescent="0.15">
      <c r="J367" s="40"/>
      <c r="K367" s="40"/>
    </row>
    <row r="368" spans="10:11" s="39" customFormat="1" x14ac:dyDescent="0.15">
      <c r="J368" s="40"/>
      <c r="K368" s="40"/>
    </row>
    <row r="369" spans="10:11" s="39" customFormat="1" x14ac:dyDescent="0.15">
      <c r="J369" s="40"/>
      <c r="K369" s="40"/>
    </row>
    <row r="370" spans="10:11" s="39" customFormat="1" x14ac:dyDescent="0.15">
      <c r="J370" s="40"/>
      <c r="K370" s="40"/>
    </row>
    <row r="371" spans="10:11" s="39" customFormat="1" x14ac:dyDescent="0.15">
      <c r="J371" s="40"/>
      <c r="K371" s="40"/>
    </row>
    <row r="372" spans="10:11" s="39" customFormat="1" x14ac:dyDescent="0.15">
      <c r="J372" s="40"/>
      <c r="K372" s="40"/>
    </row>
    <row r="373" spans="10:11" s="39" customFormat="1" x14ac:dyDescent="0.15">
      <c r="J373" s="40"/>
      <c r="K373" s="40"/>
    </row>
    <row r="374" spans="10:11" s="39" customFormat="1" x14ac:dyDescent="0.15">
      <c r="J374" s="40"/>
      <c r="K374" s="40"/>
    </row>
    <row r="375" spans="10:11" s="39" customFormat="1" x14ac:dyDescent="0.15">
      <c r="J375" s="40"/>
      <c r="K375" s="40"/>
    </row>
    <row r="376" spans="10:11" s="39" customFormat="1" x14ac:dyDescent="0.15">
      <c r="J376" s="40"/>
      <c r="K376" s="40"/>
    </row>
    <row r="377" spans="10:11" s="39" customFormat="1" x14ac:dyDescent="0.15">
      <c r="J377" s="40"/>
      <c r="K377" s="40"/>
    </row>
    <row r="378" spans="10:11" s="39" customFormat="1" x14ac:dyDescent="0.15">
      <c r="J378" s="40"/>
      <c r="K378" s="40"/>
    </row>
    <row r="379" spans="10:11" s="39" customFormat="1" x14ac:dyDescent="0.15">
      <c r="J379" s="40"/>
      <c r="K379" s="40"/>
    </row>
    <row r="380" spans="10:11" s="39" customFormat="1" x14ac:dyDescent="0.15">
      <c r="J380" s="40"/>
      <c r="K380" s="40"/>
    </row>
  </sheetData>
  <phoneticPr fontId="2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  <colBreaks count="1" manualBreakCount="1">
    <brk id="12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F1:AT201"/>
  <sheetViews>
    <sheetView view="pageBreakPreview" zoomScale="68" zoomScaleNormal="75" zoomScaleSheetLayoutView="68" workbookViewId="0">
      <selection activeCell="V225" sqref="V225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7" width="11.77734375" hidden="1" customWidth="1"/>
    <col min="18" max="21" width="11.88671875" hidden="1" customWidth="1"/>
    <col min="22" max="23" width="11.88671875" bestFit="1" customWidth="1"/>
    <col min="24" max="46" width="9.109375" bestFit="1" customWidth="1"/>
  </cols>
  <sheetData>
    <row r="1" spans="13:46" x14ac:dyDescent="0.2">
      <c r="M1" s="37" t="str">
        <f>財政指標!$L$1</f>
        <v>野木町</v>
      </c>
      <c r="Q1" t="str">
        <f>歳入!B3</f>
        <v>８９（元）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９７(H9）</v>
      </c>
      <c r="Y1" t="str">
        <f>歳入!K3</f>
        <v>９８(H10）</v>
      </c>
      <c r="Z1" t="str">
        <f>歳入!L3</f>
        <v>９９(H11）</v>
      </c>
      <c r="AA1" t="str">
        <f>歳入!M3</f>
        <v>００(H12）</v>
      </c>
      <c r="AB1" t="str">
        <f>歳入!N3</f>
        <v>０１(H13）</v>
      </c>
      <c r="AC1" t="str">
        <f>歳入!O3</f>
        <v>０２(H14)</v>
      </c>
      <c r="AD1" t="str">
        <f>歳入!P3</f>
        <v>０３(H15)</v>
      </c>
      <c r="AE1" t="str">
        <f>歳入!Q3</f>
        <v>０４(H16)</v>
      </c>
      <c r="AF1" t="str">
        <f>歳入!R3</f>
        <v>０５(H17)</v>
      </c>
      <c r="AG1" t="str">
        <f>歳入!S3</f>
        <v>０６(H18)</v>
      </c>
      <c r="AH1" t="str">
        <f>歳入!T3</f>
        <v>０７(H19)</v>
      </c>
      <c r="AI1" t="str">
        <f>歳入!U3</f>
        <v>０８(H20)</v>
      </c>
      <c r="AJ1" t="str">
        <f>歳入!V3</f>
        <v>０９(H21)</v>
      </c>
      <c r="AK1" t="str">
        <f>歳入!W3</f>
        <v>１０(H22)</v>
      </c>
      <c r="AL1" t="str">
        <f>歳入!X3</f>
        <v>１１(H23)</v>
      </c>
      <c r="AM1" t="str">
        <f>歳入!Y3</f>
        <v>１２(H24)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１７(H29)</v>
      </c>
      <c r="AS1" t="str">
        <f>歳入!AE3</f>
        <v>１８(H30)</v>
      </c>
      <c r="AT1" t="str">
        <f>歳入!AF3</f>
        <v>１９(R1)</v>
      </c>
    </row>
    <row r="2" spans="13:46" x14ac:dyDescent="0.2">
      <c r="P2" t="s">
        <v>138</v>
      </c>
      <c r="Q2" s="45">
        <f>歳入!B4</f>
        <v>0</v>
      </c>
      <c r="R2" s="45">
        <f>歳入!D4</f>
        <v>3176453</v>
      </c>
      <c r="S2" s="45">
        <f>歳入!E4</f>
        <v>3155511</v>
      </c>
      <c r="T2" s="45">
        <f>歳入!F4</f>
        <v>3384867</v>
      </c>
      <c r="U2" s="45">
        <f>歳入!G4</f>
        <v>3286778</v>
      </c>
      <c r="V2" s="45">
        <f>歳入!H4</f>
        <v>3537735</v>
      </c>
      <c r="W2" s="45">
        <f>歳入!I4</f>
        <v>3591768</v>
      </c>
      <c r="X2" s="45">
        <f>歳入!J4</f>
        <v>3906081</v>
      </c>
      <c r="Y2" s="45">
        <f>歳入!K4</f>
        <v>3659666</v>
      </c>
      <c r="Z2" s="45">
        <f>歳入!L4</f>
        <v>3788178</v>
      </c>
      <c r="AA2" s="45">
        <f>歳入!M4</f>
        <v>3754575</v>
      </c>
      <c r="AB2" s="45">
        <f>歳入!N4</f>
        <v>3801619</v>
      </c>
      <c r="AC2" s="45">
        <f>歳入!O4</f>
        <v>3761503</v>
      </c>
      <c r="AD2" s="45">
        <f>歳入!P4</f>
        <v>3566194</v>
      </c>
      <c r="AE2" s="45">
        <f>歳入!Q4</f>
        <v>3571350</v>
      </c>
      <c r="AF2" s="45">
        <f>歳入!R4</f>
        <v>3513272</v>
      </c>
      <c r="AG2" s="45">
        <f>歳入!S4</f>
        <v>3796165</v>
      </c>
      <c r="AH2" s="45">
        <f>歳入!T4</f>
        <v>4025302</v>
      </c>
      <c r="AI2" s="45">
        <f>歳入!U4</f>
        <v>4066594</v>
      </c>
      <c r="AJ2" s="45">
        <f>歳入!V4</f>
        <v>3772245</v>
      </c>
      <c r="AK2" s="45">
        <f>歳入!W4</f>
        <v>3886212</v>
      </c>
      <c r="AL2" s="45">
        <f>歳入!X4</f>
        <v>3779553</v>
      </c>
      <c r="AM2" s="45">
        <f>歳入!Y4</f>
        <v>3742649</v>
      </c>
      <c r="AN2" s="45">
        <f>歳入!Z4</f>
        <v>3624067</v>
      </c>
      <c r="AO2" s="45">
        <f>歳入!AA4</f>
        <v>3671264</v>
      </c>
      <c r="AP2" s="45">
        <f>歳入!AB4</f>
        <v>3684577</v>
      </c>
      <c r="AQ2" s="45">
        <f>歳入!AC4</f>
        <v>3669785</v>
      </c>
      <c r="AR2" s="45">
        <f>歳入!AD4</f>
        <v>3693805</v>
      </c>
      <c r="AS2" s="45">
        <f>歳入!AE4</f>
        <v>3743691</v>
      </c>
      <c r="AT2" s="45">
        <f>歳入!AF4</f>
        <v>3715912</v>
      </c>
    </row>
    <row r="3" spans="13:46" x14ac:dyDescent="0.2">
      <c r="P3" s="45" t="s">
        <v>173</v>
      </c>
      <c r="Q3" s="45">
        <f>歳入!B15</f>
        <v>0</v>
      </c>
      <c r="R3" s="45">
        <f>歳入!D15</f>
        <v>946399</v>
      </c>
      <c r="S3" s="45">
        <f>歳入!E15</f>
        <v>970248</v>
      </c>
      <c r="T3" s="45">
        <f>歳入!F15</f>
        <v>1014581</v>
      </c>
      <c r="U3" s="45">
        <f>歳入!G15</f>
        <v>870195</v>
      </c>
      <c r="V3" s="45">
        <f>歳入!H15</f>
        <v>1095626</v>
      </c>
      <c r="W3" s="45">
        <f>歳入!I15</f>
        <v>1063915</v>
      </c>
      <c r="X3" s="45">
        <f>歳入!J15</f>
        <v>1213859</v>
      </c>
      <c r="Y3" s="45">
        <f>歳入!K15</f>
        <v>1291959</v>
      </c>
      <c r="Z3" s="45">
        <f>歳入!L15</f>
        <v>1461853</v>
      </c>
      <c r="AA3" s="45">
        <f>歳入!M15</f>
        <v>1338646</v>
      </c>
      <c r="AB3" s="45">
        <f>歳入!N15</f>
        <v>1104837</v>
      </c>
      <c r="AC3" s="45">
        <f>歳入!O15</f>
        <v>901618</v>
      </c>
      <c r="AD3" s="45">
        <f>歳入!P15</f>
        <v>779020</v>
      </c>
      <c r="AE3" s="45">
        <f>歳入!Q15</f>
        <v>589125</v>
      </c>
      <c r="AF3" s="45">
        <f>歳入!R15</f>
        <v>466625</v>
      </c>
      <c r="AG3" s="45">
        <f>歳入!S15</f>
        <v>326902</v>
      </c>
      <c r="AH3" s="45">
        <f>歳入!T15</f>
        <v>264775</v>
      </c>
      <c r="AI3" s="45">
        <f>歳入!U15</f>
        <v>362925</v>
      </c>
      <c r="AJ3" s="45">
        <f>歳入!V15</f>
        <v>479324</v>
      </c>
      <c r="AK3" s="45">
        <f>歳入!W15</f>
        <v>703795</v>
      </c>
      <c r="AL3" s="45">
        <f>歳入!X15</f>
        <v>660149</v>
      </c>
      <c r="AM3" s="45">
        <f>歳入!Y15</f>
        <v>681608</v>
      </c>
      <c r="AN3" s="45">
        <f>歳入!Z15</f>
        <v>607247</v>
      </c>
      <c r="AO3" s="45">
        <f>歳入!AA15</f>
        <v>652801</v>
      </c>
      <c r="AP3" s="45">
        <f>歳入!AB15</f>
        <v>712339</v>
      </c>
      <c r="AQ3" s="45">
        <f>歳入!AC15</f>
        <v>648683</v>
      </c>
      <c r="AR3" s="45">
        <f>歳入!AD15</f>
        <v>661016</v>
      </c>
      <c r="AS3" s="45">
        <f>歳入!AE15</f>
        <v>690273</v>
      </c>
      <c r="AT3" s="45">
        <f>歳入!AF15</f>
        <v>766683</v>
      </c>
    </row>
    <row r="4" spans="13:46" x14ac:dyDescent="0.2">
      <c r="P4" t="s">
        <v>139</v>
      </c>
      <c r="Q4" s="45">
        <f>歳入!B23</f>
        <v>0</v>
      </c>
      <c r="R4" s="45">
        <f>歳入!D23</f>
        <v>149752</v>
      </c>
      <c r="S4" s="45">
        <f>歳入!E23</f>
        <v>181504</v>
      </c>
      <c r="T4" s="45">
        <f>歳入!F23</f>
        <v>211093</v>
      </c>
      <c r="U4" s="45">
        <f>歳入!G23</f>
        <v>136674</v>
      </c>
      <c r="V4" s="45">
        <f>歳入!H23</f>
        <v>138046</v>
      </c>
      <c r="W4" s="45">
        <f>歳入!I23</f>
        <v>195265</v>
      </c>
      <c r="X4" s="45">
        <f>歳入!J23</f>
        <v>334168</v>
      </c>
      <c r="Y4" s="45">
        <f>歳入!K23</f>
        <v>733645</v>
      </c>
      <c r="Z4" s="45">
        <f>歳入!L23</f>
        <v>461691</v>
      </c>
      <c r="AA4" s="45">
        <f>歳入!M23</f>
        <v>170900</v>
      </c>
      <c r="AB4" s="45">
        <f>歳入!N23</f>
        <v>266954</v>
      </c>
      <c r="AC4" s="45">
        <f>歳入!O23</f>
        <v>165976</v>
      </c>
      <c r="AD4" s="45">
        <f>歳入!P23</f>
        <v>304875</v>
      </c>
      <c r="AE4" s="45">
        <f>歳入!Q23</f>
        <v>261196</v>
      </c>
      <c r="AF4" s="45">
        <f>歳入!R23</f>
        <v>344484</v>
      </c>
      <c r="AG4" s="45">
        <f>歳入!S23</f>
        <v>383450</v>
      </c>
      <c r="AH4" s="45">
        <f>歳入!T23</f>
        <v>298841</v>
      </c>
      <c r="AI4" s="45">
        <f>歳入!U23</f>
        <v>264307</v>
      </c>
      <c r="AJ4" s="45">
        <f>歳入!V23</f>
        <v>929628</v>
      </c>
      <c r="AK4" s="45">
        <f>歳入!W23</f>
        <v>705772</v>
      </c>
      <c r="AL4" s="45">
        <f>歳入!X23</f>
        <v>599776</v>
      </c>
      <c r="AM4" s="45">
        <f>歳入!Y23</f>
        <v>634806</v>
      </c>
      <c r="AN4" s="45">
        <f>歳入!Z23</f>
        <v>809084</v>
      </c>
      <c r="AO4" s="45">
        <f>歳入!AA23</f>
        <v>921630</v>
      </c>
      <c r="AP4" s="45">
        <f>歳入!AB23</f>
        <v>1161082</v>
      </c>
      <c r="AQ4" s="45">
        <f>歳入!AC23</f>
        <v>850610</v>
      </c>
      <c r="AR4" s="45">
        <f>歳入!AD23</f>
        <v>944098</v>
      </c>
      <c r="AS4" s="45">
        <f>歳入!AE23</f>
        <v>815580</v>
      </c>
      <c r="AT4" s="45">
        <f>歳入!AF23</f>
        <v>901347</v>
      </c>
    </row>
    <row r="5" spans="13:46" x14ac:dyDescent="0.2">
      <c r="P5" t="s">
        <v>180</v>
      </c>
      <c r="Q5" s="45">
        <f>歳入!B29</f>
        <v>0</v>
      </c>
      <c r="R5" s="45">
        <f>歳入!D24</f>
        <v>313871</v>
      </c>
      <c r="S5" s="45">
        <f>歳入!E24</f>
        <v>264599</v>
      </c>
      <c r="T5" s="45">
        <f>歳入!F24</f>
        <v>304978</v>
      </c>
      <c r="U5" s="45">
        <f>歳入!G24</f>
        <v>245547</v>
      </c>
      <c r="V5" s="45">
        <f>歳入!H24</f>
        <v>318682</v>
      </c>
      <c r="W5" s="45">
        <f>歳入!I24</f>
        <v>464797</v>
      </c>
      <c r="X5" s="45">
        <f>歳入!J24</f>
        <v>616114</v>
      </c>
      <c r="Y5" s="45">
        <f>歳入!K24</f>
        <v>468815</v>
      </c>
      <c r="Z5" s="45">
        <f>歳入!L24</f>
        <v>322426</v>
      </c>
      <c r="AA5" s="45">
        <f>歳入!M24</f>
        <v>173452</v>
      </c>
      <c r="AB5" s="45">
        <f>歳入!N24</f>
        <v>178013</v>
      </c>
      <c r="AC5" s="45">
        <f>歳入!O24</f>
        <v>193567</v>
      </c>
      <c r="AD5" s="45">
        <f>歳入!P24</f>
        <v>230994</v>
      </c>
      <c r="AE5" s="45">
        <f>歳入!Q24</f>
        <v>402354</v>
      </c>
      <c r="AF5" s="45">
        <f>歳入!R24</f>
        <v>309579</v>
      </c>
      <c r="AG5" s="45">
        <f>歳入!S24</f>
        <v>265621</v>
      </c>
      <c r="AH5" s="45">
        <f>歳入!T24</f>
        <v>283062</v>
      </c>
      <c r="AI5" s="45">
        <f>歳入!U24</f>
        <v>323133</v>
      </c>
      <c r="AJ5" s="45">
        <f>歳入!V24</f>
        <v>406208</v>
      </c>
      <c r="AK5" s="45">
        <f>歳入!W24</f>
        <v>401428</v>
      </c>
      <c r="AL5" s="45">
        <f>歳入!X24</f>
        <v>472001</v>
      </c>
      <c r="AM5" s="45">
        <f>歳入!Y24</f>
        <v>441273</v>
      </c>
      <c r="AN5" s="45">
        <f>歳入!Z24</f>
        <v>478435</v>
      </c>
      <c r="AO5" s="45">
        <f>歳入!AA24</f>
        <v>551804</v>
      </c>
      <c r="AP5" s="45">
        <f>歳入!AB24</f>
        <v>636021</v>
      </c>
      <c r="AQ5" s="45">
        <f>歳入!AC24</f>
        <v>578163</v>
      </c>
      <c r="AR5" s="45">
        <f>歳入!AD24</f>
        <v>629384</v>
      </c>
      <c r="AS5" s="45">
        <f>歳入!AE24</f>
        <v>569738</v>
      </c>
      <c r="AT5" s="45">
        <f>歳入!AF24</f>
        <v>617380</v>
      </c>
    </row>
    <row r="6" spans="13:46" x14ac:dyDescent="0.2">
      <c r="P6" t="s">
        <v>140</v>
      </c>
      <c r="Q6" s="45">
        <f>歳入!B30</f>
        <v>0</v>
      </c>
      <c r="R6" s="45">
        <f>歳入!D30</f>
        <v>298300</v>
      </c>
      <c r="S6" s="45">
        <f>歳入!E30</f>
        <v>80700</v>
      </c>
      <c r="T6" s="45">
        <f>歳入!F30</f>
        <v>1435000</v>
      </c>
      <c r="U6" s="45">
        <f>歳入!G30</f>
        <v>2665800</v>
      </c>
      <c r="V6" s="45">
        <f>歳入!H30</f>
        <v>286100</v>
      </c>
      <c r="W6" s="45">
        <f>歳入!I30</f>
        <v>318800</v>
      </c>
      <c r="X6" s="45">
        <f>歳入!J30</f>
        <v>405600</v>
      </c>
      <c r="Y6" s="45">
        <f>歳入!K30</f>
        <v>567100</v>
      </c>
      <c r="Z6" s="45">
        <f>歳入!L30</f>
        <v>212300</v>
      </c>
      <c r="AA6" s="45">
        <f>歳入!M30</f>
        <v>168400</v>
      </c>
      <c r="AB6" s="45">
        <f>歳入!N30</f>
        <v>53700</v>
      </c>
      <c r="AC6" s="45">
        <f>歳入!O30</f>
        <v>431200</v>
      </c>
      <c r="AD6" s="45">
        <f>歳入!P30</f>
        <v>585900</v>
      </c>
      <c r="AE6" s="45">
        <f>歳入!Q30</f>
        <v>484000</v>
      </c>
      <c r="AF6" s="45">
        <f>歳入!R30</f>
        <v>526100</v>
      </c>
      <c r="AG6" s="45">
        <f>歳入!S30</f>
        <v>674000</v>
      </c>
      <c r="AH6" s="45">
        <f>歳入!T30</f>
        <v>265300</v>
      </c>
      <c r="AI6" s="45">
        <f>歳入!U30</f>
        <v>251500</v>
      </c>
      <c r="AJ6" s="45">
        <f>歳入!V30</f>
        <v>445900</v>
      </c>
      <c r="AK6" s="45">
        <f>歳入!W30</f>
        <v>612900</v>
      </c>
      <c r="AL6" s="45">
        <f>歳入!X30</f>
        <v>433200</v>
      </c>
      <c r="AM6" s="45">
        <f>歳入!Y30</f>
        <v>575100</v>
      </c>
      <c r="AN6" s="45">
        <f>歳入!Z30</f>
        <v>597400</v>
      </c>
      <c r="AO6" s="45">
        <f>歳入!AA30</f>
        <v>725500</v>
      </c>
      <c r="AP6" s="45">
        <f>歳入!AB30</f>
        <v>996600</v>
      </c>
      <c r="AQ6" s="45">
        <f>歳入!AC30</f>
        <v>833200</v>
      </c>
      <c r="AR6" s="45">
        <f>歳入!AD30</f>
        <v>824300</v>
      </c>
      <c r="AS6" s="45">
        <f>歳入!AE30</f>
        <v>548900</v>
      </c>
      <c r="AT6" s="45">
        <f>歳入!AF30</f>
        <v>1174300</v>
      </c>
    </row>
    <row r="7" spans="13:46" x14ac:dyDescent="0.2">
      <c r="P7" s="69" t="str">
        <f>歳入!A33</f>
        <v>　 歳 入 合 計</v>
      </c>
      <c r="Q7" s="45">
        <f>歳入!B33</f>
        <v>0</v>
      </c>
      <c r="R7" s="45">
        <f>歳入!D33</f>
        <v>6579205</v>
      </c>
      <c r="S7" s="45">
        <f>歳入!E33</f>
        <v>6537245</v>
      </c>
      <c r="T7" s="45">
        <f>歳入!F33</f>
        <v>7720605</v>
      </c>
      <c r="U7" s="45">
        <f>歳入!G33</f>
        <v>9756985</v>
      </c>
      <c r="V7" s="45">
        <f>歳入!H33</f>
        <v>6444670</v>
      </c>
      <c r="W7" s="45">
        <f>歳入!I33</f>
        <v>7375979</v>
      </c>
      <c r="X7" s="45">
        <f>歳入!J33</f>
        <v>7707049</v>
      </c>
      <c r="Y7" s="45">
        <f>歳入!K33</f>
        <v>7977955</v>
      </c>
      <c r="Z7" s="45">
        <f>歳入!L33</f>
        <v>7253349</v>
      </c>
      <c r="AA7" s="45">
        <f>歳入!M33</f>
        <v>6711931</v>
      </c>
      <c r="AB7" s="45">
        <f>歳入!N33</f>
        <v>6900986</v>
      </c>
      <c r="AC7" s="45">
        <f>歳入!O33</f>
        <v>6814241</v>
      </c>
      <c r="AD7" s="45">
        <f>歳入!P33</f>
        <v>7090617</v>
      </c>
      <c r="AE7" s="45">
        <f>歳入!Q33</f>
        <v>7601547</v>
      </c>
      <c r="AF7" s="45">
        <f>歳入!R33</f>
        <v>7254714</v>
      </c>
      <c r="AG7" s="45">
        <f>歳入!S33</f>
        <v>7917741</v>
      </c>
      <c r="AH7" s="45">
        <f>歳入!T33</f>
        <v>6457674</v>
      </c>
      <c r="AI7" s="45">
        <f>歳入!U33</f>
        <v>6364900</v>
      </c>
      <c r="AJ7" s="45">
        <f>歳入!V33</f>
        <v>7132020</v>
      </c>
      <c r="AK7" s="45">
        <f>歳入!W33</f>
        <v>7453713</v>
      </c>
      <c r="AL7" s="45">
        <f>歳入!X33</f>
        <v>7120030</v>
      </c>
      <c r="AM7" s="45">
        <f>歳入!Y33</f>
        <v>7141496</v>
      </c>
      <c r="AN7" s="45">
        <f>歳入!Z33</f>
        <v>7463551</v>
      </c>
      <c r="AO7" s="45">
        <f>歳入!AA33</f>
        <v>7736595</v>
      </c>
      <c r="AP7" s="45">
        <f>歳入!AB33</f>
        <v>9300944</v>
      </c>
      <c r="AQ7" s="45">
        <f>歳入!AC33</f>
        <v>8212582</v>
      </c>
      <c r="AR7" s="45">
        <f>歳入!AD33</f>
        <v>8659011</v>
      </c>
      <c r="AS7" s="45">
        <f>歳入!AE33</f>
        <v>7926068</v>
      </c>
      <c r="AT7" s="45">
        <f>歳入!AF33</f>
        <v>8592580</v>
      </c>
    </row>
    <row r="40" spans="13:46" x14ac:dyDescent="0.2">
      <c r="M40" s="37" t="str">
        <f>財政指標!$L$1</f>
        <v>野木町</v>
      </c>
    </row>
    <row r="42" spans="13:46" x14ac:dyDescent="0.2">
      <c r="Q42" t="str">
        <f>税!B3</f>
        <v>８９（元）</v>
      </c>
      <c r="R42" t="str">
        <f>税!D3</f>
        <v>９１（H3）</v>
      </c>
      <c r="S42" t="str">
        <f>税!E3</f>
        <v>９２（H4）</v>
      </c>
      <c r="T42" t="str">
        <f>税!F3</f>
        <v>９３（H5）</v>
      </c>
      <c r="U42" t="str">
        <f>税!G3</f>
        <v>９４（H6）</v>
      </c>
      <c r="V42" t="str">
        <f>税!H3</f>
        <v>９５（H7）</v>
      </c>
      <c r="W42" t="str">
        <f>税!I3</f>
        <v>９６（H8）</v>
      </c>
      <c r="X42" t="str">
        <f>税!J3</f>
        <v>９７（H9）</v>
      </c>
      <c r="Y42" t="str">
        <f>税!K3</f>
        <v>９８(H10)</v>
      </c>
      <c r="Z42" t="str">
        <f>税!L3</f>
        <v>９９(H11)</v>
      </c>
      <c r="AA42" t="str">
        <f>税!M3</f>
        <v>００(H12)</v>
      </c>
      <c r="AB42" t="str">
        <f>税!N3</f>
        <v>０１(H13)</v>
      </c>
      <c r="AC42" t="str">
        <f>税!O3</f>
        <v>０２(H14)</v>
      </c>
      <c r="AD42" t="str">
        <f>税!P3</f>
        <v>０３(H15)</v>
      </c>
      <c r="AE42" t="str">
        <f>税!Q3</f>
        <v>０４(H16)</v>
      </c>
      <c r="AF42" t="str">
        <f>税!R3</f>
        <v>０５(H17)</v>
      </c>
      <c r="AG42" t="str">
        <f>税!S3</f>
        <v>０６(H18)</v>
      </c>
      <c r="AH42" t="str">
        <f>税!T3</f>
        <v>０７(H19)</v>
      </c>
      <c r="AI42" t="str">
        <f>税!U3</f>
        <v>０８(H20)</v>
      </c>
      <c r="AJ42" t="str">
        <f>税!V3</f>
        <v>０９(H21)</v>
      </c>
      <c r="AK42" t="str">
        <f>税!W3</f>
        <v>１０(H22)</v>
      </c>
      <c r="AL42" t="str">
        <f>税!X3</f>
        <v>１１(H23)</v>
      </c>
      <c r="AM42" t="str">
        <f>税!Y3</f>
        <v>１２(H24)</v>
      </c>
      <c r="AN42" t="str">
        <f>税!Z3</f>
        <v>１３(H25)</v>
      </c>
      <c r="AO42" t="str">
        <f>税!AA3</f>
        <v>１４(H26)</v>
      </c>
      <c r="AP42" t="str">
        <f>税!AB3</f>
        <v>１５(H27)</v>
      </c>
      <c r="AQ42" t="str">
        <f>税!AC3</f>
        <v>１６(H28)</v>
      </c>
      <c r="AR42" t="str">
        <f>税!AD3</f>
        <v>１７(H29)</v>
      </c>
      <c r="AS42" t="str">
        <f>税!AE3</f>
        <v>１８(H30)</v>
      </c>
      <c r="AT42" t="str">
        <f>税!AF3</f>
        <v>１９(R1)</v>
      </c>
    </row>
    <row r="43" spans="13:46" x14ac:dyDescent="0.2">
      <c r="P43" t="s">
        <v>142</v>
      </c>
      <c r="Q43">
        <f>税!B4</f>
        <v>0</v>
      </c>
      <c r="R43" s="45">
        <f>税!D4</f>
        <v>1906729</v>
      </c>
      <c r="S43" s="45">
        <f>税!E4</f>
        <v>1807508</v>
      </c>
      <c r="T43" s="45">
        <f>税!F4</f>
        <v>1886872</v>
      </c>
      <c r="U43" s="45">
        <f>税!G4</f>
        <v>1625023</v>
      </c>
      <c r="V43" s="45">
        <f>税!H4</f>
        <v>1695366</v>
      </c>
      <c r="W43" s="45">
        <f>税!I4</f>
        <v>1688074</v>
      </c>
      <c r="X43" s="45">
        <f>税!J4</f>
        <v>1831704</v>
      </c>
      <c r="Y43" s="45">
        <f>税!K4</f>
        <v>1642848</v>
      </c>
      <c r="Z43" s="45">
        <f>税!L4</f>
        <v>1674223</v>
      </c>
      <c r="AA43" s="45">
        <f>税!M4</f>
        <v>1616800</v>
      </c>
      <c r="AB43" s="45">
        <f>税!N4</f>
        <v>1645634</v>
      </c>
      <c r="AC43" s="45">
        <f>税!O4</f>
        <v>1598268</v>
      </c>
      <c r="AD43" s="45">
        <f>税!P4</f>
        <v>1510369</v>
      </c>
      <c r="AE43" s="45">
        <f>税!Q4</f>
        <v>1527005</v>
      </c>
      <c r="AF43" s="45">
        <f>税!R4</f>
        <v>1497865</v>
      </c>
      <c r="AG43" s="45">
        <f>税!S4</f>
        <v>1798212</v>
      </c>
      <c r="AH43" s="45">
        <f>税!T4</f>
        <v>2043812</v>
      </c>
      <c r="AI43" s="45">
        <f>税!U4</f>
        <v>2074063</v>
      </c>
      <c r="AJ43" s="45">
        <f>税!V4</f>
        <v>1877667</v>
      </c>
      <c r="AK43" s="45">
        <f>税!W4</f>
        <v>1985762</v>
      </c>
      <c r="AL43" s="45">
        <f>税!X4</f>
        <v>1885589</v>
      </c>
      <c r="AM43" s="45">
        <f>税!Y4</f>
        <v>1932390</v>
      </c>
      <c r="AN43" s="45">
        <f>税!Z4</f>
        <v>1766186</v>
      </c>
      <c r="AO43" s="45">
        <f>税!AA4</f>
        <v>1794341</v>
      </c>
      <c r="AP43" s="45">
        <f>税!AB4</f>
        <v>1813962</v>
      </c>
      <c r="AQ43" s="45">
        <f>税!AC4</f>
        <v>1724668</v>
      </c>
      <c r="AR43" s="45">
        <f>税!AD4</f>
        <v>1709188</v>
      </c>
      <c r="AS43" s="45">
        <f>税!AE4</f>
        <v>1768273</v>
      </c>
      <c r="AT43" s="45">
        <f>税!AF4</f>
        <v>1731529</v>
      </c>
    </row>
    <row r="44" spans="13:46" x14ac:dyDescent="0.2">
      <c r="P44" t="s">
        <v>143</v>
      </c>
      <c r="Q44">
        <f>税!B9</f>
        <v>0</v>
      </c>
      <c r="R44" s="45">
        <f>税!D9</f>
        <v>1120539</v>
      </c>
      <c r="S44" s="45">
        <f>税!E9</f>
        <v>1208279</v>
      </c>
      <c r="T44" s="45">
        <f>税!F9</f>
        <v>1380003</v>
      </c>
      <c r="U44" s="45">
        <f>税!G9</f>
        <v>1532751</v>
      </c>
      <c r="V44" s="45">
        <f>税!H9</f>
        <v>1714335</v>
      </c>
      <c r="W44" s="45">
        <f>税!I9</f>
        <v>1763030</v>
      </c>
      <c r="X44" s="45">
        <f>税!J9</f>
        <v>1773655</v>
      </c>
      <c r="Y44" s="45">
        <f>税!K9</f>
        <v>1836838</v>
      </c>
      <c r="Z44" s="45">
        <f>税!L9</f>
        <v>1921799</v>
      </c>
      <c r="AA44" s="45">
        <f>税!M9</f>
        <v>1957676</v>
      </c>
      <c r="AB44" s="45">
        <f>税!N9</f>
        <v>1974602</v>
      </c>
      <c r="AC44" s="45">
        <f>税!O9</f>
        <v>1983515</v>
      </c>
      <c r="AD44" s="45">
        <f>税!P9</f>
        <v>1869466</v>
      </c>
      <c r="AE44" s="45">
        <f>税!Q9</f>
        <v>1854324</v>
      </c>
      <c r="AF44" s="45">
        <f>税!R9</f>
        <v>1817712</v>
      </c>
      <c r="AG44" s="45">
        <f>税!S9</f>
        <v>1795775</v>
      </c>
      <c r="AH44" s="45">
        <f>税!T9</f>
        <v>1781124</v>
      </c>
      <c r="AI44" s="45">
        <f>税!U9</f>
        <v>1797295</v>
      </c>
      <c r="AJ44" s="45">
        <f>税!V9</f>
        <v>1719686</v>
      </c>
      <c r="AK44" s="45">
        <f>税!W9</f>
        <v>1728490</v>
      </c>
      <c r="AL44" s="45">
        <f>税!X9</f>
        <v>1705041</v>
      </c>
      <c r="AM44" s="45">
        <f>税!Y9</f>
        <v>1620585</v>
      </c>
      <c r="AN44" s="45">
        <f>税!Z9</f>
        <v>1648701</v>
      </c>
      <c r="AO44" s="45">
        <f>税!AA9</f>
        <v>1672663</v>
      </c>
      <c r="AP44" s="45">
        <f>税!AB9</f>
        <v>1665271</v>
      </c>
      <c r="AQ44" s="45">
        <f>税!AC9</f>
        <v>1732210</v>
      </c>
      <c r="AR44" s="45">
        <f>税!AD9</f>
        <v>1768366</v>
      </c>
      <c r="AS44" s="45">
        <f>税!AE9</f>
        <v>1760444</v>
      </c>
      <c r="AT44" s="45">
        <f>税!AF9</f>
        <v>1766521</v>
      </c>
    </row>
    <row r="45" spans="13:46" x14ac:dyDescent="0.2">
      <c r="P45" t="s">
        <v>144</v>
      </c>
      <c r="Q45">
        <f>税!B12</f>
        <v>0</v>
      </c>
      <c r="R45" s="45">
        <f>税!D12</f>
        <v>85625</v>
      </c>
      <c r="S45" s="45">
        <f>税!E12</f>
        <v>86269</v>
      </c>
      <c r="T45" s="45">
        <f>税!F12</f>
        <v>92888</v>
      </c>
      <c r="U45" s="45">
        <f>税!G12</f>
        <v>103337</v>
      </c>
      <c r="V45" s="45">
        <f>税!H12</f>
        <v>104881</v>
      </c>
      <c r="W45" s="45">
        <f>税!I12</f>
        <v>107833</v>
      </c>
      <c r="X45" s="45">
        <f>税!J12</f>
        <v>131868</v>
      </c>
      <c r="Y45" s="45">
        <f>税!K12</f>
        <v>137616</v>
      </c>
      <c r="Z45" s="45">
        <f>税!L12</f>
        <v>150993</v>
      </c>
      <c r="AA45" s="45">
        <f>税!M12</f>
        <v>157302</v>
      </c>
      <c r="AB45" s="45">
        <f>税!N12</f>
        <v>157143</v>
      </c>
      <c r="AC45" s="45">
        <f>税!O12</f>
        <v>154669</v>
      </c>
      <c r="AD45" s="45">
        <f>税!P12</f>
        <v>160444</v>
      </c>
      <c r="AE45" s="45">
        <f>税!Q12</f>
        <v>162370</v>
      </c>
      <c r="AF45" s="45">
        <f>税!R12</f>
        <v>168580</v>
      </c>
      <c r="AG45" s="45">
        <f>税!S12</f>
        <v>172044</v>
      </c>
      <c r="AH45" s="45">
        <f>税!T12</f>
        <v>167577</v>
      </c>
      <c r="AI45" s="45">
        <f>税!U12</f>
        <v>160928</v>
      </c>
      <c r="AJ45" s="45">
        <f>税!V12</f>
        <v>139363</v>
      </c>
      <c r="AK45" s="45">
        <f>税!W12</f>
        <v>134997</v>
      </c>
      <c r="AL45" s="45">
        <f>税!X12</f>
        <v>151061</v>
      </c>
      <c r="AM45" s="45">
        <f>税!Y12</f>
        <v>150659</v>
      </c>
      <c r="AN45" s="45">
        <f>税!Z12</f>
        <v>169006</v>
      </c>
      <c r="AO45" s="45">
        <f>税!AA12</f>
        <v>161965</v>
      </c>
      <c r="AP45" s="45">
        <f>税!AB12</f>
        <v>161673</v>
      </c>
      <c r="AQ45" s="45">
        <f>税!AC12</f>
        <v>160697</v>
      </c>
      <c r="AR45" s="45">
        <f>税!AD12</f>
        <v>161417</v>
      </c>
      <c r="AS45" s="45">
        <f>税!AE12</f>
        <v>158346</v>
      </c>
      <c r="AT45" s="45">
        <f>税!AF12</f>
        <v>158831</v>
      </c>
    </row>
    <row r="46" spans="13:46" x14ac:dyDescent="0.2">
      <c r="P46" t="s">
        <v>141</v>
      </c>
      <c r="Q46">
        <f>税!B22</f>
        <v>0</v>
      </c>
      <c r="R46" s="45">
        <f>税!D22</f>
        <v>3176453</v>
      </c>
      <c r="S46" s="45">
        <f>税!E22</f>
        <v>3155511</v>
      </c>
      <c r="T46" s="45">
        <f>税!F22</f>
        <v>3385047</v>
      </c>
      <c r="U46" s="45">
        <f>税!G22</f>
        <v>3286778</v>
      </c>
      <c r="V46" s="45">
        <f>税!H22</f>
        <v>3537735</v>
      </c>
      <c r="W46" s="45">
        <f>税!I22</f>
        <v>3591768</v>
      </c>
      <c r="X46" s="45">
        <f>税!J22</f>
        <v>3906081</v>
      </c>
      <c r="Y46" s="45">
        <f>税!K22</f>
        <v>3659666</v>
      </c>
      <c r="Z46" s="45">
        <f>税!L22</f>
        <v>3788178</v>
      </c>
      <c r="AA46" s="45">
        <f>税!M22</f>
        <v>3754575</v>
      </c>
      <c r="AB46" s="45">
        <f>税!N22</f>
        <v>3801619</v>
      </c>
      <c r="AC46" s="45">
        <f>税!O22</f>
        <v>3761503</v>
      </c>
      <c r="AD46" s="45">
        <f>税!P22</f>
        <v>3566194</v>
      </c>
      <c r="AE46" s="45">
        <f>税!Q22</f>
        <v>3571350</v>
      </c>
      <c r="AF46" s="45">
        <f>税!R22</f>
        <v>3513272</v>
      </c>
      <c r="AG46" s="45">
        <f>税!S22</f>
        <v>3796165</v>
      </c>
      <c r="AH46" s="45">
        <f>税!T22</f>
        <v>4025302</v>
      </c>
      <c r="AI46" s="45">
        <f>税!U22</f>
        <v>4066594</v>
      </c>
      <c r="AJ46" s="45">
        <f>税!V22</f>
        <v>3772245</v>
      </c>
      <c r="AK46" s="45">
        <f>税!W22</f>
        <v>3886212</v>
      </c>
      <c r="AL46" s="45">
        <f>税!X22</f>
        <v>3779553</v>
      </c>
      <c r="AM46" s="45">
        <f>税!Y22</f>
        <v>3742649</v>
      </c>
      <c r="AN46" s="45">
        <f>税!Z22</f>
        <v>3624067</v>
      </c>
      <c r="AO46" s="45">
        <f>税!AA22</f>
        <v>3671264</v>
      </c>
      <c r="AP46" s="45">
        <f>税!AB22</f>
        <v>3684577</v>
      </c>
      <c r="AQ46" s="45">
        <f>税!AC22</f>
        <v>3669785</v>
      </c>
      <c r="AR46" s="45">
        <f>税!AD22</f>
        <v>3693805</v>
      </c>
      <c r="AS46" s="45">
        <f>税!AE22</f>
        <v>3743691</v>
      </c>
      <c r="AT46" s="45">
        <f>税!AF22</f>
        <v>3715912</v>
      </c>
    </row>
    <row r="77" spans="6:13" x14ac:dyDescent="0.2">
      <c r="F77" t="str">
        <f>財政指標!$L$1</f>
        <v>野木町</v>
      </c>
      <c r="M77" t="str">
        <f>財政指標!$L$1</f>
        <v>野木町</v>
      </c>
    </row>
    <row r="79" spans="6:13" x14ac:dyDescent="0.2">
      <c r="M79" s="37" t="str">
        <f>財政指標!$L$1</f>
        <v>野木町</v>
      </c>
    </row>
    <row r="81" spans="16:46" x14ac:dyDescent="0.2">
      <c r="P81">
        <f>'歳出（性質別）'!A3</f>
        <v>0</v>
      </c>
      <c r="Q81" t="str">
        <f>'歳出（性質別）'!B3</f>
        <v>８９（元）</v>
      </c>
      <c r="R81" t="str">
        <f>'歳出（性質別）'!D3</f>
        <v>９１（H3）</v>
      </c>
      <c r="S81" t="str">
        <f>'歳出（性質別）'!E3</f>
        <v>９２（H4）</v>
      </c>
      <c r="T81" t="str">
        <f>'歳出（性質別）'!F3</f>
        <v>９３（H5）</v>
      </c>
      <c r="U81" t="str">
        <f>'歳出（性質別）'!G3</f>
        <v>９４（H6）</v>
      </c>
      <c r="V81" t="str">
        <f>'歳出（性質別）'!H3</f>
        <v>９５（H7）</v>
      </c>
      <c r="W81" t="str">
        <f>'歳出（性質別）'!I3</f>
        <v>９６（H8）</v>
      </c>
      <c r="X81" t="str">
        <f>'歳出（性質別）'!J3</f>
        <v>９７(H9）</v>
      </c>
      <c r="Y81" t="str">
        <f>'歳出（性質別）'!K3</f>
        <v>９８(H10）</v>
      </c>
      <c r="Z81" t="str">
        <f>'歳出（性質別）'!L3</f>
        <v>９９(H11)</v>
      </c>
      <c r="AA81" t="str">
        <f>'歳出（性質別）'!M3</f>
        <v>００(H12)</v>
      </c>
      <c r="AB81" t="str">
        <f>'歳出（性質別）'!N3</f>
        <v>０１(H13)</v>
      </c>
      <c r="AC81" t="str">
        <f>'歳出（性質別）'!O3</f>
        <v>０２(H14)</v>
      </c>
      <c r="AD81" t="str">
        <f>'歳出（性質別）'!P3</f>
        <v>０３(H15)</v>
      </c>
      <c r="AE81" t="str">
        <f>'歳出（性質別）'!Q3</f>
        <v>０４(H16)</v>
      </c>
      <c r="AF81" t="str">
        <f>'歳出（性質別）'!R3</f>
        <v>０５(H17)</v>
      </c>
      <c r="AG81" t="str">
        <f>'歳出（性質別）'!S3</f>
        <v>０６(H18)</v>
      </c>
      <c r="AH81" t="str">
        <f>'歳出（性質別）'!T3</f>
        <v>０７(H19)</v>
      </c>
      <c r="AI81" t="str">
        <f>'歳出（性質別）'!U3</f>
        <v>０８(H20)</v>
      </c>
      <c r="AJ81" t="str">
        <f>'歳出（性質別）'!V3</f>
        <v>０９(H21)</v>
      </c>
      <c r="AK81" t="str">
        <f>'歳出（性質別）'!W3</f>
        <v>１０(H22)</v>
      </c>
      <c r="AL81" t="str">
        <f>'歳出（性質別）'!X3</f>
        <v>１１(H23)</v>
      </c>
      <c r="AM81" t="str">
        <f>'歳出（性質別）'!Y3</f>
        <v>１２(H24)</v>
      </c>
      <c r="AN81" t="str">
        <f>'歳出（性質別）'!Z3</f>
        <v>１３(H25)</v>
      </c>
      <c r="AO81" t="str">
        <f>'歳出（性質別）'!AA3</f>
        <v>１４(H26)</v>
      </c>
      <c r="AP81" t="str">
        <f>'歳出（性質別）'!AB3</f>
        <v>１５(H27)</v>
      </c>
      <c r="AQ81" t="str">
        <f>'歳出（性質別）'!AC3</f>
        <v>１６(H28)</v>
      </c>
      <c r="AR81" t="str">
        <f>'歳出（性質別）'!AD3</f>
        <v>１７(H29)</v>
      </c>
      <c r="AS81" t="str">
        <f>'歳出（性質別）'!AE3</f>
        <v>１８(H30)</v>
      </c>
      <c r="AT81" t="str">
        <f>'歳出（性質別）'!AF3</f>
        <v>１９(R1)</v>
      </c>
    </row>
    <row r="82" spans="16:46" x14ac:dyDescent="0.2">
      <c r="P82" t="s">
        <v>147</v>
      </c>
      <c r="Q82">
        <f>'歳出（性質別）'!B4</f>
        <v>0</v>
      </c>
      <c r="R82" s="45">
        <f>'歳出（性質別）'!D4</f>
        <v>1131806</v>
      </c>
      <c r="S82" s="45">
        <f>'歳出（性質別）'!E4</f>
        <v>1219168</v>
      </c>
      <c r="T82" s="45">
        <f>'歳出（性質別）'!F4</f>
        <v>1291752</v>
      </c>
      <c r="U82" s="45">
        <f>'歳出（性質別）'!G4</f>
        <v>1371803</v>
      </c>
      <c r="V82" s="45">
        <f>'歳出（性質別）'!H4</f>
        <v>1432953</v>
      </c>
      <c r="W82" s="45">
        <f>'歳出（性質別）'!I4</f>
        <v>1517571</v>
      </c>
      <c r="X82" s="45">
        <f>'歳出（性質別）'!J4</f>
        <v>1557024</v>
      </c>
      <c r="Y82" s="45">
        <f>'歳出（性質別）'!K4</f>
        <v>1589983</v>
      </c>
      <c r="Z82" s="45">
        <f>'歳出（性質別）'!L4</f>
        <v>1582101</v>
      </c>
      <c r="AA82" s="45">
        <f>'歳出（性質別）'!M4</f>
        <v>1584676</v>
      </c>
      <c r="AB82" s="45">
        <f>'歳出（性質別）'!N4</f>
        <v>1565916</v>
      </c>
      <c r="AC82" s="45">
        <f>'歳出（性質別）'!O4</f>
        <v>1519003</v>
      </c>
      <c r="AD82" s="45">
        <f>'歳出（性質別）'!P4</f>
        <v>1527449</v>
      </c>
      <c r="AE82" s="45">
        <f>'歳出（性質別）'!Q4</f>
        <v>1552180</v>
      </c>
      <c r="AF82" s="45">
        <f>'歳出（性質別）'!R4</f>
        <v>1545555</v>
      </c>
      <c r="AG82" s="45">
        <f>'歳出（性質別）'!S4</f>
        <v>1545247</v>
      </c>
      <c r="AH82" s="45">
        <f>'歳出（性質別）'!T4</f>
        <v>1596563</v>
      </c>
      <c r="AI82" s="45">
        <f>'歳出（性質別）'!U4</f>
        <v>1545937</v>
      </c>
      <c r="AJ82" s="45">
        <f>'歳出（性質別）'!V4</f>
        <v>1527732</v>
      </c>
      <c r="AK82" s="45">
        <f>'歳出（性質別）'!W4</f>
        <v>1603086</v>
      </c>
      <c r="AL82" s="45">
        <f>'歳出（性質別）'!X4</f>
        <v>1569639</v>
      </c>
      <c r="AM82" s="45">
        <f>'歳出（性質別）'!Y4</f>
        <v>1473662</v>
      </c>
      <c r="AN82" s="45">
        <f>'歳出（性質別）'!Z4</f>
        <v>1392688</v>
      </c>
      <c r="AO82" s="45">
        <f>'歳出（性質別）'!AA4</f>
        <v>1469687</v>
      </c>
      <c r="AP82" s="45">
        <f>'歳出（性質別）'!AB4</f>
        <v>1468032</v>
      </c>
      <c r="AQ82" s="45">
        <f>'歳出（性質別）'!AC4</f>
        <v>1480267</v>
      </c>
      <c r="AR82" s="45">
        <f>'歳出（性質別）'!AD4</f>
        <v>1479639</v>
      </c>
      <c r="AS82" s="45">
        <f>'歳出（性質別）'!AE4</f>
        <v>1484780</v>
      </c>
      <c r="AT82" s="45">
        <f>'歳出（性質別）'!AF4</f>
        <v>1521271</v>
      </c>
    </row>
    <row r="83" spans="16:46" x14ac:dyDescent="0.2">
      <c r="P83" t="s">
        <v>148</v>
      </c>
      <c r="Q83">
        <f>'歳出（性質別）'!B6</f>
        <v>0</v>
      </c>
      <c r="R83" s="45">
        <f>'歳出（性質別）'!D6</f>
        <v>52152</v>
      </c>
      <c r="S83" s="45">
        <f>'歳出（性質別）'!E6</f>
        <v>64273</v>
      </c>
      <c r="T83" s="45">
        <f>'歳出（性質別）'!F6</f>
        <v>122768</v>
      </c>
      <c r="U83" s="45">
        <f>'歳出（性質別）'!G6</f>
        <v>131895</v>
      </c>
      <c r="V83" s="45">
        <f>'歳出（性質別）'!H6</f>
        <v>140534</v>
      </c>
      <c r="W83" s="45">
        <f>'歳出（性質別）'!I6</f>
        <v>158614</v>
      </c>
      <c r="X83" s="45">
        <f>'歳出（性質別）'!J6</f>
        <v>251915</v>
      </c>
      <c r="Y83" s="45">
        <f>'歳出（性質別）'!K6</f>
        <v>111434</v>
      </c>
      <c r="Z83" s="45">
        <f>'歳出（性質別）'!L6</f>
        <v>118118</v>
      </c>
      <c r="AA83" s="45">
        <f>'歳出（性質別）'!M6</f>
        <v>130274</v>
      </c>
      <c r="AB83" s="45">
        <f>'歳出（性質別）'!N6</f>
        <v>160352</v>
      </c>
      <c r="AC83" s="45">
        <f>'歳出（性質別）'!O6</f>
        <v>179127</v>
      </c>
      <c r="AD83" s="45">
        <f>'歳出（性質別）'!P6</f>
        <v>333083</v>
      </c>
      <c r="AE83" s="45">
        <f>'歳出（性質別）'!Q6</f>
        <v>404012</v>
      </c>
      <c r="AF83" s="45">
        <f>'歳出（性質別）'!R6</f>
        <v>420993</v>
      </c>
      <c r="AG83" s="45">
        <f>'歳出（性質別）'!S6</f>
        <v>449293</v>
      </c>
      <c r="AH83" s="45">
        <f>'歳出（性質別）'!T6</f>
        <v>493707</v>
      </c>
      <c r="AI83" s="45">
        <f>'歳出（性質別）'!U6</f>
        <v>566273</v>
      </c>
      <c r="AJ83" s="45">
        <f>'歳出（性質別）'!V6</f>
        <v>633066</v>
      </c>
      <c r="AK83" s="45">
        <f>'歳出（性質別）'!W6</f>
        <v>938581</v>
      </c>
      <c r="AL83" s="45">
        <f>'歳出（性質別）'!X6</f>
        <v>1018851</v>
      </c>
      <c r="AM83" s="45">
        <f>'歳出（性質別）'!Y6</f>
        <v>1103668</v>
      </c>
      <c r="AN83" s="45">
        <f>'歳出（性質別）'!Z6</f>
        <v>1124210</v>
      </c>
      <c r="AO83" s="45">
        <f>'歳出（性質別）'!AA6</f>
        <v>1255088</v>
      </c>
      <c r="AP83" s="45">
        <f>'歳出（性質別）'!AB6</f>
        <v>1285536</v>
      </c>
      <c r="AQ83" s="45">
        <f>'歳出（性質別）'!AC6</f>
        <v>1400969</v>
      </c>
      <c r="AR83" s="45">
        <f>'歳出（性質別）'!AD6</f>
        <v>1444834</v>
      </c>
      <c r="AS83" s="45">
        <f>'歳出（性質別）'!AE6</f>
        <v>1503622</v>
      </c>
      <c r="AT83" s="45">
        <f>'歳出（性質別）'!AF6</f>
        <v>1613356</v>
      </c>
    </row>
    <row r="84" spans="16:46" x14ac:dyDescent="0.2">
      <c r="P84" t="s">
        <v>149</v>
      </c>
      <c r="Q84">
        <f>'歳出（性質別）'!B7</f>
        <v>0</v>
      </c>
      <c r="R84" s="45">
        <f>'歳出（性質別）'!D7</f>
        <v>284970</v>
      </c>
      <c r="S84" s="45">
        <f>'歳出（性質別）'!E7</f>
        <v>297668</v>
      </c>
      <c r="T84" s="45">
        <f>'歳出（性質別）'!F7</f>
        <v>318106</v>
      </c>
      <c r="U84" s="45">
        <f>'歳出（性質別）'!G7</f>
        <v>374337</v>
      </c>
      <c r="V84" s="45">
        <f>'歳出（性質別）'!H7</f>
        <v>607235</v>
      </c>
      <c r="W84" s="45">
        <f>'歳出（性質別）'!I7</f>
        <v>853640</v>
      </c>
      <c r="X84" s="45">
        <f>'歳出（性質別）'!J7</f>
        <v>852978</v>
      </c>
      <c r="Y84" s="45">
        <f>'歳出（性質別）'!K7</f>
        <v>887462</v>
      </c>
      <c r="Z84" s="45">
        <f>'歳出（性質別）'!L7</f>
        <v>875790</v>
      </c>
      <c r="AA84" s="45">
        <f>'歳出（性質別）'!M7</f>
        <v>817116</v>
      </c>
      <c r="AB84" s="45">
        <f>'歳出（性質別）'!N7</f>
        <v>824418</v>
      </c>
      <c r="AC84" s="45">
        <f>'歳出（性質別）'!O7</f>
        <v>837020</v>
      </c>
      <c r="AD84" s="45">
        <f>'歳出（性質別）'!P7</f>
        <v>847233</v>
      </c>
      <c r="AE84" s="45">
        <f>'歳出（性質別）'!Q7</f>
        <v>1133021</v>
      </c>
      <c r="AF84" s="45">
        <f>'歳出（性質別）'!R7</f>
        <v>344450</v>
      </c>
      <c r="AG84" s="45">
        <f>'歳出（性質別）'!S7</f>
        <v>372783</v>
      </c>
      <c r="AH84" s="45">
        <f>'歳出（性質別）'!T7</f>
        <v>389539</v>
      </c>
      <c r="AI84" s="45">
        <f>'歳出（性質別）'!U7</f>
        <v>394844</v>
      </c>
      <c r="AJ84" s="45">
        <f>'歳出（性質別）'!V7</f>
        <v>389390</v>
      </c>
      <c r="AK84" s="45">
        <f>'歳出（性質別）'!W7</f>
        <v>390285</v>
      </c>
      <c r="AL84" s="45">
        <f>'歳出（性質別）'!X7</f>
        <v>411462</v>
      </c>
      <c r="AM84" s="45">
        <f>'歳出（性質別）'!Y7</f>
        <v>425429</v>
      </c>
      <c r="AN84" s="45">
        <f>'歳出（性質別）'!Z7</f>
        <v>480747</v>
      </c>
      <c r="AO84" s="45">
        <f>'歳出（性質別）'!AA7</f>
        <v>426462</v>
      </c>
      <c r="AP84" s="45">
        <f>'歳出（性質別）'!AB7</f>
        <v>488068</v>
      </c>
      <c r="AQ84" s="45">
        <f>'歳出（性質別）'!AC7</f>
        <v>495537</v>
      </c>
      <c r="AR84" s="45">
        <f>'歳出（性質別）'!AD7</f>
        <v>561013</v>
      </c>
      <c r="AS84" s="45">
        <f>'歳出（性質別）'!AE7</f>
        <v>604712</v>
      </c>
      <c r="AT84" s="45">
        <f>'歳出（性質別）'!AF7</f>
        <v>604920</v>
      </c>
    </row>
    <row r="85" spans="16:46" x14ac:dyDescent="0.2">
      <c r="P85" t="s">
        <v>150</v>
      </c>
      <c r="Q85">
        <f>'歳出（性質別）'!B10</f>
        <v>0</v>
      </c>
      <c r="R85" s="45">
        <f>'歳出（性質別）'!D10</f>
        <v>652057</v>
      </c>
      <c r="S85" s="45">
        <f>'歳出（性質別）'!E10</f>
        <v>664229</v>
      </c>
      <c r="T85" s="45">
        <f>'歳出（性質別）'!F10</f>
        <v>710210</v>
      </c>
      <c r="U85" s="45">
        <f>'歳出（性質別）'!G10</f>
        <v>764831</v>
      </c>
      <c r="V85" s="45">
        <f>'歳出（性質別）'!H10</f>
        <v>822097</v>
      </c>
      <c r="W85" s="45">
        <f>'歳出（性質別）'!I10</f>
        <v>893943</v>
      </c>
      <c r="X85" s="45">
        <f>'歳出（性質別）'!J10</f>
        <v>817590</v>
      </c>
      <c r="Y85" s="45">
        <f>'歳出（性質別）'!K10</f>
        <v>945785</v>
      </c>
      <c r="Z85" s="45">
        <f>'歳出（性質別）'!L10</f>
        <v>1016197</v>
      </c>
      <c r="AA85" s="45">
        <f>'歳出（性質別）'!M10</f>
        <v>818232</v>
      </c>
      <c r="AB85" s="45">
        <f>'歳出（性質別）'!N10</f>
        <v>840668</v>
      </c>
      <c r="AC85" s="45">
        <f>'歳出（性質別）'!O10</f>
        <v>878284</v>
      </c>
      <c r="AD85" s="45">
        <f>'歳出（性質別）'!P10</f>
        <v>861852</v>
      </c>
      <c r="AE85" s="45">
        <f>'歳出（性質別）'!Q10</f>
        <v>1054170</v>
      </c>
      <c r="AF85" s="45">
        <f>'歳出（性質別）'!R10</f>
        <v>1132426</v>
      </c>
      <c r="AG85" s="45">
        <f>'歳出（性質別）'!S10</f>
        <v>1093992</v>
      </c>
      <c r="AH85" s="45">
        <f>'歳出（性質別）'!T10</f>
        <v>1080786</v>
      </c>
      <c r="AI85" s="45">
        <f>'歳出（性質別）'!U10</f>
        <v>1055396</v>
      </c>
      <c r="AJ85" s="45">
        <f>'歳出（性質別）'!V10</f>
        <v>1059650</v>
      </c>
      <c r="AK85" s="45">
        <f>'歳出（性質別）'!W10</f>
        <v>1075232</v>
      </c>
      <c r="AL85" s="45">
        <f>'歳出（性質別）'!X10</f>
        <v>1171967</v>
      </c>
      <c r="AM85" s="45">
        <f>'歳出（性質別）'!Y10</f>
        <v>1163965</v>
      </c>
      <c r="AN85" s="45">
        <f>'歳出（性質別）'!Z10</f>
        <v>1114186</v>
      </c>
      <c r="AO85" s="45">
        <f>'歳出（性質別）'!AA10</f>
        <v>1234494</v>
      </c>
      <c r="AP85" s="45">
        <f>'歳出（性質別）'!AB10</f>
        <v>1290012</v>
      </c>
      <c r="AQ85" s="45">
        <f>'歳出（性質別）'!AC10</f>
        <v>1352882</v>
      </c>
      <c r="AR85" s="45">
        <f>'歳出（性質別）'!AD10</f>
        <v>1360206</v>
      </c>
      <c r="AS85" s="45">
        <f>'歳出（性質別）'!AE10</f>
        <v>1352147</v>
      </c>
      <c r="AT85" s="45">
        <f>'歳出（性質別）'!AF10</f>
        <v>1319612</v>
      </c>
    </row>
    <row r="86" spans="16:46" x14ac:dyDescent="0.2">
      <c r="P86" t="s">
        <v>151</v>
      </c>
      <c r="Q86">
        <f>'歳出（性質別）'!B11</f>
        <v>0</v>
      </c>
      <c r="R86" s="45">
        <f>'歳出（性質別）'!D11</f>
        <v>27672</v>
      </c>
      <c r="S86" s="45">
        <f>'歳出（性質別）'!E11</f>
        <v>55988</v>
      </c>
      <c r="T86" s="45">
        <f>'歳出（性質別）'!F11</f>
        <v>44734</v>
      </c>
      <c r="U86" s="45">
        <f>'歳出（性質別）'!G11</f>
        <v>55687</v>
      </c>
      <c r="V86" s="45">
        <f>'歳出（性質別）'!H11</f>
        <v>66587</v>
      </c>
      <c r="W86" s="45">
        <f>'歳出（性質別）'!I11</f>
        <v>57357</v>
      </c>
      <c r="X86" s="45">
        <f>'歳出（性質別）'!J11</f>
        <v>102226</v>
      </c>
      <c r="Y86" s="45">
        <f>'歳出（性質別）'!K11</f>
        <v>103813</v>
      </c>
      <c r="Z86" s="45">
        <f>'歳出（性質別）'!L11</f>
        <v>136422</v>
      </c>
      <c r="AA86" s="45">
        <f>'歳出（性質別）'!M11</f>
        <v>104347</v>
      </c>
      <c r="AB86" s="45">
        <f>'歳出（性質別）'!N11</f>
        <v>84753</v>
      </c>
      <c r="AC86" s="45">
        <f>'歳出（性質別）'!O11</f>
        <v>64660</v>
      </c>
      <c r="AD86" s="45">
        <f>'歳出（性質別）'!P11</f>
        <v>74186</v>
      </c>
      <c r="AE86" s="45">
        <f>'歳出（性質別）'!Q11</f>
        <v>66089</v>
      </c>
      <c r="AF86" s="45">
        <f>'歳出（性質別）'!R11</f>
        <v>63280</v>
      </c>
      <c r="AG86" s="45">
        <f>'歳出（性質別）'!S11</f>
        <v>51200</v>
      </c>
      <c r="AH86" s="45">
        <f>'歳出（性質別）'!T11</f>
        <v>43332</v>
      </c>
      <c r="AI86" s="45">
        <f>'歳出（性質別）'!U11</f>
        <v>49303</v>
      </c>
      <c r="AJ86" s="45">
        <f>'歳出（性質別）'!V11</f>
        <v>46999</v>
      </c>
      <c r="AK86" s="45">
        <f>'歳出（性質別）'!W11</f>
        <v>51521</v>
      </c>
      <c r="AL86" s="45">
        <f>'歳出（性質別）'!X11</f>
        <v>56903</v>
      </c>
      <c r="AM86" s="45">
        <f>'歳出（性質別）'!Y11</f>
        <v>61079</v>
      </c>
      <c r="AN86" s="45">
        <f>'歳出（性質別）'!Z11</f>
        <v>55613</v>
      </c>
      <c r="AO86" s="45">
        <f>'歳出（性質別）'!AA11</f>
        <v>49511</v>
      </c>
      <c r="AP86" s="45">
        <f>'歳出（性質別）'!AB11</f>
        <v>51956</v>
      </c>
      <c r="AQ86" s="45">
        <f>'歳出（性質別）'!AC11</f>
        <v>57645</v>
      </c>
      <c r="AR86" s="45">
        <f>'歳出（性質別）'!AD11</f>
        <v>70199</v>
      </c>
      <c r="AS86" s="45">
        <f>'歳出（性質別）'!AE11</f>
        <v>78526</v>
      </c>
      <c r="AT86" s="45">
        <f>'歳出（性質別）'!AF11</f>
        <v>59758</v>
      </c>
    </row>
    <row r="87" spans="16:46" x14ac:dyDescent="0.2">
      <c r="P87" t="s">
        <v>152</v>
      </c>
      <c r="Q87">
        <f>'歳出（性質別）'!B16</f>
        <v>0</v>
      </c>
      <c r="R87" s="45">
        <f>'歳出（性質別）'!D16</f>
        <v>26750</v>
      </c>
      <c r="S87" s="45">
        <f>'歳出（性質別）'!E16</f>
        <v>17490</v>
      </c>
      <c r="T87" s="45">
        <f>'歳出（性質別）'!F16</f>
        <v>18437</v>
      </c>
      <c r="U87" s="45">
        <f>'歳出（性質別）'!G16</f>
        <v>50681</v>
      </c>
      <c r="V87" s="45">
        <f>'歳出（性質別）'!H16</f>
        <v>25871</v>
      </c>
      <c r="W87" s="45">
        <f>'歳出（性質別）'!I16</f>
        <v>24651</v>
      </c>
      <c r="X87" s="45">
        <f>'歳出（性質別）'!J16</f>
        <v>42931</v>
      </c>
      <c r="Y87" s="45">
        <f>'歳出（性質別）'!K16</f>
        <v>40220</v>
      </c>
      <c r="Z87" s="45">
        <f>'歳出（性質別）'!L16</f>
        <v>40256</v>
      </c>
      <c r="AA87" s="45">
        <f>'歳出（性質別）'!M16</f>
        <v>44698</v>
      </c>
      <c r="AB87" s="45">
        <f>'歳出（性質別）'!N16</f>
        <v>24118</v>
      </c>
      <c r="AC87" s="45">
        <f>'歳出（性質別）'!O16</f>
        <v>120932</v>
      </c>
      <c r="AD87" s="45">
        <f>'歳出（性質別）'!P16</f>
        <v>13162</v>
      </c>
      <c r="AE87" s="45">
        <f>'歳出（性質別）'!Q16</f>
        <v>7132</v>
      </c>
      <c r="AF87" s="45">
        <f>'歳出（性質別）'!R16</f>
        <v>4322</v>
      </c>
      <c r="AG87" s="45">
        <f>'歳出（性質別）'!S16</f>
        <v>2180</v>
      </c>
      <c r="AH87" s="45">
        <f>'歳出（性質別）'!T16</f>
        <v>2280</v>
      </c>
      <c r="AI87" s="45">
        <f>'歳出（性質別）'!U16</f>
        <v>5710</v>
      </c>
      <c r="AJ87" s="45">
        <f>'歳出（性質別）'!V16</f>
        <v>4690</v>
      </c>
      <c r="AK87" s="45">
        <f>'歳出（性質別）'!W16</f>
        <v>8510</v>
      </c>
      <c r="AL87" s="45">
        <f>'歳出（性質別）'!X16</f>
        <v>6670</v>
      </c>
      <c r="AM87" s="45">
        <f>'歳出（性質別）'!Y16</f>
        <v>5920</v>
      </c>
      <c r="AN87" s="45">
        <f>'歳出（性質別）'!Z16</f>
        <v>5150</v>
      </c>
      <c r="AO87" s="45">
        <f>'歳出（性質別）'!AA16</f>
        <v>6120</v>
      </c>
      <c r="AP87" s="45">
        <f>'歳出（性質別）'!AB16</f>
        <v>6410</v>
      </c>
      <c r="AQ87" s="45">
        <f>'歳出（性質別）'!AC16</f>
        <v>6590</v>
      </c>
      <c r="AR87" s="45">
        <f>'歳出（性質別）'!AD16</f>
        <v>11040</v>
      </c>
      <c r="AS87" s="45">
        <f>'歳出（性質別）'!AE16</f>
        <v>11185</v>
      </c>
      <c r="AT87" s="45">
        <f>'歳出（性質別）'!AF16</f>
        <v>11235</v>
      </c>
    </row>
    <row r="88" spans="16:46" x14ac:dyDescent="0.2">
      <c r="P88" t="s">
        <v>154</v>
      </c>
      <c r="Q88">
        <f>'歳出（性質別）'!B18</f>
        <v>0</v>
      </c>
      <c r="R88" s="45">
        <f>'歳出（性質別）'!D18</f>
        <v>2517090</v>
      </c>
      <c r="S88" s="45">
        <f>'歳出（性質別）'!E18</f>
        <v>1891001</v>
      </c>
      <c r="T88" s="45">
        <f>'歳出（性質別）'!F18</f>
        <v>3220533</v>
      </c>
      <c r="U88" s="45">
        <f>'歳出（性質別）'!G18</f>
        <v>5302648</v>
      </c>
      <c r="V88" s="45">
        <f>'歳出（性質別）'!H18</f>
        <v>1324404</v>
      </c>
      <c r="W88" s="45">
        <f>'歳出（性質別）'!I18</f>
        <v>1626120</v>
      </c>
      <c r="X88" s="45">
        <f>'歳出（性質別）'!J18</f>
        <v>1899079</v>
      </c>
      <c r="Y88" s="45">
        <f>'歳出（性質別）'!K18</f>
        <v>2363086</v>
      </c>
      <c r="Z88" s="45">
        <f>'歳出（性質別）'!L18</f>
        <v>1057734</v>
      </c>
      <c r="AA88" s="45">
        <f>'歳出（性質別）'!M18</f>
        <v>737548</v>
      </c>
      <c r="AB88" s="45">
        <f>'歳出（性質別）'!N18</f>
        <v>1012050</v>
      </c>
      <c r="AC88" s="45">
        <f>'歳出（性質別）'!O18</f>
        <v>816130</v>
      </c>
      <c r="AD88" s="45">
        <f>'歳出（性質別）'!P18</f>
        <v>677424</v>
      </c>
      <c r="AE88" s="45">
        <f>'歳出（性質別）'!Q18</f>
        <v>1055952</v>
      </c>
      <c r="AF88" s="45">
        <f>'歳出（性質別）'!R18</f>
        <v>1231113</v>
      </c>
      <c r="AG88" s="45">
        <f>'歳出（性質別）'!S18</f>
        <v>1761515</v>
      </c>
      <c r="AH88" s="45">
        <f>'歳出（性質別）'!T18</f>
        <v>547211</v>
      </c>
      <c r="AI88" s="45">
        <f>'歳出（性質別）'!U18</f>
        <v>423934</v>
      </c>
      <c r="AJ88" s="45">
        <f>'歳出（性質別）'!V18</f>
        <v>846594</v>
      </c>
      <c r="AK88" s="45">
        <f>'歳出（性質別）'!W18</f>
        <v>672241</v>
      </c>
      <c r="AL88" s="45">
        <f>'歳出（性質別）'!X18</f>
        <v>491617</v>
      </c>
      <c r="AM88" s="45">
        <f>'歳出（性質別）'!Y18</f>
        <v>829331</v>
      </c>
      <c r="AN88" s="45">
        <f>'歳出（性質別）'!Z18</f>
        <v>928323</v>
      </c>
      <c r="AO88" s="45">
        <f>'歳出（性質別）'!AA18</f>
        <v>1123031</v>
      </c>
      <c r="AP88" s="45">
        <f>'歳出（性質別）'!AB18</f>
        <v>1792967</v>
      </c>
      <c r="AQ88" s="45">
        <f>'歳出（性質別）'!AC18</f>
        <v>987842</v>
      </c>
      <c r="AR88" s="45">
        <f>'歳出（性質別）'!AD18</f>
        <v>1070432</v>
      </c>
      <c r="AS88" s="45">
        <f>'歳出（性質別）'!AE18</f>
        <v>480335</v>
      </c>
      <c r="AT88" s="45">
        <f>'歳出（性質別）'!AF18</f>
        <v>1009083</v>
      </c>
    </row>
    <row r="89" spans="16:46" x14ac:dyDescent="0.2">
      <c r="P89" t="s">
        <v>153</v>
      </c>
      <c r="Q89">
        <f>'歳出（性質別）'!B23</f>
        <v>0</v>
      </c>
      <c r="R89" s="45">
        <f>'歳出（性質別）'!D23</f>
        <v>6153770</v>
      </c>
      <c r="S89" s="45">
        <f>'歳出（性質別）'!E23</f>
        <v>6167241</v>
      </c>
      <c r="T89" s="45">
        <f>'歳出（性質別）'!F23</f>
        <v>7374840</v>
      </c>
      <c r="U89" s="45">
        <f>'歳出（性質別）'!G23</f>
        <v>9468262</v>
      </c>
      <c r="V89" s="45">
        <f>'歳出（性質別）'!H23</f>
        <v>6052889</v>
      </c>
      <c r="W89" s="45">
        <f>'歳出（性質別）'!I23</f>
        <v>6795684</v>
      </c>
      <c r="X89" s="45">
        <f>'歳出（性質別）'!J23</f>
        <v>7091049</v>
      </c>
      <c r="Y89" s="45">
        <f>'歳出（性質別）'!K23</f>
        <v>7564347</v>
      </c>
      <c r="Z89" s="45">
        <f>'歳出（性質別）'!L23</f>
        <v>6736469</v>
      </c>
      <c r="AA89" s="45">
        <f>'歳出（性質別）'!M23</f>
        <v>5972420</v>
      </c>
      <c r="AB89" s="45">
        <f>'歳出（性質別）'!N23</f>
        <v>6244869</v>
      </c>
      <c r="AC89" s="45">
        <f>'歳出（性質別）'!O23</f>
        <v>6134293</v>
      </c>
      <c r="AD89" s="45">
        <f>'歳出（性質別）'!P23</f>
        <v>6381803</v>
      </c>
      <c r="AE89" s="45">
        <f>'歳出（性質別）'!Q23</f>
        <v>6937013</v>
      </c>
      <c r="AF89" s="45">
        <f>'歳出（性質別）'!R23</f>
        <v>6511054</v>
      </c>
      <c r="AG89" s="45">
        <f>'歳出（性質別）'!S23</f>
        <v>7247121</v>
      </c>
      <c r="AH89" s="45">
        <f>'歳出（性質別）'!T23</f>
        <v>5946792</v>
      </c>
      <c r="AI89" s="45">
        <f>'歳出（性質別）'!U23</f>
        <v>5792900</v>
      </c>
      <c r="AJ89" s="45">
        <f>'歳出（性質別）'!V23</f>
        <v>6746163</v>
      </c>
      <c r="AK89" s="45">
        <f>'歳出（性質別）'!W23</f>
        <v>6734847</v>
      </c>
      <c r="AL89" s="45">
        <f>'歳出（性質別）'!X23</f>
        <v>6453988</v>
      </c>
      <c r="AM89" s="45">
        <f>'歳出（性質別）'!Y23</f>
        <v>6731068</v>
      </c>
      <c r="AN89" s="45">
        <f>'歳出（性質別）'!Z23</f>
        <v>7128414</v>
      </c>
      <c r="AO89" s="45">
        <f>'歳出（性質別）'!AA23</f>
        <v>7319939</v>
      </c>
      <c r="AP89" s="45">
        <f>'歳出（性質別）'!AB23</f>
        <v>8863552</v>
      </c>
      <c r="AQ89" s="45">
        <f>'歳出（性質別）'!AC23</f>
        <v>7840422</v>
      </c>
      <c r="AR89" s="45">
        <f>'歳出（性質別）'!AD23</f>
        <v>8155058</v>
      </c>
      <c r="AS89" s="45">
        <f>'歳出（性質別）'!AE23</f>
        <v>7590749</v>
      </c>
      <c r="AT89" s="45">
        <f>'歳出（性質別）'!AF23</f>
        <v>8191052</v>
      </c>
    </row>
    <row r="118" spans="13:46" x14ac:dyDescent="0.2">
      <c r="M118" t="s">
        <v>217</v>
      </c>
    </row>
    <row r="120" spans="13:46" x14ac:dyDescent="0.2">
      <c r="P120">
        <f>'歳出（目的別）'!A3</f>
        <v>0</v>
      </c>
      <c r="Q120" t="str">
        <f>'歳出（目的別）'!B3</f>
        <v>８９（元）</v>
      </c>
      <c r="R120" t="str">
        <f>'歳出（目的別）'!D3</f>
        <v>９１（H3）</v>
      </c>
      <c r="S120" t="str">
        <f>'歳出（目的別）'!E3</f>
        <v>９２（H4）</v>
      </c>
      <c r="T120" t="str">
        <f>'歳出（目的別）'!F3</f>
        <v>９３（H5）</v>
      </c>
      <c r="U120" t="str">
        <f>'歳出（目的別）'!G3</f>
        <v>９４（H6）</v>
      </c>
      <c r="V120" t="str">
        <f>'歳出（目的別）'!H3</f>
        <v>９５（H7）</v>
      </c>
      <c r="W120" t="str">
        <f>'歳出（目的別）'!I3</f>
        <v>９６（H8）</v>
      </c>
      <c r="X120" t="str">
        <f>'歳出（目的別）'!J3</f>
        <v>９７(H9）</v>
      </c>
      <c r="Y120" t="str">
        <f>'歳出（目的別）'!K3</f>
        <v>９８(H10）</v>
      </c>
      <c r="Z120" t="str">
        <f>'歳出（目的別）'!L3</f>
        <v>９９(H11)</v>
      </c>
      <c r="AA120" t="str">
        <f>'歳出（目的別）'!M3</f>
        <v>００(H12)</v>
      </c>
      <c r="AB120" t="str">
        <f>'歳出（目的別）'!N3</f>
        <v>０１(H13)</v>
      </c>
      <c r="AC120" t="str">
        <f>'歳出（目的別）'!O3</f>
        <v>０２(H14)</v>
      </c>
      <c r="AD120" t="str">
        <f>'歳出（目的別）'!P3</f>
        <v>０３(H15)</v>
      </c>
      <c r="AE120" t="str">
        <f>'歳出（目的別）'!Q3</f>
        <v>０４(H16)</v>
      </c>
      <c r="AF120" t="str">
        <f>'歳出（目的別）'!R3</f>
        <v>０５(H17)</v>
      </c>
      <c r="AG120" t="str">
        <f>'歳出（目的別）'!S3</f>
        <v>０６(H18)</v>
      </c>
      <c r="AH120" t="str">
        <f>'歳出（目的別）'!T3</f>
        <v>０７(H19)</v>
      </c>
      <c r="AI120" t="str">
        <f>'歳出（目的別）'!U3</f>
        <v>０８(H20)</v>
      </c>
      <c r="AJ120" t="str">
        <f>'歳出（目的別）'!V3</f>
        <v>０９(H21)</v>
      </c>
      <c r="AK120" t="str">
        <f>'歳出（目的別）'!W3</f>
        <v>１０(H22)</v>
      </c>
      <c r="AL120" t="str">
        <f>'歳出（目的別）'!X3</f>
        <v>１１(H23)</v>
      </c>
      <c r="AM120" t="str">
        <f>'歳出（目的別）'!Y3</f>
        <v>１２(H24)</v>
      </c>
      <c r="AN120" t="str">
        <f>'歳出（目的別）'!Z3</f>
        <v>１３(H25)</v>
      </c>
      <c r="AO120" t="str">
        <f>'歳出（目的別）'!AA3</f>
        <v>１４(H26)</v>
      </c>
      <c r="AP120" t="str">
        <f>'歳出（目的別）'!AB3</f>
        <v>１５(H27)</v>
      </c>
      <c r="AQ120" t="str">
        <f>'歳出（目的別）'!AC3</f>
        <v>１６(H28)</v>
      </c>
      <c r="AR120" t="str">
        <f>'歳出（目的別）'!AD3</f>
        <v>１７(H29)</v>
      </c>
      <c r="AS120" t="str">
        <f>'歳出（目的別）'!AE3</f>
        <v>１８(H30)</v>
      </c>
      <c r="AT120" t="str">
        <f>'歳出（目的別）'!AF3</f>
        <v>１９(R1)</v>
      </c>
    </row>
    <row r="121" spans="13:46" x14ac:dyDescent="0.2">
      <c r="P121" t="s">
        <v>155</v>
      </c>
      <c r="Q121">
        <f>'歳出（目的別）'!B5</f>
        <v>0</v>
      </c>
      <c r="R121" s="45">
        <f>'歳出（目的別）'!D5</f>
        <v>1529394</v>
      </c>
      <c r="S121" s="45">
        <f>'歳出（目的別）'!E5</f>
        <v>1699887</v>
      </c>
      <c r="T121" s="45">
        <f>'歳出（目的別）'!F5</f>
        <v>1161896</v>
      </c>
      <c r="U121" s="45">
        <f>'歳出（目的別）'!G5</f>
        <v>1792889</v>
      </c>
      <c r="V121" s="45">
        <f>'歳出（目的別）'!H5</f>
        <v>1109129</v>
      </c>
      <c r="W121" s="45">
        <f>'歳出（目的別）'!I5</f>
        <v>1165608</v>
      </c>
      <c r="X121" s="45">
        <f>'歳出（目的別）'!J5</f>
        <v>1013772</v>
      </c>
      <c r="Y121" s="45">
        <f>'歳出（目的別）'!K5</f>
        <v>1006369</v>
      </c>
      <c r="Z121" s="45">
        <f>'歳出（目的別）'!L5</f>
        <v>1200803</v>
      </c>
      <c r="AA121" s="45">
        <f>'歳出（目的別）'!M5</f>
        <v>1108371</v>
      </c>
      <c r="AB121" s="45">
        <f>'歳出（目的別）'!N5</f>
        <v>1050839</v>
      </c>
      <c r="AC121" s="45">
        <f>'歳出（目的別）'!O5</f>
        <v>1089730</v>
      </c>
      <c r="AD121" s="45">
        <f>'歳出（目的別）'!P5</f>
        <v>1171921</v>
      </c>
      <c r="AE121" s="45">
        <f>'歳出（目的別）'!Q5</f>
        <v>1239120</v>
      </c>
      <c r="AF121" s="45">
        <f>'歳出（目的別）'!R5</f>
        <v>1171152</v>
      </c>
      <c r="AG121" s="45">
        <f>'歳出（目的別）'!S5</f>
        <v>1089016</v>
      </c>
      <c r="AH121" s="45">
        <f>'歳出（目的別）'!T5</f>
        <v>999113</v>
      </c>
      <c r="AI121" s="45">
        <f>'歳出（目的別）'!U5</f>
        <v>1000481</v>
      </c>
      <c r="AJ121" s="45">
        <f>'歳出（目的別）'!V5</f>
        <v>1384728</v>
      </c>
      <c r="AK121" s="45">
        <f>'歳出（目的別）'!W5</f>
        <v>1168508</v>
      </c>
      <c r="AL121" s="45">
        <f>'歳出（目的別）'!X5</f>
        <v>1082189</v>
      </c>
      <c r="AM121" s="45">
        <f>'歳出（目的別）'!Y5</f>
        <v>1030422</v>
      </c>
      <c r="AN121" s="45">
        <f>'歳出（目的別）'!Z5</f>
        <v>1175231</v>
      </c>
      <c r="AO121" s="45">
        <f>'歳出（目的別）'!AA5</f>
        <v>1123254</v>
      </c>
      <c r="AP121" s="45">
        <f>'歳出（目的別）'!AB5</f>
        <v>1493584</v>
      </c>
      <c r="AQ121" s="45">
        <f>'歳出（目的別）'!AC5</f>
        <v>1046382</v>
      </c>
      <c r="AR121" s="45">
        <f>'歳出（目的別）'!AD5</f>
        <v>1052146</v>
      </c>
      <c r="AS121" s="45">
        <f>'歳出（目的別）'!AE5</f>
        <v>966658</v>
      </c>
      <c r="AT121" s="45">
        <f>'歳出（目的別）'!AF5</f>
        <v>952694</v>
      </c>
    </row>
    <row r="122" spans="13:46" x14ac:dyDescent="0.2">
      <c r="P122" t="s">
        <v>156</v>
      </c>
      <c r="Q122">
        <f>'歳出（目的別）'!B6</f>
        <v>0</v>
      </c>
      <c r="R122" s="45">
        <f>'歳出（目的別）'!D6</f>
        <v>434315</v>
      </c>
      <c r="S122" s="45">
        <f>'歳出（目的別）'!E6</f>
        <v>426415</v>
      </c>
      <c r="T122" s="45">
        <f>'歳出（目的別）'!F6</f>
        <v>622410</v>
      </c>
      <c r="U122" s="45">
        <f>'歳出（目的別）'!G6</f>
        <v>561230</v>
      </c>
      <c r="V122" s="45">
        <f>'歳出（目的別）'!H6</f>
        <v>587207</v>
      </c>
      <c r="W122" s="45">
        <f>'歳出（目的別）'!I6</f>
        <v>932673</v>
      </c>
      <c r="X122" s="45">
        <f>'歳出（目的別）'!J6</f>
        <v>801289</v>
      </c>
      <c r="Y122" s="45">
        <f>'歳出（目的別）'!K6</f>
        <v>824781</v>
      </c>
      <c r="Z122" s="45">
        <f>'歳出（目的別）'!L6</f>
        <v>1163380</v>
      </c>
      <c r="AA122" s="45">
        <f>'歳出（目的別）'!M6</f>
        <v>766456</v>
      </c>
      <c r="AB122" s="45">
        <f>'歳出（目的別）'!N6</f>
        <v>928159</v>
      </c>
      <c r="AC122" s="45">
        <f>'歳出（目的別）'!O6</f>
        <v>1106093</v>
      </c>
      <c r="AD122" s="45">
        <f>'歳出（目的別）'!P6</f>
        <v>1083399</v>
      </c>
      <c r="AE122" s="45">
        <f>'歳出（目的別）'!Q6</f>
        <v>1177225</v>
      </c>
      <c r="AF122" s="45">
        <f>'歳出（目的別）'!R6</f>
        <v>1240111</v>
      </c>
      <c r="AG122" s="45">
        <f>'歳出（目的別）'!S6</f>
        <v>1521292</v>
      </c>
      <c r="AH122" s="45">
        <f>'歳出（目的別）'!T6</f>
        <v>1530977</v>
      </c>
      <c r="AI122" s="45">
        <f>'歳出（目的別）'!U6</f>
        <v>1511994</v>
      </c>
      <c r="AJ122" s="45">
        <f>'歳出（目的別）'!V6</f>
        <v>1707343</v>
      </c>
      <c r="AK122" s="45">
        <f>'歳出（目的別）'!W6</f>
        <v>1931229</v>
      </c>
      <c r="AL122" s="45">
        <f>'歳出（目的別）'!X6</f>
        <v>1982890</v>
      </c>
      <c r="AM122" s="45">
        <f>'歳出（目的別）'!Y6</f>
        <v>1984076</v>
      </c>
      <c r="AN122" s="45">
        <f>'歳出（目的別）'!Z6</f>
        <v>2036684</v>
      </c>
      <c r="AO122" s="45">
        <f>'歳出（目的別）'!AA6</f>
        <v>2243915</v>
      </c>
      <c r="AP122" s="45">
        <f>'歳出（目的別）'!AB6</f>
        <v>2672680</v>
      </c>
      <c r="AQ122" s="45">
        <f>'歳出（目的別）'!AC6</f>
        <v>2538423</v>
      </c>
      <c r="AR122" s="45">
        <f>'歳出（目的別）'!AD6</f>
        <v>2732530</v>
      </c>
      <c r="AS122" s="45">
        <f>'歳出（目的別）'!AE6</f>
        <v>2711332</v>
      </c>
      <c r="AT122" s="45">
        <f>'歳出（目的別）'!AF6</f>
        <v>2838511</v>
      </c>
    </row>
    <row r="123" spans="13:46" x14ac:dyDescent="0.2">
      <c r="P123" t="s">
        <v>157</v>
      </c>
      <c r="Q123">
        <f>'歳出（目的別）'!B7</f>
        <v>0</v>
      </c>
      <c r="R123" s="45">
        <f>'歳出（目的別）'!D7</f>
        <v>633855</v>
      </c>
      <c r="S123" s="45">
        <f>'歳出（目的別）'!E7</f>
        <v>661070</v>
      </c>
      <c r="T123" s="45">
        <f>'歳出（目的別）'!F7</f>
        <v>1170085</v>
      </c>
      <c r="U123" s="45">
        <f>'歳出（目的別）'!G7</f>
        <v>893548</v>
      </c>
      <c r="V123" s="45">
        <f>'歳出（目的別）'!H7</f>
        <v>884796</v>
      </c>
      <c r="W123" s="45">
        <f>'歳出（目的別）'!I7</f>
        <v>747110</v>
      </c>
      <c r="X123" s="45">
        <f>'歳出（目的別）'!J7</f>
        <v>663221</v>
      </c>
      <c r="Y123" s="45">
        <f>'歳出（目的別）'!K7</f>
        <v>668231</v>
      </c>
      <c r="Z123" s="45">
        <f>'歳出（目的別）'!L7</f>
        <v>691351</v>
      </c>
      <c r="AA123" s="45">
        <f>'歳出（目的別）'!M7</f>
        <v>693489</v>
      </c>
      <c r="AB123" s="45">
        <f>'歳出（目的別）'!N7</f>
        <v>674513</v>
      </c>
      <c r="AC123" s="45">
        <f>'歳出（目的別）'!O7</f>
        <v>618695</v>
      </c>
      <c r="AD123" s="45">
        <f>'歳出（目的別）'!P7</f>
        <v>582321</v>
      </c>
      <c r="AE123" s="45">
        <f>'歳出（目的別）'!Q7</f>
        <v>597957</v>
      </c>
      <c r="AF123" s="45">
        <f>'歳出（目的別）'!R7</f>
        <v>637305</v>
      </c>
      <c r="AG123" s="45">
        <f>'歳出（目的別）'!S7</f>
        <v>763951</v>
      </c>
      <c r="AH123" s="45">
        <f>'歳出（目的別）'!T7</f>
        <v>659916</v>
      </c>
      <c r="AI123" s="45">
        <f>'歳出（目的別）'!U7</f>
        <v>643563</v>
      </c>
      <c r="AJ123" s="45">
        <f>'歳出（目的別）'!V7</f>
        <v>742681</v>
      </c>
      <c r="AK123" s="45">
        <f>'歳出（目的別）'!W7</f>
        <v>668930</v>
      </c>
      <c r="AL123" s="45">
        <f>'歳出（目的別）'!X7</f>
        <v>705939</v>
      </c>
      <c r="AM123" s="45">
        <f>'歳出（目的別）'!Y7</f>
        <v>805863</v>
      </c>
      <c r="AN123" s="45">
        <f>'歳出（目的別）'!Z7</f>
        <v>950725</v>
      </c>
      <c r="AO123" s="45">
        <f>'歳出（目的別）'!AA7</f>
        <v>713070</v>
      </c>
      <c r="AP123" s="45">
        <f>'歳出（目的別）'!AB7</f>
        <v>690415</v>
      </c>
      <c r="AQ123" s="45">
        <f>'歳出（目的別）'!AC7</f>
        <v>781498</v>
      </c>
      <c r="AR123" s="45">
        <f>'歳出（目的別）'!AD7</f>
        <v>715901</v>
      </c>
      <c r="AS123" s="45">
        <f>'歳出（目的別）'!AE7</f>
        <v>678815</v>
      </c>
      <c r="AT123" s="45">
        <f>'歳出（目的別）'!AF7</f>
        <v>712518</v>
      </c>
    </row>
    <row r="124" spans="13:46" x14ac:dyDescent="0.2">
      <c r="P124" t="s">
        <v>171</v>
      </c>
      <c r="Q124">
        <f>'歳出（目的別）'!B9</f>
        <v>0</v>
      </c>
      <c r="R124" s="45">
        <f>'歳出（目的別）'!D9</f>
        <v>431583</v>
      </c>
      <c r="S124" s="45">
        <f>'歳出（目的別）'!E9</f>
        <v>368006</v>
      </c>
      <c r="T124" s="45">
        <f>'歳出（目的別）'!F9</f>
        <v>373942</v>
      </c>
      <c r="U124" s="45">
        <f>'歳出（目的別）'!G9</f>
        <v>288181</v>
      </c>
      <c r="V124" s="45">
        <f>'歳出（目的別）'!H9</f>
        <v>394748</v>
      </c>
      <c r="W124" s="45">
        <f>'歳出（目的別）'!I9</f>
        <v>486572</v>
      </c>
      <c r="X124" s="45">
        <f>'歳出（目的別）'!J9</f>
        <v>789481</v>
      </c>
      <c r="Y124" s="45">
        <f>'歳出（目的別）'!K9</f>
        <v>559742</v>
      </c>
      <c r="Z124" s="45">
        <f>'歳出（目的別）'!L9</f>
        <v>314941</v>
      </c>
      <c r="AA124" s="45">
        <f>'歳出（目的別）'!M9</f>
        <v>278143</v>
      </c>
      <c r="AB124" s="45">
        <f>'歳出（目的別）'!N9</f>
        <v>290807</v>
      </c>
      <c r="AC124" s="45">
        <f>'歳出（目的別）'!O9</f>
        <v>249098</v>
      </c>
      <c r="AD124" s="45">
        <f>'歳出（目的別）'!P9</f>
        <v>303188</v>
      </c>
      <c r="AE124" s="45">
        <f>'歳出（目的別）'!Q9</f>
        <v>424282</v>
      </c>
      <c r="AF124" s="45">
        <f>'歳出（目的別）'!R9</f>
        <v>390524</v>
      </c>
      <c r="AG124" s="45">
        <f>'歳出（目的別）'!S9</f>
        <v>230587</v>
      </c>
      <c r="AH124" s="45">
        <f>'歳出（目的別）'!T9</f>
        <v>221949</v>
      </c>
      <c r="AI124" s="45">
        <f>'歳出（目的別）'!U9</f>
        <v>187741</v>
      </c>
      <c r="AJ124" s="45">
        <f>'歳出（目的別）'!V9</f>
        <v>218857</v>
      </c>
      <c r="AK124" s="45">
        <f>'歳出（目的別）'!W9</f>
        <v>182703</v>
      </c>
      <c r="AL124" s="45">
        <f>'歳出（目的別）'!X9</f>
        <v>222442</v>
      </c>
      <c r="AM124" s="45">
        <f>'歳出（目的別）'!Y9</f>
        <v>233871</v>
      </c>
      <c r="AN124" s="45">
        <f>'歳出（目的別）'!Z9</f>
        <v>231578</v>
      </c>
      <c r="AO124" s="45">
        <f>'歳出（目的別）'!AA9</f>
        <v>323754</v>
      </c>
      <c r="AP124" s="45">
        <f>'歳出（目的別）'!AB9</f>
        <v>477008</v>
      </c>
      <c r="AQ124" s="45">
        <f>'歳出（目的別）'!AC9</f>
        <v>347951</v>
      </c>
      <c r="AR124" s="45">
        <f>'歳出（目的別）'!AD9</f>
        <v>388826</v>
      </c>
      <c r="AS124" s="45">
        <f>'歳出（目的別）'!AE9</f>
        <v>315132</v>
      </c>
      <c r="AT124" s="45">
        <f>'歳出（目的別）'!AF9</f>
        <v>232848</v>
      </c>
    </row>
    <row r="125" spans="13:46" x14ac:dyDescent="0.2">
      <c r="P125" t="s">
        <v>158</v>
      </c>
      <c r="Q125">
        <f>'歳出（目的別）'!B10</f>
        <v>0</v>
      </c>
      <c r="R125" s="45">
        <f>'歳出（目的別）'!D10</f>
        <v>38260</v>
      </c>
      <c r="S125" s="45">
        <f>'歳出（目的別）'!E10</f>
        <v>37579</v>
      </c>
      <c r="T125" s="45">
        <f>'歳出（目的別）'!F10</f>
        <v>39592</v>
      </c>
      <c r="U125" s="45">
        <f>'歳出（目的別）'!G10</f>
        <v>45004</v>
      </c>
      <c r="V125" s="45">
        <f>'歳出（目的別）'!H10</f>
        <v>81082</v>
      </c>
      <c r="W125" s="45">
        <f>'歳出（目的別）'!I10</f>
        <v>60459</v>
      </c>
      <c r="X125" s="45">
        <f>'歳出（目的別）'!J10</f>
        <v>76048</v>
      </c>
      <c r="Y125" s="45">
        <f>'歳出（目的別）'!K10</f>
        <v>73097</v>
      </c>
      <c r="Z125" s="45">
        <f>'歳出（目的別）'!L10</f>
        <v>70419</v>
      </c>
      <c r="AA125" s="45">
        <f>'歳出（目的別）'!M10</f>
        <v>68581</v>
      </c>
      <c r="AB125" s="45">
        <f>'歳出（目的別）'!N10</f>
        <v>67686</v>
      </c>
      <c r="AC125" s="45">
        <f>'歳出（目的別）'!O10</f>
        <v>56641</v>
      </c>
      <c r="AD125" s="45">
        <f>'歳出（目的別）'!P10</f>
        <v>54549</v>
      </c>
      <c r="AE125" s="45">
        <f>'歳出（目的別）'!Q10</f>
        <v>46374</v>
      </c>
      <c r="AF125" s="45">
        <f>'歳出（目的別）'!R10</f>
        <v>44109</v>
      </c>
      <c r="AG125" s="45">
        <f>'歳出（目的別）'!S10</f>
        <v>43079</v>
      </c>
      <c r="AH125" s="45">
        <f>'歳出（目的別）'!T10</f>
        <v>40504</v>
      </c>
      <c r="AI125" s="45">
        <f>'歳出（目的別）'!U10</f>
        <v>45255</v>
      </c>
      <c r="AJ125" s="45">
        <f>'歳出（目的別）'!V10</f>
        <v>43537</v>
      </c>
      <c r="AK125" s="45">
        <f>'歳出（目的別）'!W10</f>
        <v>61127</v>
      </c>
      <c r="AL125" s="45">
        <f>'歳出（目的別）'!X10</f>
        <v>55593</v>
      </c>
      <c r="AM125" s="45">
        <f>'歳出（目的別）'!Y10</f>
        <v>52587</v>
      </c>
      <c r="AN125" s="45">
        <f>'歳出（目的別）'!Z10</f>
        <v>64877</v>
      </c>
      <c r="AO125" s="45">
        <f>'歳出（目的別）'!AA10</f>
        <v>66294</v>
      </c>
      <c r="AP125" s="45">
        <f>'歳出（目的別）'!AB10</f>
        <v>163149</v>
      </c>
      <c r="AQ125" s="45">
        <f>'歳出（目的別）'!AC10</f>
        <v>70728</v>
      </c>
      <c r="AR125" s="45">
        <f>'歳出（目的別）'!AD10</f>
        <v>76033</v>
      </c>
      <c r="AS125" s="45">
        <f>'歳出（目的別）'!AE10</f>
        <v>84604</v>
      </c>
      <c r="AT125" s="45">
        <f>'歳出（目的別）'!AF10</f>
        <v>81118</v>
      </c>
    </row>
    <row r="126" spans="13:46" x14ac:dyDescent="0.2">
      <c r="P126" t="s">
        <v>159</v>
      </c>
      <c r="Q126">
        <f>'歳出（目的別）'!B11</f>
        <v>0</v>
      </c>
      <c r="R126" s="45">
        <f>'歳出（目的別）'!D11</f>
        <v>1320499</v>
      </c>
      <c r="S126" s="45">
        <f>'歳出（目的別）'!E11</f>
        <v>1339245</v>
      </c>
      <c r="T126" s="45">
        <f>'歳出（目的別）'!F11</f>
        <v>1222907</v>
      </c>
      <c r="U126" s="45">
        <f>'歳出（目的別）'!G11</f>
        <v>1264875</v>
      </c>
      <c r="V126" s="45">
        <f>'歳出（目的別）'!H11</f>
        <v>1220354</v>
      </c>
      <c r="W126" s="45">
        <f>'歳出（目的別）'!I11</f>
        <v>1280404</v>
      </c>
      <c r="X126" s="45">
        <f>'歳出（目的別）'!J11</f>
        <v>999466</v>
      </c>
      <c r="Y126" s="45">
        <f>'歳出（目的別）'!K11</f>
        <v>1175770</v>
      </c>
      <c r="Z126" s="45">
        <f>'歳出（目的別）'!L11</f>
        <v>932141</v>
      </c>
      <c r="AA126" s="45">
        <f>'歳出（目的別）'!M11</f>
        <v>652471</v>
      </c>
      <c r="AB126" s="45">
        <f>'歳出（目的別）'!N11</f>
        <v>1086373</v>
      </c>
      <c r="AC126" s="45">
        <f>'歳出（目的別）'!O11</f>
        <v>873795</v>
      </c>
      <c r="AD126" s="45">
        <f>'歳出（目的別）'!P11</f>
        <v>930621</v>
      </c>
      <c r="AE126" s="45">
        <f>'歳出（目的別）'!Q11</f>
        <v>1092684</v>
      </c>
      <c r="AF126" s="45">
        <f>'歳出（目的別）'!R11</f>
        <v>1061086</v>
      </c>
      <c r="AG126" s="45">
        <f>'歳出（目的別）'!S11</f>
        <v>932126</v>
      </c>
      <c r="AH126" s="45">
        <f>'歳出（目的別）'!T11</f>
        <v>753822</v>
      </c>
      <c r="AI126" s="45">
        <f>'歳出（目的別）'!U11</f>
        <v>753478</v>
      </c>
      <c r="AJ126" s="45">
        <f>'歳出（目的別）'!V11</f>
        <v>972600</v>
      </c>
      <c r="AK126" s="45">
        <f>'歳出（目的別）'!W11</f>
        <v>746395</v>
      </c>
      <c r="AL126" s="45">
        <f>'歳出（目的別）'!X11</f>
        <v>656867</v>
      </c>
      <c r="AM126" s="45">
        <f>'歳出（目的別）'!Y11</f>
        <v>729944</v>
      </c>
      <c r="AN126" s="45">
        <f>'歳出（目的別）'!Z11</f>
        <v>632152</v>
      </c>
      <c r="AO126" s="45">
        <f>'歳出（目的別）'!AA11</f>
        <v>761143</v>
      </c>
      <c r="AP126" s="45">
        <f>'歳出（目的別）'!AB11</f>
        <v>968865</v>
      </c>
      <c r="AQ126" s="45">
        <f>'歳出（目的別）'!AC11</f>
        <v>981854</v>
      </c>
      <c r="AR126" s="45">
        <f>'歳出（目的別）'!AD11</f>
        <v>947238</v>
      </c>
      <c r="AS126" s="45">
        <f>'歳出（目的別）'!AE11</f>
        <v>861787</v>
      </c>
      <c r="AT126" s="45">
        <f>'歳出（目的別）'!AF11</f>
        <v>1416156</v>
      </c>
    </row>
    <row r="127" spans="13:46" x14ac:dyDescent="0.2">
      <c r="P127" t="s">
        <v>160</v>
      </c>
      <c r="Q127">
        <f>'歳出（目的別）'!B13</f>
        <v>0</v>
      </c>
      <c r="R127" s="45">
        <f>'歳出（目的別）'!D13</f>
        <v>1156071</v>
      </c>
      <c r="S127" s="45">
        <f>'歳出（目的別）'!E13</f>
        <v>986391</v>
      </c>
      <c r="T127" s="45">
        <f>'歳出（目的別）'!F13</f>
        <v>2086024</v>
      </c>
      <c r="U127" s="45">
        <f>'歳出（目的別）'!G13</f>
        <v>3850224</v>
      </c>
      <c r="V127" s="45">
        <f>'歳出（目的別）'!H13</f>
        <v>765755</v>
      </c>
      <c r="W127" s="45">
        <f>'歳出（目的別）'!I13</f>
        <v>858213</v>
      </c>
      <c r="X127" s="45">
        <f>'歳出（目的別）'!J13</f>
        <v>1483732</v>
      </c>
      <c r="Y127" s="45">
        <f>'歳出（目的別）'!K13</f>
        <v>1957521</v>
      </c>
      <c r="Z127" s="45">
        <f>'歳出（目的別）'!L13</f>
        <v>1044949</v>
      </c>
      <c r="AA127" s="45">
        <f>'歳出（目的別）'!M13</f>
        <v>1106255</v>
      </c>
      <c r="AB127" s="45">
        <f>'歳出（目的別）'!N13</f>
        <v>905805</v>
      </c>
      <c r="AC127" s="45">
        <f>'歳出（目的別）'!O13</f>
        <v>851536</v>
      </c>
      <c r="AD127" s="45">
        <f>'歳出（目的別）'!P13</f>
        <v>1007052</v>
      </c>
      <c r="AE127" s="45">
        <f>'歳出（目的別）'!Q13</f>
        <v>783487</v>
      </c>
      <c r="AF127" s="45">
        <f>'歳出（目的別）'!R13</f>
        <v>1204458</v>
      </c>
      <c r="AG127" s="45">
        <f>'歳出（目的別）'!S13</f>
        <v>1895797</v>
      </c>
      <c r="AH127" s="45">
        <f>'歳出（目的別）'!T13</f>
        <v>940665</v>
      </c>
      <c r="AI127" s="45">
        <f>'歳出（目的別）'!U13</f>
        <v>818829</v>
      </c>
      <c r="AJ127" s="45">
        <f>'歳出（目的別）'!V13</f>
        <v>858778</v>
      </c>
      <c r="AK127" s="45">
        <f>'歳出（目的別）'!W13</f>
        <v>1182135</v>
      </c>
      <c r="AL127" s="45">
        <f>'歳出（目的別）'!X13</f>
        <v>899284</v>
      </c>
      <c r="AM127" s="45">
        <f>'歳出（目的別）'!Y13</f>
        <v>1052708</v>
      </c>
      <c r="AN127" s="45">
        <f>'歳出（目的別）'!Z13</f>
        <v>1165244</v>
      </c>
      <c r="AO127" s="45">
        <f>'歳出（目的別）'!AA13</f>
        <v>1204912</v>
      </c>
      <c r="AP127" s="45">
        <f>'歳出（目的別）'!AB13</f>
        <v>1418669</v>
      </c>
      <c r="AQ127" s="45">
        <f>'歳出（目的別）'!AC13</f>
        <v>1080231</v>
      </c>
      <c r="AR127" s="45">
        <f>'歳出（目的別）'!AD13</f>
        <v>1269002</v>
      </c>
      <c r="AS127" s="45">
        <f>'歳出（目的別）'!AE13</f>
        <v>933045</v>
      </c>
      <c r="AT127" s="45">
        <f>'歳出（目的別）'!AF13</f>
        <v>940593</v>
      </c>
    </row>
    <row r="128" spans="13:46" x14ac:dyDescent="0.2">
      <c r="P128" t="s">
        <v>161</v>
      </c>
      <c r="Q128">
        <f>'歳出（目的別）'!B15</f>
        <v>0</v>
      </c>
      <c r="R128" s="45">
        <f>'歳出（目的別）'!D15</f>
        <v>284980</v>
      </c>
      <c r="S128" s="45">
        <f>'歳出（目的別）'!E15</f>
        <v>297673</v>
      </c>
      <c r="T128" s="45">
        <f>'歳出（目的別）'!F15</f>
        <v>318106</v>
      </c>
      <c r="U128" s="45">
        <f>'歳出（目的別）'!G15</f>
        <v>374337</v>
      </c>
      <c r="V128" s="45">
        <f>'歳出（目的別）'!H15</f>
        <v>607235</v>
      </c>
      <c r="W128" s="45">
        <f>'歳出（目的別）'!I15</f>
        <v>853640</v>
      </c>
      <c r="X128" s="45">
        <f>'歳出（目的別）'!J15</f>
        <v>852978</v>
      </c>
      <c r="Y128" s="45">
        <f>'歳出（目的別）'!K15</f>
        <v>887462</v>
      </c>
      <c r="Z128" s="45">
        <f>'歳出（目的別）'!L15</f>
        <v>875790</v>
      </c>
      <c r="AA128" s="45">
        <f>'歳出（目的別）'!M15</f>
        <v>817116</v>
      </c>
      <c r="AB128" s="45">
        <f>'歳出（目的別）'!N15</f>
        <v>824418</v>
      </c>
      <c r="AC128" s="45">
        <f>'歳出（目的別）'!O15</f>
        <v>837020</v>
      </c>
      <c r="AD128" s="45">
        <f>'歳出（目的別）'!P15</f>
        <v>847233</v>
      </c>
      <c r="AE128" s="45">
        <f>'歳出（目的別）'!Q15</f>
        <v>1133021</v>
      </c>
      <c r="AF128" s="45">
        <f>'歳出（目的別）'!R15</f>
        <v>344450</v>
      </c>
      <c r="AG128" s="45">
        <f>'歳出（目的別）'!S15</f>
        <v>372783</v>
      </c>
      <c r="AH128" s="45">
        <f>'歳出（目的別）'!T15</f>
        <v>389539</v>
      </c>
      <c r="AI128" s="45">
        <f>'歳出（目的別）'!U15</f>
        <v>394844</v>
      </c>
      <c r="AJ128" s="45">
        <f>'歳出（目的別）'!V15</f>
        <v>389390</v>
      </c>
      <c r="AK128" s="45">
        <f>'歳出（目的別）'!W15</f>
        <v>390285</v>
      </c>
      <c r="AL128" s="45">
        <f>'歳出（目的別）'!X15</f>
        <v>411462</v>
      </c>
      <c r="AM128" s="45">
        <f>'歳出（目的別）'!Y15</f>
        <v>425429</v>
      </c>
      <c r="AN128" s="45">
        <f>'歳出（目的別）'!Z15</f>
        <v>480747</v>
      </c>
      <c r="AO128" s="45">
        <f>'歳出（目的別）'!AA15</f>
        <v>426462</v>
      </c>
      <c r="AP128" s="45">
        <f>'歳出（目的別）'!AB15</f>
        <v>488068</v>
      </c>
      <c r="AQ128" s="45">
        <f>'歳出（目的別）'!AC15</f>
        <v>495537</v>
      </c>
      <c r="AR128" s="45">
        <f>'歳出（目的別）'!AD15</f>
        <v>561013</v>
      </c>
      <c r="AS128" s="45">
        <f>'歳出（目的別）'!AE15</f>
        <v>604712</v>
      </c>
      <c r="AT128" s="45">
        <f>'歳出（目的別）'!AF15</f>
        <v>604920</v>
      </c>
    </row>
    <row r="129" spans="16:46" x14ac:dyDescent="0.2">
      <c r="P129" t="s">
        <v>162</v>
      </c>
      <c r="Q129">
        <f>'歳出（目的別）'!B19</f>
        <v>0</v>
      </c>
      <c r="R129" s="45">
        <f>'歳出（目的別）'!D19</f>
        <v>6153770</v>
      </c>
      <c r="S129" s="45">
        <f>'歳出（目的別）'!E19</f>
        <v>6167241</v>
      </c>
      <c r="T129" s="45">
        <f>'歳出（目的別）'!F19</f>
        <v>7374840</v>
      </c>
      <c r="U129" s="45">
        <f>'歳出（目的別）'!G19</f>
        <v>9468262</v>
      </c>
      <c r="V129" s="45">
        <f>'歳出（目的別）'!H19</f>
        <v>6052889</v>
      </c>
      <c r="W129" s="45">
        <f>'歳出（目的別）'!I19</f>
        <v>6795684</v>
      </c>
      <c r="X129" s="45">
        <f>'歳出（目的別）'!J19</f>
        <v>7091049</v>
      </c>
      <c r="Y129" s="45">
        <f>'歳出（目的別）'!K19</f>
        <v>7564347</v>
      </c>
      <c r="Z129" s="45">
        <f>'歳出（目的別）'!L19</f>
        <v>6736469</v>
      </c>
      <c r="AA129" s="45">
        <f>'歳出（目的別）'!M19</f>
        <v>5972420</v>
      </c>
      <c r="AB129" s="45">
        <f>'歳出（目的別）'!N19</f>
        <v>6244869</v>
      </c>
      <c r="AC129" s="45">
        <f>'歳出（目的別）'!O19</f>
        <v>6134293</v>
      </c>
      <c r="AD129" s="45">
        <f>'歳出（目的別）'!P19</f>
        <v>6381803</v>
      </c>
      <c r="AE129" s="45">
        <f>'歳出（目的別）'!Q19</f>
        <v>6937013</v>
      </c>
      <c r="AF129" s="45">
        <f>'歳出（目的別）'!R19</f>
        <v>6511054</v>
      </c>
      <c r="AG129" s="45">
        <f>'歳出（目的別）'!S19</f>
        <v>7247121</v>
      </c>
      <c r="AH129" s="45">
        <f>'歳出（目的別）'!T19</f>
        <v>5946792</v>
      </c>
      <c r="AI129" s="45">
        <f>'歳出（目的別）'!U19</f>
        <v>5792900</v>
      </c>
      <c r="AJ129" s="45">
        <f>'歳出（目的別）'!V19</f>
        <v>6746163</v>
      </c>
      <c r="AK129" s="45">
        <f>'歳出（目的別）'!W19</f>
        <v>6734847</v>
      </c>
      <c r="AL129" s="45">
        <f>'歳出（目的別）'!X19</f>
        <v>6453988</v>
      </c>
      <c r="AM129" s="45">
        <f>'歳出（目的別）'!Y19</f>
        <v>6731068</v>
      </c>
      <c r="AN129" s="45">
        <f>'歳出（目的別）'!Z19</f>
        <v>7128414</v>
      </c>
      <c r="AO129" s="45">
        <f>'歳出（目的別）'!AA19</f>
        <v>7319939</v>
      </c>
      <c r="AP129" s="45">
        <f>'歳出（目的別）'!AB19</f>
        <v>8863552</v>
      </c>
      <c r="AQ129" s="45">
        <f>'歳出（目的別）'!AC19</f>
        <v>7840422</v>
      </c>
      <c r="AR129" s="45">
        <f>'歳出（目的別）'!AD19</f>
        <v>8155058</v>
      </c>
      <c r="AS129" s="45">
        <f>'歳出（目的別）'!AE19</f>
        <v>7590749</v>
      </c>
      <c r="AT129" s="45">
        <f>'歳出（目的別）'!AF19</f>
        <v>8191052</v>
      </c>
    </row>
    <row r="157" spans="13:46" x14ac:dyDescent="0.2">
      <c r="M157" t="s">
        <v>217</v>
      </c>
    </row>
    <row r="159" spans="13:46" x14ac:dyDescent="0.2">
      <c r="P159">
        <f>'歳出（性質別）'!A3</f>
        <v>0</v>
      </c>
      <c r="Q159" t="str">
        <f>'歳出（性質別）'!B3</f>
        <v>８９（元）</v>
      </c>
      <c r="R159" t="str">
        <f>'歳出（性質別）'!D3</f>
        <v>９１（H3）</v>
      </c>
      <c r="S159" t="str">
        <f>'歳出（性質別）'!E3</f>
        <v>９２（H4）</v>
      </c>
      <c r="T159" t="str">
        <f>'歳出（性質別）'!F3</f>
        <v>９３（H5）</v>
      </c>
      <c r="U159" t="str">
        <f>'歳出（性質別）'!G3</f>
        <v>９４（H6）</v>
      </c>
      <c r="V159" t="str">
        <f>'歳出（性質別）'!H3</f>
        <v>９５（H7）</v>
      </c>
      <c r="W159" t="str">
        <f>'歳出（性質別）'!I3</f>
        <v>９６（H8）</v>
      </c>
      <c r="X159" t="str">
        <f>'歳出（性質別）'!J3</f>
        <v>９７(H9）</v>
      </c>
      <c r="Y159" t="str">
        <f>'歳出（性質別）'!K3</f>
        <v>９８(H10）</v>
      </c>
      <c r="Z159" t="str">
        <f>'歳出（性質別）'!L3</f>
        <v>９９(H11)</v>
      </c>
      <c r="AA159" t="str">
        <f>'歳出（性質別）'!M3</f>
        <v>００(H12)</v>
      </c>
      <c r="AB159" t="str">
        <f>'歳出（性質別）'!N3</f>
        <v>０１(H13)</v>
      </c>
      <c r="AC159" t="str">
        <f>'歳出（性質別）'!O3</f>
        <v>０２(H14)</v>
      </c>
      <c r="AD159" t="str">
        <f>'歳出（性質別）'!P3</f>
        <v>０３(H15)</v>
      </c>
      <c r="AE159" t="str">
        <f>'歳出（性質別）'!Q3</f>
        <v>０４(H16)</v>
      </c>
      <c r="AF159" t="str">
        <f>'歳出（性質別）'!R3</f>
        <v>０５(H17)</v>
      </c>
      <c r="AG159" t="str">
        <f>'歳出（性質別）'!S3</f>
        <v>０６(H18)</v>
      </c>
      <c r="AH159" t="str">
        <f>'歳出（性質別）'!T3</f>
        <v>０７(H19)</v>
      </c>
      <c r="AI159" t="str">
        <f>'歳出（性質別）'!U3</f>
        <v>０８(H20)</v>
      </c>
      <c r="AJ159" t="str">
        <f>'歳出（性質別）'!V3</f>
        <v>０９(H21)</v>
      </c>
      <c r="AK159" t="str">
        <f>'歳出（性質別）'!W3</f>
        <v>１０(H22)</v>
      </c>
      <c r="AL159" t="str">
        <f>'歳出（性質別）'!X3</f>
        <v>１１(H23)</v>
      </c>
      <c r="AM159" t="str">
        <f>'歳出（性質別）'!Y3</f>
        <v>１２(H24)</v>
      </c>
      <c r="AN159" t="str">
        <f>'歳出（性質別）'!Z3</f>
        <v>１３(H25)</v>
      </c>
      <c r="AO159" t="str">
        <f>'歳出（性質別）'!AA3</f>
        <v>１４(H26)</v>
      </c>
      <c r="AP159" t="str">
        <f>'歳出（性質別）'!AB3</f>
        <v>１５(H27)</v>
      </c>
      <c r="AQ159" t="str">
        <f>'歳出（性質別）'!AC3</f>
        <v>１６(H28)</v>
      </c>
      <c r="AR159" t="str">
        <f>'歳出（性質別）'!AD3</f>
        <v>１７(H29)</v>
      </c>
      <c r="AS159" t="str">
        <f>'歳出（性質別）'!AE3</f>
        <v>１８(H30)</v>
      </c>
      <c r="AT159" t="str">
        <f>'歳出（性質別）'!AF3</f>
        <v>１９(R1)</v>
      </c>
    </row>
    <row r="160" spans="13:46" x14ac:dyDescent="0.2">
      <c r="P160" t="s">
        <v>163</v>
      </c>
      <c r="Q160">
        <f>'歳出（性質別）'!B19</f>
        <v>0</v>
      </c>
      <c r="R160" s="45">
        <f>'歳出（性質別）'!D19</f>
        <v>186465</v>
      </c>
      <c r="S160" s="45">
        <f>'歳出（性質別）'!E19</f>
        <v>87646</v>
      </c>
      <c r="T160" s="45">
        <f>'歳出（性質別）'!F19</f>
        <v>86261</v>
      </c>
      <c r="U160" s="45">
        <f>'歳出（性質別）'!G19</f>
        <v>33102</v>
      </c>
      <c r="V160" s="45">
        <f>'歳出（性質別）'!H19</f>
        <v>50581</v>
      </c>
      <c r="W160" s="45">
        <f>'歳出（性質別）'!I19</f>
        <v>231634</v>
      </c>
      <c r="X160" s="45">
        <f>'歳出（性質別）'!J19</f>
        <v>943126</v>
      </c>
      <c r="Y160" s="45">
        <f>'歳出（性質別）'!K19</f>
        <v>1455818</v>
      </c>
      <c r="Z160" s="45">
        <f>'歳出（性質別）'!L19</f>
        <v>280872</v>
      </c>
      <c r="AA160" s="45">
        <f>'歳出（性質別）'!M19</f>
        <v>103881</v>
      </c>
      <c r="AB160" s="45">
        <f>'歳出（性質別）'!N19</f>
        <v>258582</v>
      </c>
      <c r="AC160" s="45">
        <f>'歳出（性質別）'!O19</f>
        <v>137576</v>
      </c>
      <c r="AD160" s="45">
        <f>'歳出（性質別）'!P19</f>
        <v>182902</v>
      </c>
      <c r="AE160" s="45">
        <f>'歳出（性質別）'!Q19</f>
        <v>302580</v>
      </c>
      <c r="AF160" s="45">
        <f>'歳出（性質別）'!R19</f>
        <v>421238</v>
      </c>
      <c r="AG160" s="45">
        <f>'歳出（性質別）'!S19</f>
        <v>562029</v>
      </c>
      <c r="AH160" s="45">
        <f>'歳出（性質別）'!T19</f>
        <v>129550</v>
      </c>
      <c r="AI160" s="45">
        <f>'歳出（性質別）'!U19</f>
        <v>45329</v>
      </c>
      <c r="AJ160" s="45">
        <f>'歳出（性質別）'!V19</f>
        <v>233450</v>
      </c>
      <c r="AK160" s="45">
        <f>'歳出（性質別）'!W19</f>
        <v>140232</v>
      </c>
      <c r="AL160" s="45">
        <f>'歳出（性質別）'!X19</f>
        <v>60045</v>
      </c>
      <c r="AM160" s="45">
        <f>'歳出（性質別）'!Y19</f>
        <v>245523</v>
      </c>
      <c r="AN160" s="45">
        <f>'歳出（性質別）'!Z19</f>
        <v>585531</v>
      </c>
      <c r="AO160" s="45">
        <f>'歳出（性質別）'!AA19</f>
        <v>554864</v>
      </c>
      <c r="AP160" s="45">
        <f>'歳出（性質別）'!AB19</f>
        <v>893490</v>
      </c>
      <c r="AQ160" s="45">
        <f>'歳出（性質別）'!AC19</f>
        <v>312059</v>
      </c>
      <c r="AR160" s="45">
        <f>'歳出（性質別）'!AD19</f>
        <v>405004</v>
      </c>
      <c r="AS160" s="45">
        <f>'歳出（性質別）'!AE19</f>
        <v>110383</v>
      </c>
      <c r="AT160" s="45">
        <f>'歳出（性質別）'!AF19</f>
        <v>77852</v>
      </c>
    </row>
    <row r="161" spans="16:46" x14ac:dyDescent="0.2">
      <c r="P161" t="s">
        <v>164</v>
      </c>
      <c r="Q161">
        <f>'歳出（性質別）'!B20</f>
        <v>0</v>
      </c>
      <c r="R161" s="45">
        <f>'歳出（性質別）'!D20</f>
        <v>2314720</v>
      </c>
      <c r="S161" s="45">
        <f>'歳出（性質別）'!E20</f>
        <v>1782752</v>
      </c>
      <c r="T161" s="45">
        <f>'歳出（性質別）'!F20</f>
        <v>3097237</v>
      </c>
      <c r="U161" s="45">
        <f>'歳出（性質別）'!G20</f>
        <v>5229278</v>
      </c>
      <c r="V161" s="45">
        <f>'歳出（性質別）'!H20</f>
        <v>1210759</v>
      </c>
      <c r="W161" s="45">
        <f>'歳出（性質別）'!I20</f>
        <v>1354421</v>
      </c>
      <c r="X161" s="45">
        <f>'歳出（性質別）'!J20</f>
        <v>901507</v>
      </c>
      <c r="Y161" s="45">
        <f>'歳出（性質別）'!K20</f>
        <v>870368</v>
      </c>
      <c r="Z161" s="45">
        <f>'歳出（性質別）'!L20</f>
        <v>714722</v>
      </c>
      <c r="AA161" s="45">
        <f>'歳出（性質別）'!M20</f>
        <v>547655</v>
      </c>
      <c r="AB161" s="45">
        <f>'歳出（性質別）'!N20</f>
        <v>685105</v>
      </c>
      <c r="AC161" s="45">
        <f>'歳出（性質別）'!O20</f>
        <v>646668</v>
      </c>
      <c r="AD161" s="45">
        <f>'歳出（性質別）'!P20</f>
        <v>473451</v>
      </c>
      <c r="AE161" s="45">
        <f>'歳出（性質別）'!Q20</f>
        <v>753372</v>
      </c>
      <c r="AF161" s="45">
        <f>'歳出（性質別）'!R20</f>
        <v>809875</v>
      </c>
      <c r="AG161" s="45">
        <f>'歳出（性質別）'!S20</f>
        <v>1199486</v>
      </c>
      <c r="AH161" s="45">
        <f>'歳出（性質別）'!T20</f>
        <v>417661</v>
      </c>
      <c r="AI161" s="45">
        <f>'歳出（性質別）'!U20</f>
        <v>378605</v>
      </c>
      <c r="AJ161" s="45">
        <f>'歳出（性質別）'!V20</f>
        <v>613144</v>
      </c>
      <c r="AK161" s="45">
        <f>'歳出（性質別）'!W20</f>
        <v>528083</v>
      </c>
      <c r="AL161" s="45">
        <f>'歳出（性質別）'!X20</f>
        <v>429497</v>
      </c>
      <c r="AM161" s="45">
        <f>'歳出（性質別）'!Y20</f>
        <v>560621</v>
      </c>
      <c r="AN161" s="45">
        <f>'歳出（性質別）'!Z20</f>
        <v>342792</v>
      </c>
      <c r="AO161" s="45">
        <f>'歳出（性質別）'!AA20</f>
        <v>568167</v>
      </c>
      <c r="AP161" s="45">
        <f>'歳出（性質別）'!AB20</f>
        <v>899477</v>
      </c>
      <c r="AQ161" s="45">
        <f>'歳出（性質別）'!AC20</f>
        <v>675783</v>
      </c>
      <c r="AR161" s="45">
        <f>'歳出（性質別）'!AD20</f>
        <v>664570</v>
      </c>
      <c r="AS161" s="45">
        <f>'歳出（性質別）'!AE20</f>
        <v>351277</v>
      </c>
      <c r="AT161" s="45">
        <f>'歳出（性質別）'!AF20</f>
        <v>930493</v>
      </c>
    </row>
    <row r="196" spans="13:46" x14ac:dyDescent="0.2">
      <c r="M196" t="s">
        <v>217</v>
      </c>
    </row>
    <row r="198" spans="13:46" x14ac:dyDescent="0.2">
      <c r="Q198" t="str">
        <f>財政指標!C3</f>
        <v>８９（元）</v>
      </c>
      <c r="R198" t="str">
        <f>財政指標!E3</f>
        <v>９１（H3）</v>
      </c>
      <c r="S198" t="str">
        <f>財政指標!F3</f>
        <v>９２（H4）</v>
      </c>
      <c r="T198" t="str">
        <f>財政指標!G3</f>
        <v>９３（H5）</v>
      </c>
      <c r="U198" t="str">
        <f>財政指標!H3</f>
        <v>９４（H6）</v>
      </c>
      <c r="V198" t="str">
        <f>財政指標!I3</f>
        <v>９５（H7）</v>
      </c>
      <c r="W198" t="str">
        <f>財政指標!J3</f>
        <v>９６（H8）</v>
      </c>
      <c r="X198" t="str">
        <f>財政指標!K3</f>
        <v>９７（H9）</v>
      </c>
      <c r="Y198" t="str">
        <f>財政指標!L3</f>
        <v>９８(H10)</v>
      </c>
      <c r="Z198" t="str">
        <f>財政指標!M3</f>
        <v>９９(H11)</v>
      </c>
      <c r="AA198" t="str">
        <f>財政指標!N3</f>
        <v>００(H12)</v>
      </c>
      <c r="AB198" t="str">
        <f>財政指標!O3</f>
        <v>０１(H13)</v>
      </c>
      <c r="AC198" t="str">
        <f>財政指標!P3</f>
        <v>０２(H14)</v>
      </c>
      <c r="AD198" t="str">
        <f>財政指標!Q3</f>
        <v>０３(H15)</v>
      </c>
      <c r="AE198" t="str">
        <f>財政指標!R3</f>
        <v>０４(H16)</v>
      </c>
      <c r="AF198" t="str">
        <f>財政指標!S3</f>
        <v>０５(H17)</v>
      </c>
      <c r="AG198" t="str">
        <f>財政指標!T3</f>
        <v>０６(H18)</v>
      </c>
      <c r="AH198" t="str">
        <f>財政指標!U3</f>
        <v>０７(H19)</v>
      </c>
      <c r="AI198" t="str">
        <f>財政指標!V3</f>
        <v>０８(H20)</v>
      </c>
      <c r="AJ198" t="str">
        <f>財政指標!W3</f>
        <v>０９(H21)</v>
      </c>
      <c r="AK198" t="str">
        <f>財政指標!X3</f>
        <v>１０(H22)</v>
      </c>
      <c r="AL198" t="str">
        <f>財政指標!Y3</f>
        <v>１１(H23)</v>
      </c>
      <c r="AM198" t="str">
        <f>財政指標!Z3</f>
        <v>１２(H24)</v>
      </c>
      <c r="AN198" t="str">
        <f>財政指標!AA3</f>
        <v>１３(H25)</v>
      </c>
      <c r="AO198" t="str">
        <f>財政指標!AB3</f>
        <v>１４(H26)</v>
      </c>
      <c r="AP198" t="str">
        <f>財政指標!AC3</f>
        <v>１５(H27)</v>
      </c>
      <c r="AQ198" t="str">
        <f>財政指標!AD3</f>
        <v>１６(H28)</v>
      </c>
      <c r="AR198" t="str">
        <f>財政指標!AE3</f>
        <v>１７(H29)</v>
      </c>
      <c r="AS198" t="str">
        <f>財政指標!AF3</f>
        <v>１８(H30)</v>
      </c>
      <c r="AT198" t="str">
        <f>財政指標!AG3</f>
        <v>１９(R1)</v>
      </c>
    </row>
    <row r="199" spans="13:46" x14ac:dyDescent="0.2">
      <c r="P199" t="s">
        <v>145</v>
      </c>
      <c r="Q199">
        <f>財政指標!C6</f>
        <v>0</v>
      </c>
      <c r="R199" s="45">
        <f>財政指標!E6</f>
        <v>6153770</v>
      </c>
      <c r="S199" s="45">
        <f>財政指標!F6</f>
        <v>6167241</v>
      </c>
      <c r="T199" s="45">
        <f>財政指標!G6</f>
        <v>7374840</v>
      </c>
      <c r="U199" s="45">
        <f>財政指標!H6</f>
        <v>9468262</v>
      </c>
      <c r="V199" s="45">
        <f>財政指標!I6</f>
        <v>6052889</v>
      </c>
      <c r="W199" s="45">
        <f>財政指標!J6</f>
        <v>6795684</v>
      </c>
      <c r="X199" s="45">
        <f>財政指標!K6</f>
        <v>7091049</v>
      </c>
      <c r="Y199" s="45">
        <f>財政指標!L6</f>
        <v>7564347</v>
      </c>
      <c r="Z199" s="45">
        <f>財政指標!M6</f>
        <v>6736469</v>
      </c>
      <c r="AA199" s="45">
        <f>財政指標!N6</f>
        <v>5972420</v>
      </c>
      <c r="AB199" s="45">
        <f>財政指標!O6</f>
        <v>6244869</v>
      </c>
      <c r="AC199" s="45">
        <f>財政指標!P6</f>
        <v>6134293</v>
      </c>
      <c r="AD199" s="45">
        <f>財政指標!Q6</f>
        <v>6381803</v>
      </c>
      <c r="AE199" s="45">
        <f>財政指標!R6</f>
        <v>6937013</v>
      </c>
      <c r="AF199" s="45">
        <f>財政指標!S6</f>
        <v>6511054</v>
      </c>
      <c r="AG199" s="45">
        <f>財政指標!T6</f>
        <v>7247121</v>
      </c>
      <c r="AH199" s="45">
        <f>財政指標!U6</f>
        <v>5946792</v>
      </c>
      <c r="AI199" s="45">
        <f>財政指標!V6</f>
        <v>5792900</v>
      </c>
      <c r="AJ199" s="45">
        <f>財政指標!W6</f>
        <v>6746163</v>
      </c>
      <c r="AK199" s="45">
        <f>財政指標!X6</f>
        <v>6734847</v>
      </c>
      <c r="AL199" s="45">
        <f>財政指標!Y6</f>
        <v>6453988</v>
      </c>
      <c r="AM199" s="45">
        <f>財政指標!Z6</f>
        <v>6731068</v>
      </c>
      <c r="AN199" s="45">
        <f>財政指標!AA6</f>
        <v>7128414</v>
      </c>
      <c r="AO199" s="45">
        <f>財政指標!AB6</f>
        <v>7319939</v>
      </c>
      <c r="AP199" s="45">
        <f>財政指標!AC6</f>
        <v>8863552</v>
      </c>
      <c r="AQ199" s="45">
        <f>財政指標!AD6</f>
        <v>7840422</v>
      </c>
      <c r="AR199" s="45">
        <f>財政指標!AE6</f>
        <v>8155058</v>
      </c>
      <c r="AS199" s="45">
        <f>財政指標!AF6</f>
        <v>7590749</v>
      </c>
      <c r="AT199" s="45">
        <f>財政指標!AG6</f>
        <v>8191052</v>
      </c>
    </row>
    <row r="200" spans="13:46" x14ac:dyDescent="0.2">
      <c r="P200" t="s">
        <v>146</v>
      </c>
      <c r="Q200">
        <f>財政指標!B31</f>
        <v>0</v>
      </c>
      <c r="R200" s="45">
        <f>財政指標!E31</f>
        <v>2883490</v>
      </c>
      <c r="S200" s="45">
        <f>財政指標!F31</f>
        <v>2836747</v>
      </c>
      <c r="T200" s="45">
        <f>財政指標!G31</f>
        <v>4120321</v>
      </c>
      <c r="U200" s="45">
        <f>財政指標!H31</f>
        <v>6621619</v>
      </c>
      <c r="V200" s="45">
        <f>財政指標!I31</f>
        <v>6598639</v>
      </c>
      <c r="W200" s="45">
        <f>財政指標!J31</f>
        <v>6355698</v>
      </c>
      <c r="X200" s="45">
        <f>財政指標!K31</f>
        <v>6182303</v>
      </c>
      <c r="Y200" s="45">
        <f>財政指標!L31</f>
        <v>6117639</v>
      </c>
      <c r="Z200" s="45">
        <f>財政指標!M31</f>
        <v>5690148</v>
      </c>
      <c r="AA200" s="45">
        <f>財政指標!N31</f>
        <v>5217870</v>
      </c>
      <c r="AB200" s="45">
        <f>財政指標!O31</f>
        <v>4599222</v>
      </c>
      <c r="AC200" s="45">
        <f>財政指標!P31</f>
        <v>4327656</v>
      </c>
      <c r="AD200" s="45">
        <f>財政指標!Q31</f>
        <v>4184221</v>
      </c>
      <c r="AE200" s="45">
        <f>財政指標!R31</f>
        <v>3641472</v>
      </c>
      <c r="AF200" s="45">
        <f>財政指標!S31</f>
        <v>3907882</v>
      </c>
      <c r="AG200" s="45">
        <f>財政指標!T31</f>
        <v>4293485</v>
      </c>
      <c r="AH200" s="45">
        <f>財政指標!U31</f>
        <v>4256004</v>
      </c>
      <c r="AI200" s="45">
        <f>財政指標!V31</f>
        <v>4194435</v>
      </c>
      <c r="AJ200" s="45">
        <f>財政指標!W31</f>
        <v>4327332</v>
      </c>
      <c r="AK200" s="45">
        <f>財政指標!X31</f>
        <v>4624275</v>
      </c>
      <c r="AL200" s="45">
        <f>財政指標!Y31</f>
        <v>4720294</v>
      </c>
      <c r="AM200" s="45">
        <f>財政指標!Z31</f>
        <v>4940631</v>
      </c>
      <c r="AN200" s="45">
        <f>財政指標!AA31</f>
        <v>5122995</v>
      </c>
      <c r="AO200" s="45">
        <f>財政指標!AB31</f>
        <v>5480671</v>
      </c>
      <c r="AP200" s="45">
        <f>財政指標!AC31</f>
        <v>6040630</v>
      </c>
      <c r="AQ200" s="45">
        <f>財政指標!AD31</f>
        <v>6423974</v>
      </c>
      <c r="AR200" s="45">
        <f>財政指標!AE31</f>
        <v>6730406</v>
      </c>
      <c r="AS200" s="45">
        <f>財政指標!AF31</f>
        <v>6711248</v>
      </c>
      <c r="AT200" s="45">
        <f>財政指標!AG31</f>
        <v>7312449</v>
      </c>
    </row>
    <row r="201" spans="13:46" x14ac:dyDescent="0.2">
      <c r="P201" s="45" t="str">
        <f>財政指標!B32</f>
        <v>うち臨時財政対策債</v>
      </c>
      <c r="Q201" s="45">
        <f>財政指標!D32</f>
        <v>0</v>
      </c>
      <c r="R201" s="45">
        <f>財政指標!E32</f>
        <v>0</v>
      </c>
      <c r="S201" s="45">
        <f>財政指標!F32</f>
        <v>0</v>
      </c>
      <c r="T201" s="45">
        <f>財政指標!G32</f>
        <v>0</v>
      </c>
      <c r="U201" s="45">
        <f>財政指標!H32</f>
        <v>0</v>
      </c>
      <c r="V201" s="45">
        <f>財政指標!I32</f>
        <v>0</v>
      </c>
      <c r="W201" s="45">
        <f>財政指標!J32</f>
        <v>0</v>
      </c>
      <c r="X201" s="45">
        <f>財政指標!K32</f>
        <v>0</v>
      </c>
      <c r="Y201" s="45">
        <f>財政指標!L32</f>
        <v>0</v>
      </c>
      <c r="Z201" s="45">
        <f>財政指標!M32</f>
        <v>0</v>
      </c>
      <c r="AA201" s="45">
        <f>財政指標!N32</f>
        <v>0</v>
      </c>
      <c r="AB201" s="45">
        <f>財政指標!O32</f>
        <v>0</v>
      </c>
      <c r="AC201" s="45">
        <f>財政指標!P32</f>
        <v>275000</v>
      </c>
      <c r="AD201" s="45">
        <f>財政指標!Q32</f>
        <v>775000</v>
      </c>
      <c r="AE201" s="45">
        <f>財政指標!R32</f>
        <v>1206000</v>
      </c>
      <c r="AF201" s="45">
        <f>財政指標!S32</f>
        <v>1508640</v>
      </c>
      <c r="AG201" s="45">
        <f>財政指標!T32</f>
        <v>1733738</v>
      </c>
      <c r="AH201" s="45">
        <f>財政指標!U32</f>
        <v>1916331</v>
      </c>
      <c r="AI201" s="45">
        <f>財政指標!V32</f>
        <v>2069080</v>
      </c>
      <c r="AJ201" s="45">
        <f>財政指標!W32</f>
        <v>2341660</v>
      </c>
      <c r="AK201" s="45">
        <f>財政指標!X32</f>
        <v>2812539</v>
      </c>
      <c r="AL201" s="45">
        <f>財政指標!Y32</f>
        <v>3107492</v>
      </c>
      <c r="AM201" s="45">
        <f>財政指標!Z32</f>
        <v>3402115</v>
      </c>
      <c r="AN201" s="45">
        <f>財政指標!AA32</f>
        <v>3666742</v>
      </c>
      <c r="AO201" s="45">
        <f>財政指標!AB32</f>
        <v>3955003</v>
      </c>
      <c r="AP201" s="45">
        <f>財政指標!AC32</f>
        <v>4134433</v>
      </c>
      <c r="AQ201" s="45">
        <f>財政指標!AD32</f>
        <v>4216510</v>
      </c>
      <c r="AR201" s="45">
        <f>財政指標!AE32</f>
        <v>4303034</v>
      </c>
      <c r="AS201" s="45">
        <f>財政指標!AF32</f>
        <v>4399592</v>
      </c>
      <c r="AT201" s="45">
        <f>財政指標!AG32</f>
        <v>4443863</v>
      </c>
    </row>
  </sheetData>
  <phoneticPr fontId="2"/>
  <pageMargins left="0.78740157480314965" right="0.78740157480314965" top="0.78740157480314965" bottom="0.71" header="0" footer="0.51181102362204722"/>
  <pageSetup paperSize="9" firstPageNumber="10" orientation="landscape" useFirstPageNumber="1" r:id="rId1"/>
  <headerFooter alignWithMargins="0"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財政指標</vt:lpstr>
      <vt:lpstr>歳入</vt:lpstr>
      <vt:lpstr>税</vt:lpstr>
      <vt:lpstr>歳出（性質別）</vt:lpstr>
      <vt:lpstr>歳出（目的別）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財政指標!Print_Area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2011-08-29T04:25:21Z</cp:lastPrinted>
  <dcterms:created xsi:type="dcterms:W3CDTF">2002-01-04T12:12:41Z</dcterms:created>
  <dcterms:modified xsi:type="dcterms:W3CDTF">2021-07-27T14:36:10Z</dcterms:modified>
</cp:coreProperties>
</file>