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5470ba1593ee380f/ドキュメント/市町財政/市町村（91～19）/"/>
    </mc:Choice>
  </mc:AlternateContent>
  <xr:revisionPtr revIDLastSave="1" documentId="13_ncr:1_{EACAEBD4-9BAA-441E-A06D-E1AFB8586356}" xr6:coauthVersionLast="47" xr6:coauthVersionMax="47" xr10:uidLastSave="{C7C1B57D-F1EB-4C13-B202-6CF5F69FF973}"/>
  <bookViews>
    <workbookView xWindow="6996" yWindow="468" windowWidth="15864" windowHeight="11340" tabRatio="601" xr2:uid="{00000000-000D-0000-FFFF-FFFF00000000}"/>
  </bookViews>
  <sheets>
    <sheet name="財政指標" sheetId="4" r:id="rId1"/>
    <sheet name="歳入" sheetId="1" r:id="rId2"/>
    <sheet name="税" sheetId="2" r:id="rId3"/>
    <sheet name="歳出（性質別）" sheetId="5" r:id="rId4"/>
    <sheet name="歳出（目的別）" sheetId="3" r:id="rId5"/>
    <sheet name="グラフ" sheetId="9" r:id="rId6"/>
  </sheets>
  <definedNames>
    <definedName name="_xlnm.Print_Area" localSheetId="5">グラフ!$A$1:$N$234</definedName>
    <definedName name="_xlnm.Print_Area" localSheetId="3">'歳出（性質別）'!$A$1:$AF$54</definedName>
    <definedName name="_xlnm.Print_Area" localSheetId="4">'歳出（目的別）'!$A$1:$AF$48</definedName>
    <definedName name="_xlnm.Print_Area" localSheetId="1">歳入!$A$1:$AF$74</definedName>
    <definedName name="_xlnm.Print_Area" localSheetId="2">税!$A$1:$AF$51</definedName>
    <definedName name="_xlnm.Print_Titles" localSheetId="3">'歳出（性質別）'!$A:$A</definedName>
    <definedName name="_xlnm.Print_Titles" localSheetId="4">'歳出（目的別）'!$A:$A</definedName>
    <definedName name="_xlnm.Print_Titles" localSheetId="1">歳入!$A:$A</definedName>
    <definedName name="_xlnm.Print_Titles" localSheetId="0">財政指標!$A:$B</definedName>
    <definedName name="_xlnm.Print_Titles" localSheetId="2">税!$A:$A</definedName>
  </definedNames>
  <calcPr calcId="181029"/>
</workbook>
</file>

<file path=xl/calcChain.xml><?xml version="1.0" encoding="utf-8"?>
<calcChain xmlns="http://schemas.openxmlformats.org/spreadsheetml/2006/main">
  <c r="AE30" i="3" l="1"/>
  <c r="U30" i="3"/>
  <c r="K30" i="3"/>
  <c r="U1" i="3"/>
  <c r="AE30" i="5"/>
  <c r="U30" i="5"/>
  <c r="K30" i="5"/>
  <c r="U1" i="5"/>
  <c r="AE30" i="2"/>
  <c r="U30" i="2"/>
  <c r="K30" i="2"/>
  <c r="U1" i="2"/>
  <c r="AE38" i="1"/>
  <c r="U38" i="1"/>
  <c r="K38" i="1"/>
  <c r="U1" i="1"/>
  <c r="AT201" i="9"/>
  <c r="AT200" i="9"/>
  <c r="AT199" i="9"/>
  <c r="AT198" i="9"/>
  <c r="AT160" i="9"/>
  <c r="AT159" i="9"/>
  <c r="AT129" i="9"/>
  <c r="AT128" i="9"/>
  <c r="AT127" i="9"/>
  <c r="AT126" i="9"/>
  <c r="AT125" i="9"/>
  <c r="AT124" i="9"/>
  <c r="AT123" i="9"/>
  <c r="AT122" i="9"/>
  <c r="AT121" i="9"/>
  <c r="AT89" i="9"/>
  <c r="AT88" i="9"/>
  <c r="AT87" i="9"/>
  <c r="AT86" i="9"/>
  <c r="AT85" i="9"/>
  <c r="AT84" i="9"/>
  <c r="AT83" i="9"/>
  <c r="AT82" i="9"/>
  <c r="AT45" i="9"/>
  <c r="AT44" i="9"/>
  <c r="AT43" i="9"/>
  <c r="AT42" i="9"/>
  <c r="AT7" i="9"/>
  <c r="AT6" i="9"/>
  <c r="AT5" i="9"/>
  <c r="AT4" i="9"/>
  <c r="AT3" i="9"/>
  <c r="AT2" i="9"/>
  <c r="AF19" i="3"/>
  <c r="AF44" i="3" s="1"/>
  <c r="AF3" i="3"/>
  <c r="AF32" i="3" s="1"/>
  <c r="AF25" i="5"/>
  <c r="AF24" i="5"/>
  <c r="AF23" i="5"/>
  <c r="AF49" i="5" s="1"/>
  <c r="AF3" i="5"/>
  <c r="AF32" i="5" s="1"/>
  <c r="AF17" i="2"/>
  <c r="AF22" i="2" s="1"/>
  <c r="AF3" i="2"/>
  <c r="AF32" i="2" s="1"/>
  <c r="AF37" i="1"/>
  <c r="AF36" i="1"/>
  <c r="AF35" i="1"/>
  <c r="AF34" i="1"/>
  <c r="AF33" i="1"/>
  <c r="AF66" i="1" s="1"/>
  <c r="AF3" i="1"/>
  <c r="AF40" i="1" s="1"/>
  <c r="AG33" i="4"/>
  <c r="AG27" i="4"/>
  <c r="AG15" i="4"/>
  <c r="AT120" i="9" l="1"/>
  <c r="AT1" i="9"/>
  <c r="AT81" i="9"/>
  <c r="AT41" i="9"/>
  <c r="AT158" i="9"/>
  <c r="AF33" i="3"/>
  <c r="AF37" i="3"/>
  <c r="AF41" i="3"/>
  <c r="AF45" i="3"/>
  <c r="AF34" i="3"/>
  <c r="AF38" i="3"/>
  <c r="AF42" i="3"/>
  <c r="AF46" i="3"/>
  <c r="AF35" i="3"/>
  <c r="AF43" i="3"/>
  <c r="AF47" i="3"/>
  <c r="AF39" i="3"/>
  <c r="AF36" i="3"/>
  <c r="AF40" i="3"/>
  <c r="AF47" i="5"/>
  <c r="AF39" i="5"/>
  <c r="AF42" i="5"/>
  <c r="AF34" i="5"/>
  <c r="AF50" i="5"/>
  <c r="AF35" i="5"/>
  <c r="AF43" i="5"/>
  <c r="AF51" i="5"/>
  <c r="AF54" i="5" s="1"/>
  <c r="AF38" i="5"/>
  <c r="AF46" i="5"/>
  <c r="AF36" i="5"/>
  <c r="AF40" i="5"/>
  <c r="AF44" i="5"/>
  <c r="AF48" i="5"/>
  <c r="AF33" i="5"/>
  <c r="AF53" i="5" s="1"/>
  <c r="AF37" i="5"/>
  <c r="AF52" i="5" s="1"/>
  <c r="AF41" i="5"/>
  <c r="AF45" i="5"/>
  <c r="AF47" i="2"/>
  <c r="AF43" i="2"/>
  <c r="AF39" i="2"/>
  <c r="AF35" i="2"/>
  <c r="AF41" i="2"/>
  <c r="AF33" i="2"/>
  <c r="AF48" i="2"/>
  <c r="AF44" i="2"/>
  <c r="AF40" i="2"/>
  <c r="AF36" i="2"/>
  <c r="AF50" i="2"/>
  <c r="AF42" i="2"/>
  <c r="AF38" i="2"/>
  <c r="AF34" i="2"/>
  <c r="AF45" i="2"/>
  <c r="AF37" i="2"/>
  <c r="AF49" i="2"/>
  <c r="AF46" i="2"/>
  <c r="AF72" i="1"/>
  <c r="AF73" i="1"/>
  <c r="AF74" i="1"/>
  <c r="AF43" i="1"/>
  <c r="AF51" i="1"/>
  <c r="AF59" i="1"/>
  <c r="AF71" i="1"/>
  <c r="AF44" i="1"/>
  <c r="AF48" i="1"/>
  <c r="AF52" i="1"/>
  <c r="AF56" i="1"/>
  <c r="AF60" i="1"/>
  <c r="AF64" i="1"/>
  <c r="AF68" i="1"/>
  <c r="AF47" i="1"/>
  <c r="AF55" i="1"/>
  <c r="AF63" i="1"/>
  <c r="AF67" i="1"/>
  <c r="AF41" i="1"/>
  <c r="AF45" i="1"/>
  <c r="AF49" i="1"/>
  <c r="AF53" i="1"/>
  <c r="AF57" i="1"/>
  <c r="AF61" i="1"/>
  <c r="AF65" i="1"/>
  <c r="AF69" i="1"/>
  <c r="AF42" i="1"/>
  <c r="AF46" i="1"/>
  <c r="AF50" i="1"/>
  <c r="AF54" i="1"/>
  <c r="AF58" i="1"/>
  <c r="AF62" i="1"/>
  <c r="AF48" i="3" l="1"/>
  <c r="AF51" i="2"/>
  <c r="AF70" i="1"/>
  <c r="AS201" i="9" l="1"/>
  <c r="AS200" i="9"/>
  <c r="AS199" i="9"/>
  <c r="AS198" i="9"/>
  <c r="AS160" i="9"/>
  <c r="AS159" i="9"/>
  <c r="AS129" i="9"/>
  <c r="AS128" i="9"/>
  <c r="AS127" i="9"/>
  <c r="AS126" i="9"/>
  <c r="AS125" i="9"/>
  <c r="AS124" i="9"/>
  <c r="AS123" i="9"/>
  <c r="AS122" i="9"/>
  <c r="AS121" i="9"/>
  <c r="AS88" i="9"/>
  <c r="AS87" i="9"/>
  <c r="AS86" i="9"/>
  <c r="AS85" i="9"/>
  <c r="AS84" i="9"/>
  <c r="AS83" i="9"/>
  <c r="AS82" i="9"/>
  <c r="AS44" i="9"/>
  <c r="AS43" i="9"/>
  <c r="AS42" i="9"/>
  <c r="AS6" i="9"/>
  <c r="AS5" i="9"/>
  <c r="AS4" i="9"/>
  <c r="AS3" i="9"/>
  <c r="AS2" i="9"/>
  <c r="AE3" i="3"/>
  <c r="AS120" i="9" s="1"/>
  <c r="AE1" i="3"/>
  <c r="AE19" i="3"/>
  <c r="AE46" i="3" s="1"/>
  <c r="AE3" i="5"/>
  <c r="AS81" i="9" s="1"/>
  <c r="AE1" i="5"/>
  <c r="AE25" i="5"/>
  <c r="AE24" i="5"/>
  <c r="AE23" i="5"/>
  <c r="AE50" i="5" s="1"/>
  <c r="AE3" i="2"/>
  <c r="AS41" i="9" s="1"/>
  <c r="AE1" i="2"/>
  <c r="AE17" i="2"/>
  <c r="AE3" i="1"/>
  <c r="AS1" i="9" s="1"/>
  <c r="AE1" i="1"/>
  <c r="AE37" i="1"/>
  <c r="AE36" i="1"/>
  <c r="AE35" i="1"/>
  <c r="AE34" i="1"/>
  <c r="AE33" i="1"/>
  <c r="AE68" i="1" s="1"/>
  <c r="AF33" i="4"/>
  <c r="AF27" i="4"/>
  <c r="AF15" i="4"/>
  <c r="AE40" i="1" l="1"/>
  <c r="AE32" i="2"/>
  <c r="AS7" i="9"/>
  <c r="AE32" i="5"/>
  <c r="AE32" i="3"/>
  <c r="AS158" i="9"/>
  <c r="AS89" i="9"/>
  <c r="AE33" i="3"/>
  <c r="AE35" i="3"/>
  <c r="AE37" i="3"/>
  <c r="AE39" i="3"/>
  <c r="AE41" i="3"/>
  <c r="AE43" i="3"/>
  <c r="AE45" i="3"/>
  <c r="AE47" i="3"/>
  <c r="AE34" i="3"/>
  <c r="AE36" i="3"/>
  <c r="AE38" i="3"/>
  <c r="AE40" i="3"/>
  <c r="AE42" i="3"/>
  <c r="AE44" i="3"/>
  <c r="AE33" i="5"/>
  <c r="AE35" i="5"/>
  <c r="AE37" i="5"/>
  <c r="AE39" i="5"/>
  <c r="AE41" i="5"/>
  <c r="AE43" i="5"/>
  <c r="AE45" i="5"/>
  <c r="AE47" i="5"/>
  <c r="AE49" i="5"/>
  <c r="AE51" i="5"/>
  <c r="AE34" i="5"/>
  <c r="AE36" i="5"/>
  <c r="AE38" i="5"/>
  <c r="AE40" i="5"/>
  <c r="AE42" i="5"/>
  <c r="AE44" i="5"/>
  <c r="AE46" i="5"/>
  <c r="AE48" i="5"/>
  <c r="AE22" i="2"/>
  <c r="AE72" i="1"/>
  <c r="AE74" i="1"/>
  <c r="AE59" i="1"/>
  <c r="AE41" i="1"/>
  <c r="AE43" i="1"/>
  <c r="AE45" i="1"/>
  <c r="AE47" i="1"/>
  <c r="AE49" i="1"/>
  <c r="AE51" i="1"/>
  <c r="AE53" i="1"/>
  <c r="AE55" i="1"/>
  <c r="AE57" i="1"/>
  <c r="AE61" i="1"/>
  <c r="AE63" i="1"/>
  <c r="AE65" i="1"/>
  <c r="AE67" i="1"/>
  <c r="AE69" i="1"/>
  <c r="AE71" i="1"/>
  <c r="AE73" i="1"/>
  <c r="AE42" i="1"/>
  <c r="AE44" i="1"/>
  <c r="AE46" i="1"/>
  <c r="AE48" i="1"/>
  <c r="AE50" i="1"/>
  <c r="AE52" i="1"/>
  <c r="AE54" i="1"/>
  <c r="AE56" i="1"/>
  <c r="AE58" i="1"/>
  <c r="AE60" i="1"/>
  <c r="AE62" i="1"/>
  <c r="AE64" i="1"/>
  <c r="AE66" i="1"/>
  <c r="AR201" i="9"/>
  <c r="AR200" i="9"/>
  <c r="AR199" i="9"/>
  <c r="AR198" i="9"/>
  <c r="AR160" i="9"/>
  <c r="AR159" i="9"/>
  <c r="AR158" i="9"/>
  <c r="AR128" i="9"/>
  <c r="AR127" i="9"/>
  <c r="AR126" i="9"/>
  <c r="AR125" i="9"/>
  <c r="AR124" i="9"/>
  <c r="AR123" i="9"/>
  <c r="AR122" i="9"/>
  <c r="AR121" i="9"/>
  <c r="AR120" i="9"/>
  <c r="AR88" i="9"/>
  <c r="AR87" i="9"/>
  <c r="AR86" i="9"/>
  <c r="AR85" i="9"/>
  <c r="AR84" i="9"/>
  <c r="AR83" i="9"/>
  <c r="AR82" i="9"/>
  <c r="AR81" i="9"/>
  <c r="AR44" i="9"/>
  <c r="AR43" i="9"/>
  <c r="AR41" i="9"/>
  <c r="AR6" i="9"/>
  <c r="AR5" i="9"/>
  <c r="AR4" i="9"/>
  <c r="AR3" i="9"/>
  <c r="AR2" i="9"/>
  <c r="AR1" i="9"/>
  <c r="AD19" i="3"/>
  <c r="AD46" i="3" s="1"/>
  <c r="AD23" i="5"/>
  <c r="AR89" i="9" s="1"/>
  <c r="AD25" i="5"/>
  <c r="AD24" i="5"/>
  <c r="AD17" i="2"/>
  <c r="AD4" i="2"/>
  <c r="AR42" i="9" s="1"/>
  <c r="AD33" i="1"/>
  <c r="AD68" i="1" s="1"/>
  <c r="AD63" i="1"/>
  <c r="AD55" i="1"/>
  <c r="AD49" i="1"/>
  <c r="AD45" i="1"/>
  <c r="AD41" i="1"/>
  <c r="AD37" i="1"/>
  <c r="AD36" i="1"/>
  <c r="AD35" i="1"/>
  <c r="AD72" i="1" s="1"/>
  <c r="AD34" i="1"/>
  <c r="AE33" i="4"/>
  <c r="AE15" i="4"/>
  <c r="AE27" i="4"/>
  <c r="AD50" i="5" l="1"/>
  <c r="AD73" i="1"/>
  <c r="AD50" i="1"/>
  <c r="AR7" i="9"/>
  <c r="AD74" i="1"/>
  <c r="AD43" i="1"/>
  <c r="AD47" i="1"/>
  <c r="AD51" i="1"/>
  <c r="AD59" i="1"/>
  <c r="AD67" i="1"/>
  <c r="AD42" i="1"/>
  <c r="AD46" i="1"/>
  <c r="AD57" i="1"/>
  <c r="AD65" i="1"/>
  <c r="AR129" i="9"/>
  <c r="AE33" i="2"/>
  <c r="AS45" i="9"/>
  <c r="AD71" i="1"/>
  <c r="AD44" i="1"/>
  <c r="AD48" i="1"/>
  <c r="AD53" i="1"/>
  <c r="AD61" i="1"/>
  <c r="AD69" i="1"/>
  <c r="AE48" i="3"/>
  <c r="AE54" i="5"/>
  <c r="AE52" i="5"/>
  <c r="AE53" i="5"/>
  <c r="AE49" i="2"/>
  <c r="AE47" i="2"/>
  <c r="AE45" i="2"/>
  <c r="AE43" i="2"/>
  <c r="AE41" i="2"/>
  <c r="AE39" i="2"/>
  <c r="AE37" i="2"/>
  <c r="AE35" i="2"/>
  <c r="AE50" i="2"/>
  <c r="AE48" i="2"/>
  <c r="AE44" i="2"/>
  <c r="AE42" i="2"/>
  <c r="AE40" i="2"/>
  <c r="AE38" i="2"/>
  <c r="AE36" i="2"/>
  <c r="AE34" i="2"/>
  <c r="AE46" i="2"/>
  <c r="AE70" i="1"/>
  <c r="AD43" i="3"/>
  <c r="AD33" i="3"/>
  <c r="AD35" i="3"/>
  <c r="AD37" i="3"/>
  <c r="AD39" i="3"/>
  <c r="AD41" i="3"/>
  <c r="AD45" i="3"/>
  <c r="AD47" i="3"/>
  <c r="AD34" i="3"/>
  <c r="AD36" i="3"/>
  <c r="AD38" i="3"/>
  <c r="AD40" i="3"/>
  <c r="AD42" i="3"/>
  <c r="AD44" i="3"/>
  <c r="AD33" i="5"/>
  <c r="AD35" i="5"/>
  <c r="AD37" i="5"/>
  <c r="AD39" i="5"/>
  <c r="AD41" i="5"/>
  <c r="AD43" i="5"/>
  <c r="AD45" i="5"/>
  <c r="AD47" i="5"/>
  <c r="AD49" i="5"/>
  <c r="AD51" i="5"/>
  <c r="AD34" i="5"/>
  <c r="AD36" i="5"/>
  <c r="AD38" i="5"/>
  <c r="AD40" i="5"/>
  <c r="AD42" i="5"/>
  <c r="AD44" i="5"/>
  <c r="AD46" i="5"/>
  <c r="AD48" i="5"/>
  <c r="AD22" i="2"/>
  <c r="AD52" i="1"/>
  <c r="AD54" i="1"/>
  <c r="AD56" i="1"/>
  <c r="AD58" i="1"/>
  <c r="AD60" i="1"/>
  <c r="AD62" i="1"/>
  <c r="AD64" i="1"/>
  <c r="AD66" i="1"/>
  <c r="M196" i="9"/>
  <c r="M157" i="9"/>
  <c r="M118" i="9"/>
  <c r="P201" i="9"/>
  <c r="AQ201" i="9"/>
  <c r="AP201" i="9"/>
  <c r="AO201" i="9"/>
  <c r="AN201" i="9"/>
  <c r="AM201" i="9"/>
  <c r="AL201" i="9"/>
  <c r="AK201" i="9"/>
  <c r="AJ201" i="9"/>
  <c r="AI201" i="9"/>
  <c r="AH201" i="9"/>
  <c r="AG201" i="9"/>
  <c r="AF201" i="9"/>
  <c r="AE201" i="9"/>
  <c r="AD201" i="9"/>
  <c r="AC201" i="9"/>
  <c r="AB201" i="9"/>
  <c r="AA201" i="9"/>
  <c r="Z201" i="9"/>
  <c r="Y201" i="9"/>
  <c r="X201" i="9"/>
  <c r="W201" i="9"/>
  <c r="V201" i="9"/>
  <c r="U201" i="9"/>
  <c r="T201" i="9"/>
  <c r="S201" i="9"/>
  <c r="R201" i="9"/>
  <c r="Q201" i="9"/>
  <c r="AQ200" i="9"/>
  <c r="AQ199" i="9"/>
  <c r="AQ198" i="9"/>
  <c r="AQ160" i="9"/>
  <c r="AQ159" i="9"/>
  <c r="AQ158" i="9"/>
  <c r="AQ128" i="9"/>
  <c r="AQ127" i="9"/>
  <c r="AQ126" i="9"/>
  <c r="AQ125" i="9"/>
  <c r="AQ124" i="9"/>
  <c r="AQ123" i="9"/>
  <c r="AQ122" i="9"/>
  <c r="AQ121" i="9"/>
  <c r="AQ120" i="9"/>
  <c r="AQ88" i="9"/>
  <c r="AQ87" i="9"/>
  <c r="AQ86" i="9"/>
  <c r="AQ85" i="9"/>
  <c r="AQ84" i="9"/>
  <c r="AQ83" i="9"/>
  <c r="AQ82" i="9"/>
  <c r="AQ81" i="9"/>
  <c r="AQ44" i="9"/>
  <c r="AQ43" i="9"/>
  <c r="AQ41" i="9"/>
  <c r="AQ6" i="9"/>
  <c r="AQ5" i="9"/>
  <c r="AQ4" i="9"/>
  <c r="AQ3" i="9"/>
  <c r="AQ2" i="9"/>
  <c r="AQ1" i="9"/>
  <c r="AD70" i="1" l="1"/>
  <c r="AD33" i="2"/>
  <c r="AR45" i="9"/>
  <c r="AE51" i="2"/>
  <c r="AD48" i="3"/>
  <c r="AD54" i="5"/>
  <c r="AD52" i="5"/>
  <c r="AD53" i="5"/>
  <c r="AD49" i="2"/>
  <c r="AD47" i="2"/>
  <c r="AD45" i="2"/>
  <c r="AD43" i="2"/>
  <c r="AD41" i="2"/>
  <c r="AD39" i="2"/>
  <c r="AD37" i="2"/>
  <c r="AD35" i="2"/>
  <c r="AD50" i="2"/>
  <c r="AD48" i="2"/>
  <c r="AD44" i="2"/>
  <c r="AD42" i="2"/>
  <c r="AD40" i="2"/>
  <c r="AD38" i="2"/>
  <c r="AD36" i="2"/>
  <c r="AD34" i="2"/>
  <c r="AD46" i="2"/>
  <c r="AC19" i="3"/>
  <c r="AC25" i="5"/>
  <c r="AC24" i="5"/>
  <c r="AC23" i="5"/>
  <c r="AC17" i="2"/>
  <c r="AC4" i="2"/>
  <c r="AQ42" i="9" s="1"/>
  <c r="AC37" i="1"/>
  <c r="AC36" i="1"/>
  <c r="AC35" i="1"/>
  <c r="AC34" i="1"/>
  <c r="AC33" i="1"/>
  <c r="AD33" i="4"/>
  <c r="AD27" i="4"/>
  <c r="AD15" i="4"/>
  <c r="AP200" i="9"/>
  <c r="AO200" i="9"/>
  <c r="AN200" i="9"/>
  <c r="AM200" i="9"/>
  <c r="AP199" i="9"/>
  <c r="AO199" i="9"/>
  <c r="AN199" i="9"/>
  <c r="AM199" i="9"/>
  <c r="AP198" i="9"/>
  <c r="AO198" i="9"/>
  <c r="AN198" i="9"/>
  <c r="AM198" i="9"/>
  <c r="AP160" i="9"/>
  <c r="AO160" i="9"/>
  <c r="AN160" i="9"/>
  <c r="AM160" i="9"/>
  <c r="AP159" i="9"/>
  <c r="AO159" i="9"/>
  <c r="AN159" i="9"/>
  <c r="AM159" i="9"/>
  <c r="AP158" i="9"/>
  <c r="AO158" i="9"/>
  <c r="AN158" i="9"/>
  <c r="AM158" i="9"/>
  <c r="AP128" i="9"/>
  <c r="AO128" i="9"/>
  <c r="AN128" i="9"/>
  <c r="AM128" i="9"/>
  <c r="AP127" i="9"/>
  <c r="AO127" i="9"/>
  <c r="AN127" i="9"/>
  <c r="AM127" i="9"/>
  <c r="AP126" i="9"/>
  <c r="AO126" i="9"/>
  <c r="AN126" i="9"/>
  <c r="AM126" i="9"/>
  <c r="AP125" i="9"/>
  <c r="AO125" i="9"/>
  <c r="AN125" i="9"/>
  <c r="AM125" i="9"/>
  <c r="AP124" i="9"/>
  <c r="AO124" i="9"/>
  <c r="AN124" i="9"/>
  <c r="AM124" i="9"/>
  <c r="AP123" i="9"/>
  <c r="AO123" i="9"/>
  <c r="AN123" i="9"/>
  <c r="AM123" i="9"/>
  <c r="AP122" i="9"/>
  <c r="AO122" i="9"/>
  <c r="AN122" i="9"/>
  <c r="AM122" i="9"/>
  <c r="AP121" i="9"/>
  <c r="AO121" i="9"/>
  <c r="AN121" i="9"/>
  <c r="AM121" i="9"/>
  <c r="AP120" i="9"/>
  <c r="AO120" i="9"/>
  <c r="AN120" i="9"/>
  <c r="AM120" i="9"/>
  <c r="AP88" i="9"/>
  <c r="AO88" i="9"/>
  <c r="AN88" i="9"/>
  <c r="AM88" i="9"/>
  <c r="AP87" i="9"/>
  <c r="AO87" i="9"/>
  <c r="AN87" i="9"/>
  <c r="AM87" i="9"/>
  <c r="AP86" i="9"/>
  <c r="AO86" i="9"/>
  <c r="AN86" i="9"/>
  <c r="AM86" i="9"/>
  <c r="AP85" i="9"/>
  <c r="AO85" i="9"/>
  <c r="AN85" i="9"/>
  <c r="AM85" i="9"/>
  <c r="AP84" i="9"/>
  <c r="AO84" i="9"/>
  <c r="AN84" i="9"/>
  <c r="AM84" i="9"/>
  <c r="AP83" i="9"/>
  <c r="AO83" i="9"/>
  <c r="AN83" i="9"/>
  <c r="AM83" i="9"/>
  <c r="AP82" i="9"/>
  <c r="AO82" i="9"/>
  <c r="AN82" i="9"/>
  <c r="AM82" i="9"/>
  <c r="AP81" i="9"/>
  <c r="AO81" i="9"/>
  <c r="AN81" i="9"/>
  <c r="AM81" i="9"/>
  <c r="AP44" i="9"/>
  <c r="AO44" i="9"/>
  <c r="AN44" i="9"/>
  <c r="AM44" i="9"/>
  <c r="AP43" i="9"/>
  <c r="AO43" i="9"/>
  <c r="AN43" i="9"/>
  <c r="AM43" i="9"/>
  <c r="AP41" i="9"/>
  <c r="AO41" i="9"/>
  <c r="AN41" i="9"/>
  <c r="AM41" i="9"/>
  <c r="AP6" i="9"/>
  <c r="AO6" i="9"/>
  <c r="AN6" i="9"/>
  <c r="AM6" i="9"/>
  <c r="AP5" i="9"/>
  <c r="AO5" i="9"/>
  <c r="AN5" i="9"/>
  <c r="AM5" i="9"/>
  <c r="AP4" i="9"/>
  <c r="AO4" i="9"/>
  <c r="AN4" i="9"/>
  <c r="AM4" i="9"/>
  <c r="AP3" i="9"/>
  <c r="AO3" i="9"/>
  <c r="AN3" i="9"/>
  <c r="AM3" i="9"/>
  <c r="AP2" i="9"/>
  <c r="AO2" i="9"/>
  <c r="AN2" i="9"/>
  <c r="AM2" i="9"/>
  <c r="AP1" i="9"/>
  <c r="AO1" i="9"/>
  <c r="AN1" i="9"/>
  <c r="AM1" i="9"/>
  <c r="AB4" i="2"/>
  <c r="AP42" i="9" s="1"/>
  <c r="AA4" i="2"/>
  <c r="AO42" i="9" s="1"/>
  <c r="Z4" i="2"/>
  <c r="AN42" i="9" s="1"/>
  <c r="Y4" i="2"/>
  <c r="AM42" i="9" s="1"/>
  <c r="AB19" i="3"/>
  <c r="AB47" i="3" s="1"/>
  <c r="AA19" i="3"/>
  <c r="AA47" i="3" s="1"/>
  <c r="Z19" i="3"/>
  <c r="Z47" i="3" s="1"/>
  <c r="Y19" i="3"/>
  <c r="Y47" i="3" s="1"/>
  <c r="AB25" i="5"/>
  <c r="AA25" i="5"/>
  <c r="Z25" i="5"/>
  <c r="Y25" i="5"/>
  <c r="AB24" i="5"/>
  <c r="AA24" i="5"/>
  <c r="Z24" i="5"/>
  <c r="Y24" i="5"/>
  <c r="AB23" i="5"/>
  <c r="AB51" i="5" s="1"/>
  <c r="AA23" i="5"/>
  <c r="AA51" i="5" s="1"/>
  <c r="Z23" i="5"/>
  <c r="Z51" i="5" s="1"/>
  <c r="Y23" i="5"/>
  <c r="Y51" i="5" s="1"/>
  <c r="AB17" i="2"/>
  <c r="AA17" i="2"/>
  <c r="Z17" i="2"/>
  <c r="Z22" i="2" s="1"/>
  <c r="AN45" i="9" s="1"/>
  <c r="Y17" i="2"/>
  <c r="AB37" i="1"/>
  <c r="AA37" i="1"/>
  <c r="Z37" i="1"/>
  <c r="Y37" i="1"/>
  <c r="AB36" i="1"/>
  <c r="AA36" i="1"/>
  <c r="Z36" i="1"/>
  <c r="Y36" i="1"/>
  <c r="AB35" i="1"/>
  <c r="AA35" i="1"/>
  <c r="Z35" i="1"/>
  <c r="Y35" i="1"/>
  <c r="AB34" i="1"/>
  <c r="AA34" i="1"/>
  <c r="Z34" i="1"/>
  <c r="Y34" i="1"/>
  <c r="AB33" i="1"/>
  <c r="AB69" i="1" s="1"/>
  <c r="AA33" i="1"/>
  <c r="AA69" i="1" s="1"/>
  <c r="Z33" i="1"/>
  <c r="Z69" i="1" s="1"/>
  <c r="Y33" i="1"/>
  <c r="Y69" i="1" s="1"/>
  <c r="AD51" i="2" l="1"/>
  <c r="AO129" i="9"/>
  <c r="AC68" i="1"/>
  <c r="AQ7" i="9"/>
  <c r="AC50" i="5"/>
  <c r="AQ89" i="9"/>
  <c r="AC47" i="3"/>
  <c r="AQ129" i="9"/>
  <c r="AC40" i="3"/>
  <c r="AM129" i="9"/>
  <c r="AC36" i="3"/>
  <c r="AC44" i="3"/>
  <c r="AC34" i="3"/>
  <c r="AC38" i="3"/>
  <c r="AC42" i="3"/>
  <c r="AC46" i="3"/>
  <c r="AC33" i="3"/>
  <c r="AC35" i="3"/>
  <c r="AC37" i="3"/>
  <c r="AC39" i="3"/>
  <c r="AC41" i="3"/>
  <c r="AC43" i="3"/>
  <c r="AC45" i="3"/>
  <c r="AC33" i="5"/>
  <c r="AC35" i="5"/>
  <c r="AC37" i="5"/>
  <c r="AC39" i="5"/>
  <c r="AC41" i="5"/>
  <c r="AC43" i="5"/>
  <c r="AC45" i="5"/>
  <c r="AC47" i="5"/>
  <c r="AC49" i="5"/>
  <c r="AC51" i="5"/>
  <c r="AC34" i="5"/>
  <c r="AC36" i="5"/>
  <c r="AC38" i="5"/>
  <c r="AC40" i="5"/>
  <c r="AC42" i="5"/>
  <c r="AC44" i="5"/>
  <c r="AC46" i="5"/>
  <c r="AC48" i="5"/>
  <c r="AC22" i="2"/>
  <c r="AQ45" i="9" s="1"/>
  <c r="AC72" i="1"/>
  <c r="AC74" i="1"/>
  <c r="AC41" i="1"/>
  <c r="AC43" i="1"/>
  <c r="AC45" i="1"/>
  <c r="AC47" i="1"/>
  <c r="AC49" i="1"/>
  <c r="AC51" i="1"/>
  <c r="AC53" i="1"/>
  <c r="AC55" i="1"/>
  <c r="AC57" i="1"/>
  <c r="AC59" i="1"/>
  <c r="AC61" i="1"/>
  <c r="AC63" i="1"/>
  <c r="AC65" i="1"/>
  <c r="AC67" i="1"/>
  <c r="AC69" i="1"/>
  <c r="AC71" i="1"/>
  <c r="AC73" i="1"/>
  <c r="AC42" i="1"/>
  <c r="AC44" i="1"/>
  <c r="AC46" i="1"/>
  <c r="AC48" i="1"/>
  <c r="AC50" i="1"/>
  <c r="AC52" i="1"/>
  <c r="AC54" i="1"/>
  <c r="AC56" i="1"/>
  <c r="AC58" i="1"/>
  <c r="AC60" i="1"/>
  <c r="AC62" i="1"/>
  <c r="AC64" i="1"/>
  <c r="AC66" i="1"/>
  <c r="AM7" i="9"/>
  <c r="AO7" i="9"/>
  <c r="AM89" i="9"/>
  <c r="AO89" i="9"/>
  <c r="Y22" i="2"/>
  <c r="Y46" i="2" s="1"/>
  <c r="AA22" i="2"/>
  <c r="AA37" i="2" s="1"/>
  <c r="AN7" i="9"/>
  <c r="AP7" i="9"/>
  <c r="AN89" i="9"/>
  <c r="AP89" i="9"/>
  <c r="AN129" i="9"/>
  <c r="AP129" i="9"/>
  <c r="AB22" i="2"/>
  <c r="AB33" i="2" s="1"/>
  <c r="AA46" i="2"/>
  <c r="AB71" i="1"/>
  <c r="AB74" i="1"/>
  <c r="AB72" i="1"/>
  <c r="AB73" i="1"/>
  <c r="AA71" i="1"/>
  <c r="AA72" i="1"/>
  <c r="AA73" i="1"/>
  <c r="AA74" i="1"/>
  <c r="Z72" i="1"/>
  <c r="Z74" i="1"/>
  <c r="Z71" i="1"/>
  <c r="Z73" i="1"/>
  <c r="Y71" i="1"/>
  <c r="Y72" i="1"/>
  <c r="Y73" i="1"/>
  <c r="Y74" i="1"/>
  <c r="Z33" i="3"/>
  <c r="AB33" i="3"/>
  <c r="Z34" i="3"/>
  <c r="AB34" i="3"/>
  <c r="Z35" i="3"/>
  <c r="AB35" i="3"/>
  <c r="Z36" i="3"/>
  <c r="AB36" i="3"/>
  <c r="Z37" i="3"/>
  <c r="AB37" i="3"/>
  <c r="Z38" i="3"/>
  <c r="AB38" i="3"/>
  <c r="Z39" i="3"/>
  <c r="AB39" i="3"/>
  <c r="Z40" i="3"/>
  <c r="AB40" i="3"/>
  <c r="Z41" i="3"/>
  <c r="AB41" i="3"/>
  <c r="Z42" i="3"/>
  <c r="AB42" i="3"/>
  <c r="Z43" i="3"/>
  <c r="AB43" i="3"/>
  <c r="Z44" i="3"/>
  <c r="AB44" i="3"/>
  <c r="Z45" i="3"/>
  <c r="AB45" i="3"/>
  <c r="Z46" i="3"/>
  <c r="AB46" i="3"/>
  <c r="Y33" i="3"/>
  <c r="AA33" i="3"/>
  <c r="Y34" i="3"/>
  <c r="AA34" i="3"/>
  <c r="Y35" i="3"/>
  <c r="AA35" i="3"/>
  <c r="Y36" i="3"/>
  <c r="AA36" i="3"/>
  <c r="Y37" i="3"/>
  <c r="AA37" i="3"/>
  <c r="Y38" i="3"/>
  <c r="AA38" i="3"/>
  <c r="Y39" i="3"/>
  <c r="AA39" i="3"/>
  <c r="Y40" i="3"/>
  <c r="AA40" i="3"/>
  <c r="Y41" i="3"/>
  <c r="AA41" i="3"/>
  <c r="Y42" i="3"/>
  <c r="AA42" i="3"/>
  <c r="Y43" i="3"/>
  <c r="AA43" i="3"/>
  <c r="Y44" i="3"/>
  <c r="AA44" i="3"/>
  <c r="Y45" i="3"/>
  <c r="AA45" i="3"/>
  <c r="Y46" i="3"/>
  <c r="AA46" i="3"/>
  <c r="Z33" i="5"/>
  <c r="AB33" i="5"/>
  <c r="Z34" i="5"/>
  <c r="AB34" i="5"/>
  <c r="Z35" i="5"/>
  <c r="AB35" i="5"/>
  <c r="Z36" i="5"/>
  <c r="AB36" i="5"/>
  <c r="Z37" i="5"/>
  <c r="AB37" i="5"/>
  <c r="Z38" i="5"/>
  <c r="AB38" i="5"/>
  <c r="Z39" i="5"/>
  <c r="AB39" i="5"/>
  <c r="Z40" i="5"/>
  <c r="AB40" i="5"/>
  <c r="Z41" i="5"/>
  <c r="AB41" i="5"/>
  <c r="Z42" i="5"/>
  <c r="AB42" i="5"/>
  <c r="Z43" i="5"/>
  <c r="AB43" i="5"/>
  <c r="Z44" i="5"/>
  <c r="AB44" i="5"/>
  <c r="Z45" i="5"/>
  <c r="AB45" i="5"/>
  <c r="Z46" i="5"/>
  <c r="AB46" i="5"/>
  <c r="Z47" i="5"/>
  <c r="AB47" i="5"/>
  <c r="Z48" i="5"/>
  <c r="AB48" i="5"/>
  <c r="Z49" i="5"/>
  <c r="AB49" i="5"/>
  <c r="Z50" i="5"/>
  <c r="AB50" i="5"/>
  <c r="Y33" i="5"/>
  <c r="AA33" i="5"/>
  <c r="Y34" i="5"/>
  <c r="AA34" i="5"/>
  <c r="Y35" i="5"/>
  <c r="AA35" i="5"/>
  <c r="Y36" i="5"/>
  <c r="AA36" i="5"/>
  <c r="Y37" i="5"/>
  <c r="AA37" i="5"/>
  <c r="Y38" i="5"/>
  <c r="AA38" i="5"/>
  <c r="Y39" i="5"/>
  <c r="AA39" i="5"/>
  <c r="Y40" i="5"/>
  <c r="AA40" i="5"/>
  <c r="Y41" i="5"/>
  <c r="AA41" i="5"/>
  <c r="Y42" i="5"/>
  <c r="AA42" i="5"/>
  <c r="Y43" i="5"/>
  <c r="AA43" i="5"/>
  <c r="Y44" i="5"/>
  <c r="AA44" i="5"/>
  <c r="Y45" i="5"/>
  <c r="AA45" i="5"/>
  <c r="Y46" i="5"/>
  <c r="AA46" i="5"/>
  <c r="Y47" i="5"/>
  <c r="AA47" i="5"/>
  <c r="Y48" i="5"/>
  <c r="AA48" i="5"/>
  <c r="Y49" i="5"/>
  <c r="AA49" i="5"/>
  <c r="Y50" i="5"/>
  <c r="AA50" i="5"/>
  <c r="Z49" i="2"/>
  <c r="Z47" i="2"/>
  <c r="Z45" i="2"/>
  <c r="Z43" i="2"/>
  <c r="Z41" i="2"/>
  <c r="Z39" i="2"/>
  <c r="Z37" i="2"/>
  <c r="Z35" i="2"/>
  <c r="Z33" i="2"/>
  <c r="Z50" i="2"/>
  <c r="Z48" i="2"/>
  <c r="Z44" i="2"/>
  <c r="Z42" i="2"/>
  <c r="Z40" i="2"/>
  <c r="Z38" i="2"/>
  <c r="Z36" i="2"/>
  <c r="Z34" i="2"/>
  <c r="AB49" i="2"/>
  <c r="AB41" i="2"/>
  <c r="AB34" i="2"/>
  <c r="AA33" i="2"/>
  <c r="Z46" i="2"/>
  <c r="AA42" i="2"/>
  <c r="Y35" i="2"/>
  <c r="Y37" i="2"/>
  <c r="Y43" i="2"/>
  <c r="Y45" i="2"/>
  <c r="Y34" i="2"/>
  <c r="Y36" i="2"/>
  <c r="Y42" i="2"/>
  <c r="Y44" i="2"/>
  <c r="Z41" i="1"/>
  <c r="AB41" i="1"/>
  <c r="Z42" i="1"/>
  <c r="AB42" i="1"/>
  <c r="Z43" i="1"/>
  <c r="AB43" i="1"/>
  <c r="Z44" i="1"/>
  <c r="AB44" i="1"/>
  <c r="Z45" i="1"/>
  <c r="AB45" i="1"/>
  <c r="Z46" i="1"/>
  <c r="AB46" i="1"/>
  <c r="Z47" i="1"/>
  <c r="AB47" i="1"/>
  <c r="Z48" i="1"/>
  <c r="AB48" i="1"/>
  <c r="Z49" i="1"/>
  <c r="AB49" i="1"/>
  <c r="Z50" i="1"/>
  <c r="AB50" i="1"/>
  <c r="Z51" i="1"/>
  <c r="AB51" i="1"/>
  <c r="Z52" i="1"/>
  <c r="AB52" i="1"/>
  <c r="Z53" i="1"/>
  <c r="AB53" i="1"/>
  <c r="Z54" i="1"/>
  <c r="AB54" i="1"/>
  <c r="Z55" i="1"/>
  <c r="AB55" i="1"/>
  <c r="Z56" i="1"/>
  <c r="AB56" i="1"/>
  <c r="Z57" i="1"/>
  <c r="AB57" i="1"/>
  <c r="Z58" i="1"/>
  <c r="AB58" i="1"/>
  <c r="Z59" i="1"/>
  <c r="AB59" i="1"/>
  <c r="Z60" i="1"/>
  <c r="AB60" i="1"/>
  <c r="Z61" i="1"/>
  <c r="AB61" i="1"/>
  <c r="Z62" i="1"/>
  <c r="AB62" i="1"/>
  <c r="Z63" i="1"/>
  <c r="AB63" i="1"/>
  <c r="Z64" i="1"/>
  <c r="AB64" i="1"/>
  <c r="Z65" i="1"/>
  <c r="AB65" i="1"/>
  <c r="Z66" i="1"/>
  <c r="AB66" i="1"/>
  <c r="Z67" i="1"/>
  <c r="AB67" i="1"/>
  <c r="Z68" i="1"/>
  <c r="AB68" i="1"/>
  <c r="Y41" i="1"/>
  <c r="AA41" i="1"/>
  <c r="Y42" i="1"/>
  <c r="AA42" i="1"/>
  <c r="Y43" i="1"/>
  <c r="AA43" i="1"/>
  <c r="Y44" i="1"/>
  <c r="AA44" i="1"/>
  <c r="Y45" i="1"/>
  <c r="AA45" i="1"/>
  <c r="Y46" i="1"/>
  <c r="AA46" i="1"/>
  <c r="Y47" i="1"/>
  <c r="AA47" i="1"/>
  <c r="Y48" i="1"/>
  <c r="AA48" i="1"/>
  <c r="Y49" i="1"/>
  <c r="AA49" i="1"/>
  <c r="Y50" i="1"/>
  <c r="AA50" i="1"/>
  <c r="Y51" i="1"/>
  <c r="AA51" i="1"/>
  <c r="Y52" i="1"/>
  <c r="AA52" i="1"/>
  <c r="Y53" i="1"/>
  <c r="AA53" i="1"/>
  <c r="Y54" i="1"/>
  <c r="AA54" i="1"/>
  <c r="Y55" i="1"/>
  <c r="AA55" i="1"/>
  <c r="Y56" i="1"/>
  <c r="AA56" i="1"/>
  <c r="Y57" i="1"/>
  <c r="AA57" i="1"/>
  <c r="Y58" i="1"/>
  <c r="AA58" i="1"/>
  <c r="Y59" i="1"/>
  <c r="AA59" i="1"/>
  <c r="Y60" i="1"/>
  <c r="AA60" i="1"/>
  <c r="Y61" i="1"/>
  <c r="AA61" i="1"/>
  <c r="Y62" i="1"/>
  <c r="AA62" i="1"/>
  <c r="Y63" i="1"/>
  <c r="AA63" i="1"/>
  <c r="Y64" i="1"/>
  <c r="AA64" i="1"/>
  <c r="Y65" i="1"/>
  <c r="AA65" i="1"/>
  <c r="Y66" i="1"/>
  <c r="AA66" i="1"/>
  <c r="Y67" i="1"/>
  <c r="AA67" i="1"/>
  <c r="Y68" i="1"/>
  <c r="AA68" i="1"/>
  <c r="AA38" i="2" l="1"/>
  <c r="AA45" i="2"/>
  <c r="Y40" i="2"/>
  <c r="Y49" i="2"/>
  <c r="Y41" i="2"/>
  <c r="Y33" i="2"/>
  <c r="AA34" i="2"/>
  <c r="AA41" i="2"/>
  <c r="AB42" i="2"/>
  <c r="Y48" i="2"/>
  <c r="Y38" i="2"/>
  <c r="Y47" i="2"/>
  <c r="Y39" i="2"/>
  <c r="AA48" i="2"/>
  <c r="AA47" i="2"/>
  <c r="AC48" i="3"/>
  <c r="AC54" i="5"/>
  <c r="AC52" i="5"/>
  <c r="AC53" i="5"/>
  <c r="AC50" i="2"/>
  <c r="AC48" i="2"/>
  <c r="AC44" i="2"/>
  <c r="AC42" i="2"/>
  <c r="AC40" i="2"/>
  <c r="AC38" i="2"/>
  <c r="AC36" i="2"/>
  <c r="AC34" i="2"/>
  <c r="AC49" i="2"/>
  <c r="AC47" i="2"/>
  <c r="AC45" i="2"/>
  <c r="AC43" i="2"/>
  <c r="AC41" i="2"/>
  <c r="AC39" i="2"/>
  <c r="AC37" i="2"/>
  <c r="AC35" i="2"/>
  <c r="AC33" i="2"/>
  <c r="AC46" i="2"/>
  <c r="AC70" i="1"/>
  <c r="AA50" i="2"/>
  <c r="AO45" i="9"/>
  <c r="AA44" i="2"/>
  <c r="AA40" i="2"/>
  <c r="AA36" i="2"/>
  <c r="AA49" i="2"/>
  <c r="AA43" i="2"/>
  <c r="AA39" i="2"/>
  <c r="AA35" i="2"/>
  <c r="AB47" i="2"/>
  <c r="AP45" i="9"/>
  <c r="Y50" i="2"/>
  <c r="AM45" i="9"/>
  <c r="AB38" i="2"/>
  <c r="AB48" i="2"/>
  <c r="AB37" i="2"/>
  <c r="AB45" i="2"/>
  <c r="AB46" i="2"/>
  <c r="AB36" i="2"/>
  <c r="AB40" i="2"/>
  <c r="AB44" i="2"/>
  <c r="AB50" i="2"/>
  <c r="AB35" i="2"/>
  <c r="AB39" i="2"/>
  <c r="AB43" i="2"/>
  <c r="Y48" i="3"/>
  <c r="Z48" i="3"/>
  <c r="AA48" i="3"/>
  <c r="AB48" i="3"/>
  <c r="Y53" i="5"/>
  <c r="Y52" i="5"/>
  <c r="Z53" i="5"/>
  <c r="Z52" i="5"/>
  <c r="Y54" i="5"/>
  <c r="Z54" i="5"/>
  <c r="AA53" i="5"/>
  <c r="AA52" i="5"/>
  <c r="AB53" i="5"/>
  <c r="AB52" i="5"/>
  <c r="AA54" i="5"/>
  <c r="AB54" i="5"/>
  <c r="Z51" i="2"/>
  <c r="Y51" i="2"/>
  <c r="Y70" i="1"/>
  <c r="Z70" i="1"/>
  <c r="AA70" i="1"/>
  <c r="AB70" i="1"/>
  <c r="AA51" i="2" l="1"/>
  <c r="AC51" i="2"/>
  <c r="AB51" i="2"/>
  <c r="AC33" i="4"/>
  <c r="AB33" i="4"/>
  <c r="AA33" i="4"/>
  <c r="Z33" i="4"/>
  <c r="AC27" i="4"/>
  <c r="AB27" i="4"/>
  <c r="AA27" i="4"/>
  <c r="Z27" i="4"/>
  <c r="AC15" i="4"/>
  <c r="AB15" i="4"/>
  <c r="AA15" i="4"/>
  <c r="Z15" i="4"/>
  <c r="AL200" i="9"/>
  <c r="AK200" i="9"/>
  <c r="AL199" i="9"/>
  <c r="AK199" i="9"/>
  <c r="AL198" i="9"/>
  <c r="AK198" i="9"/>
  <c r="AL160" i="9"/>
  <c r="AK160" i="9"/>
  <c r="AL159" i="9"/>
  <c r="AK159" i="9"/>
  <c r="AL158" i="9"/>
  <c r="AK158" i="9"/>
  <c r="AL128" i="9"/>
  <c r="AK128" i="9"/>
  <c r="AL127" i="9"/>
  <c r="AK127" i="9"/>
  <c r="AL126" i="9"/>
  <c r="AK126" i="9"/>
  <c r="AL125" i="9"/>
  <c r="AK125" i="9"/>
  <c r="AL124" i="9"/>
  <c r="AK124" i="9"/>
  <c r="AL123" i="9"/>
  <c r="AK123" i="9"/>
  <c r="AL122" i="9"/>
  <c r="AK122" i="9"/>
  <c r="AL121" i="9"/>
  <c r="AK121" i="9"/>
  <c r="AL120" i="9"/>
  <c r="AK120" i="9"/>
  <c r="AL88" i="9"/>
  <c r="AK88" i="9"/>
  <c r="AL87" i="9"/>
  <c r="AK87" i="9"/>
  <c r="AL86" i="9"/>
  <c r="AK86" i="9"/>
  <c r="AL85" i="9"/>
  <c r="AK85" i="9"/>
  <c r="AL84" i="9"/>
  <c r="AK84" i="9"/>
  <c r="AL83" i="9"/>
  <c r="AK83" i="9"/>
  <c r="AL82" i="9"/>
  <c r="AK82" i="9"/>
  <c r="AL81" i="9"/>
  <c r="AK81" i="9"/>
  <c r="AL44" i="9"/>
  <c r="AK44" i="9"/>
  <c r="AL43" i="9"/>
  <c r="AK43" i="9"/>
  <c r="AL42" i="9"/>
  <c r="AK42" i="9"/>
  <c r="AL41" i="9"/>
  <c r="AK41" i="9"/>
  <c r="AL6" i="9"/>
  <c r="AK6" i="9"/>
  <c r="AL5" i="9"/>
  <c r="AK5" i="9"/>
  <c r="AL4" i="9"/>
  <c r="AK4" i="9"/>
  <c r="AL3" i="9"/>
  <c r="AK3" i="9"/>
  <c r="AL2" i="9"/>
  <c r="AK2" i="9"/>
  <c r="AL1" i="9"/>
  <c r="AK1" i="9"/>
  <c r="X33" i="1"/>
  <c r="X55" i="1" s="1"/>
  <c r="X19" i="3"/>
  <c r="X47" i="3" s="1"/>
  <c r="W19" i="3"/>
  <c r="W46" i="3" s="1"/>
  <c r="X25" i="5"/>
  <c r="W25" i="5"/>
  <c r="X24" i="5"/>
  <c r="W24" i="5"/>
  <c r="X23" i="5"/>
  <c r="W23" i="5"/>
  <c r="X17" i="2"/>
  <c r="X22" i="2" s="1"/>
  <c r="X49" i="2" s="1"/>
  <c r="W17" i="2"/>
  <c r="W22" i="2" s="1"/>
  <c r="W45" i="2" s="1"/>
  <c r="X37" i="1"/>
  <c r="W37" i="1"/>
  <c r="X36" i="1"/>
  <c r="W36" i="1"/>
  <c r="W73" i="1" s="1"/>
  <c r="X35" i="1"/>
  <c r="W35" i="1"/>
  <c r="X34" i="1"/>
  <c r="W34" i="1"/>
  <c r="W33" i="1"/>
  <c r="AK7" i="9" s="1"/>
  <c r="Y33" i="4"/>
  <c r="Y27" i="4"/>
  <c r="Y15" i="4"/>
  <c r="X33" i="4"/>
  <c r="X27" i="4"/>
  <c r="X15" i="4"/>
  <c r="AJ200" i="9"/>
  <c r="AJ199" i="9"/>
  <c r="AJ198" i="9"/>
  <c r="AJ160" i="9"/>
  <c r="AJ159" i="9"/>
  <c r="AJ158" i="9"/>
  <c r="AJ128" i="9"/>
  <c r="AJ127" i="9"/>
  <c r="AJ126" i="9"/>
  <c r="AJ125" i="9"/>
  <c r="AJ124" i="9"/>
  <c r="AJ123" i="9"/>
  <c r="AJ122" i="9"/>
  <c r="AJ121" i="9"/>
  <c r="AJ120" i="9"/>
  <c r="AJ88" i="9"/>
  <c r="AJ87" i="9"/>
  <c r="AJ86" i="9"/>
  <c r="AJ85" i="9"/>
  <c r="AJ84" i="9"/>
  <c r="AJ83" i="9"/>
  <c r="AJ82" i="9"/>
  <c r="AJ81" i="9"/>
  <c r="AJ44" i="9"/>
  <c r="AJ43" i="9"/>
  <c r="AJ42" i="9"/>
  <c r="AJ41" i="9"/>
  <c r="AJ6" i="9"/>
  <c r="AJ5" i="9"/>
  <c r="AJ4" i="9"/>
  <c r="AJ3" i="9"/>
  <c r="AJ2" i="9"/>
  <c r="AJ1" i="9"/>
  <c r="V19" i="3"/>
  <c r="AJ129" i="9" s="1"/>
  <c r="V25" i="5"/>
  <c r="V24" i="5"/>
  <c r="V23" i="5"/>
  <c r="V17" i="2"/>
  <c r="V37" i="1"/>
  <c r="V36" i="1"/>
  <c r="V73" i="1" s="1"/>
  <c r="V35" i="1"/>
  <c r="V34" i="1"/>
  <c r="V33" i="1"/>
  <c r="W33" i="4"/>
  <c r="W27" i="4"/>
  <c r="W15" i="4"/>
  <c r="AI200" i="9"/>
  <c r="AI199" i="9"/>
  <c r="AI198" i="9"/>
  <c r="AI160" i="9"/>
  <c r="AI159" i="9"/>
  <c r="AI158" i="9"/>
  <c r="AI128" i="9"/>
  <c r="AI127" i="9"/>
  <c r="AI126" i="9"/>
  <c r="AI125" i="9"/>
  <c r="AI124" i="9"/>
  <c r="AI123" i="9"/>
  <c r="AI122" i="9"/>
  <c r="AI121" i="9"/>
  <c r="AI120" i="9"/>
  <c r="AI88" i="9"/>
  <c r="AI87" i="9"/>
  <c r="AI86" i="9"/>
  <c r="AI85" i="9"/>
  <c r="AI84" i="9"/>
  <c r="AI83" i="9"/>
  <c r="AI82" i="9"/>
  <c r="AI81" i="9"/>
  <c r="AI44" i="9"/>
  <c r="AI43" i="9"/>
  <c r="AI41" i="9"/>
  <c r="AI6" i="9"/>
  <c r="AI5" i="9"/>
  <c r="AI4" i="9"/>
  <c r="AI3" i="9"/>
  <c r="AI2" i="9"/>
  <c r="AI1" i="9"/>
  <c r="U19" i="3"/>
  <c r="U40" i="3" s="1"/>
  <c r="U23" i="5"/>
  <c r="U25" i="5"/>
  <c r="U24" i="5"/>
  <c r="U4" i="2"/>
  <c r="U17" i="2"/>
  <c r="U22" i="2" s="1"/>
  <c r="U37" i="1"/>
  <c r="U33" i="1"/>
  <c r="U49" i="1" s="1"/>
  <c r="U36" i="1"/>
  <c r="U35" i="1"/>
  <c r="U34" i="1"/>
  <c r="V33" i="4"/>
  <c r="V27" i="4"/>
  <c r="V15" i="4"/>
  <c r="AH200" i="9"/>
  <c r="AH199" i="9"/>
  <c r="AH198" i="9"/>
  <c r="AH160" i="9"/>
  <c r="AH159" i="9"/>
  <c r="AH158" i="9"/>
  <c r="AH128" i="9"/>
  <c r="AH127" i="9"/>
  <c r="AH126" i="9"/>
  <c r="AH125" i="9"/>
  <c r="AH124" i="9"/>
  <c r="AH123" i="9"/>
  <c r="AH122" i="9"/>
  <c r="AH121" i="9"/>
  <c r="AH120" i="9"/>
  <c r="AH88" i="9"/>
  <c r="AH87" i="9"/>
  <c r="AH86" i="9"/>
  <c r="AH85" i="9"/>
  <c r="AH84" i="9"/>
  <c r="AH83" i="9"/>
  <c r="AH82" i="9"/>
  <c r="AH81" i="9"/>
  <c r="AH44" i="9"/>
  <c r="AH43" i="9"/>
  <c r="AH41" i="9"/>
  <c r="T33" i="1"/>
  <c r="T69" i="1" s="1"/>
  <c r="AH6" i="9"/>
  <c r="AH5" i="9"/>
  <c r="AH4" i="9"/>
  <c r="AH3" i="9"/>
  <c r="AH2" i="9"/>
  <c r="AH1" i="9"/>
  <c r="T19" i="3"/>
  <c r="T23" i="5"/>
  <c r="AH89" i="9" s="1"/>
  <c r="T36" i="5"/>
  <c r="T25" i="5"/>
  <c r="T24" i="5"/>
  <c r="T4" i="2"/>
  <c r="T17" i="2"/>
  <c r="T37" i="1"/>
  <c r="T36" i="1"/>
  <c r="T35" i="1"/>
  <c r="T34" i="1"/>
  <c r="T47" i="1"/>
  <c r="T57" i="1"/>
  <c r="U33" i="4"/>
  <c r="U27" i="4"/>
  <c r="U15" i="4"/>
  <c r="AG200" i="9"/>
  <c r="AG199" i="9"/>
  <c r="AG198" i="9"/>
  <c r="AG160" i="9"/>
  <c r="AG159" i="9"/>
  <c r="AG158" i="9"/>
  <c r="AG128" i="9"/>
  <c r="AG127" i="9"/>
  <c r="AG126" i="9"/>
  <c r="AG125" i="9"/>
  <c r="AG124" i="9"/>
  <c r="AG123" i="9"/>
  <c r="AG122" i="9"/>
  <c r="AG121" i="9"/>
  <c r="AG120" i="9"/>
  <c r="AG88" i="9"/>
  <c r="AG87" i="9"/>
  <c r="AG86" i="9"/>
  <c r="AG85" i="9"/>
  <c r="AG84" i="9"/>
  <c r="AG83" i="9"/>
  <c r="AG82" i="9"/>
  <c r="AG81" i="9"/>
  <c r="AG44" i="9"/>
  <c r="AG43" i="9"/>
  <c r="AG41" i="9"/>
  <c r="AG6" i="9"/>
  <c r="AG5" i="9"/>
  <c r="AG4" i="9"/>
  <c r="AG3" i="9"/>
  <c r="AG2" i="9"/>
  <c r="AG1" i="9"/>
  <c r="S19" i="3"/>
  <c r="S23" i="5"/>
  <c r="S25" i="5"/>
  <c r="S24" i="5"/>
  <c r="S4" i="2"/>
  <c r="S17" i="2"/>
  <c r="S37" i="1"/>
  <c r="S33" i="1"/>
  <c r="S36" i="1"/>
  <c r="S35" i="1"/>
  <c r="S72" i="1" s="1"/>
  <c r="S34" i="1"/>
  <c r="S68" i="1"/>
  <c r="T33" i="4"/>
  <c r="T27" i="4"/>
  <c r="T15" i="4"/>
  <c r="AF1" i="9"/>
  <c r="AF2" i="9"/>
  <c r="AF3" i="9"/>
  <c r="AF4" i="9"/>
  <c r="AF5" i="9"/>
  <c r="AF6" i="9"/>
  <c r="R33" i="1"/>
  <c r="AF41" i="9"/>
  <c r="R4" i="2"/>
  <c r="AF42" i="9" s="1"/>
  <c r="AF43" i="9"/>
  <c r="AF44" i="9"/>
  <c r="R17" i="2"/>
  <c r="AF81" i="9"/>
  <c r="AF82" i="9"/>
  <c r="AF83" i="9"/>
  <c r="AF84" i="9"/>
  <c r="AF85" i="9"/>
  <c r="AF86" i="9"/>
  <c r="AF87" i="9"/>
  <c r="AF88" i="9"/>
  <c r="R23" i="5"/>
  <c r="R51" i="5" s="1"/>
  <c r="AF120" i="9"/>
  <c r="AF121" i="9"/>
  <c r="AF122" i="9"/>
  <c r="AF123" i="9"/>
  <c r="AF124" i="9"/>
  <c r="AF125" i="9"/>
  <c r="AF126" i="9"/>
  <c r="AF127" i="9"/>
  <c r="AF128" i="9"/>
  <c r="R19" i="3"/>
  <c r="AF158" i="9"/>
  <c r="AF159" i="9"/>
  <c r="AF160" i="9"/>
  <c r="AF198" i="9"/>
  <c r="AF199" i="9"/>
  <c r="AF200" i="9"/>
  <c r="R25" i="5"/>
  <c r="R24" i="5"/>
  <c r="R37" i="1"/>
  <c r="R36" i="1"/>
  <c r="R35" i="1"/>
  <c r="R34" i="1"/>
  <c r="S33" i="4"/>
  <c r="S27" i="4"/>
  <c r="S15" i="4"/>
  <c r="S14" i="4"/>
  <c r="M79" i="9"/>
  <c r="M40" i="9"/>
  <c r="M1" i="9"/>
  <c r="AE1" i="9"/>
  <c r="AE2" i="9"/>
  <c r="AE3" i="9"/>
  <c r="AE4" i="9"/>
  <c r="AE5" i="9"/>
  <c r="AE6" i="9"/>
  <c r="AE41" i="9"/>
  <c r="AE43" i="9"/>
  <c r="AE44" i="9"/>
  <c r="AE81" i="9"/>
  <c r="AE82" i="9"/>
  <c r="AE83" i="9"/>
  <c r="AE84" i="9"/>
  <c r="AE85" i="9"/>
  <c r="AE86" i="9"/>
  <c r="AE87" i="9"/>
  <c r="AE88" i="9"/>
  <c r="AE120" i="9"/>
  <c r="AE121" i="9"/>
  <c r="AE122" i="9"/>
  <c r="AE123" i="9"/>
  <c r="AE124" i="9"/>
  <c r="AE125" i="9"/>
  <c r="AE126" i="9"/>
  <c r="AE127" i="9"/>
  <c r="AE128" i="9"/>
  <c r="AE158" i="9"/>
  <c r="AE159" i="9"/>
  <c r="AE160" i="9"/>
  <c r="AE198" i="9"/>
  <c r="AE199" i="9"/>
  <c r="AE200" i="9"/>
  <c r="AD1" i="9"/>
  <c r="AD2" i="9"/>
  <c r="AD3" i="9"/>
  <c r="AD4" i="9"/>
  <c r="AD5" i="9"/>
  <c r="AD6" i="9"/>
  <c r="AD41" i="9"/>
  <c r="AD43" i="9"/>
  <c r="AD44" i="9"/>
  <c r="AD81" i="9"/>
  <c r="AD82" i="9"/>
  <c r="AD83" i="9"/>
  <c r="AD84" i="9"/>
  <c r="AD85" i="9"/>
  <c r="AD86" i="9"/>
  <c r="AD87" i="9"/>
  <c r="AD88" i="9"/>
  <c r="AD120" i="9"/>
  <c r="AD121" i="9"/>
  <c r="AD122" i="9"/>
  <c r="AD123" i="9"/>
  <c r="AD124" i="9"/>
  <c r="AD125" i="9"/>
  <c r="AD126" i="9"/>
  <c r="AD127" i="9"/>
  <c r="AD128" i="9"/>
  <c r="AD158" i="9"/>
  <c r="AD159" i="9"/>
  <c r="AD160" i="9"/>
  <c r="AD198" i="9"/>
  <c r="AD199" i="9"/>
  <c r="AD200" i="9"/>
  <c r="AC1" i="9"/>
  <c r="AC2" i="9"/>
  <c r="AC3" i="9"/>
  <c r="AC4" i="9"/>
  <c r="AC5" i="9"/>
  <c r="AC6" i="9"/>
  <c r="AC41" i="9"/>
  <c r="AC43" i="9"/>
  <c r="AC44" i="9"/>
  <c r="AC81" i="9"/>
  <c r="AC82" i="9"/>
  <c r="AC83" i="9"/>
  <c r="AC84" i="9"/>
  <c r="AC85" i="9"/>
  <c r="AC86" i="9"/>
  <c r="AC87" i="9"/>
  <c r="AC88" i="9"/>
  <c r="AC120" i="9"/>
  <c r="AC121" i="9"/>
  <c r="AC122" i="9"/>
  <c r="AC123" i="9"/>
  <c r="AC124" i="9"/>
  <c r="AC125" i="9"/>
  <c r="AC126" i="9"/>
  <c r="AC127" i="9"/>
  <c r="AC128" i="9"/>
  <c r="AC158" i="9"/>
  <c r="AC159" i="9"/>
  <c r="AC160" i="9"/>
  <c r="AC198" i="9"/>
  <c r="AC199" i="9"/>
  <c r="AC200" i="9"/>
  <c r="AB200" i="9"/>
  <c r="AB199" i="9"/>
  <c r="AB198" i="9"/>
  <c r="AB160" i="9"/>
  <c r="AB159" i="9"/>
  <c r="AB158" i="9"/>
  <c r="AB128" i="9"/>
  <c r="AB127" i="9"/>
  <c r="AB126" i="9"/>
  <c r="AB125" i="9"/>
  <c r="AB124" i="9"/>
  <c r="AB123" i="9"/>
  <c r="AB122" i="9"/>
  <c r="AB121" i="9"/>
  <c r="AB120" i="9"/>
  <c r="AB88" i="9"/>
  <c r="AB87" i="9"/>
  <c r="AB86" i="9"/>
  <c r="AB85" i="9"/>
  <c r="AB84" i="9"/>
  <c r="AB83" i="9"/>
  <c r="AB82" i="9"/>
  <c r="AB81" i="9"/>
  <c r="AB44" i="9"/>
  <c r="AB43" i="9"/>
  <c r="AB41" i="9"/>
  <c r="AB6" i="9"/>
  <c r="AB5" i="9"/>
  <c r="AB4" i="9"/>
  <c r="AB3" i="9"/>
  <c r="AB2" i="9"/>
  <c r="AB1" i="9"/>
  <c r="M77" i="9"/>
  <c r="R5" i="9"/>
  <c r="S5" i="9"/>
  <c r="T5" i="9"/>
  <c r="U5" i="9"/>
  <c r="V5" i="9"/>
  <c r="W5" i="9"/>
  <c r="X5" i="9"/>
  <c r="Y5" i="9"/>
  <c r="Z5" i="9"/>
  <c r="AA5" i="9"/>
  <c r="R200" i="9"/>
  <c r="S200" i="9"/>
  <c r="T200" i="9"/>
  <c r="U200" i="9"/>
  <c r="V200" i="9"/>
  <c r="W200" i="9"/>
  <c r="X200" i="9"/>
  <c r="Y200" i="9"/>
  <c r="Z200" i="9"/>
  <c r="AA200" i="9"/>
  <c r="R199" i="9"/>
  <c r="S199" i="9"/>
  <c r="T199" i="9"/>
  <c r="U199" i="9"/>
  <c r="V199" i="9"/>
  <c r="W199" i="9"/>
  <c r="X199" i="9"/>
  <c r="Y199" i="9"/>
  <c r="Z199" i="9"/>
  <c r="AA199" i="9"/>
  <c r="R198" i="9"/>
  <c r="S198" i="9"/>
  <c r="T198" i="9"/>
  <c r="U198" i="9"/>
  <c r="V198" i="9"/>
  <c r="W198" i="9"/>
  <c r="X198" i="9"/>
  <c r="Y198" i="9"/>
  <c r="Z198" i="9"/>
  <c r="AA198" i="9"/>
  <c r="R159" i="9"/>
  <c r="S159" i="9"/>
  <c r="T159" i="9"/>
  <c r="U159" i="9"/>
  <c r="V159" i="9"/>
  <c r="W159" i="9"/>
  <c r="X159" i="9"/>
  <c r="Y159" i="9"/>
  <c r="Z159" i="9"/>
  <c r="AA159" i="9"/>
  <c r="R160" i="9"/>
  <c r="S160" i="9"/>
  <c r="T160" i="9"/>
  <c r="U160" i="9"/>
  <c r="V160" i="9"/>
  <c r="W160" i="9"/>
  <c r="X160" i="9"/>
  <c r="Y160" i="9"/>
  <c r="Z160" i="9"/>
  <c r="AA160" i="9"/>
  <c r="R158" i="9"/>
  <c r="S158" i="9"/>
  <c r="T158" i="9"/>
  <c r="U158" i="9"/>
  <c r="V158" i="9"/>
  <c r="W158" i="9"/>
  <c r="X158" i="9"/>
  <c r="Y158" i="9"/>
  <c r="Z158" i="9"/>
  <c r="AA158" i="9"/>
  <c r="R128" i="9"/>
  <c r="S128" i="9"/>
  <c r="T128" i="9"/>
  <c r="U128" i="9"/>
  <c r="V128" i="9"/>
  <c r="W128" i="9"/>
  <c r="X128" i="9"/>
  <c r="Y128" i="9"/>
  <c r="Z128" i="9"/>
  <c r="AA128" i="9"/>
  <c r="R127" i="9"/>
  <c r="S127" i="9"/>
  <c r="T127" i="9"/>
  <c r="U127" i="9"/>
  <c r="V127" i="9"/>
  <c r="W127" i="9"/>
  <c r="X127" i="9"/>
  <c r="Y127" i="9"/>
  <c r="Z127" i="9"/>
  <c r="AA127" i="9"/>
  <c r="R124" i="9"/>
  <c r="S124" i="9"/>
  <c r="T124" i="9"/>
  <c r="U124" i="9"/>
  <c r="V124" i="9"/>
  <c r="W124" i="9"/>
  <c r="X124" i="9"/>
  <c r="Y124" i="9"/>
  <c r="Z124" i="9"/>
  <c r="AA124" i="9"/>
  <c r="R125" i="9"/>
  <c r="S125" i="9"/>
  <c r="T125" i="9"/>
  <c r="U125" i="9"/>
  <c r="V125" i="9"/>
  <c r="W125" i="9"/>
  <c r="X125" i="9"/>
  <c r="Y125" i="9"/>
  <c r="Z125" i="9"/>
  <c r="AA125" i="9"/>
  <c r="R126" i="9"/>
  <c r="S126" i="9"/>
  <c r="T126" i="9"/>
  <c r="U126" i="9"/>
  <c r="V126" i="9"/>
  <c r="W126" i="9"/>
  <c r="X126" i="9"/>
  <c r="Y126" i="9"/>
  <c r="Z126" i="9"/>
  <c r="AA126" i="9"/>
  <c r="R123" i="9"/>
  <c r="S123" i="9"/>
  <c r="T123" i="9"/>
  <c r="U123" i="9"/>
  <c r="V123" i="9"/>
  <c r="W123" i="9"/>
  <c r="X123" i="9"/>
  <c r="Y123" i="9"/>
  <c r="Z123" i="9"/>
  <c r="AA123" i="9"/>
  <c r="R122" i="9"/>
  <c r="S122" i="9"/>
  <c r="T122" i="9"/>
  <c r="U122" i="9"/>
  <c r="V122" i="9"/>
  <c r="W122" i="9"/>
  <c r="X122" i="9"/>
  <c r="Y122" i="9"/>
  <c r="Z122" i="9"/>
  <c r="AA122" i="9"/>
  <c r="R121" i="9"/>
  <c r="S121" i="9"/>
  <c r="T121" i="9"/>
  <c r="U121" i="9"/>
  <c r="V121" i="9"/>
  <c r="W121" i="9"/>
  <c r="X121" i="9"/>
  <c r="Y121" i="9"/>
  <c r="Z121" i="9"/>
  <c r="AA121" i="9"/>
  <c r="R120" i="9"/>
  <c r="S120" i="9"/>
  <c r="T120" i="9"/>
  <c r="U120" i="9"/>
  <c r="V120" i="9"/>
  <c r="W120" i="9"/>
  <c r="X120" i="9"/>
  <c r="Y120" i="9"/>
  <c r="Z120" i="9"/>
  <c r="AA120" i="9"/>
  <c r="R88" i="9"/>
  <c r="S88" i="9"/>
  <c r="T88" i="9"/>
  <c r="U88" i="9"/>
  <c r="V88" i="9"/>
  <c r="W88" i="9"/>
  <c r="X88" i="9"/>
  <c r="Y88" i="9"/>
  <c r="Z88" i="9"/>
  <c r="AA88" i="9"/>
  <c r="R87" i="9"/>
  <c r="S87" i="9"/>
  <c r="T87" i="9"/>
  <c r="U87" i="9"/>
  <c r="V87" i="9"/>
  <c r="W87" i="9"/>
  <c r="X87" i="9"/>
  <c r="Y87" i="9"/>
  <c r="Z87" i="9"/>
  <c r="AA87" i="9"/>
  <c r="R86" i="9"/>
  <c r="S86" i="9"/>
  <c r="T86" i="9"/>
  <c r="U86" i="9"/>
  <c r="V86" i="9"/>
  <c r="W86" i="9"/>
  <c r="X86" i="9"/>
  <c r="Y86" i="9"/>
  <c r="Z86" i="9"/>
  <c r="AA86" i="9"/>
  <c r="R85" i="9"/>
  <c r="S85" i="9"/>
  <c r="T85" i="9"/>
  <c r="U85" i="9"/>
  <c r="V85" i="9"/>
  <c r="W85" i="9"/>
  <c r="X85" i="9"/>
  <c r="Y85" i="9"/>
  <c r="Z85" i="9"/>
  <c r="AA85" i="9"/>
  <c r="R84" i="9"/>
  <c r="S84" i="9"/>
  <c r="T84" i="9"/>
  <c r="U84" i="9"/>
  <c r="V84" i="9"/>
  <c r="W84" i="9"/>
  <c r="X84" i="9"/>
  <c r="Y84" i="9"/>
  <c r="Z84" i="9"/>
  <c r="AA84" i="9"/>
  <c r="R83" i="9"/>
  <c r="S83" i="9"/>
  <c r="T83" i="9"/>
  <c r="U83" i="9"/>
  <c r="V83" i="9"/>
  <c r="W83" i="9"/>
  <c r="X83" i="9"/>
  <c r="Y83" i="9"/>
  <c r="Z83" i="9"/>
  <c r="AA83" i="9"/>
  <c r="R81" i="9"/>
  <c r="S81" i="9"/>
  <c r="T81" i="9"/>
  <c r="U81" i="9"/>
  <c r="V81" i="9"/>
  <c r="W81" i="9"/>
  <c r="X81" i="9"/>
  <c r="Y81" i="9"/>
  <c r="Z81" i="9"/>
  <c r="AA81" i="9"/>
  <c r="R82" i="9"/>
  <c r="S82" i="9"/>
  <c r="T82" i="9"/>
  <c r="U82" i="9"/>
  <c r="V82" i="9"/>
  <c r="W82" i="9"/>
  <c r="X82" i="9"/>
  <c r="Y82" i="9"/>
  <c r="Z82" i="9"/>
  <c r="AA82" i="9"/>
  <c r="R44" i="9"/>
  <c r="S44" i="9"/>
  <c r="T44" i="9"/>
  <c r="U44" i="9"/>
  <c r="V44" i="9"/>
  <c r="W44" i="9"/>
  <c r="X44" i="9"/>
  <c r="Y44" i="9"/>
  <c r="Z44" i="9"/>
  <c r="AA44" i="9"/>
  <c r="R43" i="9"/>
  <c r="S43" i="9"/>
  <c r="T43" i="9"/>
  <c r="U43" i="9"/>
  <c r="V43" i="9"/>
  <c r="W43" i="9"/>
  <c r="X43" i="9"/>
  <c r="Y43" i="9"/>
  <c r="Z43" i="9"/>
  <c r="AA43" i="9"/>
  <c r="R41" i="9"/>
  <c r="S41" i="9"/>
  <c r="T41" i="9"/>
  <c r="U41" i="9"/>
  <c r="V41" i="9"/>
  <c r="W41" i="9"/>
  <c r="X41" i="9"/>
  <c r="Y41" i="9"/>
  <c r="Z41" i="9"/>
  <c r="AA41" i="9"/>
  <c r="R6" i="9"/>
  <c r="S6" i="9"/>
  <c r="T6" i="9"/>
  <c r="U6" i="9"/>
  <c r="V6" i="9"/>
  <c r="W6" i="9"/>
  <c r="X6" i="9"/>
  <c r="Y6" i="9"/>
  <c r="Z6" i="9"/>
  <c r="AA6" i="9"/>
  <c r="R4" i="9"/>
  <c r="S4" i="9"/>
  <c r="T4" i="9"/>
  <c r="U4" i="9"/>
  <c r="V4" i="9"/>
  <c r="W4" i="9"/>
  <c r="X4" i="9"/>
  <c r="Y4" i="9"/>
  <c r="Z4" i="9"/>
  <c r="AA4" i="9"/>
  <c r="R3" i="9"/>
  <c r="S3" i="9"/>
  <c r="T3" i="9"/>
  <c r="U3" i="9"/>
  <c r="V3" i="9"/>
  <c r="W3" i="9"/>
  <c r="X3" i="9"/>
  <c r="Y3" i="9"/>
  <c r="Z3" i="9"/>
  <c r="AA3" i="9"/>
  <c r="R1" i="9"/>
  <c r="S1" i="9"/>
  <c r="T1" i="9"/>
  <c r="U1" i="9"/>
  <c r="V1" i="9"/>
  <c r="W1" i="9"/>
  <c r="X1" i="9"/>
  <c r="Y1" i="9"/>
  <c r="Z1" i="9"/>
  <c r="AA1" i="9"/>
  <c r="R2" i="9"/>
  <c r="S2" i="9"/>
  <c r="T2" i="9"/>
  <c r="U2" i="9"/>
  <c r="V2" i="9"/>
  <c r="W2" i="9"/>
  <c r="X2" i="9"/>
  <c r="Y2" i="9"/>
  <c r="Z2" i="9"/>
  <c r="AA2" i="9"/>
  <c r="Q3" i="9"/>
  <c r="P158" i="9"/>
  <c r="Q158" i="9"/>
  <c r="Q159" i="9"/>
  <c r="Q160" i="9"/>
  <c r="P120" i="9"/>
  <c r="Q120" i="9"/>
  <c r="Q121" i="9"/>
  <c r="Q122" i="9"/>
  <c r="Q123" i="9"/>
  <c r="Q124" i="9"/>
  <c r="Q125" i="9"/>
  <c r="Q126" i="9"/>
  <c r="Q127" i="9"/>
  <c r="Q128" i="9"/>
  <c r="P81" i="9"/>
  <c r="Q81" i="9"/>
  <c r="Q82" i="9"/>
  <c r="Q83" i="9"/>
  <c r="Q84" i="9"/>
  <c r="Q85" i="9"/>
  <c r="Q86" i="9"/>
  <c r="Q87" i="9"/>
  <c r="Q88" i="9"/>
  <c r="Q200" i="9"/>
  <c r="Q198" i="9"/>
  <c r="Q199" i="9"/>
  <c r="Q41" i="9"/>
  <c r="Q43" i="9"/>
  <c r="Q44" i="9"/>
  <c r="Q1" i="9"/>
  <c r="Q2" i="9"/>
  <c r="Q4" i="9"/>
  <c r="Q5" i="9"/>
  <c r="Q6" i="9"/>
  <c r="P7" i="9"/>
  <c r="Q23" i="5"/>
  <c r="Q42" i="5" s="1"/>
  <c r="Q25" i="5"/>
  <c r="Q24" i="5"/>
  <c r="B23" i="5"/>
  <c r="B43" i="5" s="1"/>
  <c r="D23" i="5"/>
  <c r="D51" i="5" s="1"/>
  <c r="E23" i="5"/>
  <c r="F23" i="5"/>
  <c r="F50" i="5" s="1"/>
  <c r="G23" i="5"/>
  <c r="U89" i="9" s="1"/>
  <c r="H23" i="5"/>
  <c r="H44" i="5" s="1"/>
  <c r="I23" i="5"/>
  <c r="J23" i="5"/>
  <c r="K23" i="5"/>
  <c r="K41" i="5" s="1"/>
  <c r="L23" i="5"/>
  <c r="L41" i="5" s="1"/>
  <c r="M23" i="5"/>
  <c r="N23" i="5"/>
  <c r="O23" i="5"/>
  <c r="O48" i="5" s="1"/>
  <c r="P23" i="5"/>
  <c r="P47" i="5" s="1"/>
  <c r="P50" i="5"/>
  <c r="P37" i="5"/>
  <c r="P41" i="5"/>
  <c r="P43" i="5"/>
  <c r="P25" i="5"/>
  <c r="P24" i="5"/>
  <c r="O24" i="5"/>
  <c r="O25" i="5"/>
  <c r="N24" i="5"/>
  <c r="N25" i="5"/>
  <c r="N35" i="5"/>
  <c r="N43" i="5"/>
  <c r="N51" i="5"/>
  <c r="K1" i="5"/>
  <c r="M24" i="5"/>
  <c r="D24" i="5"/>
  <c r="M25" i="5"/>
  <c r="D25" i="5"/>
  <c r="L25" i="5"/>
  <c r="C25" i="5"/>
  <c r="L24" i="5"/>
  <c r="C24" i="5"/>
  <c r="C23" i="5"/>
  <c r="C46" i="5" s="1"/>
  <c r="K51" i="5"/>
  <c r="K47" i="5"/>
  <c r="H47" i="5"/>
  <c r="C47" i="5"/>
  <c r="J46" i="5"/>
  <c r="D46" i="5"/>
  <c r="K45" i="5"/>
  <c r="C45" i="5"/>
  <c r="J42" i="5"/>
  <c r="H42" i="5"/>
  <c r="H41" i="5"/>
  <c r="H40" i="5"/>
  <c r="I39" i="5"/>
  <c r="D37" i="5"/>
  <c r="I36" i="5"/>
  <c r="C35" i="5"/>
  <c r="H33" i="5"/>
  <c r="B36" i="5"/>
  <c r="K25" i="5"/>
  <c r="J25" i="5"/>
  <c r="I25" i="5"/>
  <c r="K24" i="5"/>
  <c r="J24" i="5"/>
  <c r="I24" i="5"/>
  <c r="G25" i="5"/>
  <c r="F25" i="5"/>
  <c r="E25" i="5"/>
  <c r="B25" i="5"/>
  <c r="G24" i="5"/>
  <c r="F24" i="5"/>
  <c r="E24" i="5"/>
  <c r="B24" i="5"/>
  <c r="H24" i="5"/>
  <c r="H25" i="5"/>
  <c r="Q19" i="3"/>
  <c r="Q44" i="3" s="1"/>
  <c r="B19" i="3"/>
  <c r="B46" i="3" s="1"/>
  <c r="D19" i="3"/>
  <c r="E19" i="3"/>
  <c r="E47" i="3" s="1"/>
  <c r="F19" i="3"/>
  <c r="F37" i="3" s="1"/>
  <c r="G19" i="3"/>
  <c r="H19" i="3"/>
  <c r="H33" i="3" s="1"/>
  <c r="I19" i="3"/>
  <c r="I38" i="3" s="1"/>
  <c r="J19" i="3"/>
  <c r="K19" i="3"/>
  <c r="L19" i="3"/>
  <c r="M19" i="3"/>
  <c r="M42" i="3" s="1"/>
  <c r="N19" i="3"/>
  <c r="N33" i="3" s="1"/>
  <c r="O19" i="3"/>
  <c r="O43" i="3" s="1"/>
  <c r="P19" i="3"/>
  <c r="P39" i="3" s="1"/>
  <c r="K1" i="3"/>
  <c r="C19" i="3"/>
  <c r="H45" i="3"/>
  <c r="E39" i="3"/>
  <c r="G36" i="3"/>
  <c r="B34" i="3"/>
  <c r="Q34" i="1"/>
  <c r="Q33" i="1"/>
  <c r="Q37" i="1"/>
  <c r="Q36" i="1"/>
  <c r="Q35" i="1"/>
  <c r="Q49" i="1"/>
  <c r="P33" i="1"/>
  <c r="P64" i="1" s="1"/>
  <c r="B33" i="1"/>
  <c r="B61" i="1" s="1"/>
  <c r="D33" i="1"/>
  <c r="D49" i="1" s="1"/>
  <c r="E33" i="1"/>
  <c r="E62" i="1" s="1"/>
  <c r="F33" i="1"/>
  <c r="F56" i="1" s="1"/>
  <c r="G33" i="1"/>
  <c r="H33" i="1"/>
  <c r="I33" i="1"/>
  <c r="I52" i="1" s="1"/>
  <c r="J33" i="1"/>
  <c r="J51" i="1" s="1"/>
  <c r="K33" i="1"/>
  <c r="K52" i="1" s="1"/>
  <c r="L33" i="1"/>
  <c r="L54" i="1" s="1"/>
  <c r="M33" i="1"/>
  <c r="M58" i="1" s="1"/>
  <c r="N33" i="1"/>
  <c r="N43" i="1" s="1"/>
  <c r="O33" i="1"/>
  <c r="O51" i="1" s="1"/>
  <c r="P37" i="1"/>
  <c r="P36" i="1"/>
  <c r="P35" i="1"/>
  <c r="P34" i="1"/>
  <c r="O34" i="1"/>
  <c r="O35" i="1"/>
  <c r="O36" i="1"/>
  <c r="O73" i="1" s="1"/>
  <c r="O37" i="1"/>
  <c r="N34" i="1"/>
  <c r="N71" i="1" s="1"/>
  <c r="N35" i="1"/>
  <c r="N36" i="1"/>
  <c r="N73" i="1" s="1"/>
  <c r="N37" i="1"/>
  <c r="K1" i="1"/>
  <c r="M37" i="1"/>
  <c r="M36" i="1"/>
  <c r="M35" i="1"/>
  <c r="M34" i="1"/>
  <c r="D34" i="1"/>
  <c r="D71" i="1" s="1"/>
  <c r="D35" i="1"/>
  <c r="D72" i="1" s="1"/>
  <c r="D36" i="1"/>
  <c r="D37" i="1"/>
  <c r="L37" i="1"/>
  <c r="C37" i="1"/>
  <c r="L36" i="1"/>
  <c r="C36" i="1"/>
  <c r="L35" i="1"/>
  <c r="C35" i="1"/>
  <c r="L34" i="1"/>
  <c r="C34" i="1"/>
  <c r="C33" i="1"/>
  <c r="C56" i="1" s="1"/>
  <c r="K37" i="1"/>
  <c r="J37" i="1"/>
  <c r="I37" i="1"/>
  <c r="H37" i="1"/>
  <c r="G37" i="1"/>
  <c r="F37" i="1"/>
  <c r="E37" i="1"/>
  <c r="K36" i="1"/>
  <c r="K73" i="1" s="1"/>
  <c r="J36" i="1"/>
  <c r="I36" i="1"/>
  <c r="H36" i="1"/>
  <c r="G36" i="1"/>
  <c r="F36" i="1"/>
  <c r="E36" i="1"/>
  <c r="K35" i="1"/>
  <c r="J35" i="1"/>
  <c r="I35" i="1"/>
  <c r="H35" i="1"/>
  <c r="H72" i="1" s="1"/>
  <c r="G35" i="1"/>
  <c r="F35" i="1"/>
  <c r="E35" i="1"/>
  <c r="K34" i="1"/>
  <c r="J34" i="1"/>
  <c r="I34" i="1"/>
  <c r="H34" i="1"/>
  <c r="H71" i="1"/>
  <c r="G34" i="1"/>
  <c r="F34" i="1"/>
  <c r="E34" i="1"/>
  <c r="L46" i="1"/>
  <c r="L59" i="1"/>
  <c r="L63" i="1"/>
  <c r="L67" i="1"/>
  <c r="H54" i="1"/>
  <c r="H65" i="1"/>
  <c r="G57" i="1"/>
  <c r="D53" i="1"/>
  <c r="D62" i="1"/>
  <c r="D66" i="1"/>
  <c r="C41" i="1"/>
  <c r="C51" i="1"/>
  <c r="C64" i="1"/>
  <c r="B42" i="1"/>
  <c r="B50" i="1"/>
  <c r="B56" i="1"/>
  <c r="B67" i="1"/>
  <c r="B37" i="1"/>
  <c r="B74" i="1" s="1"/>
  <c r="B36" i="1"/>
  <c r="B73" i="1" s="1"/>
  <c r="B35" i="1"/>
  <c r="B34" i="1"/>
  <c r="B71" i="1" s="1"/>
  <c r="R33" i="4"/>
  <c r="R27" i="4"/>
  <c r="R15" i="4"/>
  <c r="R14" i="4"/>
  <c r="Q33" i="4"/>
  <c r="Q27" i="4"/>
  <c r="Q15" i="4"/>
  <c r="Q14" i="4"/>
  <c r="P14" i="4"/>
  <c r="P15" i="4"/>
  <c r="P27" i="4"/>
  <c r="P33" i="4"/>
  <c r="O7" i="4"/>
  <c r="O9" i="4" s="1"/>
  <c r="O15" i="4" s="1"/>
  <c r="O14" i="4"/>
  <c r="O27" i="4"/>
  <c r="O33" i="4"/>
  <c r="H33" i="4"/>
  <c r="D33" i="4"/>
  <c r="C33" i="4"/>
  <c r="D27" i="4"/>
  <c r="C27" i="4"/>
  <c r="D7" i="4"/>
  <c r="D9" i="4" s="1"/>
  <c r="D15" i="4" s="1"/>
  <c r="C7" i="4"/>
  <c r="C9" i="4" s="1"/>
  <c r="C15" i="4" s="1"/>
  <c r="D14" i="4"/>
  <c r="C14" i="4"/>
  <c r="M33" i="4"/>
  <c r="L33" i="4"/>
  <c r="K33" i="4"/>
  <c r="J33" i="4"/>
  <c r="I33" i="4"/>
  <c r="G33" i="4"/>
  <c r="F33" i="4"/>
  <c r="E33" i="4"/>
  <c r="M27" i="4"/>
  <c r="L27" i="4"/>
  <c r="K27" i="4"/>
  <c r="J27" i="4"/>
  <c r="I27" i="4"/>
  <c r="H27" i="4"/>
  <c r="G27" i="4"/>
  <c r="F27" i="4"/>
  <c r="E27" i="4"/>
  <c r="M7" i="4"/>
  <c r="M9" i="4" s="1"/>
  <c r="M15" i="4" s="1"/>
  <c r="L7" i="4"/>
  <c r="L9" i="4" s="1"/>
  <c r="L15" i="4" s="1"/>
  <c r="K7" i="4"/>
  <c r="K9" i="4" s="1"/>
  <c r="K15" i="4" s="1"/>
  <c r="J7" i="4"/>
  <c r="J9" i="4" s="1"/>
  <c r="J15" i="4" s="1"/>
  <c r="I7" i="4"/>
  <c r="I9" i="4" s="1"/>
  <c r="I15" i="4" s="1"/>
  <c r="H7" i="4"/>
  <c r="H9" i="4" s="1"/>
  <c r="H15" i="4" s="1"/>
  <c r="G7" i="4"/>
  <c r="G9" i="4" s="1"/>
  <c r="G15" i="4" s="1"/>
  <c r="F7" i="4"/>
  <c r="F9" i="4" s="1"/>
  <c r="F15" i="4" s="1"/>
  <c r="E7" i="4"/>
  <c r="E9" i="4" s="1"/>
  <c r="E15" i="4" s="1"/>
  <c r="M14" i="4"/>
  <c r="L14" i="4"/>
  <c r="K14" i="4"/>
  <c r="J14" i="4"/>
  <c r="I14" i="4"/>
  <c r="H14" i="4"/>
  <c r="G14" i="4"/>
  <c r="F14" i="4"/>
  <c r="E14" i="4"/>
  <c r="N33" i="4"/>
  <c r="N27" i="4"/>
  <c r="N7" i="4"/>
  <c r="N9" i="4" s="1"/>
  <c r="N15" i="4" s="1"/>
  <c r="N14" i="4"/>
  <c r="Q4" i="2"/>
  <c r="Q17" i="2"/>
  <c r="B4" i="2"/>
  <c r="B17" i="2"/>
  <c r="D4" i="2"/>
  <c r="D17" i="2"/>
  <c r="E4" i="2"/>
  <c r="S42" i="9" s="1"/>
  <c r="E17" i="2"/>
  <c r="F4" i="2"/>
  <c r="T42" i="9" s="1"/>
  <c r="F17" i="2"/>
  <c r="G4" i="2"/>
  <c r="U42" i="9" s="1"/>
  <c r="G17" i="2"/>
  <c r="H4" i="2"/>
  <c r="H17" i="2"/>
  <c r="I4" i="2"/>
  <c r="I17" i="2"/>
  <c r="J4" i="2"/>
  <c r="J17" i="2"/>
  <c r="K4" i="2"/>
  <c r="K17" i="2"/>
  <c r="L4" i="2"/>
  <c r="L17" i="2"/>
  <c r="M4" i="2"/>
  <c r="AA42" i="9" s="1"/>
  <c r="M17" i="2"/>
  <c r="N4" i="2"/>
  <c r="N17" i="2"/>
  <c r="O4" i="2"/>
  <c r="O17" i="2"/>
  <c r="P4" i="2"/>
  <c r="P17" i="2"/>
  <c r="C17" i="2"/>
  <c r="K1" i="2"/>
  <c r="C4" i="2"/>
  <c r="V43" i="3"/>
  <c r="V40" i="3"/>
  <c r="V36" i="3"/>
  <c r="V35" i="3"/>
  <c r="V39" i="3"/>
  <c r="V47" i="3"/>
  <c r="V34" i="3"/>
  <c r="V38" i="3"/>
  <c r="V42" i="3"/>
  <c r="V46" i="3"/>
  <c r="V33" i="3"/>
  <c r="V37" i="3"/>
  <c r="V41" i="3"/>
  <c r="V34" i="5"/>
  <c r="V46" i="5"/>
  <c r="V50" i="5"/>
  <c r="V33" i="5"/>
  <c r="V41" i="5"/>
  <c r="V36" i="5"/>
  <c r="V53" i="5" s="1"/>
  <c r="V44" i="5"/>
  <c r="V35" i="5"/>
  <c r="V43" i="5"/>
  <c r="V22" i="2"/>
  <c r="V42" i="2" s="1"/>
  <c r="V48" i="1"/>
  <c r="V52" i="1"/>
  <c r="V49" i="1"/>
  <c r="V66" i="1"/>
  <c r="V56" i="1"/>
  <c r="V42" i="1"/>
  <c r="V59" i="1"/>
  <c r="J48" i="1"/>
  <c r="J57" i="1"/>
  <c r="J65" i="1"/>
  <c r="J49" i="1"/>
  <c r="J58" i="1"/>
  <c r="J66" i="1"/>
  <c r="S42" i="1"/>
  <c r="S46" i="1"/>
  <c r="S50" i="1"/>
  <c r="S54" i="1"/>
  <c r="S59" i="1"/>
  <c r="S63" i="1"/>
  <c r="S67" i="1"/>
  <c r="S43" i="1"/>
  <c r="S47" i="1"/>
  <c r="S51" i="1"/>
  <c r="S56" i="1"/>
  <c r="S60" i="1"/>
  <c r="S64" i="1"/>
  <c r="AC7" i="9"/>
  <c r="O42" i="1"/>
  <c r="O48" i="1"/>
  <c r="O52" i="1"/>
  <c r="O61" i="1"/>
  <c r="O65" i="1"/>
  <c r="O69" i="1"/>
  <c r="O49" i="1"/>
  <c r="O53" i="1"/>
  <c r="O58" i="1"/>
  <c r="O66" i="1"/>
  <c r="Y7" i="9"/>
  <c r="K49" i="1"/>
  <c r="K66" i="1"/>
  <c r="K50" i="1"/>
  <c r="K59" i="1"/>
  <c r="Q7" i="9"/>
  <c r="B43" i="1"/>
  <c r="B49" i="1"/>
  <c r="B58" i="1"/>
  <c r="B62" i="1"/>
  <c r="B66" i="1"/>
  <c r="J51" i="5"/>
  <c r="J49" i="5"/>
  <c r="J47" i="5"/>
  <c r="J45" i="5"/>
  <c r="J43" i="5"/>
  <c r="J41" i="5"/>
  <c r="J39" i="5"/>
  <c r="J37" i="5"/>
  <c r="J35" i="5"/>
  <c r="J33" i="5"/>
  <c r="AD129" i="9"/>
  <c r="P33" i="3"/>
  <c r="P37" i="3"/>
  <c r="P41" i="3"/>
  <c r="P45" i="3"/>
  <c r="P34" i="3"/>
  <c r="P38" i="3"/>
  <c r="P42" i="3"/>
  <c r="P46" i="3"/>
  <c r="L46" i="3"/>
  <c r="L38" i="3"/>
  <c r="H46" i="3"/>
  <c r="H38" i="3"/>
  <c r="D44" i="3"/>
  <c r="AI42" i="9"/>
  <c r="T7" i="9"/>
  <c r="R33" i="3"/>
  <c r="F59" i="1"/>
  <c r="N62" i="1"/>
  <c r="R42" i="3"/>
  <c r="S65" i="1"/>
  <c r="S48" i="1"/>
  <c r="B65" i="1"/>
  <c r="B60" i="1"/>
  <c r="B54" i="1"/>
  <c r="B48" i="1"/>
  <c r="B41" i="1"/>
  <c r="F63" i="1"/>
  <c r="G64" i="1"/>
  <c r="J59" i="1"/>
  <c r="K51" i="1"/>
  <c r="J71" i="1"/>
  <c r="F74" i="1"/>
  <c r="N49" i="1"/>
  <c r="O67" i="1"/>
  <c r="O59" i="1"/>
  <c r="O50" i="1"/>
  <c r="B37" i="3"/>
  <c r="G38" i="3"/>
  <c r="B39" i="5"/>
  <c r="G33" i="5"/>
  <c r="F34" i="5"/>
  <c r="G35" i="5"/>
  <c r="F36" i="5"/>
  <c r="G37" i="5"/>
  <c r="F38" i="5"/>
  <c r="G39" i="5"/>
  <c r="F40" i="5"/>
  <c r="G41" i="5"/>
  <c r="F42" i="5"/>
  <c r="G43" i="5"/>
  <c r="F44" i="5"/>
  <c r="G45" i="5"/>
  <c r="F46" i="5"/>
  <c r="G47" i="5"/>
  <c r="F48" i="5"/>
  <c r="G49" i="5"/>
  <c r="N47" i="5"/>
  <c r="X89" i="9"/>
  <c r="S69" i="1"/>
  <c r="S61" i="1"/>
  <c r="S52" i="1"/>
  <c r="S44" i="1"/>
  <c r="S74" i="1"/>
  <c r="S44" i="3"/>
  <c r="U58" i="1"/>
  <c r="U41" i="1"/>
  <c r="U41" i="3"/>
  <c r="N50" i="1"/>
  <c r="N67" i="1"/>
  <c r="N51" i="1"/>
  <c r="F42" i="1"/>
  <c r="F52" i="1"/>
  <c r="F61" i="1"/>
  <c r="F43" i="1"/>
  <c r="F53" i="1"/>
  <c r="F62" i="1"/>
  <c r="C33" i="3"/>
  <c r="C48" i="3" s="1"/>
  <c r="R43" i="3"/>
  <c r="R44" i="3"/>
  <c r="G43" i="1"/>
  <c r="G53" i="1"/>
  <c r="G62" i="1"/>
  <c r="G46" i="1"/>
  <c r="G54" i="1"/>
  <c r="G63" i="1"/>
  <c r="N33" i="5"/>
  <c r="N37" i="5"/>
  <c r="N41" i="5"/>
  <c r="N45" i="5"/>
  <c r="N49" i="5"/>
  <c r="N34" i="5"/>
  <c r="N38" i="5"/>
  <c r="N42" i="5"/>
  <c r="N46" i="5"/>
  <c r="N50" i="5"/>
  <c r="F51" i="5"/>
  <c r="F49" i="5"/>
  <c r="F47" i="5"/>
  <c r="F45" i="5"/>
  <c r="F43" i="5"/>
  <c r="F41" i="5"/>
  <c r="F39" i="5"/>
  <c r="F37" i="5"/>
  <c r="F35" i="5"/>
  <c r="F33" i="5"/>
  <c r="S42" i="3"/>
  <c r="S43" i="3"/>
  <c r="U43" i="1"/>
  <c r="U51" i="1"/>
  <c r="U60" i="1"/>
  <c r="U44" i="1"/>
  <c r="U48" i="1"/>
  <c r="U57" i="1"/>
  <c r="U65" i="1"/>
  <c r="AC129" i="9"/>
  <c r="O41" i="3"/>
  <c r="O34" i="3"/>
  <c r="O42" i="3"/>
  <c r="K43" i="3"/>
  <c r="K35" i="3"/>
  <c r="G47" i="3"/>
  <c r="G43" i="3"/>
  <c r="G39" i="3"/>
  <c r="G35" i="3"/>
  <c r="B44" i="3"/>
  <c r="B36" i="3"/>
  <c r="B43" i="3"/>
  <c r="B35" i="3"/>
  <c r="O46" i="5"/>
  <c r="O43" i="5"/>
  <c r="K50" i="5"/>
  <c r="K54" i="5" s="1"/>
  <c r="K48" i="5"/>
  <c r="K46" i="5"/>
  <c r="K44" i="5"/>
  <c r="K42" i="5"/>
  <c r="K40" i="5"/>
  <c r="K38" i="5"/>
  <c r="K36" i="5"/>
  <c r="K34" i="5"/>
  <c r="G50" i="5"/>
  <c r="G48" i="5"/>
  <c r="G44" i="5"/>
  <c r="G40" i="5"/>
  <c r="G36" i="5"/>
  <c r="B45" i="5"/>
  <c r="B37" i="5"/>
  <c r="B34" i="5"/>
  <c r="B44" i="5"/>
  <c r="R47" i="5"/>
  <c r="R48" i="5"/>
  <c r="R46" i="5"/>
  <c r="R34" i="5"/>
  <c r="R49" i="5"/>
  <c r="S47" i="5"/>
  <c r="S40" i="5"/>
  <c r="S50" i="5"/>
  <c r="S37" i="5"/>
  <c r="S45" i="5"/>
  <c r="T50" i="5"/>
  <c r="T34" i="5"/>
  <c r="T37" i="5"/>
  <c r="T41" i="5"/>
  <c r="T45" i="5"/>
  <c r="T51" i="5"/>
  <c r="T35" i="5"/>
  <c r="T38" i="5"/>
  <c r="T42" i="5"/>
  <c r="T46" i="5"/>
  <c r="U34" i="3"/>
  <c r="U38" i="3"/>
  <c r="U42" i="3"/>
  <c r="U46" i="3"/>
  <c r="U35" i="3"/>
  <c r="U39" i="3"/>
  <c r="U43" i="3"/>
  <c r="U47" i="3"/>
  <c r="S62" i="1"/>
  <c r="S53" i="1"/>
  <c r="S45" i="1"/>
  <c r="F50" i="1"/>
  <c r="J46" i="1"/>
  <c r="F71" i="1"/>
  <c r="T89" i="9"/>
  <c r="S57" i="1"/>
  <c r="S71" i="1"/>
  <c r="B64" i="1"/>
  <c r="B59" i="1"/>
  <c r="B52" i="1"/>
  <c r="B47" i="1"/>
  <c r="F60" i="1"/>
  <c r="F41" i="1"/>
  <c r="G52" i="1"/>
  <c r="J64" i="1"/>
  <c r="J47" i="1"/>
  <c r="K57" i="1"/>
  <c r="K72" i="1"/>
  <c r="N65" i="1"/>
  <c r="O74" i="1"/>
  <c r="O64" i="1"/>
  <c r="O56" i="1"/>
  <c r="O47" i="1"/>
  <c r="N44" i="5"/>
  <c r="N36" i="5"/>
  <c r="AB89" i="9"/>
  <c r="X7" i="9"/>
  <c r="R45" i="3"/>
  <c r="S66" i="1"/>
  <c r="S58" i="1"/>
  <c r="S49" i="1"/>
  <c r="S41" i="1"/>
  <c r="S73" i="1"/>
  <c r="S33" i="3"/>
  <c r="AG7" i="9"/>
  <c r="U54" i="1"/>
  <c r="U71" i="1"/>
  <c r="Q45" i="3"/>
  <c r="Q37" i="3"/>
  <c r="P49" i="5"/>
  <c r="P44" i="5"/>
  <c r="P40" i="5"/>
  <c r="P33" i="5"/>
  <c r="U44" i="5"/>
  <c r="U40" i="5"/>
  <c r="U33" i="5"/>
  <c r="V40" i="2"/>
  <c r="V38" i="2"/>
  <c r="F54" i="5"/>
  <c r="U42" i="2"/>
  <c r="U36" i="2"/>
  <c r="U50" i="2"/>
  <c r="U43" i="2"/>
  <c r="U44" i="2"/>
  <c r="X38" i="3"/>
  <c r="X46" i="3"/>
  <c r="X40" i="3"/>
  <c r="X34" i="3"/>
  <c r="X42" i="3"/>
  <c r="X36" i="3"/>
  <c r="X44" i="3"/>
  <c r="X46" i="2"/>
  <c r="X71" i="1"/>
  <c r="W44" i="3"/>
  <c r="X74" i="1"/>
  <c r="W71" i="1"/>
  <c r="X33" i="3"/>
  <c r="X48" i="3" s="1"/>
  <c r="X35" i="3"/>
  <c r="X37" i="3"/>
  <c r="X39" i="3"/>
  <c r="X41" i="3"/>
  <c r="X43" i="3"/>
  <c r="X45" i="3"/>
  <c r="W39" i="5"/>
  <c r="W45" i="5"/>
  <c r="W51" i="5"/>
  <c r="X33" i="5"/>
  <c r="X35" i="5"/>
  <c r="X37" i="5"/>
  <c r="X39" i="5"/>
  <c r="X41" i="5"/>
  <c r="X43" i="5"/>
  <c r="X45" i="5"/>
  <c r="X47" i="5"/>
  <c r="X49" i="5"/>
  <c r="W34" i="5"/>
  <c r="W38" i="5"/>
  <c r="W42" i="5"/>
  <c r="W46" i="5"/>
  <c r="W50" i="5"/>
  <c r="W37" i="5"/>
  <c r="X51" i="5"/>
  <c r="X34" i="5"/>
  <c r="X36" i="5"/>
  <c r="X38" i="5"/>
  <c r="X40" i="5"/>
  <c r="X42" i="5"/>
  <c r="X44" i="5"/>
  <c r="X46" i="5"/>
  <c r="X48" i="5"/>
  <c r="W38" i="2"/>
  <c r="X34" i="2"/>
  <c r="X36" i="2"/>
  <c r="X38" i="2"/>
  <c r="X40" i="2"/>
  <c r="X51" i="2" s="1"/>
  <c r="X42" i="2"/>
  <c r="X44" i="2"/>
  <c r="X48" i="2"/>
  <c r="X50" i="2"/>
  <c r="X33" i="2"/>
  <c r="X35" i="2"/>
  <c r="X37" i="2"/>
  <c r="X39" i="2"/>
  <c r="X41" i="2"/>
  <c r="X43" i="2"/>
  <c r="X45" i="2"/>
  <c r="X47" i="2"/>
  <c r="W72" i="1"/>
  <c r="W74" i="1"/>
  <c r="W42" i="1"/>
  <c r="W44" i="1"/>
  <c r="W46" i="1"/>
  <c r="W48" i="1"/>
  <c r="W50" i="1"/>
  <c r="W52" i="1"/>
  <c r="W54" i="1"/>
  <c r="W57" i="1"/>
  <c r="W59" i="1"/>
  <c r="W61" i="1"/>
  <c r="W63" i="1"/>
  <c r="W65" i="1"/>
  <c r="W67" i="1"/>
  <c r="W69" i="1"/>
  <c r="X42" i="1"/>
  <c r="X44" i="1"/>
  <c r="X46" i="1"/>
  <c r="X48" i="1"/>
  <c r="X50" i="1"/>
  <c r="X52" i="1"/>
  <c r="X54" i="1"/>
  <c r="X57" i="1"/>
  <c r="X59" i="1"/>
  <c r="X61" i="1"/>
  <c r="X63" i="1"/>
  <c r="X65" i="1"/>
  <c r="X67" i="1"/>
  <c r="X69" i="1"/>
  <c r="W41" i="1"/>
  <c r="W43" i="1"/>
  <c r="W45" i="1"/>
  <c r="W47" i="1"/>
  <c r="W49" i="1"/>
  <c r="W51" i="1"/>
  <c r="W53" i="1"/>
  <c r="W56" i="1"/>
  <c r="W58" i="1"/>
  <c r="W60" i="1"/>
  <c r="W62" i="1"/>
  <c r="W64" i="1"/>
  <c r="W66" i="1"/>
  <c r="X41" i="1"/>
  <c r="X43" i="1"/>
  <c r="X45" i="1"/>
  <c r="X47" i="1"/>
  <c r="X49" i="1"/>
  <c r="X51" i="1"/>
  <c r="X53" i="1"/>
  <c r="X56" i="1"/>
  <c r="X58" i="1"/>
  <c r="X60" i="1"/>
  <c r="X62" i="1"/>
  <c r="X64" i="1"/>
  <c r="X66" i="1"/>
  <c r="C22" i="2"/>
  <c r="C33" i="2" s="1"/>
  <c r="N69" i="1"/>
  <c r="K47" i="1"/>
  <c r="K64" i="1"/>
  <c r="K56" i="1"/>
  <c r="G47" i="1"/>
  <c r="G41" i="1"/>
  <c r="G60" i="1"/>
  <c r="G51" i="1"/>
  <c r="M35" i="3"/>
  <c r="M39" i="3"/>
  <c r="M43" i="3"/>
  <c r="M47" i="3"/>
  <c r="AA129" i="9"/>
  <c r="M36" i="3"/>
  <c r="M41" i="3"/>
  <c r="M46" i="3"/>
  <c r="M33" i="3"/>
  <c r="M38" i="3"/>
  <c r="M44" i="3"/>
  <c r="W129" i="9"/>
  <c r="I47" i="3"/>
  <c r="I45" i="3"/>
  <c r="I39" i="3"/>
  <c r="I37" i="3"/>
  <c r="I33" i="3"/>
  <c r="I43" i="3"/>
  <c r="I40" i="3"/>
  <c r="I36" i="3"/>
  <c r="I44" i="3"/>
  <c r="I42" i="3"/>
  <c r="I41" i="3"/>
  <c r="I35" i="3"/>
  <c r="F41" i="3"/>
  <c r="R35" i="5"/>
  <c r="R39" i="5"/>
  <c r="R36" i="5"/>
  <c r="R40" i="5"/>
  <c r="R38" i="5"/>
  <c r="R44" i="5"/>
  <c r="R42" i="5"/>
  <c r="Q54" i="1"/>
  <c r="U74" i="1"/>
  <c r="U63" i="1"/>
  <c r="K65" i="1"/>
  <c r="G42" i="1"/>
  <c r="R43" i="5"/>
  <c r="R50" i="5"/>
  <c r="R33" i="5"/>
  <c r="R53" i="5"/>
  <c r="O46" i="3"/>
  <c r="O45" i="3"/>
  <c r="O33" i="3"/>
  <c r="U61" i="1"/>
  <c r="U56" i="1"/>
  <c r="G67" i="1"/>
  <c r="G50" i="1"/>
  <c r="G58" i="1"/>
  <c r="U7" i="9"/>
  <c r="N64" i="1"/>
  <c r="N63" i="1"/>
  <c r="N58" i="1"/>
  <c r="K60" i="1"/>
  <c r="K63" i="1"/>
  <c r="K46" i="1"/>
  <c r="K53" i="1"/>
  <c r="G48" i="1"/>
  <c r="H61" i="1"/>
  <c r="H42" i="1"/>
  <c r="K61" i="1"/>
  <c r="F64" i="1"/>
  <c r="B46" i="1"/>
  <c r="B57" i="1"/>
  <c r="B51" i="1"/>
  <c r="B63" i="1"/>
  <c r="Q47" i="1"/>
  <c r="M40" i="3"/>
  <c r="P35" i="3"/>
  <c r="P43" i="3"/>
  <c r="P36" i="3"/>
  <c r="P47" i="3"/>
  <c r="P40" i="3"/>
  <c r="Q35" i="3"/>
  <c r="Q46" i="3"/>
  <c r="Q43" i="3"/>
  <c r="Q39" i="3"/>
  <c r="L34" i="5"/>
  <c r="L49" i="5"/>
  <c r="J50" i="5"/>
  <c r="J54" i="5" s="1"/>
  <c r="J48" i="5"/>
  <c r="J34" i="5"/>
  <c r="J44" i="5"/>
  <c r="J40" i="5"/>
  <c r="J38" i="5"/>
  <c r="J36" i="5"/>
  <c r="W42" i="9"/>
  <c r="K71" i="1"/>
  <c r="G74" i="1"/>
  <c r="N61" i="1"/>
  <c r="I51" i="1"/>
  <c r="I49" i="1"/>
  <c r="Q51" i="1"/>
  <c r="Q45" i="1"/>
  <c r="Q60" i="1"/>
  <c r="I34" i="3"/>
  <c r="I46" i="3"/>
  <c r="C44" i="3"/>
  <c r="M37" i="3"/>
  <c r="O36" i="3"/>
  <c r="O47" i="3"/>
  <c r="O44" i="3"/>
  <c r="O40" i="3"/>
  <c r="O39" i="3"/>
  <c r="K42" i="3"/>
  <c r="K36" i="3"/>
  <c r="D45" i="3"/>
  <c r="D37" i="3"/>
  <c r="AI7" i="9"/>
  <c r="U53" i="1"/>
  <c r="U68" i="1"/>
  <c r="U42" i="1"/>
  <c r="U59" i="1"/>
  <c r="U62" i="1"/>
  <c r="U45" i="1"/>
  <c r="U67" i="1"/>
  <c r="Q46" i="1"/>
  <c r="U46" i="1"/>
  <c r="K48" i="1"/>
  <c r="G61" i="1"/>
  <c r="R37" i="5"/>
  <c r="R41" i="5"/>
  <c r="AF89" i="9"/>
  <c r="K45" i="3"/>
  <c r="O38" i="3"/>
  <c r="O37" i="3"/>
  <c r="U69" i="1"/>
  <c r="U52" i="1"/>
  <c r="U64" i="1"/>
  <c r="U47" i="1"/>
  <c r="G59" i="1"/>
  <c r="G66" i="1"/>
  <c r="G49" i="1"/>
  <c r="C47" i="3"/>
  <c r="N56" i="1"/>
  <c r="N54" i="1"/>
  <c r="U73" i="1"/>
  <c r="U66" i="1"/>
  <c r="K41" i="1"/>
  <c r="G56" i="1"/>
  <c r="N53" i="1"/>
  <c r="D34" i="3"/>
  <c r="K54" i="1"/>
  <c r="K62" i="1"/>
  <c r="K43" i="1"/>
  <c r="L22" i="2"/>
  <c r="L40" i="2" s="1"/>
  <c r="G22" i="2"/>
  <c r="G47" i="2" s="1"/>
  <c r="G65" i="1"/>
  <c r="I57" i="1"/>
  <c r="K42" i="1"/>
  <c r="G72" i="1"/>
  <c r="G73" i="1"/>
  <c r="N42" i="1"/>
  <c r="O54" i="1"/>
  <c r="O46" i="1"/>
  <c r="O63" i="1"/>
  <c r="H41" i="1"/>
  <c r="H51" i="1"/>
  <c r="H60" i="1"/>
  <c r="V7" i="9"/>
  <c r="H49" i="1"/>
  <c r="H62" i="1"/>
  <c r="Q64" i="1"/>
  <c r="Q72" i="1"/>
  <c r="D41" i="3"/>
  <c r="M45" i="3"/>
  <c r="M34" i="3"/>
  <c r="L47" i="5"/>
  <c r="L46" i="5"/>
  <c r="L42" i="5"/>
  <c r="L38" i="5"/>
  <c r="Z89" i="9"/>
  <c r="L45" i="5"/>
  <c r="L40" i="5"/>
  <c r="L35" i="5"/>
  <c r="L33" i="5"/>
  <c r="L50" i="5"/>
  <c r="L43" i="5"/>
  <c r="L48" i="5"/>
  <c r="L37" i="5"/>
  <c r="E42" i="5"/>
  <c r="E45" i="5"/>
  <c r="E49" i="5"/>
  <c r="E41" i="5"/>
  <c r="E38" i="5"/>
  <c r="R45" i="5"/>
  <c r="L43" i="3"/>
  <c r="L35" i="3"/>
  <c r="E40" i="3"/>
  <c r="C51" i="5"/>
  <c r="C49" i="5"/>
  <c r="C44" i="5"/>
  <c r="C40" i="5"/>
  <c r="C48" i="5"/>
  <c r="C43" i="5"/>
  <c r="C38" i="5"/>
  <c r="C37" i="5"/>
  <c r="AA89" i="9"/>
  <c r="M34" i="5"/>
  <c r="M41" i="5"/>
  <c r="M49" i="5"/>
  <c r="M35" i="5"/>
  <c r="M37" i="5"/>
  <c r="M47" i="5"/>
  <c r="I51" i="5"/>
  <c r="I49" i="5"/>
  <c r="I40" i="5"/>
  <c r="W89" i="9"/>
  <c r="I46" i="5"/>
  <c r="I38" i="5"/>
  <c r="R41" i="1"/>
  <c r="R45" i="1"/>
  <c r="R53" i="1"/>
  <c r="R57" i="1"/>
  <c r="R61" i="1"/>
  <c r="R68" i="1"/>
  <c r="R42" i="1"/>
  <c r="R46" i="1"/>
  <c r="R54" i="1"/>
  <c r="R58" i="1"/>
  <c r="R62" i="1"/>
  <c r="AF7" i="9"/>
  <c r="R47" i="1"/>
  <c r="R63" i="1"/>
  <c r="R51" i="1"/>
  <c r="R59" i="1"/>
  <c r="R67" i="1"/>
  <c r="AH129" i="9"/>
  <c r="T36" i="3"/>
  <c r="T40" i="3"/>
  <c r="T44" i="3"/>
  <c r="T33" i="3"/>
  <c r="T37" i="3"/>
  <c r="T41" i="3"/>
  <c r="T45" i="3"/>
  <c r="T34" i="3"/>
  <c r="T42" i="3"/>
  <c r="T38" i="3"/>
  <c r="T46" i="3"/>
  <c r="AI129" i="9"/>
  <c r="U33" i="3"/>
  <c r="U44" i="3"/>
  <c r="U36" i="3"/>
  <c r="U45" i="3"/>
  <c r="U37" i="3"/>
  <c r="D40" i="5"/>
  <c r="D42" i="5"/>
  <c r="V89" i="9"/>
  <c r="H48" i="5"/>
  <c r="H43" i="5"/>
  <c r="H39" i="5"/>
  <c r="T51" i="1"/>
  <c r="U43" i="5"/>
  <c r="O36" i="5"/>
  <c r="O45" i="5"/>
  <c r="R89" i="9"/>
  <c r="D50" i="5"/>
  <c r="D45" i="5"/>
  <c r="D41" i="5"/>
  <c r="R74" i="1"/>
  <c r="AH7" i="9"/>
  <c r="T45" i="1"/>
  <c r="T53" i="1"/>
  <c r="T62" i="1"/>
  <c r="T68" i="1"/>
  <c r="T46" i="1"/>
  <c r="T54" i="1"/>
  <c r="T63" i="1"/>
  <c r="U50" i="5"/>
  <c r="U36" i="5"/>
  <c r="U46" i="5"/>
  <c r="U51" i="5"/>
  <c r="U37" i="5"/>
  <c r="U48" i="5"/>
  <c r="V45" i="3"/>
  <c r="V44" i="3"/>
  <c r="Q44" i="5"/>
  <c r="Q33" i="5"/>
  <c r="T49" i="5"/>
  <c r="T40" i="5"/>
  <c r="V51" i="5"/>
  <c r="W70" i="1"/>
  <c r="C48" i="2"/>
  <c r="C45" i="2"/>
  <c r="L44" i="2"/>
  <c r="L37" i="2"/>
  <c r="L35" i="2"/>
  <c r="L41" i="2"/>
  <c r="L47" i="2"/>
  <c r="G45" i="2"/>
  <c r="U45" i="9"/>
  <c r="G41" i="2"/>
  <c r="G46" i="2"/>
  <c r="O60" i="1" l="1"/>
  <c r="C60" i="1"/>
  <c r="G71" i="1"/>
  <c r="C73" i="1"/>
  <c r="C47" i="1"/>
  <c r="M43" i="1"/>
  <c r="M62" i="1"/>
  <c r="M49" i="1"/>
  <c r="M66" i="1"/>
  <c r="M53" i="1"/>
  <c r="P51" i="1"/>
  <c r="P56" i="1"/>
  <c r="P41" i="1"/>
  <c r="P60" i="1"/>
  <c r="I66" i="1"/>
  <c r="W48" i="2"/>
  <c r="W45" i="3"/>
  <c r="X42" i="9"/>
  <c r="J22" i="2"/>
  <c r="M71" i="1"/>
  <c r="P47" i="1"/>
  <c r="U45" i="2"/>
  <c r="U41" i="2"/>
  <c r="U35" i="2"/>
  <c r="U35" i="5"/>
  <c r="U49" i="5"/>
  <c r="U47" i="5"/>
  <c r="U41" i="5"/>
  <c r="U42" i="5"/>
  <c r="E43" i="1"/>
  <c r="E56" i="1"/>
  <c r="E64" i="1"/>
  <c r="E49" i="1"/>
  <c r="E58" i="1"/>
  <c r="E66" i="1"/>
  <c r="E71" i="1"/>
  <c r="E51" i="1"/>
  <c r="E60" i="1"/>
  <c r="I43" i="1"/>
  <c r="C34" i="2"/>
  <c r="C35" i="2"/>
  <c r="I62" i="1"/>
  <c r="I64" i="1"/>
  <c r="W7" i="9"/>
  <c r="W37" i="2"/>
  <c r="W37" i="3"/>
  <c r="E53" i="1"/>
  <c r="C72" i="1"/>
  <c r="R38" i="3"/>
  <c r="R34" i="3"/>
  <c r="R46" i="3"/>
  <c r="R47" i="3"/>
  <c r="R37" i="3"/>
  <c r="R48" i="3" s="1"/>
  <c r="AF129" i="9"/>
  <c r="R35" i="3"/>
  <c r="R36" i="3"/>
  <c r="R39" i="3"/>
  <c r="R40" i="3"/>
  <c r="R69" i="1"/>
  <c r="R44" i="1"/>
  <c r="R49" i="1"/>
  <c r="R65" i="1"/>
  <c r="R50" i="1"/>
  <c r="R66" i="1"/>
  <c r="R43" i="1"/>
  <c r="S38" i="5"/>
  <c r="S49" i="5"/>
  <c r="AH42" i="9"/>
  <c r="T22" i="2"/>
  <c r="I59" i="1"/>
  <c r="I72" i="1"/>
  <c r="I41" i="1"/>
  <c r="I60" i="1"/>
  <c r="I53" i="1"/>
  <c r="I65" i="1"/>
  <c r="W36" i="3"/>
  <c r="W41" i="3"/>
  <c r="I47" i="1"/>
  <c r="C36" i="2"/>
  <c r="I48" i="1"/>
  <c r="I58" i="1"/>
  <c r="I56" i="1"/>
  <c r="I61" i="1"/>
  <c r="F34" i="3"/>
  <c r="W33" i="3"/>
  <c r="W38" i="3"/>
  <c r="V35" i="2"/>
  <c r="I71" i="1"/>
  <c r="C42" i="1"/>
  <c r="C48" i="1"/>
  <c r="C52" i="1"/>
  <c r="C57" i="1"/>
  <c r="C61" i="1"/>
  <c r="C65" i="1"/>
  <c r="C43" i="1"/>
  <c r="C49" i="1"/>
  <c r="C53" i="1"/>
  <c r="C70" i="1" s="1"/>
  <c r="C58" i="1"/>
  <c r="C62" i="1"/>
  <c r="C66" i="1"/>
  <c r="C71" i="1"/>
  <c r="C46" i="1"/>
  <c r="C50" i="1"/>
  <c r="C54" i="1"/>
  <c r="C59" i="1"/>
  <c r="C63" i="1"/>
  <c r="C67" i="1"/>
  <c r="M40" i="5"/>
  <c r="M33" i="5"/>
  <c r="M45" i="5"/>
  <c r="M42" i="5"/>
  <c r="M48" i="5"/>
  <c r="I43" i="5"/>
  <c r="I44" i="5"/>
  <c r="I41" i="5"/>
  <c r="I37" i="5"/>
  <c r="I42" i="5"/>
  <c r="I33" i="5"/>
  <c r="E35" i="5"/>
  <c r="E44" i="5"/>
  <c r="E74" i="1"/>
  <c r="I74" i="1"/>
  <c r="P74" i="1"/>
  <c r="R72" i="1"/>
  <c r="M73" i="1"/>
  <c r="B53" i="1"/>
  <c r="K67" i="1"/>
  <c r="K58" i="1"/>
  <c r="K70" i="1" s="1"/>
  <c r="O62" i="1"/>
  <c r="O70" i="1" s="1"/>
  <c r="O43" i="1"/>
  <c r="O57" i="1"/>
  <c r="O68" i="1"/>
  <c r="B72" i="1"/>
  <c r="D58" i="1"/>
  <c r="L50" i="1"/>
  <c r="K74" i="1"/>
  <c r="L71" i="1"/>
  <c r="O41" i="1"/>
  <c r="O71" i="1"/>
  <c r="P72" i="1"/>
  <c r="Q73" i="1"/>
  <c r="D33" i="5"/>
  <c r="D36" i="5"/>
  <c r="H38" i="5"/>
  <c r="P48" i="5"/>
  <c r="P34" i="5"/>
  <c r="T43" i="5"/>
  <c r="X68" i="1"/>
  <c r="P44" i="3"/>
  <c r="P48" i="3" s="1"/>
  <c r="M48" i="3"/>
  <c r="C36" i="5"/>
  <c r="C39" i="5"/>
  <c r="C50" i="5"/>
  <c r="C54" i="5" s="1"/>
  <c r="P46" i="5"/>
  <c r="P42" i="5"/>
  <c r="P38" i="5"/>
  <c r="P36" i="5"/>
  <c r="P51" i="5"/>
  <c r="AD89" i="9"/>
  <c r="Q48" i="5"/>
  <c r="R60" i="1"/>
  <c r="R41" i="3"/>
  <c r="T48" i="5"/>
  <c r="T39" i="5"/>
  <c r="T47" i="5"/>
  <c r="T54" i="5" s="1"/>
  <c r="U38" i="5"/>
  <c r="P54" i="5"/>
  <c r="R54" i="5"/>
  <c r="U46" i="2"/>
  <c r="U33" i="2"/>
  <c r="Q37" i="5"/>
  <c r="U45" i="5"/>
  <c r="AI89" i="9"/>
  <c r="L45" i="2"/>
  <c r="L50" i="2"/>
  <c r="Z45" i="9"/>
  <c r="I22" i="2"/>
  <c r="I40" i="2" s="1"/>
  <c r="F72" i="1"/>
  <c r="E35" i="3"/>
  <c r="E41" i="3"/>
  <c r="O35" i="3"/>
  <c r="O48" i="3" s="1"/>
  <c r="K35" i="5"/>
  <c r="I48" i="5"/>
  <c r="Q51" i="5"/>
  <c r="R52" i="1"/>
  <c r="R73" i="1"/>
  <c r="R22" i="2"/>
  <c r="R37" i="2" s="1"/>
  <c r="T44" i="5"/>
  <c r="T33" i="5"/>
  <c r="T53" i="5" s="1"/>
  <c r="U50" i="1"/>
  <c r="U39" i="5"/>
  <c r="U34" i="5"/>
  <c r="W68" i="1"/>
  <c r="X73" i="1"/>
  <c r="AL129" i="9"/>
  <c r="B70" i="1"/>
  <c r="V48" i="3"/>
  <c r="S46" i="5"/>
  <c r="L46" i="2"/>
  <c r="L39" i="2"/>
  <c r="U54" i="5"/>
  <c r="U38" i="2"/>
  <c r="U49" i="2"/>
  <c r="J33" i="2"/>
  <c r="J40" i="2"/>
  <c r="J39" i="2"/>
  <c r="J38" i="2"/>
  <c r="F22" i="2"/>
  <c r="F33" i="2" s="1"/>
  <c r="J52" i="5"/>
  <c r="J41" i="1"/>
  <c r="C74" i="1"/>
  <c r="C33" i="5"/>
  <c r="C34" i="5"/>
  <c r="C41" i="5"/>
  <c r="C42" i="5"/>
  <c r="P45" i="5"/>
  <c r="P39" i="5"/>
  <c r="P35" i="5"/>
  <c r="P53" i="5" s="1"/>
  <c r="R71" i="1"/>
  <c r="U72" i="1"/>
  <c r="X72" i="1"/>
  <c r="U48" i="3"/>
  <c r="F53" i="5"/>
  <c r="F42" i="2"/>
  <c r="R42" i="9"/>
  <c r="D22" i="2"/>
  <c r="Q42" i="9"/>
  <c r="B22" i="2"/>
  <c r="Q61" i="1"/>
  <c r="Q67" i="1"/>
  <c r="Q50" i="1"/>
  <c r="Q58" i="1"/>
  <c r="Q43" i="1"/>
  <c r="Q57" i="1"/>
  <c r="Q69" i="1"/>
  <c r="Q41" i="1"/>
  <c r="Q53" i="1"/>
  <c r="Q65" i="1"/>
  <c r="C43" i="3"/>
  <c r="C40" i="3"/>
  <c r="C45" i="3"/>
  <c r="C37" i="3"/>
  <c r="C34" i="3"/>
  <c r="C46" i="3"/>
  <c r="C36" i="3"/>
  <c r="N35" i="3"/>
  <c r="N39" i="3"/>
  <c r="N43" i="3"/>
  <c r="N47" i="3"/>
  <c r="N37" i="3"/>
  <c r="N45" i="3"/>
  <c r="L45" i="3"/>
  <c r="L33" i="3"/>
  <c r="Z129" i="9"/>
  <c r="L44" i="3"/>
  <c r="L40" i="3"/>
  <c r="L36" i="3"/>
  <c r="J44" i="3"/>
  <c r="J41" i="3"/>
  <c r="J47" i="3"/>
  <c r="J46" i="3"/>
  <c r="J38" i="3"/>
  <c r="J37" i="3"/>
  <c r="J35" i="3"/>
  <c r="J34" i="3"/>
  <c r="H39" i="3"/>
  <c r="H43" i="3"/>
  <c r="V129" i="9"/>
  <c r="H44" i="3"/>
  <c r="H40" i="3"/>
  <c r="H36" i="3"/>
  <c r="F39" i="3"/>
  <c r="F43" i="3"/>
  <c r="F38" i="3"/>
  <c r="F44" i="3"/>
  <c r="F45" i="3"/>
  <c r="F36" i="3"/>
  <c r="F33" i="3"/>
  <c r="D43" i="3"/>
  <c r="R129" i="9"/>
  <c r="D40" i="3"/>
  <c r="D38" i="3"/>
  <c r="AG129" i="9"/>
  <c r="S36" i="3"/>
  <c r="S45" i="3"/>
  <c r="S37" i="3"/>
  <c r="S40" i="3"/>
  <c r="S38" i="3"/>
  <c r="S46" i="3"/>
  <c r="S39" i="3"/>
  <c r="S47" i="3"/>
  <c r="S41" i="3"/>
  <c r="G43" i="2"/>
  <c r="G34" i="2"/>
  <c r="G50" i="2"/>
  <c r="G42" i="2"/>
  <c r="G38" i="2"/>
  <c r="C37" i="2"/>
  <c r="C47" i="2"/>
  <c r="C38" i="2"/>
  <c r="C39" i="2"/>
  <c r="T39" i="2"/>
  <c r="L41" i="3"/>
  <c r="R52" i="5"/>
  <c r="Q71" i="1"/>
  <c r="Q52" i="1"/>
  <c r="D42" i="3"/>
  <c r="C39" i="3"/>
  <c r="C38" i="3"/>
  <c r="Q63" i="1"/>
  <c r="U70" i="1"/>
  <c r="D33" i="3"/>
  <c r="D39" i="3"/>
  <c r="D47" i="3"/>
  <c r="F47" i="3"/>
  <c r="Q48" i="1"/>
  <c r="Q62" i="1"/>
  <c r="T129" i="9"/>
  <c r="Q44" i="1"/>
  <c r="Q68" i="1"/>
  <c r="C35" i="3"/>
  <c r="F40" i="3"/>
  <c r="F35" i="3"/>
  <c r="F46" i="3"/>
  <c r="I48" i="3"/>
  <c r="X70" i="1"/>
  <c r="Q59" i="1"/>
  <c r="S70" i="1"/>
  <c r="C42" i="3"/>
  <c r="S35" i="3"/>
  <c r="S34" i="3"/>
  <c r="F52" i="5"/>
  <c r="N54" i="5"/>
  <c r="N53" i="5"/>
  <c r="C41" i="3"/>
  <c r="D36" i="3"/>
  <c r="H34" i="3"/>
  <c r="H42" i="3"/>
  <c r="L34" i="3"/>
  <c r="L42" i="3"/>
  <c r="AJ45" i="9"/>
  <c r="V48" i="2"/>
  <c r="V49" i="2"/>
  <c r="V43" i="2"/>
  <c r="V37" i="2"/>
  <c r="AB42" i="9"/>
  <c r="N22" i="2"/>
  <c r="N33" i="2" s="1"/>
  <c r="L33" i="2"/>
  <c r="K22" i="2"/>
  <c r="K48" i="2" s="1"/>
  <c r="Y42" i="9"/>
  <c r="AE42" i="9"/>
  <c r="Q22" i="2"/>
  <c r="L39" i="3"/>
  <c r="F42" i="3"/>
  <c r="N41" i="3"/>
  <c r="O41" i="5"/>
  <c r="O38" i="5"/>
  <c r="O35" i="5"/>
  <c r="O51" i="5"/>
  <c r="M36" i="5"/>
  <c r="M39" i="5"/>
  <c r="M43" i="5"/>
  <c r="M46" i="5"/>
  <c r="M50" i="5"/>
  <c r="M38" i="5"/>
  <c r="M44" i="5"/>
  <c r="M51" i="5"/>
  <c r="S51" i="5"/>
  <c r="S54" i="5" s="1"/>
  <c r="S36" i="5"/>
  <c r="S39" i="5"/>
  <c r="S43" i="5"/>
  <c r="S48" i="5"/>
  <c r="S35" i="5"/>
  <c r="S42" i="5"/>
  <c r="S33" i="5"/>
  <c r="S44" i="5"/>
  <c r="AG89" i="9"/>
  <c r="S34" i="5"/>
  <c r="S41" i="5"/>
  <c r="T35" i="3"/>
  <c r="T47" i="3"/>
  <c r="AJ89" i="9"/>
  <c r="V49" i="5"/>
  <c r="V38" i="5"/>
  <c r="V42" i="5"/>
  <c r="V37" i="5"/>
  <c r="V45" i="5"/>
  <c r="V40" i="5"/>
  <c r="V48" i="5"/>
  <c r="V39" i="5"/>
  <c r="V47" i="5"/>
  <c r="V54" i="5" s="1"/>
  <c r="AK45" i="9"/>
  <c r="W49" i="2"/>
  <c r="W41" i="2"/>
  <c r="W33" i="2"/>
  <c r="W42" i="2"/>
  <c r="W34" i="2"/>
  <c r="AK89" i="9"/>
  <c r="W47" i="5"/>
  <c r="W54" i="5" s="1"/>
  <c r="W35" i="5"/>
  <c r="W43" i="5"/>
  <c r="W49" i="5"/>
  <c r="W36" i="5"/>
  <c r="W40" i="5"/>
  <c r="W44" i="5"/>
  <c r="W48" i="5"/>
  <c r="W33" i="5"/>
  <c r="W41" i="5"/>
  <c r="J53" i="5"/>
  <c r="G70" i="1"/>
  <c r="X53" i="5"/>
  <c r="E22" i="2"/>
  <c r="E34" i="2" s="1"/>
  <c r="M41" i="1"/>
  <c r="M47" i="1"/>
  <c r="M51" i="1"/>
  <c r="M56" i="1"/>
  <c r="M60" i="1"/>
  <c r="M64" i="1"/>
  <c r="I50" i="1"/>
  <c r="I67" i="1"/>
  <c r="E41" i="1"/>
  <c r="E47" i="1"/>
  <c r="P69" i="1"/>
  <c r="P43" i="1"/>
  <c r="P49" i="1"/>
  <c r="P53" i="1"/>
  <c r="P58" i="1"/>
  <c r="P62" i="1"/>
  <c r="P66" i="1"/>
  <c r="L51" i="5"/>
  <c r="L54" i="5" s="1"/>
  <c r="L44" i="5"/>
  <c r="L39" i="5"/>
  <c r="L36" i="5"/>
  <c r="L53" i="5" s="1"/>
  <c r="H51" i="5"/>
  <c r="H50" i="5"/>
  <c r="H49" i="5"/>
  <c r="H46" i="5"/>
  <c r="H45" i="5"/>
  <c r="H37" i="5"/>
  <c r="H36" i="5"/>
  <c r="H35" i="5"/>
  <c r="H34" i="5"/>
  <c r="D44" i="5"/>
  <c r="D43" i="5"/>
  <c r="D38" i="5"/>
  <c r="AG42" i="9"/>
  <c r="S22" i="2"/>
  <c r="AL89" i="9"/>
  <c r="X50" i="5"/>
  <c r="X52" i="5" s="1"/>
  <c r="AL45" i="9"/>
  <c r="E72" i="1"/>
  <c r="E73" i="1"/>
  <c r="I73" i="1"/>
  <c r="M72" i="1"/>
  <c r="M74" i="1"/>
  <c r="O72" i="1"/>
  <c r="P71" i="1"/>
  <c r="P73" i="1"/>
  <c r="Q74" i="1"/>
  <c r="K49" i="2"/>
  <c r="K38" i="2"/>
  <c r="K37" i="2"/>
  <c r="K40" i="2"/>
  <c r="K42" i="2"/>
  <c r="K35" i="2"/>
  <c r="I50" i="2"/>
  <c r="I36" i="2"/>
  <c r="I38" i="2"/>
  <c r="I47" i="2"/>
  <c r="R42" i="2"/>
  <c r="R38" i="2"/>
  <c r="E49" i="2"/>
  <c r="E36" i="2"/>
  <c r="E35" i="2"/>
  <c r="S45" i="9"/>
  <c r="E39" i="2"/>
  <c r="I33" i="2"/>
  <c r="I34" i="2"/>
  <c r="K46" i="2"/>
  <c r="V42" i="9"/>
  <c r="H22" i="2"/>
  <c r="D40" i="2"/>
  <c r="D50" i="2"/>
  <c r="D39" i="2"/>
  <c r="B39" i="2"/>
  <c r="B38" i="2"/>
  <c r="B33" i="2"/>
  <c r="Z7" i="9"/>
  <c r="L41" i="1"/>
  <c r="L43" i="1"/>
  <c r="L47" i="1"/>
  <c r="L49" i="1"/>
  <c r="L51" i="1"/>
  <c r="L53" i="1"/>
  <c r="L56" i="1"/>
  <c r="L58" i="1"/>
  <c r="L60" i="1"/>
  <c r="L62" i="1"/>
  <c r="L64" i="1"/>
  <c r="L66" i="1"/>
  <c r="H46" i="1"/>
  <c r="H50" i="1"/>
  <c r="H57" i="1"/>
  <c r="H63" i="1"/>
  <c r="H67" i="1"/>
  <c r="R7" i="9"/>
  <c r="D41" i="1"/>
  <c r="D43" i="1"/>
  <c r="D46" i="1"/>
  <c r="D48" i="1"/>
  <c r="D50" i="1"/>
  <c r="D52" i="1"/>
  <c r="D54" i="1"/>
  <c r="D57" i="1"/>
  <c r="D59" i="1"/>
  <c r="D61" i="1"/>
  <c r="D63" i="1"/>
  <c r="D65" i="1"/>
  <c r="D67" i="1"/>
  <c r="K41" i="3"/>
  <c r="K46" i="3"/>
  <c r="K38" i="3"/>
  <c r="G46" i="3"/>
  <c r="G44" i="3"/>
  <c r="E46" i="3"/>
  <c r="E45" i="3"/>
  <c r="E43" i="3"/>
  <c r="E42" i="3"/>
  <c r="E36" i="3"/>
  <c r="E34" i="3"/>
  <c r="E33" i="3"/>
  <c r="B45" i="3"/>
  <c r="B42" i="3"/>
  <c r="B38" i="3"/>
  <c r="B33" i="3"/>
  <c r="B48" i="3" s="1"/>
  <c r="Q34" i="3"/>
  <c r="Q42" i="3"/>
  <c r="AC89" i="9"/>
  <c r="O37" i="5"/>
  <c r="O44" i="5"/>
  <c r="E36" i="5"/>
  <c r="E50" i="5"/>
  <c r="E43" i="5"/>
  <c r="E33" i="5"/>
  <c r="B35" i="5"/>
  <c r="B50" i="5"/>
  <c r="B46" i="5"/>
  <c r="B42" i="5"/>
  <c r="AE89" i="9"/>
  <c r="Q50" i="5"/>
  <c r="Q34" i="5"/>
  <c r="Q36" i="5"/>
  <c r="Q38" i="5"/>
  <c r="Q41" i="5"/>
  <c r="Q43" i="5"/>
  <c r="Q46" i="5"/>
  <c r="T43" i="1"/>
  <c r="T44" i="1"/>
  <c r="T48" i="1"/>
  <c r="T56" i="1"/>
  <c r="T61" i="1"/>
  <c r="T65" i="1"/>
  <c r="V67" i="1"/>
  <c r="V57" i="1"/>
  <c r="V69" i="1"/>
  <c r="V65" i="1"/>
  <c r="V71" i="1"/>
  <c r="V68" i="1"/>
  <c r="V45" i="1"/>
  <c r="V53" i="1"/>
  <c r="V62" i="1"/>
  <c r="V43" i="1"/>
  <c r="V51" i="1"/>
  <c r="V60" i="1"/>
  <c r="V46" i="1"/>
  <c r="V54" i="1"/>
  <c r="V63" i="1"/>
  <c r="AK129" i="9"/>
  <c r="W47" i="3"/>
  <c r="AD42" i="9"/>
  <c r="P22" i="2"/>
  <c r="AC42" i="9"/>
  <c r="O22" i="2"/>
  <c r="O46" i="2" s="1"/>
  <c r="AA7" i="9"/>
  <c r="M42" i="1"/>
  <c r="M46" i="1"/>
  <c r="M48" i="1"/>
  <c r="M50" i="1"/>
  <c r="M52" i="1"/>
  <c r="M54" i="1"/>
  <c r="M57" i="1"/>
  <c r="M59" i="1"/>
  <c r="M61" i="1"/>
  <c r="M63" i="1"/>
  <c r="M65" i="1"/>
  <c r="M67" i="1"/>
  <c r="I42" i="1"/>
  <c r="I46" i="1"/>
  <c r="I54" i="1"/>
  <c r="I63" i="1"/>
  <c r="S7" i="9"/>
  <c r="E42" i="1"/>
  <c r="E46" i="1"/>
  <c r="E48" i="1"/>
  <c r="E50" i="1"/>
  <c r="E52" i="1"/>
  <c r="E54" i="1"/>
  <c r="E57" i="1"/>
  <c r="E59" i="1"/>
  <c r="E61" i="1"/>
  <c r="E63" i="1"/>
  <c r="E65" i="1"/>
  <c r="E67" i="1"/>
  <c r="AD7" i="9"/>
  <c r="P68" i="1"/>
  <c r="P42" i="1"/>
  <c r="P46" i="1"/>
  <c r="P48" i="1"/>
  <c r="P50" i="1"/>
  <c r="P52" i="1"/>
  <c r="P54" i="1"/>
  <c r="P57" i="1"/>
  <c r="P59" i="1"/>
  <c r="P61" i="1"/>
  <c r="P63" i="1"/>
  <c r="P65" i="1"/>
  <c r="P67" i="1"/>
  <c r="AE7" i="9"/>
  <c r="Q42" i="1"/>
  <c r="Q56" i="1"/>
  <c r="Q66" i="1"/>
  <c r="N34" i="3"/>
  <c r="N36" i="3"/>
  <c r="N38" i="3"/>
  <c r="N40" i="3"/>
  <c r="N42" i="3"/>
  <c r="N44" i="3"/>
  <c r="N46" i="3"/>
  <c r="L47" i="3"/>
  <c r="L37" i="3"/>
  <c r="X129" i="9"/>
  <c r="J45" i="3"/>
  <c r="J43" i="3"/>
  <c r="J42" i="3"/>
  <c r="J40" i="3"/>
  <c r="J39" i="3"/>
  <c r="J36" i="3"/>
  <c r="J33" i="3"/>
  <c r="H47" i="3"/>
  <c r="H41" i="3"/>
  <c r="H37" i="3"/>
  <c r="H35" i="3"/>
  <c r="D46" i="3"/>
  <c r="D35" i="3"/>
  <c r="N39" i="5"/>
  <c r="N40" i="5"/>
  <c r="N48" i="5"/>
  <c r="Y89" i="9"/>
  <c r="K49" i="5"/>
  <c r="K43" i="5"/>
  <c r="K39" i="5"/>
  <c r="K37" i="5"/>
  <c r="K33" i="5"/>
  <c r="K53" i="5" s="1"/>
  <c r="I50" i="5"/>
  <c r="I47" i="5"/>
  <c r="I45" i="5"/>
  <c r="I35" i="5"/>
  <c r="I34" i="5"/>
  <c r="D47" i="5"/>
  <c r="D54" i="5" s="1"/>
  <c r="D49" i="5"/>
  <c r="D48" i="5"/>
  <c r="D39" i="5"/>
  <c r="D35" i="5"/>
  <c r="D34" i="5"/>
  <c r="R48" i="1"/>
  <c r="R56" i="1"/>
  <c r="R64" i="1"/>
  <c r="T39" i="3"/>
  <c r="T43" i="3"/>
  <c r="G33" i="2"/>
  <c r="V72" i="1"/>
  <c r="V74" i="1"/>
  <c r="AJ7" i="9"/>
  <c r="C46" i="2"/>
  <c r="G35" i="2"/>
  <c r="G40" i="2"/>
  <c r="G48" i="2"/>
  <c r="G39" i="2"/>
  <c r="G37" i="2"/>
  <c r="G36" i="2"/>
  <c r="G49" i="2"/>
  <c r="G44" i="2"/>
  <c r="I46" i="2"/>
  <c r="L38" i="2"/>
  <c r="L48" i="2"/>
  <c r="L36" i="2"/>
  <c r="L43" i="2"/>
  <c r="L42" i="2"/>
  <c r="L34" i="2"/>
  <c r="L49" i="2"/>
  <c r="C43" i="2"/>
  <c r="C50" i="2"/>
  <c r="C40" i="2"/>
  <c r="C41" i="2"/>
  <c r="C44" i="2"/>
  <c r="C42" i="2"/>
  <c r="C49" i="2"/>
  <c r="T45" i="2"/>
  <c r="AH45" i="9"/>
  <c r="E46" i="2"/>
  <c r="Q40" i="5"/>
  <c r="Q49" i="5"/>
  <c r="T67" i="1"/>
  <c r="T59" i="1"/>
  <c r="T50" i="1"/>
  <c r="T42" i="1"/>
  <c r="T66" i="1"/>
  <c r="T58" i="1"/>
  <c r="T49" i="1"/>
  <c r="T41" i="1"/>
  <c r="T60" i="1"/>
  <c r="S129" i="9"/>
  <c r="E37" i="5"/>
  <c r="E51" i="5"/>
  <c r="E40" i="5"/>
  <c r="E48" i="5"/>
  <c r="E34" i="5"/>
  <c r="E39" i="5"/>
  <c r="S89" i="9"/>
  <c r="E46" i="5"/>
  <c r="E47" i="5"/>
  <c r="H66" i="1"/>
  <c r="H58" i="1"/>
  <c r="H53" i="1"/>
  <c r="H43" i="1"/>
  <c r="H64" i="1"/>
  <c r="H56" i="1"/>
  <c r="H47" i="1"/>
  <c r="Z42" i="9"/>
  <c r="N68" i="1"/>
  <c r="K37" i="3"/>
  <c r="N57" i="1"/>
  <c r="K34" i="3"/>
  <c r="K40" i="3"/>
  <c r="K44" i="3"/>
  <c r="Q47" i="3"/>
  <c r="Q33" i="3"/>
  <c r="Q36" i="3"/>
  <c r="Q40" i="3"/>
  <c r="AE129" i="9"/>
  <c r="F47" i="1"/>
  <c r="F46" i="1"/>
  <c r="H52" i="1"/>
  <c r="D44" i="2"/>
  <c r="N72" i="1"/>
  <c r="N46" i="1"/>
  <c r="N47" i="1"/>
  <c r="K33" i="3"/>
  <c r="N74" i="1"/>
  <c r="N52" i="1"/>
  <c r="F45" i="2"/>
  <c r="F41" i="2"/>
  <c r="F47" i="2"/>
  <c r="F36" i="2"/>
  <c r="F50" i="2"/>
  <c r="F44" i="2"/>
  <c r="W46" i="2"/>
  <c r="W36" i="2"/>
  <c r="W40" i="2"/>
  <c r="W44" i="2"/>
  <c r="W50" i="2"/>
  <c r="W35" i="2"/>
  <c r="W39" i="2"/>
  <c r="W43" i="2"/>
  <c r="W47" i="2"/>
  <c r="W43" i="3"/>
  <c r="W39" i="3"/>
  <c r="W35" i="3"/>
  <c r="W42" i="3"/>
  <c r="W34" i="3"/>
  <c r="W40" i="3"/>
  <c r="U39" i="2"/>
  <c r="U47" i="2"/>
  <c r="AI45" i="9"/>
  <c r="U34" i="2"/>
  <c r="U40" i="2"/>
  <c r="U48" i="2"/>
  <c r="U37" i="2"/>
  <c r="F40" i="2"/>
  <c r="F38" i="2"/>
  <c r="F39" i="2"/>
  <c r="V34" i="2"/>
  <c r="V50" i="2"/>
  <c r="V45" i="2"/>
  <c r="V39" i="2"/>
  <c r="V47" i="2"/>
  <c r="V41" i="2"/>
  <c r="V36" i="2"/>
  <c r="V44" i="2"/>
  <c r="Q41" i="3"/>
  <c r="S33" i="2"/>
  <c r="S36" i="2"/>
  <c r="Q89" i="9"/>
  <c r="Y129" i="9"/>
  <c r="N48" i="1"/>
  <c r="F73" i="1"/>
  <c r="J56" i="1"/>
  <c r="F51" i="1"/>
  <c r="H33" i="2"/>
  <c r="D36" i="2"/>
  <c r="S37" i="2"/>
  <c r="J63" i="1"/>
  <c r="D37" i="2"/>
  <c r="AB7" i="9"/>
  <c r="B40" i="5"/>
  <c r="B49" i="5"/>
  <c r="B47" i="5"/>
  <c r="B41" i="5"/>
  <c r="B33" i="5"/>
  <c r="B53" i="5" s="1"/>
  <c r="G34" i="5"/>
  <c r="G38" i="5"/>
  <c r="G42" i="5"/>
  <c r="G46" i="5"/>
  <c r="O47" i="5"/>
  <c r="O39" i="5"/>
  <c r="O50" i="5"/>
  <c r="O42" i="5"/>
  <c r="O34" i="5"/>
  <c r="B39" i="3"/>
  <c r="B47" i="3"/>
  <c r="B40" i="3"/>
  <c r="Q129" i="9"/>
  <c r="G33" i="3"/>
  <c r="G37" i="3"/>
  <c r="G41" i="3"/>
  <c r="G45" i="3"/>
  <c r="U129" i="9"/>
  <c r="K39" i="3"/>
  <c r="K47" i="3"/>
  <c r="F66" i="1"/>
  <c r="F58" i="1"/>
  <c r="F49" i="1"/>
  <c r="F65" i="1"/>
  <c r="F57" i="1"/>
  <c r="F48" i="1"/>
  <c r="N60" i="1"/>
  <c r="N41" i="1"/>
  <c r="N59" i="1"/>
  <c r="S41" i="2"/>
  <c r="O49" i="5"/>
  <c r="B48" i="5"/>
  <c r="G42" i="3"/>
  <c r="G34" i="3"/>
  <c r="N66" i="1"/>
  <c r="J50" i="1"/>
  <c r="J67" i="1"/>
  <c r="F54" i="1"/>
  <c r="M22" i="2"/>
  <c r="M33" i="2" s="1"/>
  <c r="D43" i="2"/>
  <c r="D47" i="2"/>
  <c r="D35" i="2"/>
  <c r="D33" i="2"/>
  <c r="D48" i="2"/>
  <c r="J54" i="1"/>
  <c r="F67" i="1"/>
  <c r="R45" i="9"/>
  <c r="S39" i="2"/>
  <c r="S44" i="2"/>
  <c r="S35" i="2"/>
  <c r="S43" i="2"/>
  <c r="J62" i="1"/>
  <c r="J53" i="1"/>
  <c r="J43" i="1"/>
  <c r="J61" i="1"/>
  <c r="J52" i="1"/>
  <c r="J42" i="1"/>
  <c r="B48" i="2"/>
  <c r="B47" i="2"/>
  <c r="B34" i="2"/>
  <c r="B40" i="2"/>
  <c r="B49" i="2"/>
  <c r="B41" i="2"/>
  <c r="B46" i="2"/>
  <c r="B35" i="2"/>
  <c r="B44" i="2"/>
  <c r="V50" i="1"/>
  <c r="V64" i="1"/>
  <c r="V47" i="1"/>
  <c r="V58" i="1"/>
  <c r="V41" i="1"/>
  <c r="V61" i="1"/>
  <c r="V44" i="1"/>
  <c r="V46" i="2"/>
  <c r="V33" i="2"/>
  <c r="D34" i="2"/>
  <c r="D64" i="1"/>
  <c r="D60" i="1"/>
  <c r="D56" i="1"/>
  <c r="D51" i="1"/>
  <c r="D47" i="1"/>
  <c r="D42" i="1"/>
  <c r="H59" i="1"/>
  <c r="H48" i="1"/>
  <c r="J60" i="1"/>
  <c r="L65" i="1"/>
  <c r="L61" i="1"/>
  <c r="L57" i="1"/>
  <c r="L52" i="1"/>
  <c r="L48" i="1"/>
  <c r="L42" i="1"/>
  <c r="J72" i="1"/>
  <c r="L72" i="1"/>
  <c r="H73" i="1"/>
  <c r="J73" i="1"/>
  <c r="H74" i="1"/>
  <c r="J74" i="1"/>
  <c r="L73" i="1"/>
  <c r="L74" i="1"/>
  <c r="D74" i="1"/>
  <c r="D73" i="1"/>
  <c r="B41" i="3"/>
  <c r="E37" i="3"/>
  <c r="E38" i="3"/>
  <c r="G40" i="3"/>
  <c r="E44" i="3"/>
  <c r="Q38" i="3"/>
  <c r="B38" i="5"/>
  <c r="B51" i="5"/>
  <c r="O40" i="5"/>
  <c r="O33" i="5"/>
  <c r="G51" i="5"/>
  <c r="G54" i="5" s="1"/>
  <c r="Q45" i="5"/>
  <c r="Q39" i="5"/>
  <c r="Q35" i="5"/>
  <c r="Q47" i="5"/>
  <c r="Q54" i="5" s="1"/>
  <c r="AB129" i="9"/>
  <c r="S48" i="2"/>
  <c r="T64" i="1"/>
  <c r="T52" i="1"/>
  <c r="T71" i="1"/>
  <c r="T72" i="1"/>
  <c r="T73" i="1"/>
  <c r="T74" i="1"/>
  <c r="AL7" i="9"/>
  <c r="T38" i="2" l="1"/>
  <c r="T48" i="2"/>
  <c r="T33" i="2"/>
  <c r="T34" i="2"/>
  <c r="T35" i="2"/>
  <c r="T37" i="2"/>
  <c r="T46" i="2"/>
  <c r="T49" i="2"/>
  <c r="T40" i="2"/>
  <c r="R45" i="2"/>
  <c r="R43" i="2"/>
  <c r="T41" i="2"/>
  <c r="T51" i="2" s="1"/>
  <c r="R39" i="2"/>
  <c r="R50" i="2"/>
  <c r="R34" i="2"/>
  <c r="M53" i="5"/>
  <c r="T47" i="2"/>
  <c r="C52" i="5"/>
  <c r="T52" i="5"/>
  <c r="J50" i="2"/>
  <c r="J47" i="2"/>
  <c r="J37" i="2"/>
  <c r="J48" i="2"/>
  <c r="J44" i="2"/>
  <c r="J45" i="2"/>
  <c r="J46" i="2"/>
  <c r="J41" i="2"/>
  <c r="J51" i="2" s="1"/>
  <c r="X45" i="9"/>
  <c r="J43" i="2"/>
  <c r="J35" i="2"/>
  <c r="J34" i="2"/>
  <c r="J42" i="2"/>
  <c r="J49" i="2"/>
  <c r="J36" i="2"/>
  <c r="U51" i="2"/>
  <c r="T44" i="2"/>
  <c r="T36" i="2"/>
  <c r="R46" i="2"/>
  <c r="T43" i="2"/>
  <c r="T50" i="2"/>
  <c r="E45" i="2"/>
  <c r="E37" i="2"/>
  <c r="R41" i="2"/>
  <c r="R49" i="2"/>
  <c r="Y45" i="9"/>
  <c r="K43" i="2"/>
  <c r="W53" i="5"/>
  <c r="S48" i="3"/>
  <c r="T42" i="2"/>
  <c r="U53" i="5"/>
  <c r="K33" i="2"/>
  <c r="K51" i="2" s="1"/>
  <c r="F46" i="2"/>
  <c r="N52" i="5"/>
  <c r="K34" i="2"/>
  <c r="I35" i="2"/>
  <c r="I37" i="2"/>
  <c r="E40" i="2"/>
  <c r="E42" i="2"/>
  <c r="E48" i="2"/>
  <c r="E50" i="2"/>
  <c r="E44" i="2"/>
  <c r="E38" i="2"/>
  <c r="E47" i="2"/>
  <c r="AF45" i="9"/>
  <c r="R36" i="2"/>
  <c r="R48" i="2"/>
  <c r="R33" i="2"/>
  <c r="R51" i="2" s="1"/>
  <c r="R40" i="2"/>
  <c r="R47" i="2"/>
  <c r="R35" i="2"/>
  <c r="R44" i="2"/>
  <c r="I49" i="2"/>
  <c r="I45" i="2"/>
  <c r="I44" i="2"/>
  <c r="I41" i="2"/>
  <c r="I51" i="2" s="1"/>
  <c r="K44" i="2"/>
  <c r="K36" i="2"/>
  <c r="K45" i="2"/>
  <c r="K47" i="2"/>
  <c r="K41" i="2"/>
  <c r="K39" i="2"/>
  <c r="K50" i="2"/>
  <c r="H54" i="5"/>
  <c r="T45" i="9"/>
  <c r="F37" i="2"/>
  <c r="C53" i="5"/>
  <c r="P52" i="5"/>
  <c r="V52" i="5"/>
  <c r="M52" i="5"/>
  <c r="F49" i="2"/>
  <c r="F35" i="2"/>
  <c r="F34" i="2"/>
  <c r="F48" i="2"/>
  <c r="W51" i="2"/>
  <c r="E43" i="2"/>
  <c r="E51" i="2" s="1"/>
  <c r="E41" i="2"/>
  <c r="E33" i="2"/>
  <c r="M54" i="5"/>
  <c r="F43" i="2"/>
  <c r="F51" i="2" s="1"/>
  <c r="I42" i="2"/>
  <c r="I39" i="2"/>
  <c r="I43" i="2"/>
  <c r="I48" i="2"/>
  <c r="W45" i="9"/>
  <c r="U52" i="5"/>
  <c r="N70" i="1"/>
  <c r="B54" i="5"/>
  <c r="W48" i="3"/>
  <c r="T70" i="1"/>
  <c r="L51" i="2"/>
  <c r="G51" i="2"/>
  <c r="T48" i="3"/>
  <c r="K52" i="5"/>
  <c r="D48" i="3"/>
  <c r="H48" i="3"/>
  <c r="J48" i="3"/>
  <c r="L48" i="3"/>
  <c r="P70" i="1"/>
  <c r="S42" i="2"/>
  <c r="S38" i="2"/>
  <c r="S40" i="2"/>
  <c r="S34" i="2"/>
  <c r="S49" i="2"/>
  <c r="S47" i="2"/>
  <c r="S46" i="2"/>
  <c r="S50" i="2"/>
  <c r="S45" i="2"/>
  <c r="AG45" i="9"/>
  <c r="W52" i="5"/>
  <c r="S52" i="5"/>
  <c r="S53" i="5"/>
  <c r="Q40" i="2"/>
  <c r="Q35" i="2"/>
  <c r="Q48" i="2"/>
  <c r="Q41" i="2"/>
  <c r="Q49" i="2"/>
  <c r="Q44" i="2"/>
  <c r="Q34" i="2"/>
  <c r="Q43" i="2"/>
  <c r="AE45" i="9"/>
  <c r="Q42" i="2"/>
  <c r="Q45" i="2"/>
  <c r="Q50" i="2"/>
  <c r="Q47" i="2"/>
  <c r="Q33" i="2"/>
  <c r="Q39" i="2"/>
  <c r="Q36" i="2"/>
  <c r="Q37" i="2"/>
  <c r="Q38" i="2"/>
  <c r="AB45" i="9"/>
  <c r="N47" i="2"/>
  <c r="N39" i="2"/>
  <c r="N36" i="2"/>
  <c r="N34" i="2"/>
  <c r="N44" i="2"/>
  <c r="N49" i="2"/>
  <c r="N42" i="2"/>
  <c r="N41" i="2"/>
  <c r="N35" i="2"/>
  <c r="N43" i="2"/>
  <c r="N40" i="2"/>
  <c r="N50" i="2"/>
  <c r="N48" i="2"/>
  <c r="N45" i="2"/>
  <c r="N38" i="2"/>
  <c r="N37" i="2"/>
  <c r="F48" i="3"/>
  <c r="L52" i="5"/>
  <c r="Q46" i="2"/>
  <c r="X54" i="5"/>
  <c r="C51" i="2"/>
  <c r="D70" i="1"/>
  <c r="H53" i="5"/>
  <c r="H52" i="5"/>
  <c r="Q45" i="9"/>
  <c r="B45" i="2"/>
  <c r="B50" i="2"/>
  <c r="B42" i="2"/>
  <c r="B51" i="2" s="1"/>
  <c r="B37" i="2"/>
  <c r="B36" i="2"/>
  <c r="B43" i="2"/>
  <c r="D45" i="2"/>
  <c r="D51" i="2" s="1"/>
  <c r="D38" i="2"/>
  <c r="D41" i="2"/>
  <c r="D49" i="2"/>
  <c r="D46" i="2"/>
  <c r="D42" i="2"/>
  <c r="N46" i="2"/>
  <c r="D52" i="5"/>
  <c r="D53" i="5"/>
  <c r="I53" i="5"/>
  <c r="I52" i="5"/>
  <c r="M41" i="2"/>
  <c r="M39" i="2"/>
  <c r="M38" i="2"/>
  <c r="M40" i="2"/>
  <c r="M49" i="2"/>
  <c r="M42" i="2"/>
  <c r="M37" i="2"/>
  <c r="AA45" i="9"/>
  <c r="M34" i="2"/>
  <c r="M36" i="2"/>
  <c r="M48" i="2"/>
  <c r="M47" i="2"/>
  <c r="M46" i="2"/>
  <c r="M45" i="2"/>
  <c r="M43" i="2"/>
  <c r="M44" i="2"/>
  <c r="M35" i="2"/>
  <c r="M50" i="2"/>
  <c r="O52" i="5"/>
  <c r="O53" i="5"/>
  <c r="G52" i="5"/>
  <c r="G53" i="5"/>
  <c r="E53" i="5"/>
  <c r="E52" i="5"/>
  <c r="O36" i="2"/>
  <c r="O42" i="2"/>
  <c r="O50" i="2"/>
  <c r="O41" i="2"/>
  <c r="O39" i="2"/>
  <c r="O47" i="2"/>
  <c r="O44" i="2"/>
  <c r="O37" i="2"/>
  <c r="AC45" i="9"/>
  <c r="O34" i="2"/>
  <c r="O35" i="2"/>
  <c r="O40" i="2"/>
  <c r="O33" i="2"/>
  <c r="O49" i="2"/>
  <c r="O43" i="2"/>
  <c r="O38" i="2"/>
  <c r="O48" i="2"/>
  <c r="O45" i="2"/>
  <c r="P37" i="2"/>
  <c r="P49" i="2"/>
  <c r="P45" i="2"/>
  <c r="P33" i="2"/>
  <c r="P35" i="2"/>
  <c r="P39" i="2"/>
  <c r="P38" i="2"/>
  <c r="AD45" i="9"/>
  <c r="P40" i="2"/>
  <c r="P47" i="2"/>
  <c r="P42" i="2"/>
  <c r="P46" i="2"/>
  <c r="P43" i="2"/>
  <c r="P44" i="2"/>
  <c r="P50" i="2"/>
  <c r="P36" i="2"/>
  <c r="P41" i="2"/>
  <c r="P48" i="2"/>
  <c r="P34" i="2"/>
  <c r="Q52" i="5"/>
  <c r="Q53" i="5"/>
  <c r="H50" i="2"/>
  <c r="H37" i="2"/>
  <c r="H49" i="2"/>
  <c r="H43" i="2"/>
  <c r="H41" i="2"/>
  <c r="H45" i="2"/>
  <c r="V45" i="9"/>
  <c r="H34" i="2"/>
  <c r="H40" i="2"/>
  <c r="H39" i="2"/>
  <c r="H36" i="2"/>
  <c r="H42" i="2"/>
  <c r="H35" i="2"/>
  <c r="H47" i="2"/>
  <c r="H38" i="2"/>
  <c r="H48" i="2"/>
  <c r="H46" i="2"/>
  <c r="H44" i="2"/>
  <c r="F70" i="1"/>
  <c r="G48" i="3"/>
  <c r="S51" i="2"/>
  <c r="K48" i="3"/>
  <c r="H70" i="1"/>
  <c r="N48" i="3"/>
  <c r="M70" i="1"/>
  <c r="V70" i="1"/>
  <c r="L70" i="1"/>
  <c r="B52" i="5"/>
  <c r="V51" i="2"/>
  <c r="J70" i="1"/>
  <c r="O54" i="5"/>
  <c r="Q48" i="3"/>
  <c r="E54" i="5"/>
  <c r="R70" i="1"/>
  <c r="I54" i="5"/>
  <c r="Q70" i="1"/>
  <c r="E70" i="1"/>
  <c r="I70" i="1"/>
  <c r="E48" i="3"/>
  <c r="H51" i="2" l="1"/>
  <c r="M51" i="2"/>
  <c r="N51" i="2"/>
  <c r="Q51" i="2"/>
  <c r="O51" i="2"/>
  <c r="P51" i="2"/>
</calcChain>
</file>

<file path=xl/sharedStrings.xml><?xml version="1.0" encoding="utf-8"?>
<sst xmlns="http://schemas.openxmlformats.org/spreadsheetml/2006/main" count="551" uniqueCount="237">
  <si>
    <t>　 歳 入 合 計</t>
  </si>
  <si>
    <t>一般財源(1～11）</t>
    <phoneticPr fontId="2"/>
  </si>
  <si>
    <t>９７（H9）</t>
    <phoneticPr fontId="2"/>
  </si>
  <si>
    <t>９６（H8）</t>
    <phoneticPr fontId="2"/>
  </si>
  <si>
    <t>９５（H7）</t>
    <phoneticPr fontId="2"/>
  </si>
  <si>
    <t>９４（H6）</t>
    <phoneticPr fontId="2"/>
  </si>
  <si>
    <t>９３（H5）</t>
    <phoneticPr fontId="2"/>
  </si>
  <si>
    <t>９２（H4）</t>
    <phoneticPr fontId="2"/>
  </si>
  <si>
    <t>９１（H3）</t>
    <phoneticPr fontId="2"/>
  </si>
  <si>
    <t>９０（H2）</t>
    <phoneticPr fontId="2"/>
  </si>
  <si>
    <t>８９（元）</t>
    <rPh sb="3" eb="4">
      <t>ガン</t>
    </rPh>
    <phoneticPr fontId="2"/>
  </si>
  <si>
    <t>依存財源（2～11+15+16+22）</t>
    <phoneticPr fontId="3"/>
  </si>
  <si>
    <t>自主財源（1+12+13+14+17～21）</t>
    <phoneticPr fontId="3"/>
  </si>
  <si>
    <t>収支状況</t>
    <rPh sb="0" eb="2">
      <t>シュウシ</t>
    </rPh>
    <rPh sb="2" eb="4">
      <t>ジョウキョウ</t>
    </rPh>
    <phoneticPr fontId="2"/>
  </si>
  <si>
    <t>物件等購入</t>
    <rPh sb="0" eb="3">
      <t>ブッケントウ</t>
    </rPh>
    <rPh sb="3" eb="5">
      <t>コウニュウ</t>
    </rPh>
    <phoneticPr fontId="2"/>
  </si>
  <si>
    <t>保証・補償</t>
    <rPh sb="0" eb="2">
      <t>ホショウ</t>
    </rPh>
    <rPh sb="3" eb="5">
      <t>ホショウ</t>
    </rPh>
    <phoneticPr fontId="2"/>
  </si>
  <si>
    <t>その他</t>
    <rPh sb="2" eb="3">
      <t>タ</t>
    </rPh>
    <phoneticPr fontId="2"/>
  </si>
  <si>
    <t>実質的なもの</t>
    <rPh sb="0" eb="3">
      <t>ジッシツテキ</t>
    </rPh>
    <phoneticPr fontId="2"/>
  </si>
  <si>
    <t>財政調整基金現在高</t>
    <rPh sb="0" eb="2">
      <t>ザイセイ</t>
    </rPh>
    <rPh sb="2" eb="4">
      <t>チョウセイ</t>
    </rPh>
    <rPh sb="4" eb="6">
      <t>キキン</t>
    </rPh>
    <rPh sb="6" eb="9">
      <t>ゲンザイダカ</t>
    </rPh>
    <phoneticPr fontId="2"/>
  </si>
  <si>
    <t>減債基金現在高</t>
    <rPh sb="0" eb="2">
      <t>ゲンサイ</t>
    </rPh>
    <rPh sb="2" eb="4">
      <t>キキン</t>
    </rPh>
    <rPh sb="4" eb="7">
      <t>ゲンザイダカ</t>
    </rPh>
    <phoneticPr fontId="2"/>
  </si>
  <si>
    <t>その他特定目的基金現在高</t>
    <rPh sb="0" eb="3">
      <t>ソノタ</t>
    </rPh>
    <rPh sb="3" eb="5">
      <t>トクテイ</t>
    </rPh>
    <rPh sb="5" eb="7">
      <t>モクテキ</t>
    </rPh>
    <rPh sb="7" eb="9">
      <t>キキン</t>
    </rPh>
    <rPh sb="9" eb="12">
      <t>ゲンザイダカ</t>
    </rPh>
    <phoneticPr fontId="2"/>
  </si>
  <si>
    <t>１歳入総額</t>
    <phoneticPr fontId="2"/>
  </si>
  <si>
    <t>２歳出総額</t>
    <phoneticPr fontId="2"/>
  </si>
  <si>
    <t>３歳入歳出差引</t>
    <phoneticPr fontId="2"/>
  </si>
  <si>
    <t>４翌年度繰越財源</t>
    <phoneticPr fontId="2"/>
  </si>
  <si>
    <t>５実質収支</t>
    <phoneticPr fontId="2"/>
  </si>
  <si>
    <t>６単年度収支</t>
    <phoneticPr fontId="2"/>
  </si>
  <si>
    <t>７積立金</t>
    <phoneticPr fontId="2"/>
  </si>
  <si>
    <t>８繰上償還金</t>
    <phoneticPr fontId="2"/>
  </si>
  <si>
    <t>９積立金取崩額</t>
    <phoneticPr fontId="2"/>
  </si>
  <si>
    <t>10実質単年度収支</t>
    <phoneticPr fontId="2"/>
  </si>
  <si>
    <t>12実質収支比率</t>
    <rPh sb="2" eb="4">
      <t>ジッシツ</t>
    </rPh>
    <rPh sb="4" eb="6">
      <t>シュウシ</t>
    </rPh>
    <rPh sb="6" eb="8">
      <t>ヒリツ</t>
    </rPh>
    <phoneticPr fontId="2"/>
  </si>
  <si>
    <t>13基準財政収入額</t>
    <rPh sb="2" eb="4">
      <t>キジュン</t>
    </rPh>
    <rPh sb="4" eb="6">
      <t>ザイセイ</t>
    </rPh>
    <rPh sb="6" eb="8">
      <t>シュウニュウ</t>
    </rPh>
    <rPh sb="8" eb="9">
      <t>ガク</t>
    </rPh>
    <phoneticPr fontId="2"/>
  </si>
  <si>
    <t>14基準財政需要額</t>
    <rPh sb="2" eb="4">
      <t>キジュン</t>
    </rPh>
    <rPh sb="4" eb="6">
      <t>ザイセイ</t>
    </rPh>
    <rPh sb="6" eb="8">
      <t>ジュヨウ</t>
    </rPh>
    <rPh sb="8" eb="9">
      <t>ガク</t>
    </rPh>
    <phoneticPr fontId="2"/>
  </si>
  <si>
    <t>15標準税収入額</t>
    <rPh sb="2" eb="4">
      <t>ヒョウジュン</t>
    </rPh>
    <rPh sb="4" eb="5">
      <t>ゼイ</t>
    </rPh>
    <rPh sb="5" eb="7">
      <t>シュウニュウ</t>
    </rPh>
    <rPh sb="7" eb="8">
      <t>ガク</t>
    </rPh>
    <phoneticPr fontId="2"/>
  </si>
  <si>
    <t>16標準財政規模</t>
    <rPh sb="2" eb="4">
      <t>ヒョウジュン</t>
    </rPh>
    <rPh sb="4" eb="6">
      <t>ザイセイ</t>
    </rPh>
    <rPh sb="6" eb="8">
      <t>キボ</t>
    </rPh>
    <phoneticPr fontId="2"/>
  </si>
  <si>
    <t>17財政力指数</t>
    <rPh sb="2" eb="5">
      <t>ザイセイリョク</t>
    </rPh>
    <rPh sb="5" eb="7">
      <t>シスウ</t>
    </rPh>
    <phoneticPr fontId="2"/>
  </si>
  <si>
    <t>18経常収支比率</t>
    <rPh sb="2" eb="4">
      <t>ケイジョウ</t>
    </rPh>
    <rPh sb="4" eb="6">
      <t>シュウシ</t>
    </rPh>
    <rPh sb="6" eb="8">
      <t>ヒリツ</t>
    </rPh>
    <phoneticPr fontId="2"/>
  </si>
  <si>
    <t>19公債費負担比率</t>
    <rPh sb="2" eb="5">
      <t>コウサイヒ</t>
    </rPh>
    <rPh sb="5" eb="7">
      <t>フタン</t>
    </rPh>
    <rPh sb="7" eb="9">
      <t>ヒリツ</t>
    </rPh>
    <phoneticPr fontId="2"/>
  </si>
  <si>
    <t>20公債費比率</t>
    <rPh sb="2" eb="5">
      <t>コウサイヒ</t>
    </rPh>
    <rPh sb="5" eb="7">
      <t>ヒリツ</t>
    </rPh>
    <phoneticPr fontId="2"/>
  </si>
  <si>
    <t>１市町村民税</t>
    <rPh sb="1" eb="4">
      <t>シチョウソン</t>
    </rPh>
    <rPh sb="4" eb="5">
      <t>ミン</t>
    </rPh>
    <rPh sb="5" eb="6">
      <t>ゼイ</t>
    </rPh>
    <phoneticPr fontId="2"/>
  </si>
  <si>
    <t xml:space="preserve">   個人均等割</t>
    <rPh sb="3" eb="5">
      <t>コジン</t>
    </rPh>
    <rPh sb="5" eb="8">
      <t>キントウワ</t>
    </rPh>
    <phoneticPr fontId="2"/>
  </si>
  <si>
    <t>　　所得割</t>
    <rPh sb="2" eb="4">
      <t>ショトク</t>
    </rPh>
    <rPh sb="4" eb="5">
      <t>ワ</t>
    </rPh>
    <phoneticPr fontId="2"/>
  </si>
  <si>
    <t>　　法人均等割</t>
    <rPh sb="2" eb="4">
      <t>ホウジン</t>
    </rPh>
    <rPh sb="4" eb="6">
      <t>キントウ</t>
    </rPh>
    <rPh sb="6" eb="7">
      <t>ワ</t>
    </rPh>
    <phoneticPr fontId="3"/>
  </si>
  <si>
    <t>　　法人税割</t>
    <rPh sb="2" eb="5">
      <t>ホウジンゼイ</t>
    </rPh>
    <rPh sb="5" eb="6">
      <t>ワ</t>
    </rPh>
    <phoneticPr fontId="3"/>
  </si>
  <si>
    <t>２固定資産税</t>
    <rPh sb="1" eb="3">
      <t>コテイ</t>
    </rPh>
    <rPh sb="3" eb="6">
      <t>シサンゼイ</t>
    </rPh>
    <phoneticPr fontId="2"/>
  </si>
  <si>
    <t>　　うち純固定資産税</t>
    <rPh sb="4" eb="5">
      <t>ジュン</t>
    </rPh>
    <rPh sb="5" eb="7">
      <t>コテイ</t>
    </rPh>
    <rPh sb="7" eb="10">
      <t>シサンゼイ</t>
    </rPh>
    <phoneticPr fontId="2"/>
  </si>
  <si>
    <t>３軽自動車税</t>
    <rPh sb="1" eb="2">
      <t>ケイ</t>
    </rPh>
    <rPh sb="2" eb="5">
      <t>ジドウシャ</t>
    </rPh>
    <rPh sb="5" eb="6">
      <t>ゼイ</t>
    </rPh>
    <phoneticPr fontId="3"/>
  </si>
  <si>
    <t>４市町村たばこ税</t>
    <rPh sb="1" eb="4">
      <t>シチョウソン</t>
    </rPh>
    <rPh sb="7" eb="8">
      <t>ゼイ</t>
    </rPh>
    <phoneticPr fontId="3"/>
  </si>
  <si>
    <t>５鉱産税</t>
    <rPh sb="1" eb="3">
      <t>コウサン</t>
    </rPh>
    <rPh sb="3" eb="4">
      <t>ゼイ</t>
    </rPh>
    <phoneticPr fontId="3"/>
  </si>
  <si>
    <t>６特別土地保有税</t>
    <rPh sb="1" eb="3">
      <t>トクベツ</t>
    </rPh>
    <rPh sb="3" eb="5">
      <t>トチ</t>
    </rPh>
    <rPh sb="5" eb="7">
      <t>ホユウ</t>
    </rPh>
    <rPh sb="7" eb="8">
      <t>ゼイ</t>
    </rPh>
    <phoneticPr fontId="3"/>
  </si>
  <si>
    <t>７法廷外普通税</t>
    <rPh sb="1" eb="3">
      <t>ホウテイ</t>
    </rPh>
    <rPh sb="3" eb="4">
      <t>ガイ</t>
    </rPh>
    <rPh sb="4" eb="6">
      <t>フツウ</t>
    </rPh>
    <rPh sb="6" eb="7">
      <t>ゼイ</t>
    </rPh>
    <phoneticPr fontId="3"/>
  </si>
  <si>
    <t>８旧法による税</t>
    <rPh sb="1" eb="3">
      <t>キュウホウ</t>
    </rPh>
    <rPh sb="6" eb="7">
      <t>ゼイ</t>
    </rPh>
    <phoneticPr fontId="3"/>
  </si>
  <si>
    <t>９目的税</t>
    <rPh sb="1" eb="4">
      <t>モクテキゼイ</t>
    </rPh>
    <phoneticPr fontId="2"/>
  </si>
  <si>
    <t>　　入湯税</t>
    <rPh sb="2" eb="4">
      <t>ニュウトウ</t>
    </rPh>
    <rPh sb="4" eb="5">
      <t>ゼイ</t>
    </rPh>
    <phoneticPr fontId="2"/>
  </si>
  <si>
    <t>　　事業所税</t>
    <rPh sb="2" eb="5">
      <t>ジギョウショ</t>
    </rPh>
    <rPh sb="5" eb="6">
      <t>ゼイ</t>
    </rPh>
    <phoneticPr fontId="3"/>
  </si>
  <si>
    <t>　　都市計画税</t>
    <rPh sb="2" eb="4">
      <t>トシ</t>
    </rPh>
    <rPh sb="4" eb="6">
      <t>ケイカク</t>
    </rPh>
    <rPh sb="6" eb="7">
      <t>ゼイ</t>
    </rPh>
    <phoneticPr fontId="3"/>
  </si>
  <si>
    <t>　　水利地益税等</t>
    <rPh sb="2" eb="4">
      <t>スイリ</t>
    </rPh>
    <rPh sb="4" eb="6">
      <t>チエキ</t>
    </rPh>
    <rPh sb="6" eb="7">
      <t>ゼイ</t>
    </rPh>
    <rPh sb="7" eb="8">
      <t>トウ</t>
    </rPh>
    <phoneticPr fontId="3"/>
  </si>
  <si>
    <t>　  合　　　　 計</t>
    <phoneticPr fontId="2"/>
  </si>
  <si>
    <t xml:space="preserve"> 　歳 　出 　合　計</t>
    <rPh sb="8" eb="9">
      <t>ゴウ</t>
    </rPh>
    <rPh sb="10" eb="11">
      <t>ケイ</t>
    </rPh>
    <phoneticPr fontId="2"/>
  </si>
  <si>
    <t>１人　件　費</t>
    <phoneticPr fontId="2"/>
  </si>
  <si>
    <t>　　うち職員給与費</t>
    <rPh sb="4" eb="6">
      <t>ショクイン</t>
    </rPh>
    <rPh sb="6" eb="8">
      <t>キュウヨ</t>
    </rPh>
    <rPh sb="8" eb="9">
      <t>ヒ</t>
    </rPh>
    <phoneticPr fontId="2"/>
  </si>
  <si>
    <t>２扶　助　費</t>
    <phoneticPr fontId="2"/>
  </si>
  <si>
    <t>３公　債　費</t>
    <phoneticPr fontId="2"/>
  </si>
  <si>
    <t>　　元利償還金</t>
    <rPh sb="2" eb="4">
      <t>ガンリ</t>
    </rPh>
    <rPh sb="4" eb="7">
      <t>ショウカンキン</t>
    </rPh>
    <phoneticPr fontId="2"/>
  </si>
  <si>
    <t>　　一時借入金利子</t>
    <rPh sb="2" eb="4">
      <t>イチジ</t>
    </rPh>
    <rPh sb="4" eb="6">
      <t>カリイレ</t>
    </rPh>
    <rPh sb="6" eb="7">
      <t>キン</t>
    </rPh>
    <rPh sb="7" eb="9">
      <t>リシ</t>
    </rPh>
    <phoneticPr fontId="2"/>
  </si>
  <si>
    <t>４物　件　費</t>
    <phoneticPr fontId="2"/>
  </si>
  <si>
    <t>５維 持 補 修 費</t>
    <phoneticPr fontId="2"/>
  </si>
  <si>
    <t>６補　助　費　等</t>
    <phoneticPr fontId="2"/>
  </si>
  <si>
    <t>　　うち一部事務組合負担金</t>
    <rPh sb="4" eb="6">
      <t>イチブ</t>
    </rPh>
    <rPh sb="6" eb="8">
      <t>ジム</t>
    </rPh>
    <rPh sb="8" eb="10">
      <t>クミアイ</t>
    </rPh>
    <rPh sb="10" eb="13">
      <t>フタンキン</t>
    </rPh>
    <phoneticPr fontId="2"/>
  </si>
  <si>
    <t>７繰　出　金</t>
    <phoneticPr fontId="2"/>
  </si>
  <si>
    <t>８積　立　金　</t>
    <phoneticPr fontId="2"/>
  </si>
  <si>
    <t>９投資・出資金・貸出金</t>
    <rPh sb="8" eb="10">
      <t>カシダシ</t>
    </rPh>
    <rPh sb="10" eb="11">
      <t>キン</t>
    </rPh>
    <phoneticPr fontId="2"/>
  </si>
  <si>
    <t>10普 通 建 設 事 業 費</t>
    <phoneticPr fontId="2"/>
  </si>
  <si>
    <t xml:space="preserve"> 　　うち補助事業費</t>
    <phoneticPr fontId="2"/>
  </si>
  <si>
    <t xml:space="preserve"> 　　うち単独事業費</t>
    <phoneticPr fontId="2"/>
  </si>
  <si>
    <t>11災 害 復 旧 事 業 費</t>
    <phoneticPr fontId="2"/>
  </si>
  <si>
    <t>12失 業 対 策 事 業 費</t>
    <phoneticPr fontId="2"/>
  </si>
  <si>
    <t>義 務 的 経 費（1～３）</t>
    <phoneticPr fontId="2"/>
  </si>
  <si>
    <t>投 資 的 経 費（10～12）</t>
    <phoneticPr fontId="2"/>
  </si>
  <si>
    <t>10前年度繰上充用金</t>
    <rPh sb="2" eb="5">
      <t>ゼンネンド</t>
    </rPh>
    <rPh sb="5" eb="7">
      <t>クリア</t>
    </rPh>
    <rPh sb="7" eb="9">
      <t>ジュウヨウ</t>
    </rPh>
    <rPh sb="9" eb="10">
      <t>キン</t>
    </rPh>
    <phoneticPr fontId="2"/>
  </si>
  <si>
    <t>13 諸 支 出 金</t>
  </si>
  <si>
    <t>９８(H10)</t>
    <phoneticPr fontId="2"/>
  </si>
  <si>
    <t>９９(H11)</t>
    <phoneticPr fontId="2"/>
  </si>
  <si>
    <t>0 年度末住民基本台帳人口</t>
    <rPh sb="2" eb="4">
      <t>ネンド</t>
    </rPh>
    <rPh sb="4" eb="5">
      <t>マツ</t>
    </rPh>
    <rPh sb="5" eb="7">
      <t>ジュウミン</t>
    </rPh>
    <rPh sb="7" eb="9">
      <t>キホン</t>
    </rPh>
    <rPh sb="9" eb="11">
      <t>ダイチョウ</t>
    </rPh>
    <rPh sb="11" eb="13">
      <t>ジンコウ</t>
    </rPh>
    <phoneticPr fontId="2"/>
  </si>
  <si>
    <t>９０（H2）</t>
    <phoneticPr fontId="2"/>
  </si>
  <si>
    <t>９１（H3）</t>
    <phoneticPr fontId="2"/>
  </si>
  <si>
    <t>９２（H4）</t>
    <phoneticPr fontId="2"/>
  </si>
  <si>
    <t>９３（H5）</t>
    <phoneticPr fontId="2"/>
  </si>
  <si>
    <t>９４（H6）</t>
    <phoneticPr fontId="2"/>
  </si>
  <si>
    <t>９５（H7）</t>
    <phoneticPr fontId="2"/>
  </si>
  <si>
    <t>９６（H8）</t>
    <phoneticPr fontId="2"/>
  </si>
  <si>
    <t>２ 総　務　費</t>
    <phoneticPr fontId="2"/>
  </si>
  <si>
    <t>１ 議　会　費</t>
    <phoneticPr fontId="2"/>
  </si>
  <si>
    <t>３ 民　生　費</t>
    <phoneticPr fontId="2"/>
  </si>
  <si>
    <t>歳入の状況</t>
    <rPh sb="0" eb="2">
      <t>サイニュウ</t>
    </rPh>
    <rPh sb="3" eb="5">
      <t>ジョウキョウ</t>
    </rPh>
    <phoneticPr fontId="2"/>
  </si>
  <si>
    <t>歳入の状況（構成比）</t>
    <rPh sb="0" eb="2">
      <t>サイニュウ</t>
    </rPh>
    <rPh sb="3" eb="5">
      <t>ジョウキョウ</t>
    </rPh>
    <rPh sb="6" eb="9">
      <t>コウセイヒ</t>
    </rPh>
    <phoneticPr fontId="2"/>
  </si>
  <si>
    <t>税の状況</t>
    <rPh sb="0" eb="1">
      <t>ゼイ</t>
    </rPh>
    <rPh sb="2" eb="4">
      <t>ジョウキョウ</t>
    </rPh>
    <phoneticPr fontId="2"/>
  </si>
  <si>
    <t>性質別歳出の状況</t>
    <rPh sb="0" eb="2">
      <t>セイシツ</t>
    </rPh>
    <rPh sb="2" eb="3">
      <t>ベツ</t>
    </rPh>
    <rPh sb="3" eb="5">
      <t>サイシュツ</t>
    </rPh>
    <rPh sb="6" eb="8">
      <t>ジョウキョウ</t>
    </rPh>
    <phoneticPr fontId="2"/>
  </si>
  <si>
    <t>性質別歳出の状況（構成比）</t>
    <rPh sb="0" eb="2">
      <t>セイシツ</t>
    </rPh>
    <rPh sb="2" eb="3">
      <t>ベツ</t>
    </rPh>
    <rPh sb="3" eb="5">
      <t>サイシュツ</t>
    </rPh>
    <rPh sb="6" eb="8">
      <t>ジョウキョウ</t>
    </rPh>
    <rPh sb="9" eb="12">
      <t>コウセイヒ</t>
    </rPh>
    <phoneticPr fontId="2"/>
  </si>
  <si>
    <t>税の状況（構成比）</t>
    <rPh sb="0" eb="1">
      <t>ゼイ</t>
    </rPh>
    <rPh sb="2" eb="4">
      <t>ジョウキョウ</t>
    </rPh>
    <rPh sb="5" eb="8">
      <t>コウセイヒ</t>
    </rPh>
    <phoneticPr fontId="2"/>
  </si>
  <si>
    <t>目的別歳出</t>
    <rPh sb="0" eb="3">
      <t>モクテキベツ</t>
    </rPh>
    <rPh sb="3" eb="5">
      <t>サイシュツ</t>
    </rPh>
    <phoneticPr fontId="2"/>
  </si>
  <si>
    <t>目的別歳出（構成比）</t>
    <rPh sb="0" eb="3">
      <t>モクテキベツ</t>
    </rPh>
    <rPh sb="3" eb="5">
      <t>サイシュツ</t>
    </rPh>
    <rPh sb="6" eb="9">
      <t>コウセイヒ</t>
    </rPh>
    <phoneticPr fontId="2"/>
  </si>
  <si>
    <t>４ 衛　生　費</t>
    <phoneticPr fontId="2"/>
  </si>
  <si>
    <t>５ 労　働　費</t>
    <phoneticPr fontId="2"/>
  </si>
  <si>
    <t>６ 農 林 水 産 業 費</t>
    <phoneticPr fontId="2"/>
  </si>
  <si>
    <t>７ 商　工　費</t>
    <phoneticPr fontId="2"/>
  </si>
  <si>
    <t>８ 土　木　費</t>
    <phoneticPr fontId="2"/>
  </si>
  <si>
    <t>９ 消　防　費</t>
    <phoneticPr fontId="2"/>
  </si>
  <si>
    <t>10 教　育　費</t>
    <phoneticPr fontId="2"/>
  </si>
  <si>
    <t>11 災 害 復 旧 費</t>
    <phoneticPr fontId="2"/>
  </si>
  <si>
    <t>12 公　債　費</t>
    <phoneticPr fontId="2"/>
  </si>
  <si>
    <t>15 特別区財調納付金</t>
    <rPh sb="3" eb="6">
      <t>トクベツク</t>
    </rPh>
    <rPh sb="6" eb="7">
      <t>ザイ</t>
    </rPh>
    <rPh sb="7" eb="8">
      <t>チョウ</t>
    </rPh>
    <rPh sb="8" eb="11">
      <t>ノウフキン</t>
    </rPh>
    <phoneticPr fontId="2"/>
  </si>
  <si>
    <t>14 前年度繰上充用金</t>
    <rPh sb="3" eb="6">
      <t>ゼンネンド</t>
    </rPh>
    <rPh sb="6" eb="8">
      <t>クリアゲ</t>
    </rPh>
    <rPh sb="8" eb="10">
      <t>ジュウヨウ</t>
    </rPh>
    <rPh sb="10" eb="11">
      <t>キン</t>
    </rPh>
    <phoneticPr fontId="2"/>
  </si>
  <si>
    <t xml:space="preserve">   歳 出 合　計</t>
    <rPh sb="7" eb="8">
      <t>ゴウ</t>
    </rPh>
    <rPh sb="9" eb="10">
      <t>ケイ</t>
    </rPh>
    <phoneticPr fontId="2"/>
  </si>
  <si>
    <t>１ 地 方 税</t>
    <phoneticPr fontId="2"/>
  </si>
  <si>
    <t>２ 地方譲与税</t>
    <phoneticPr fontId="2"/>
  </si>
  <si>
    <t>４ 地方消費税交付金</t>
    <phoneticPr fontId="2"/>
  </si>
  <si>
    <t>５ ゴルフ場利用税交付金</t>
    <phoneticPr fontId="3"/>
  </si>
  <si>
    <t>６ 特別地方消費税交付金</t>
    <phoneticPr fontId="3"/>
  </si>
  <si>
    <t>７ 自動車取得税交付金</t>
    <phoneticPr fontId="3"/>
  </si>
  <si>
    <t>９ 地方特例交付金</t>
    <rPh sb="2" eb="4">
      <t>チホウ</t>
    </rPh>
    <rPh sb="4" eb="6">
      <t>トクレイ</t>
    </rPh>
    <rPh sb="6" eb="9">
      <t>コウフキン</t>
    </rPh>
    <phoneticPr fontId="3"/>
  </si>
  <si>
    <t>10 地方交付税</t>
    <phoneticPr fontId="3"/>
  </si>
  <si>
    <t xml:space="preserve"> (1) 普通交付税</t>
    <phoneticPr fontId="2"/>
  </si>
  <si>
    <t xml:space="preserve"> (2) 特別交付税</t>
    <phoneticPr fontId="2"/>
  </si>
  <si>
    <t>11 交通安全対策特別交付金</t>
    <phoneticPr fontId="3"/>
  </si>
  <si>
    <t>12 分担金・負担金</t>
    <phoneticPr fontId="3"/>
  </si>
  <si>
    <t>13 使用料</t>
    <phoneticPr fontId="3"/>
  </si>
  <si>
    <t>14 手 数 料</t>
    <phoneticPr fontId="3"/>
  </si>
  <si>
    <t>15 国庫支出金</t>
    <phoneticPr fontId="3"/>
  </si>
  <si>
    <t>16 県支出金</t>
    <phoneticPr fontId="3"/>
  </si>
  <si>
    <t>17 財産収入</t>
    <phoneticPr fontId="3"/>
  </si>
  <si>
    <t>18 寄 附 金</t>
    <rPh sb="5" eb="6">
      <t>フ</t>
    </rPh>
    <phoneticPr fontId="3"/>
  </si>
  <si>
    <t>19 繰 入 金</t>
    <phoneticPr fontId="3"/>
  </si>
  <si>
    <t>20 繰 越 金</t>
    <phoneticPr fontId="3"/>
  </si>
  <si>
    <t>21 諸 収 入</t>
    <phoneticPr fontId="3"/>
  </si>
  <si>
    <t>22 地 方 債</t>
    <phoneticPr fontId="3"/>
  </si>
  <si>
    <t>財政指標</t>
    <rPh sb="0" eb="2">
      <t>ザイセイ</t>
    </rPh>
    <rPh sb="2" eb="4">
      <t>シヒョウ</t>
    </rPh>
    <phoneticPr fontId="2"/>
  </si>
  <si>
    <t xml:space="preserve"> 地 方 税</t>
    <phoneticPr fontId="2"/>
  </si>
  <si>
    <t xml:space="preserve"> 国庫支出金</t>
    <phoneticPr fontId="2"/>
  </si>
  <si>
    <t xml:space="preserve"> 地 方 債</t>
    <phoneticPr fontId="2"/>
  </si>
  <si>
    <t>　  合　　　　 計</t>
  </si>
  <si>
    <t>市町村民税</t>
    <phoneticPr fontId="2"/>
  </si>
  <si>
    <t>固定資産税</t>
    <phoneticPr fontId="2"/>
  </si>
  <si>
    <t>市町村たばこ税</t>
    <phoneticPr fontId="2"/>
  </si>
  <si>
    <t>歳出総額</t>
    <phoneticPr fontId="2"/>
  </si>
  <si>
    <t>地方債現在高</t>
    <phoneticPr fontId="2"/>
  </si>
  <si>
    <t>人　件　費</t>
    <phoneticPr fontId="2"/>
  </si>
  <si>
    <t>扶　助　費</t>
    <phoneticPr fontId="2"/>
  </si>
  <si>
    <t>公　債　費</t>
    <phoneticPr fontId="2"/>
  </si>
  <si>
    <t>物　件　費</t>
    <phoneticPr fontId="2"/>
  </si>
  <si>
    <t>維 持 補 修 費</t>
    <phoneticPr fontId="2"/>
  </si>
  <si>
    <t>投資・出資金・貸出金</t>
    <phoneticPr fontId="2"/>
  </si>
  <si>
    <t>総額</t>
    <rPh sb="0" eb="2">
      <t>ソウガク</t>
    </rPh>
    <phoneticPr fontId="2"/>
  </si>
  <si>
    <t>普通建設事業費</t>
    <phoneticPr fontId="2"/>
  </si>
  <si>
    <t xml:space="preserve"> 総　務　費</t>
    <phoneticPr fontId="2"/>
  </si>
  <si>
    <t xml:space="preserve"> 民　生　費</t>
    <phoneticPr fontId="2"/>
  </si>
  <si>
    <t xml:space="preserve"> 衛　生　費</t>
    <phoneticPr fontId="2"/>
  </si>
  <si>
    <t xml:space="preserve"> 商　工　費</t>
    <phoneticPr fontId="2"/>
  </si>
  <si>
    <t xml:space="preserve"> 土　木　費</t>
    <phoneticPr fontId="2"/>
  </si>
  <si>
    <t xml:space="preserve"> 教　育　費</t>
    <phoneticPr fontId="2"/>
  </si>
  <si>
    <t xml:space="preserve"> 公　債　費</t>
    <phoneticPr fontId="2"/>
  </si>
  <si>
    <t xml:space="preserve"> 総　　額</t>
    <rPh sb="1" eb="2">
      <t>フサ</t>
    </rPh>
    <rPh sb="4" eb="5">
      <t>ガク</t>
    </rPh>
    <phoneticPr fontId="2"/>
  </si>
  <si>
    <t xml:space="preserve"> 補助事業費</t>
    <phoneticPr fontId="2"/>
  </si>
  <si>
    <t xml:space="preserve"> 単独事業費</t>
    <phoneticPr fontId="2"/>
  </si>
  <si>
    <t>９７(H9）</t>
    <phoneticPr fontId="2"/>
  </si>
  <si>
    <t>９８(H10）</t>
    <phoneticPr fontId="2"/>
  </si>
  <si>
    <t>９９(H11）</t>
    <phoneticPr fontId="2"/>
  </si>
  <si>
    <t>９９(H11)</t>
    <phoneticPr fontId="2"/>
  </si>
  <si>
    <t>（百万円）</t>
    <rPh sb="1" eb="2">
      <t>ヒャク</t>
    </rPh>
    <rPh sb="2" eb="4">
      <t>マンエン</t>
    </rPh>
    <phoneticPr fontId="2"/>
  </si>
  <si>
    <t>　　　（百万円、％）</t>
    <rPh sb="4" eb="5">
      <t>ヒャク</t>
    </rPh>
    <rPh sb="5" eb="7">
      <t>マンエン</t>
    </rPh>
    <phoneticPr fontId="2"/>
  </si>
  <si>
    <t xml:space="preserve"> 農林水産業費</t>
    <phoneticPr fontId="2"/>
  </si>
  <si>
    <t>特定財源（12～22）</t>
    <rPh sb="0" eb="2">
      <t>トクテイ</t>
    </rPh>
    <rPh sb="2" eb="4">
      <t>ザイゲン</t>
    </rPh>
    <phoneticPr fontId="2"/>
  </si>
  <si>
    <t>地方交付税</t>
    <phoneticPr fontId="2"/>
  </si>
  <si>
    <t>００(H12)</t>
    <phoneticPr fontId="2"/>
  </si>
  <si>
    <t>００(H12）</t>
    <phoneticPr fontId="2"/>
  </si>
  <si>
    <t>11普 通 建 設 事 業 費</t>
    <phoneticPr fontId="2"/>
  </si>
  <si>
    <t>12災 害 復 旧 事 業 費</t>
    <phoneticPr fontId="2"/>
  </si>
  <si>
    <t>13失 業 対 策 事 業 費</t>
    <phoneticPr fontId="2"/>
  </si>
  <si>
    <t>投 資 的 経 費（11～12）</t>
    <phoneticPr fontId="2"/>
  </si>
  <si>
    <t>県支出金</t>
    <rPh sb="0" eb="1">
      <t>ケン</t>
    </rPh>
    <rPh sb="1" eb="3">
      <t>シシュツ</t>
    </rPh>
    <rPh sb="3" eb="4">
      <t>キン</t>
    </rPh>
    <phoneticPr fontId="2"/>
  </si>
  <si>
    <t>芳賀町</t>
    <rPh sb="0" eb="3">
      <t>ハガマチ</t>
    </rPh>
    <phoneticPr fontId="2"/>
  </si>
  <si>
    <t>０１(H13)</t>
    <phoneticPr fontId="2"/>
  </si>
  <si>
    <t>０１(H13）</t>
    <phoneticPr fontId="2"/>
  </si>
  <si>
    <t>０１(H13)</t>
    <phoneticPr fontId="2"/>
  </si>
  <si>
    <t>０２(H14)</t>
    <phoneticPr fontId="2"/>
  </si>
  <si>
    <t>０２(H14）</t>
    <phoneticPr fontId="2"/>
  </si>
  <si>
    <t>０３(H15）</t>
    <phoneticPr fontId="2"/>
  </si>
  <si>
    <t xml:space="preserve"> (1)減税補てん債</t>
    <rPh sb="4" eb="6">
      <t>ゲンゼイ</t>
    </rPh>
    <rPh sb="6" eb="7">
      <t>ホ</t>
    </rPh>
    <rPh sb="9" eb="10">
      <t>サイ</t>
    </rPh>
    <phoneticPr fontId="2"/>
  </si>
  <si>
    <t xml:space="preserve"> (2)臨時財政対策債</t>
    <rPh sb="4" eb="6">
      <t>リンジ</t>
    </rPh>
    <rPh sb="6" eb="8">
      <t>ザイセイ</t>
    </rPh>
    <rPh sb="8" eb="10">
      <t>タイサク</t>
    </rPh>
    <rPh sb="10" eb="11">
      <t>サイ</t>
    </rPh>
    <phoneticPr fontId="2"/>
  </si>
  <si>
    <t>０３(H15)</t>
    <phoneticPr fontId="2"/>
  </si>
  <si>
    <t>０４(H16)</t>
    <phoneticPr fontId="2"/>
  </si>
  <si>
    <t>０４(H16）</t>
    <phoneticPr fontId="2"/>
  </si>
  <si>
    <t>3-1利子割交付金</t>
    <phoneticPr fontId="2"/>
  </si>
  <si>
    <t>3-2配当割交付金</t>
    <phoneticPr fontId="2"/>
  </si>
  <si>
    <t>3-3株式等譲渡所得割交付金</t>
    <phoneticPr fontId="2"/>
  </si>
  <si>
    <t>21実質公債費比率</t>
    <rPh sb="2" eb="4">
      <t>ジッシツ</t>
    </rPh>
    <rPh sb="4" eb="7">
      <t>コウサイヒ</t>
    </rPh>
    <rPh sb="7" eb="9">
      <t>ヒリツ</t>
    </rPh>
    <phoneticPr fontId="2"/>
  </si>
  <si>
    <t>22起債制限比率</t>
    <rPh sb="2" eb="4">
      <t>キサイ</t>
    </rPh>
    <rPh sb="4" eb="6">
      <t>セイゲン</t>
    </rPh>
    <rPh sb="6" eb="8">
      <t>ヒリツ</t>
    </rPh>
    <phoneticPr fontId="2"/>
  </si>
  <si>
    <t>０５(H17)</t>
    <phoneticPr fontId="2"/>
  </si>
  <si>
    <t>０５(H17）</t>
    <phoneticPr fontId="2"/>
  </si>
  <si>
    <t>０６(H18)</t>
    <phoneticPr fontId="2"/>
  </si>
  <si>
    <t>０６(H18）</t>
    <phoneticPr fontId="2"/>
  </si>
  <si>
    <t>23将来負担比率</t>
    <phoneticPr fontId="2"/>
  </si>
  <si>
    <t>24積立金現在高</t>
    <rPh sb="2" eb="4">
      <t>ツミタテ</t>
    </rPh>
    <rPh sb="4" eb="5">
      <t>キン</t>
    </rPh>
    <rPh sb="5" eb="7">
      <t>ゲンザイ</t>
    </rPh>
    <rPh sb="7" eb="8">
      <t>ダカ</t>
    </rPh>
    <phoneticPr fontId="2"/>
  </si>
  <si>
    <t>25地方債現在高</t>
    <rPh sb="2" eb="5">
      <t>チホウサイ</t>
    </rPh>
    <rPh sb="5" eb="7">
      <t>ゲンザイ</t>
    </rPh>
    <rPh sb="7" eb="8">
      <t>ダカ</t>
    </rPh>
    <phoneticPr fontId="2"/>
  </si>
  <si>
    <t>26債務負担行為額</t>
    <rPh sb="2" eb="4">
      <t>サイム</t>
    </rPh>
    <rPh sb="4" eb="6">
      <t>フタン</t>
    </rPh>
    <rPh sb="6" eb="8">
      <t>コウイ</t>
    </rPh>
    <rPh sb="8" eb="9">
      <t>ガク</t>
    </rPh>
    <phoneticPr fontId="2"/>
  </si>
  <si>
    <t>27収益事業収入</t>
    <rPh sb="2" eb="4">
      <t>シュウエキ</t>
    </rPh>
    <rPh sb="4" eb="6">
      <t>ジギョウ</t>
    </rPh>
    <rPh sb="6" eb="8">
      <t>シュウニュウ</t>
    </rPh>
    <phoneticPr fontId="2"/>
  </si>
  <si>
    <t>28土地開発基金現在高</t>
    <rPh sb="2" eb="4">
      <t>トチ</t>
    </rPh>
    <rPh sb="4" eb="6">
      <t>カイハツ</t>
    </rPh>
    <rPh sb="6" eb="8">
      <t>キキン</t>
    </rPh>
    <rPh sb="8" eb="10">
      <t>ゲンザイ</t>
    </rPh>
    <rPh sb="10" eb="11">
      <t>ダカ</t>
    </rPh>
    <phoneticPr fontId="2"/>
  </si>
  <si>
    <t>０７(H19)</t>
    <phoneticPr fontId="2"/>
  </si>
  <si>
    <t>０７(H19）</t>
    <phoneticPr fontId="2"/>
  </si>
  <si>
    <t>０７(H19）</t>
    <phoneticPr fontId="2"/>
  </si>
  <si>
    <t>０８(H20)</t>
    <phoneticPr fontId="2"/>
  </si>
  <si>
    <t>０８(H20）</t>
    <phoneticPr fontId="2"/>
  </si>
  <si>
    <t>０８(H20）</t>
    <phoneticPr fontId="2"/>
  </si>
  <si>
    <t>０９(H21)</t>
    <phoneticPr fontId="2"/>
  </si>
  <si>
    <t>０９(H21）</t>
    <phoneticPr fontId="2"/>
  </si>
  <si>
    <t>１０(H22)</t>
    <phoneticPr fontId="2"/>
  </si>
  <si>
    <t>１１(H23)</t>
    <phoneticPr fontId="2"/>
  </si>
  <si>
    <t>１０(H22）</t>
    <phoneticPr fontId="2"/>
  </si>
  <si>
    <t>１１(H23）</t>
    <phoneticPr fontId="2"/>
  </si>
  <si>
    <t xml:space="preserve"> (3) 震災復興特別交付税</t>
    <phoneticPr fontId="2"/>
  </si>
  <si>
    <t>１２(H24)</t>
    <phoneticPr fontId="2"/>
  </si>
  <si>
    <t>１３(H25)</t>
    <phoneticPr fontId="2"/>
  </si>
  <si>
    <t>１４(H26)</t>
    <phoneticPr fontId="2"/>
  </si>
  <si>
    <t>１５(H27)</t>
    <phoneticPr fontId="2"/>
  </si>
  <si>
    <t>１３(H25)</t>
    <phoneticPr fontId="2"/>
  </si>
  <si>
    <t>１４(H26)</t>
    <phoneticPr fontId="2"/>
  </si>
  <si>
    <t>１５(H27)</t>
    <phoneticPr fontId="2"/>
  </si>
  <si>
    <t>１２(H24)</t>
    <phoneticPr fontId="2"/>
  </si>
  <si>
    <t>１６(H28)</t>
    <phoneticPr fontId="2"/>
  </si>
  <si>
    <t>うち臨時財政対策債</t>
    <rPh sb="2" eb="9">
      <t>リ</t>
    </rPh>
    <phoneticPr fontId="2"/>
  </si>
  <si>
    <t>１７(H29)</t>
  </si>
  <si>
    <t>１７(H29)</t>
    <phoneticPr fontId="2"/>
  </si>
  <si>
    <t>１８(H30)</t>
    <phoneticPr fontId="2"/>
  </si>
  <si>
    <t>１９(R１)</t>
    <phoneticPr fontId="2"/>
  </si>
  <si>
    <t>８ 自動車税環境性能割交付金</t>
    <phoneticPr fontId="2"/>
  </si>
  <si>
    <t>（％）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</si>
</sst>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0_ ;[Red]\-#,##0.00\ "/>
    <numFmt numFmtId="177" formatCode="0.0_);[Red]\(0.0\)"/>
    <numFmt numFmtId="178" formatCode="#,##0;[Red]#,##0"/>
    <numFmt numFmtId="179" formatCode="#,###,"/>
    <numFmt numFmtId="180" formatCode="0.0_);\(0.0\)"/>
    <numFmt numFmtId="181" formatCode="0.00_ "/>
    <numFmt numFmtId="182" formatCode="0.0_ "/>
    <numFmt numFmtId="183" formatCode="#,##0,"/>
    <numFmt numFmtId="184" formatCode="#,##0.0"/>
    <numFmt numFmtId="185" formatCode="0.0%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7">
    <xf numFmtId="0" fontId="0" fillId="0" borderId="0" xfId="0"/>
    <xf numFmtId="0" fontId="5" fillId="0" borderId="0" xfId="0" applyFont="1"/>
    <xf numFmtId="0" fontId="5" fillId="0" borderId="1" xfId="0" applyFont="1" applyBorder="1"/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38" fontId="5" fillId="0" borderId="0" xfId="1" applyFont="1"/>
    <xf numFmtId="179" fontId="5" fillId="0" borderId="1" xfId="1" applyNumberFormat="1" applyFont="1" applyBorder="1"/>
    <xf numFmtId="179" fontId="4" fillId="0" borderId="1" xfId="1" applyNumberFormat="1" applyFont="1" applyFill="1" applyBorder="1" applyProtection="1"/>
    <xf numFmtId="179" fontId="5" fillId="0" borderId="0" xfId="1" applyNumberFormat="1" applyFont="1"/>
    <xf numFmtId="179" fontId="4" fillId="0" borderId="1" xfId="0" applyNumberFormat="1" applyFont="1" applyFill="1" applyBorder="1" applyProtection="1"/>
    <xf numFmtId="179" fontId="4" fillId="0" borderId="1" xfId="1" applyNumberFormat="1" applyFont="1" applyFill="1" applyBorder="1" applyAlignment="1" applyProtection="1">
      <alignment horizontal="right" vertical="center"/>
    </xf>
    <xf numFmtId="179" fontId="5" fillId="0" borderId="0" xfId="0" applyNumberFormat="1" applyFont="1"/>
    <xf numFmtId="179" fontId="4" fillId="0" borderId="1" xfId="0" applyNumberFormat="1" applyFont="1" applyFill="1" applyBorder="1" applyAlignment="1" applyProtection="1">
      <alignment vertical="center"/>
    </xf>
    <xf numFmtId="183" fontId="5" fillId="0" borderId="1" xfId="0" applyNumberFormat="1" applyFont="1" applyBorder="1"/>
    <xf numFmtId="183" fontId="4" fillId="0" borderId="1" xfId="1" applyNumberFormat="1" applyFont="1" applyFill="1" applyBorder="1" applyProtection="1"/>
    <xf numFmtId="183" fontId="5" fillId="0" borderId="1" xfId="1" applyNumberFormat="1" applyFont="1" applyBorder="1"/>
    <xf numFmtId="183" fontId="5" fillId="0" borderId="0" xfId="0" applyNumberFormat="1" applyFont="1"/>
    <xf numFmtId="183" fontId="4" fillId="0" borderId="1" xfId="0" applyNumberFormat="1" applyFont="1" applyFill="1" applyBorder="1" applyProtection="1"/>
    <xf numFmtId="183" fontId="5" fillId="0" borderId="0" xfId="1" applyNumberFormat="1" applyFont="1"/>
    <xf numFmtId="183" fontId="4" fillId="0" borderId="1" xfId="0" applyNumberFormat="1" applyFont="1" applyBorder="1"/>
    <xf numFmtId="183" fontId="4" fillId="0" borderId="0" xfId="0" applyNumberFormat="1" applyFont="1"/>
    <xf numFmtId="183" fontId="4" fillId="0" borderId="1" xfId="1" applyNumberFormat="1" applyFont="1" applyBorder="1"/>
    <xf numFmtId="183" fontId="4" fillId="0" borderId="1" xfId="0" applyNumberFormat="1" applyFont="1" applyFill="1" applyBorder="1" applyAlignment="1" applyProtection="1">
      <alignment vertical="center"/>
    </xf>
    <xf numFmtId="183" fontId="4" fillId="0" borderId="0" xfId="1" applyNumberFormat="1" applyFont="1"/>
    <xf numFmtId="182" fontId="5" fillId="0" borderId="1" xfId="0" applyNumberFormat="1" applyFont="1" applyBorder="1"/>
    <xf numFmtId="182" fontId="5" fillId="0" borderId="1" xfId="1" applyNumberFormat="1" applyFont="1" applyBorder="1"/>
    <xf numFmtId="0" fontId="6" fillId="0" borderId="0" xfId="0" applyFont="1"/>
    <xf numFmtId="0" fontId="7" fillId="0" borderId="0" xfId="0" applyFont="1"/>
    <xf numFmtId="179" fontId="6" fillId="0" borderId="0" xfId="0" applyNumberFormat="1" applyFont="1"/>
    <xf numFmtId="184" fontId="4" fillId="0" borderId="1" xfId="1" applyNumberFormat="1" applyFont="1" applyFill="1" applyBorder="1" applyProtection="1"/>
    <xf numFmtId="184" fontId="5" fillId="0" borderId="1" xfId="1" applyNumberFormat="1" applyFont="1" applyBorder="1"/>
    <xf numFmtId="183" fontId="6" fillId="0" borderId="0" xfId="0" applyNumberFormat="1" applyFont="1"/>
    <xf numFmtId="183" fontId="7" fillId="0" borderId="0" xfId="0" applyNumberFormat="1" applyFont="1"/>
    <xf numFmtId="184" fontId="4" fillId="0" borderId="1" xfId="0" applyNumberFormat="1" applyFont="1" applyFill="1" applyBorder="1" applyProtection="1"/>
    <xf numFmtId="182" fontId="4" fillId="0" borderId="1" xfId="1" applyNumberFormat="1" applyFont="1" applyFill="1" applyBorder="1" applyProtection="1"/>
    <xf numFmtId="182" fontId="4" fillId="0" borderId="1" xfId="0" applyNumberFormat="1" applyFont="1" applyBorder="1"/>
    <xf numFmtId="183" fontId="8" fillId="0" borderId="0" xfId="0" applyNumberFormat="1" applyFont="1"/>
    <xf numFmtId="183" fontId="9" fillId="0" borderId="0" xfId="0" applyNumberFormat="1" applyFont="1"/>
    <xf numFmtId="182" fontId="4" fillId="0" borderId="1" xfId="0" applyNumberFormat="1" applyFont="1" applyFill="1" applyBorder="1" applyProtection="1"/>
    <xf numFmtId="182" fontId="4" fillId="0" borderId="0" xfId="0" applyNumberFormat="1" applyFont="1"/>
    <xf numFmtId="182" fontId="4" fillId="0" borderId="0" xfId="1" applyNumberFormat="1" applyFont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83" fontId="0" fillId="0" borderId="0" xfId="0" applyNumberFormat="1"/>
    <xf numFmtId="0" fontId="5" fillId="0" borderId="1" xfId="0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/>
    </xf>
    <xf numFmtId="183" fontId="5" fillId="0" borderId="1" xfId="0" applyNumberFormat="1" applyFont="1" applyBorder="1" applyAlignment="1">
      <alignment vertical="center"/>
    </xf>
    <xf numFmtId="183" fontId="5" fillId="0" borderId="1" xfId="1" applyNumberFormat="1" applyFont="1" applyBorder="1" applyAlignment="1">
      <alignment vertical="center"/>
    </xf>
    <xf numFmtId="183" fontId="4" fillId="0" borderId="1" xfId="1" applyNumberFormat="1" applyFont="1" applyBorder="1" applyAlignment="1" applyProtection="1">
      <alignment vertical="center"/>
    </xf>
    <xf numFmtId="180" fontId="5" fillId="0" borderId="1" xfId="1" applyNumberFormat="1" applyFont="1" applyBorder="1" applyAlignment="1">
      <alignment vertical="center"/>
    </xf>
    <xf numFmtId="179" fontId="5" fillId="0" borderId="1" xfId="1" applyNumberFormat="1" applyFont="1" applyBorder="1" applyAlignment="1">
      <alignment vertical="center"/>
    </xf>
    <xf numFmtId="179" fontId="5" fillId="0" borderId="1" xfId="0" applyNumberFormat="1" applyFont="1" applyBorder="1" applyAlignment="1">
      <alignment vertical="center"/>
    </xf>
    <xf numFmtId="181" fontId="5" fillId="0" borderId="1" xfId="1" applyNumberFormat="1" applyFont="1" applyBorder="1" applyAlignment="1">
      <alignment vertical="center"/>
    </xf>
    <xf numFmtId="181" fontId="5" fillId="0" borderId="1" xfId="0" applyNumberFormat="1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182" fontId="5" fillId="0" borderId="1" xfId="1" applyNumberFormat="1" applyFont="1" applyBorder="1" applyAlignment="1">
      <alignment vertical="center"/>
    </xf>
    <xf numFmtId="182" fontId="5" fillId="0" borderId="1" xfId="0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85" fontId="5" fillId="0" borderId="0" xfId="0" applyNumberFormat="1" applyFont="1"/>
    <xf numFmtId="183" fontId="4" fillId="0" borderId="1" xfId="0" applyNumberFormat="1" applyFont="1" applyFill="1" applyBorder="1" applyAlignment="1" applyProtection="1"/>
    <xf numFmtId="183" fontId="4" fillId="0" borderId="1" xfId="0" applyNumberFormat="1" applyFont="1" applyBorder="1" applyAlignment="1"/>
    <xf numFmtId="185" fontId="7" fillId="0" borderId="0" xfId="0" applyNumberFormat="1" applyFont="1"/>
    <xf numFmtId="179" fontId="7" fillId="0" borderId="0" xfId="0" applyNumberFormat="1" applyFont="1"/>
    <xf numFmtId="0" fontId="0" fillId="0" borderId="0" xfId="0" applyAlignment="1">
      <alignment horizontal="left"/>
    </xf>
    <xf numFmtId="183" fontId="5" fillId="0" borderId="0" xfId="0" applyNumberFormat="1" applyFont="1" applyBorder="1"/>
    <xf numFmtId="183" fontId="4" fillId="0" borderId="1" xfId="0" applyNumberFormat="1" applyFont="1" applyBorder="1" applyAlignment="1">
      <alignment vertical="center"/>
    </xf>
    <xf numFmtId="183" fontId="4" fillId="0" borderId="0" xfId="0" applyNumberFormat="1" applyFont="1" applyAlignment="1">
      <alignment vertical="center"/>
    </xf>
    <xf numFmtId="183" fontId="5" fillId="0" borderId="0" xfId="0" applyNumberFormat="1" applyFont="1" applyAlignment="1">
      <alignment vertical="center"/>
    </xf>
    <xf numFmtId="17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178" fontId="10" fillId="0" borderId="1" xfId="1" applyNumberFormat="1" applyFont="1" applyBorder="1" applyAlignment="1">
      <alignment vertical="center"/>
    </xf>
    <xf numFmtId="183" fontId="10" fillId="0" borderId="1" xfId="1" applyNumberFormat="1" applyFont="1" applyBorder="1" applyAlignment="1" applyProtection="1">
      <alignment vertical="center"/>
    </xf>
    <xf numFmtId="183" fontId="10" fillId="0" borderId="1" xfId="1" applyNumberFormat="1" applyFont="1" applyBorder="1" applyAlignment="1">
      <alignment vertical="center"/>
    </xf>
    <xf numFmtId="180" fontId="10" fillId="0" borderId="1" xfId="1" applyNumberFormat="1" applyFont="1" applyBorder="1" applyAlignment="1">
      <alignment vertical="center"/>
    </xf>
    <xf numFmtId="179" fontId="10" fillId="0" borderId="1" xfId="0" applyNumberFormat="1" applyFont="1" applyBorder="1" applyAlignment="1">
      <alignment vertical="center"/>
    </xf>
    <xf numFmtId="181" fontId="10" fillId="0" borderId="1" xfId="0" applyNumberFormat="1" applyFont="1" applyBorder="1" applyAlignment="1">
      <alignment vertical="center"/>
    </xf>
    <xf numFmtId="182" fontId="10" fillId="0" borderId="1" xfId="0" applyNumberFormat="1" applyFont="1" applyBorder="1" applyAlignment="1">
      <alignment vertical="center"/>
    </xf>
    <xf numFmtId="183" fontId="10" fillId="0" borderId="1" xfId="0" applyNumberFormat="1" applyFont="1" applyBorder="1" applyAlignment="1">
      <alignment vertical="center"/>
    </xf>
    <xf numFmtId="185" fontId="10" fillId="0" borderId="0" xfId="0" applyNumberFormat="1" applyFont="1"/>
    <xf numFmtId="183" fontId="10" fillId="0" borderId="0" xfId="0" applyNumberFormat="1" applyFont="1"/>
    <xf numFmtId="183" fontId="10" fillId="0" borderId="1" xfId="0" applyNumberFormat="1" applyFont="1" applyBorder="1"/>
    <xf numFmtId="179" fontId="10" fillId="0" borderId="1" xfId="1" applyNumberFormat="1" applyFont="1" applyFill="1" applyBorder="1" applyProtection="1"/>
    <xf numFmtId="179" fontId="10" fillId="0" borderId="1" xfId="0" applyNumberFormat="1" applyFont="1" applyFill="1" applyBorder="1" applyProtection="1"/>
    <xf numFmtId="179" fontId="10" fillId="0" borderId="1" xfId="1" applyNumberFormat="1" applyFont="1" applyBorder="1"/>
    <xf numFmtId="179" fontId="10" fillId="0" borderId="1" xfId="1" applyNumberFormat="1" applyFont="1" applyFill="1" applyBorder="1" applyAlignment="1" applyProtection="1">
      <alignment horizontal="right" vertical="center"/>
    </xf>
    <xf numFmtId="185" fontId="11" fillId="0" borderId="0" xfId="0" applyNumberFormat="1" applyFont="1"/>
    <xf numFmtId="182" fontId="10" fillId="0" borderId="1" xfId="0" applyNumberFormat="1" applyFont="1" applyBorder="1"/>
    <xf numFmtId="182" fontId="10" fillId="0" borderId="1" xfId="1" applyNumberFormat="1" applyFont="1" applyBorder="1"/>
    <xf numFmtId="0" fontId="10" fillId="0" borderId="0" xfId="0" applyFont="1"/>
    <xf numFmtId="179" fontId="10" fillId="0" borderId="0" xfId="0" applyNumberFormat="1" applyFont="1"/>
    <xf numFmtId="183" fontId="10" fillId="0" borderId="1" xfId="1" applyNumberFormat="1" applyFont="1" applyFill="1" applyBorder="1" applyProtection="1"/>
    <xf numFmtId="183" fontId="10" fillId="0" borderId="1" xfId="1" applyNumberFormat="1" applyFont="1" applyBorder="1"/>
    <xf numFmtId="179" fontId="11" fillId="0" borderId="0" xfId="0" applyNumberFormat="1" applyFont="1"/>
    <xf numFmtId="184" fontId="10" fillId="0" borderId="1" xfId="1" applyNumberFormat="1" applyFont="1" applyFill="1" applyBorder="1" applyProtection="1"/>
    <xf numFmtId="184" fontId="10" fillId="0" borderId="1" xfId="1" applyNumberFormat="1" applyFont="1" applyBorder="1"/>
    <xf numFmtId="183" fontId="10" fillId="0" borderId="1" xfId="0" applyNumberFormat="1" applyFont="1" applyFill="1" applyBorder="1" applyProtection="1"/>
    <xf numFmtId="183" fontId="11" fillId="0" borderId="0" xfId="0" applyNumberFormat="1" applyFont="1"/>
    <xf numFmtId="184" fontId="10" fillId="0" borderId="1" xfId="0" applyNumberFormat="1" applyFont="1" applyFill="1" applyBorder="1" applyProtection="1"/>
    <xf numFmtId="183" fontId="10" fillId="0" borderId="1" xfId="0" applyNumberFormat="1" applyFont="1" applyFill="1" applyBorder="1" applyAlignment="1" applyProtection="1"/>
    <xf numFmtId="183" fontId="10" fillId="0" borderId="1" xfId="0" applyNumberFormat="1" applyFont="1" applyBorder="1" applyAlignment="1"/>
    <xf numFmtId="182" fontId="10" fillId="0" borderId="1" xfId="0" applyNumberFormat="1" applyFont="1" applyFill="1" applyBorder="1" applyProtection="1"/>
    <xf numFmtId="182" fontId="10" fillId="0" borderId="0" xfId="0" applyNumberFormat="1" applyFont="1"/>
    <xf numFmtId="178" fontId="10" fillId="0" borderId="2" xfId="1" applyNumberFormat="1" applyFont="1" applyBorder="1" applyAlignment="1">
      <alignment vertical="center"/>
    </xf>
    <xf numFmtId="183" fontId="10" fillId="0" borderId="2" xfId="1" applyNumberFormat="1" applyFont="1" applyBorder="1" applyAlignment="1" applyProtection="1">
      <alignment vertical="center"/>
    </xf>
    <xf numFmtId="183" fontId="10" fillId="0" borderId="2" xfId="1" applyNumberFormat="1" applyFont="1" applyBorder="1" applyAlignment="1">
      <alignment vertical="center"/>
    </xf>
    <xf numFmtId="179" fontId="10" fillId="0" borderId="2" xfId="0" applyNumberFormat="1" applyFont="1" applyBorder="1" applyAlignment="1">
      <alignment vertical="center"/>
    </xf>
    <xf numFmtId="181" fontId="10" fillId="0" borderId="2" xfId="0" applyNumberFormat="1" applyFont="1" applyBorder="1" applyAlignment="1">
      <alignment vertical="center"/>
    </xf>
    <xf numFmtId="182" fontId="10" fillId="0" borderId="2" xfId="0" applyNumberFormat="1" applyFont="1" applyBorder="1" applyAlignment="1">
      <alignment vertical="center"/>
    </xf>
    <xf numFmtId="183" fontId="10" fillId="0" borderId="2" xfId="0" applyNumberFormat="1" applyFont="1" applyBorder="1" applyAlignment="1">
      <alignment vertical="center"/>
    </xf>
    <xf numFmtId="183" fontId="10" fillId="0" borderId="2" xfId="1" applyNumberFormat="1" applyFont="1" applyFill="1" applyBorder="1" applyProtection="1"/>
    <xf numFmtId="183" fontId="10" fillId="0" borderId="2" xfId="1" applyNumberFormat="1" applyFont="1" applyBorder="1"/>
    <xf numFmtId="183" fontId="10" fillId="0" borderId="2" xfId="0" applyNumberFormat="1" applyFont="1" applyFill="1" applyBorder="1" applyProtection="1"/>
    <xf numFmtId="183" fontId="10" fillId="0" borderId="2" xfId="0" applyNumberFormat="1" applyFont="1" applyFill="1" applyBorder="1" applyAlignment="1" applyProtection="1"/>
    <xf numFmtId="0" fontId="5" fillId="0" borderId="1" xfId="0" applyFont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歳入の状況</a:t>
            </a:r>
          </a:p>
        </c:rich>
      </c:tx>
      <c:layout>
        <c:manualLayout>
          <c:xMode val="edge"/>
          <c:yMode val="edge"/>
          <c:x val="0.39579701159402325"/>
          <c:y val="1.34309554589258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26095714999461E-2"/>
          <c:y val="7.5994564367666967E-2"/>
          <c:w val="0.86937651321349108"/>
          <c:h val="0.75141762222687947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グラフ!$P$7</c:f>
              <c:strCache>
                <c:ptCount val="1"/>
                <c:pt idx="0">
                  <c:v>　 歳 入 合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０１(H13）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グラフ!$Q$7:$AT$7</c:f>
              <c:numCache>
                <c:formatCode>#,##0,</c:formatCode>
                <c:ptCount val="29"/>
                <c:pt idx="0">
                  <c:v>7408079</c:v>
                </c:pt>
                <c:pt idx="1">
                  <c:v>6860403</c:v>
                </c:pt>
                <c:pt idx="2">
                  <c:v>7267536</c:v>
                </c:pt>
                <c:pt idx="3">
                  <c:v>8068170</c:v>
                </c:pt>
                <c:pt idx="4">
                  <c:v>7244647</c:v>
                </c:pt>
                <c:pt idx="5">
                  <c:v>7292205</c:v>
                </c:pt>
                <c:pt idx="6">
                  <c:v>7792188</c:v>
                </c:pt>
                <c:pt idx="7">
                  <c:v>7421873</c:v>
                </c:pt>
                <c:pt idx="8">
                  <c:v>8535520</c:v>
                </c:pt>
                <c:pt idx="9">
                  <c:v>7738484</c:v>
                </c:pt>
                <c:pt idx="10">
                  <c:v>8688338</c:v>
                </c:pt>
                <c:pt idx="11">
                  <c:v>8114724</c:v>
                </c:pt>
                <c:pt idx="12">
                  <c:v>8880390</c:v>
                </c:pt>
                <c:pt idx="13">
                  <c:v>9282396</c:v>
                </c:pt>
                <c:pt idx="14">
                  <c:v>9664243</c:v>
                </c:pt>
                <c:pt idx="15">
                  <c:v>9260103</c:v>
                </c:pt>
                <c:pt idx="16">
                  <c:v>9252875</c:v>
                </c:pt>
                <c:pt idx="17">
                  <c:v>9605964</c:v>
                </c:pt>
                <c:pt idx="18">
                  <c:v>8879860</c:v>
                </c:pt>
                <c:pt idx="19">
                  <c:v>8869400</c:v>
                </c:pt>
                <c:pt idx="20">
                  <c:v>9302453</c:v>
                </c:pt>
                <c:pt idx="21">
                  <c:v>8560487</c:v>
                </c:pt>
                <c:pt idx="22">
                  <c:v>8162882</c:v>
                </c:pt>
                <c:pt idx="23">
                  <c:v>8993942</c:v>
                </c:pt>
                <c:pt idx="24">
                  <c:v>8607172</c:v>
                </c:pt>
                <c:pt idx="25">
                  <c:v>8389370</c:v>
                </c:pt>
                <c:pt idx="26">
                  <c:v>7725016</c:v>
                </c:pt>
                <c:pt idx="27">
                  <c:v>7998630</c:v>
                </c:pt>
                <c:pt idx="28">
                  <c:v>8656496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C2-46EB-B9EF-AC5BEB619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46684416"/>
        <c:axId val="46695168"/>
      </c:barChart>
      <c:lineChart>
        <c:grouping val="standard"/>
        <c:varyColors val="0"/>
        <c:ser>
          <c:idx val="1"/>
          <c:order val="0"/>
          <c:tx>
            <c:strRef>
              <c:f>グラフ!$P$2</c:f>
              <c:strCache>
                <c:ptCount val="1"/>
                <c:pt idx="0">
                  <c:v> 地 方 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０１(H13）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グラフ!$Q$2:$AT$2</c:f>
              <c:numCache>
                <c:formatCode>#,##0,</c:formatCode>
                <c:ptCount val="29"/>
                <c:pt idx="0">
                  <c:v>3045877</c:v>
                </c:pt>
                <c:pt idx="1">
                  <c:v>3698861</c:v>
                </c:pt>
                <c:pt idx="2">
                  <c:v>3604912</c:v>
                </c:pt>
                <c:pt idx="3">
                  <c:v>3496665</c:v>
                </c:pt>
                <c:pt idx="4">
                  <c:v>3429470</c:v>
                </c:pt>
                <c:pt idx="5">
                  <c:v>3558241</c:v>
                </c:pt>
                <c:pt idx="6">
                  <c:v>3988356</c:v>
                </c:pt>
                <c:pt idx="7">
                  <c:v>3985396</c:v>
                </c:pt>
                <c:pt idx="8">
                  <c:v>4261060</c:v>
                </c:pt>
                <c:pt idx="9">
                  <c:v>4122161</c:v>
                </c:pt>
                <c:pt idx="10">
                  <c:v>4673151</c:v>
                </c:pt>
                <c:pt idx="11">
                  <c:v>4922522</c:v>
                </c:pt>
                <c:pt idx="12">
                  <c:v>5204938</c:v>
                </c:pt>
                <c:pt idx="13">
                  <c:v>5071284</c:v>
                </c:pt>
                <c:pt idx="14">
                  <c:v>5078480</c:v>
                </c:pt>
                <c:pt idx="15">
                  <c:v>5402685</c:v>
                </c:pt>
                <c:pt idx="16">
                  <c:v>5485680</c:v>
                </c:pt>
                <c:pt idx="17">
                  <c:v>6122458</c:v>
                </c:pt>
                <c:pt idx="18">
                  <c:v>5926409</c:v>
                </c:pt>
                <c:pt idx="19">
                  <c:v>4668332</c:v>
                </c:pt>
                <c:pt idx="20">
                  <c:v>4153243</c:v>
                </c:pt>
                <c:pt idx="21">
                  <c:v>4292819</c:v>
                </c:pt>
                <c:pt idx="22">
                  <c:v>4512475</c:v>
                </c:pt>
                <c:pt idx="23">
                  <c:v>4783205</c:v>
                </c:pt>
                <c:pt idx="24">
                  <c:v>4476399</c:v>
                </c:pt>
                <c:pt idx="25">
                  <c:v>4587733</c:v>
                </c:pt>
                <c:pt idx="26">
                  <c:v>4632226</c:v>
                </c:pt>
                <c:pt idx="27">
                  <c:v>4754069</c:v>
                </c:pt>
                <c:pt idx="28">
                  <c:v>4867315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C2-46EB-B9EF-AC5BEB61966F}"/>
            </c:ext>
          </c:extLst>
        </c:ser>
        <c:ser>
          <c:idx val="0"/>
          <c:order val="1"/>
          <c:tx>
            <c:strRef>
              <c:f>グラフ!$P$3</c:f>
              <c:strCache>
                <c:ptCount val="1"/>
                <c:pt idx="0">
                  <c:v>地方交付税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０１(H13）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グラフ!$Q$3:$AT$3</c:f>
              <c:numCache>
                <c:formatCode>#,##0,</c:formatCode>
                <c:ptCount val="29"/>
                <c:pt idx="0">
                  <c:v>1017906</c:v>
                </c:pt>
                <c:pt idx="1">
                  <c:v>533729</c:v>
                </c:pt>
                <c:pt idx="2">
                  <c:v>742417</c:v>
                </c:pt>
                <c:pt idx="3">
                  <c:v>764858</c:v>
                </c:pt>
                <c:pt idx="4">
                  <c:v>917101</c:v>
                </c:pt>
                <c:pt idx="5">
                  <c:v>1050052</c:v>
                </c:pt>
                <c:pt idx="6">
                  <c:v>872566</c:v>
                </c:pt>
                <c:pt idx="7">
                  <c:v>571656</c:v>
                </c:pt>
                <c:pt idx="8">
                  <c:v>738157</c:v>
                </c:pt>
                <c:pt idx="9">
                  <c:v>484717</c:v>
                </c:pt>
                <c:pt idx="10">
                  <c:v>299972</c:v>
                </c:pt>
                <c:pt idx="11">
                  <c:v>27584</c:v>
                </c:pt>
                <c:pt idx="12">
                  <c:v>23842</c:v>
                </c:pt>
                <c:pt idx="13">
                  <c:v>17220</c:v>
                </c:pt>
                <c:pt idx="14">
                  <c:v>66744</c:v>
                </c:pt>
                <c:pt idx="15">
                  <c:v>50058</c:v>
                </c:pt>
                <c:pt idx="16">
                  <c:v>33372</c:v>
                </c:pt>
                <c:pt idx="17">
                  <c:v>33372</c:v>
                </c:pt>
                <c:pt idx="18">
                  <c:v>33162</c:v>
                </c:pt>
                <c:pt idx="19">
                  <c:v>24549</c:v>
                </c:pt>
                <c:pt idx="20">
                  <c:v>611050</c:v>
                </c:pt>
                <c:pt idx="21">
                  <c:v>404796</c:v>
                </c:pt>
                <c:pt idx="22">
                  <c:v>527820</c:v>
                </c:pt>
                <c:pt idx="23">
                  <c:v>169112</c:v>
                </c:pt>
                <c:pt idx="24">
                  <c:v>80984</c:v>
                </c:pt>
                <c:pt idx="25">
                  <c:v>109177</c:v>
                </c:pt>
                <c:pt idx="26">
                  <c:v>33075</c:v>
                </c:pt>
                <c:pt idx="27">
                  <c:v>19453</c:v>
                </c:pt>
                <c:pt idx="28">
                  <c:v>20397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C2-46EB-B9EF-AC5BEB61966F}"/>
            </c:ext>
          </c:extLst>
        </c:ser>
        <c:ser>
          <c:idx val="4"/>
          <c:order val="2"/>
          <c:tx>
            <c:strRef>
              <c:f>グラフ!$P$4</c:f>
              <c:strCache>
                <c:ptCount val="1"/>
                <c:pt idx="0">
                  <c:v> 国庫支出金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０１(H13）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グラフ!$Q$4:$AT$4</c:f>
              <c:numCache>
                <c:formatCode>#,##0,</c:formatCode>
                <c:ptCount val="29"/>
                <c:pt idx="0">
                  <c:v>149617</c:v>
                </c:pt>
                <c:pt idx="1">
                  <c:v>130920</c:v>
                </c:pt>
                <c:pt idx="2">
                  <c:v>371964</c:v>
                </c:pt>
                <c:pt idx="3">
                  <c:v>323754</c:v>
                </c:pt>
                <c:pt idx="4">
                  <c:v>215694</c:v>
                </c:pt>
                <c:pt idx="5">
                  <c:v>249266</c:v>
                </c:pt>
                <c:pt idx="6">
                  <c:v>233127</c:v>
                </c:pt>
                <c:pt idx="7">
                  <c:v>305499</c:v>
                </c:pt>
                <c:pt idx="8">
                  <c:v>621734</c:v>
                </c:pt>
                <c:pt idx="9">
                  <c:v>252431</c:v>
                </c:pt>
                <c:pt idx="10">
                  <c:v>573003</c:v>
                </c:pt>
                <c:pt idx="11">
                  <c:v>366243</c:v>
                </c:pt>
                <c:pt idx="12">
                  <c:v>325648</c:v>
                </c:pt>
                <c:pt idx="13">
                  <c:v>447230</c:v>
                </c:pt>
                <c:pt idx="14">
                  <c:v>653209</c:v>
                </c:pt>
                <c:pt idx="15">
                  <c:v>563674</c:v>
                </c:pt>
                <c:pt idx="16">
                  <c:v>571929</c:v>
                </c:pt>
                <c:pt idx="17">
                  <c:v>428090</c:v>
                </c:pt>
                <c:pt idx="18">
                  <c:v>701356</c:v>
                </c:pt>
                <c:pt idx="19">
                  <c:v>841535</c:v>
                </c:pt>
                <c:pt idx="20">
                  <c:v>732694</c:v>
                </c:pt>
                <c:pt idx="21">
                  <c:v>534701</c:v>
                </c:pt>
                <c:pt idx="22">
                  <c:v>693869</c:v>
                </c:pt>
                <c:pt idx="23">
                  <c:v>849238</c:v>
                </c:pt>
                <c:pt idx="24">
                  <c:v>694643</c:v>
                </c:pt>
                <c:pt idx="25">
                  <c:v>735480</c:v>
                </c:pt>
                <c:pt idx="26">
                  <c:v>669554</c:v>
                </c:pt>
                <c:pt idx="27">
                  <c:v>738651</c:v>
                </c:pt>
                <c:pt idx="28">
                  <c:v>813963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C2-46EB-B9EF-AC5BEB61966F}"/>
            </c:ext>
          </c:extLst>
        </c:ser>
        <c:ser>
          <c:idx val="2"/>
          <c:order val="3"/>
          <c:tx>
            <c:strRef>
              <c:f>グラフ!$P$5</c:f>
              <c:strCache>
                <c:ptCount val="1"/>
                <c:pt idx="0">
                  <c:v>県支出金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０１(H13）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グラフ!$Q$5:$AT$5</c:f>
              <c:numCache>
                <c:formatCode>#,##0,</c:formatCode>
                <c:ptCount val="29"/>
                <c:pt idx="0">
                  <c:v>254129</c:v>
                </c:pt>
                <c:pt idx="1">
                  <c:v>539170</c:v>
                </c:pt>
                <c:pt idx="2">
                  <c:v>581933</c:v>
                </c:pt>
                <c:pt idx="3">
                  <c:v>908300</c:v>
                </c:pt>
                <c:pt idx="4">
                  <c:v>568901</c:v>
                </c:pt>
                <c:pt idx="5">
                  <c:v>685085</c:v>
                </c:pt>
                <c:pt idx="6">
                  <c:v>499562</c:v>
                </c:pt>
                <c:pt idx="7">
                  <c:v>429350</c:v>
                </c:pt>
                <c:pt idx="8">
                  <c:v>733493</c:v>
                </c:pt>
                <c:pt idx="9">
                  <c:v>585415</c:v>
                </c:pt>
                <c:pt idx="10">
                  <c:v>350870</c:v>
                </c:pt>
                <c:pt idx="11">
                  <c:v>415240</c:v>
                </c:pt>
                <c:pt idx="12">
                  <c:v>555892</c:v>
                </c:pt>
                <c:pt idx="13">
                  <c:v>881531</c:v>
                </c:pt>
                <c:pt idx="14">
                  <c:v>721029</c:v>
                </c:pt>
                <c:pt idx="15">
                  <c:v>460427</c:v>
                </c:pt>
                <c:pt idx="16">
                  <c:v>387361</c:v>
                </c:pt>
                <c:pt idx="17">
                  <c:v>384101</c:v>
                </c:pt>
                <c:pt idx="18">
                  <c:v>292638</c:v>
                </c:pt>
                <c:pt idx="19">
                  <c:v>341138</c:v>
                </c:pt>
                <c:pt idx="20">
                  <c:v>632046</c:v>
                </c:pt>
                <c:pt idx="21">
                  <c:v>571195</c:v>
                </c:pt>
                <c:pt idx="22">
                  <c:v>407311</c:v>
                </c:pt>
                <c:pt idx="23">
                  <c:v>496040</c:v>
                </c:pt>
                <c:pt idx="24">
                  <c:v>649869</c:v>
                </c:pt>
                <c:pt idx="25">
                  <c:v>890662</c:v>
                </c:pt>
                <c:pt idx="26">
                  <c:v>605495</c:v>
                </c:pt>
                <c:pt idx="27">
                  <c:v>645832</c:v>
                </c:pt>
                <c:pt idx="28">
                  <c:v>841891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2C2-46EB-B9EF-AC5BEB61966F}"/>
            </c:ext>
          </c:extLst>
        </c:ser>
        <c:ser>
          <c:idx val="3"/>
          <c:order val="4"/>
          <c:tx>
            <c:strRef>
              <c:f>グラフ!$P$6</c:f>
              <c:strCache>
                <c:ptCount val="1"/>
                <c:pt idx="0">
                  <c:v> 地 方 債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０１(H13）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グラフ!$Q$6:$AT$6</c:f>
              <c:numCache>
                <c:formatCode>#,##0,</c:formatCode>
                <c:ptCount val="29"/>
                <c:pt idx="0">
                  <c:v>1246800</c:v>
                </c:pt>
                <c:pt idx="1">
                  <c:v>215000</c:v>
                </c:pt>
                <c:pt idx="2">
                  <c:v>536000</c:v>
                </c:pt>
                <c:pt idx="3">
                  <c:v>1242000</c:v>
                </c:pt>
                <c:pt idx="4">
                  <c:v>703100</c:v>
                </c:pt>
                <c:pt idx="5">
                  <c:v>351100</c:v>
                </c:pt>
                <c:pt idx="6">
                  <c:v>341800</c:v>
                </c:pt>
                <c:pt idx="7">
                  <c:v>343500</c:v>
                </c:pt>
                <c:pt idx="8">
                  <c:v>493900</c:v>
                </c:pt>
                <c:pt idx="9">
                  <c:v>579200</c:v>
                </c:pt>
                <c:pt idx="10">
                  <c:v>820494</c:v>
                </c:pt>
                <c:pt idx="11">
                  <c:v>614513</c:v>
                </c:pt>
                <c:pt idx="12">
                  <c:v>822400</c:v>
                </c:pt>
                <c:pt idx="13">
                  <c:v>556500</c:v>
                </c:pt>
                <c:pt idx="14">
                  <c:v>585000</c:v>
                </c:pt>
                <c:pt idx="15">
                  <c:v>491900</c:v>
                </c:pt>
                <c:pt idx="16">
                  <c:v>297100</c:v>
                </c:pt>
                <c:pt idx="17">
                  <c:v>238800</c:v>
                </c:pt>
                <c:pt idx="18">
                  <c:v>168500</c:v>
                </c:pt>
                <c:pt idx="19">
                  <c:v>376000</c:v>
                </c:pt>
                <c:pt idx="20">
                  <c:v>290000</c:v>
                </c:pt>
                <c:pt idx="21">
                  <c:v>316800</c:v>
                </c:pt>
                <c:pt idx="22">
                  <c:v>0</c:v>
                </c:pt>
                <c:pt idx="23">
                  <c:v>586000</c:v>
                </c:pt>
                <c:pt idx="24">
                  <c:v>146700</c:v>
                </c:pt>
                <c:pt idx="25">
                  <c:v>213700</c:v>
                </c:pt>
                <c:pt idx="26">
                  <c:v>29000</c:v>
                </c:pt>
                <c:pt idx="27">
                  <c:v>133000</c:v>
                </c:pt>
                <c:pt idx="28">
                  <c:v>140500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2C2-46EB-B9EF-AC5BEB619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97088"/>
        <c:axId val="47952256"/>
      </c:lineChart>
      <c:catAx>
        <c:axId val="46684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695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695168"/>
        <c:scaling>
          <c:orientation val="minMax"/>
          <c:max val="100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1.5239674712341299E-2"/>
              <c:y val="3.893729063334764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684416"/>
        <c:crosses val="autoZero"/>
        <c:crossBetween val="between"/>
      </c:valAx>
      <c:catAx>
        <c:axId val="46697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7952256"/>
        <c:crosses val="autoZero"/>
        <c:auto val="0"/>
        <c:lblAlgn val="ctr"/>
        <c:lblOffset val="100"/>
        <c:noMultiLvlLbl val="0"/>
      </c:catAx>
      <c:valAx>
        <c:axId val="47952256"/>
        <c:scaling>
          <c:orientation val="minMax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7244723509479583"/>
              <c:y val="3.114710471077046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69708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835388363503895"/>
          <c:y val="0.91776643413869841"/>
          <c:w val="0.82311804187934567"/>
          <c:h val="7.03538483545070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78740157480314954" l="0.78740157480314954" r="0.78740157480314954" t="0.78740157480314954" header="0.51181102362204722" footer="0.51181102362204722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地方債残高の推移</a:t>
            </a:r>
          </a:p>
        </c:rich>
      </c:tx>
      <c:layout>
        <c:manualLayout>
          <c:xMode val="edge"/>
          <c:yMode val="edge"/>
          <c:x val="0.34391621839349296"/>
          <c:y val="1.73332649379739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459893199085009E-2"/>
          <c:y val="0.10133336631945516"/>
          <c:w val="0.90023406060217492"/>
          <c:h val="0.74533357595493999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グラフ!$P$200</c:f>
              <c:strCache>
                <c:ptCount val="1"/>
                <c:pt idx="0">
                  <c:v>地方債現在高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グラフ!$Q$198:$AT$198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グラフ!$Q$200:$AT$200</c:f>
              <c:numCache>
                <c:formatCode>#,##0,</c:formatCode>
                <c:ptCount val="29"/>
                <c:pt idx="0">
                  <c:v>4303306</c:v>
                </c:pt>
                <c:pt idx="1">
                  <c:v>4243635</c:v>
                </c:pt>
                <c:pt idx="2">
                  <c:v>4369402</c:v>
                </c:pt>
                <c:pt idx="3">
                  <c:v>5192129</c:v>
                </c:pt>
                <c:pt idx="4">
                  <c:v>5456669</c:v>
                </c:pt>
                <c:pt idx="5">
                  <c:v>5266096</c:v>
                </c:pt>
                <c:pt idx="6">
                  <c:v>5034700</c:v>
                </c:pt>
                <c:pt idx="7">
                  <c:v>4768559</c:v>
                </c:pt>
                <c:pt idx="8">
                  <c:v>4641169</c:v>
                </c:pt>
                <c:pt idx="9">
                  <c:v>4542367</c:v>
                </c:pt>
                <c:pt idx="10">
                  <c:v>4776565</c:v>
                </c:pt>
                <c:pt idx="11">
                  <c:v>4901950</c:v>
                </c:pt>
                <c:pt idx="12">
                  <c:v>5201771</c:v>
                </c:pt>
                <c:pt idx="13">
                  <c:v>5230333</c:v>
                </c:pt>
                <c:pt idx="14">
                  <c:v>5364737</c:v>
                </c:pt>
                <c:pt idx="15">
                  <c:v>5392014</c:v>
                </c:pt>
                <c:pt idx="16">
                  <c:v>5182653</c:v>
                </c:pt>
                <c:pt idx="17">
                  <c:v>4868611</c:v>
                </c:pt>
                <c:pt idx="18">
                  <c:v>4474196</c:v>
                </c:pt>
                <c:pt idx="19">
                  <c:v>4272982</c:v>
                </c:pt>
                <c:pt idx="20">
                  <c:v>4019301</c:v>
                </c:pt>
                <c:pt idx="21">
                  <c:v>3778049</c:v>
                </c:pt>
                <c:pt idx="22">
                  <c:v>3213580</c:v>
                </c:pt>
                <c:pt idx="23">
                  <c:v>3264532</c:v>
                </c:pt>
                <c:pt idx="24">
                  <c:v>2942963</c:v>
                </c:pt>
                <c:pt idx="25">
                  <c:v>2687459</c:v>
                </c:pt>
                <c:pt idx="26">
                  <c:v>2277498</c:v>
                </c:pt>
                <c:pt idx="27">
                  <c:v>1992408</c:v>
                </c:pt>
                <c:pt idx="28">
                  <c:v>1747995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AA-4D43-94E4-D4DD6FA47DBD}"/>
            </c:ext>
          </c:extLst>
        </c:ser>
        <c:ser>
          <c:idx val="2"/>
          <c:order val="2"/>
          <c:tx>
            <c:strRef>
              <c:f>グラフ!$P$201</c:f>
              <c:strCache>
                <c:ptCount val="1"/>
                <c:pt idx="0">
                  <c:v>うち臨時財政対策債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グラフ!$Q$198:$AT$198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グラフ!$Q$201:$AT$201</c:f>
              <c:numCache>
                <c:formatCode>#,##0,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107300</c:v>
                </c:pt>
                <c:pt idx="11">
                  <c:v>322400</c:v>
                </c:pt>
                <c:pt idx="12">
                  <c:v>720400</c:v>
                </c:pt>
                <c:pt idx="13">
                  <c:v>800400</c:v>
                </c:pt>
                <c:pt idx="14">
                  <c:v>794768</c:v>
                </c:pt>
                <c:pt idx="15">
                  <c:v>777001</c:v>
                </c:pt>
                <c:pt idx="16">
                  <c:v>738191</c:v>
                </c:pt>
                <c:pt idx="17">
                  <c:v>694665</c:v>
                </c:pt>
                <c:pt idx="18">
                  <c:v>650633</c:v>
                </c:pt>
                <c:pt idx="19">
                  <c:v>888090</c:v>
                </c:pt>
                <c:pt idx="20">
                  <c:v>1133030</c:v>
                </c:pt>
                <c:pt idx="21">
                  <c:v>1355882</c:v>
                </c:pt>
                <c:pt idx="22">
                  <c:v>1245916</c:v>
                </c:pt>
                <c:pt idx="23">
                  <c:v>1101079</c:v>
                </c:pt>
                <c:pt idx="24">
                  <c:v>955785</c:v>
                </c:pt>
                <c:pt idx="25">
                  <c:v>810293</c:v>
                </c:pt>
                <c:pt idx="26">
                  <c:v>664604</c:v>
                </c:pt>
                <c:pt idx="27">
                  <c:v>518715</c:v>
                </c:pt>
                <c:pt idx="28">
                  <c:v>372628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AA-4D43-94E4-D4DD6FA47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3132288"/>
        <c:axId val="53822976"/>
      </c:barChart>
      <c:lineChart>
        <c:grouping val="standard"/>
        <c:varyColors val="0"/>
        <c:ser>
          <c:idx val="1"/>
          <c:order val="0"/>
          <c:tx>
            <c:strRef>
              <c:f>グラフ!$P$199</c:f>
              <c:strCache>
                <c:ptCount val="1"/>
                <c:pt idx="0">
                  <c:v>歳出総額</c:v>
                </c:pt>
              </c:strCache>
            </c:strRef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グラフ!$Q$198:$AT$198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グラフ!$Q$199:$AT$199</c:f>
              <c:numCache>
                <c:formatCode>#,##0,</c:formatCode>
                <c:ptCount val="29"/>
                <c:pt idx="0">
                  <c:v>7273376</c:v>
                </c:pt>
                <c:pt idx="1">
                  <c:v>6678449</c:v>
                </c:pt>
                <c:pt idx="2">
                  <c:v>7141705</c:v>
                </c:pt>
                <c:pt idx="3">
                  <c:v>7945827</c:v>
                </c:pt>
                <c:pt idx="4">
                  <c:v>7062318</c:v>
                </c:pt>
                <c:pt idx="5">
                  <c:v>7095808</c:v>
                </c:pt>
                <c:pt idx="6">
                  <c:v>7586342</c:v>
                </c:pt>
                <c:pt idx="7">
                  <c:v>7199474</c:v>
                </c:pt>
                <c:pt idx="8">
                  <c:v>8238672</c:v>
                </c:pt>
                <c:pt idx="9">
                  <c:v>7287355</c:v>
                </c:pt>
                <c:pt idx="10">
                  <c:v>8374010</c:v>
                </c:pt>
                <c:pt idx="11">
                  <c:v>7693416</c:v>
                </c:pt>
                <c:pt idx="12">
                  <c:v>8397248</c:v>
                </c:pt>
                <c:pt idx="13">
                  <c:v>8609097</c:v>
                </c:pt>
                <c:pt idx="14">
                  <c:v>9358483</c:v>
                </c:pt>
                <c:pt idx="15">
                  <c:v>8737934</c:v>
                </c:pt>
                <c:pt idx="16">
                  <c:v>8593551</c:v>
                </c:pt>
                <c:pt idx="17">
                  <c:v>8932258</c:v>
                </c:pt>
                <c:pt idx="18">
                  <c:v>7795001</c:v>
                </c:pt>
                <c:pt idx="19">
                  <c:v>7933492</c:v>
                </c:pt>
                <c:pt idx="20">
                  <c:v>8403965</c:v>
                </c:pt>
                <c:pt idx="21">
                  <c:v>7859534</c:v>
                </c:pt>
                <c:pt idx="22">
                  <c:v>7390227</c:v>
                </c:pt>
                <c:pt idx="23">
                  <c:v>8370793</c:v>
                </c:pt>
                <c:pt idx="24">
                  <c:v>7979481</c:v>
                </c:pt>
                <c:pt idx="25">
                  <c:v>7906023</c:v>
                </c:pt>
                <c:pt idx="26">
                  <c:v>7233623</c:v>
                </c:pt>
                <c:pt idx="27">
                  <c:v>7532049</c:v>
                </c:pt>
                <c:pt idx="28">
                  <c:v>7797355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AA-4D43-94E4-D4DD6FA47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2288"/>
        <c:axId val="53822976"/>
      </c:lineChart>
      <c:catAx>
        <c:axId val="53132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822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82297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4.2328006028949365E-2"/>
              <c:y val="5.866663246898698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1322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424431486796774"/>
          <c:y val="0.91432179496851429"/>
          <c:w val="0.52712677214066406"/>
          <c:h val="6.86776393096448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普通建設事業の推移</a:t>
            </a:r>
          </a:p>
        </c:rich>
      </c:tx>
      <c:layout>
        <c:manualLayout>
          <c:xMode val="edge"/>
          <c:yMode val="edge"/>
          <c:x val="0.38009305654974945"/>
          <c:y val="2.64960891779165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973872584108806E-2"/>
          <c:y val="0.1041388518024032"/>
          <c:w val="0.91698508709138626"/>
          <c:h val="0.742323097463284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グラフ!$P$159</c:f>
              <c:strCache>
                <c:ptCount val="1"/>
                <c:pt idx="0">
                  <c:v> 補助事業費</c:v>
                </c:pt>
              </c:strCache>
            </c:strRef>
          </c:tx>
          <c:spPr>
            <a:pattFill prst="pct9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グラフ!$R$158:$AT$158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グラフ!$R$159:$AT$159</c:f>
              <c:numCache>
                <c:formatCode>#,##0,</c:formatCode>
                <c:ptCount val="29"/>
                <c:pt idx="0">
                  <c:v>418434</c:v>
                </c:pt>
                <c:pt idx="1">
                  <c:v>343152</c:v>
                </c:pt>
                <c:pt idx="2">
                  <c:v>757519</c:v>
                </c:pt>
                <c:pt idx="3">
                  <c:v>1010991</c:v>
                </c:pt>
                <c:pt idx="4">
                  <c:v>359704</c:v>
                </c:pt>
                <c:pt idx="5">
                  <c:v>435026</c:v>
                </c:pt>
                <c:pt idx="6">
                  <c:v>185032</c:v>
                </c:pt>
                <c:pt idx="7">
                  <c:v>277880</c:v>
                </c:pt>
                <c:pt idx="8">
                  <c:v>958728</c:v>
                </c:pt>
                <c:pt idx="9">
                  <c:v>854719</c:v>
                </c:pt>
                <c:pt idx="10">
                  <c:v>1112241</c:v>
                </c:pt>
                <c:pt idx="11">
                  <c:v>760300</c:v>
                </c:pt>
                <c:pt idx="12">
                  <c:v>318526</c:v>
                </c:pt>
                <c:pt idx="13">
                  <c:v>1530439</c:v>
                </c:pt>
                <c:pt idx="14">
                  <c:v>2006848</c:v>
                </c:pt>
                <c:pt idx="15">
                  <c:v>939086</c:v>
                </c:pt>
                <c:pt idx="16">
                  <c:v>1350792</c:v>
                </c:pt>
                <c:pt idx="17">
                  <c:v>1118998</c:v>
                </c:pt>
                <c:pt idx="18">
                  <c:v>406485</c:v>
                </c:pt>
                <c:pt idx="19">
                  <c:v>898764</c:v>
                </c:pt>
                <c:pt idx="20">
                  <c:v>402963</c:v>
                </c:pt>
                <c:pt idx="21">
                  <c:v>307048</c:v>
                </c:pt>
                <c:pt idx="22">
                  <c:v>442818</c:v>
                </c:pt>
                <c:pt idx="23">
                  <c:v>741486</c:v>
                </c:pt>
                <c:pt idx="24">
                  <c:v>180844</c:v>
                </c:pt>
                <c:pt idx="25">
                  <c:v>496780</c:v>
                </c:pt>
                <c:pt idx="26">
                  <c:v>164127</c:v>
                </c:pt>
                <c:pt idx="27">
                  <c:v>317516</c:v>
                </c:pt>
                <c:pt idx="28">
                  <c:v>657249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30-4EED-8083-93D428F6F105}"/>
            </c:ext>
          </c:extLst>
        </c:ser>
        <c:ser>
          <c:idx val="1"/>
          <c:order val="1"/>
          <c:tx>
            <c:strRef>
              <c:f>グラフ!$P$160</c:f>
              <c:strCache>
                <c:ptCount val="1"/>
                <c:pt idx="0">
                  <c:v> 単独事業費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グラフ!$R$158:$AT$158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グラフ!$R$160:$AT$160</c:f>
              <c:numCache>
                <c:formatCode>#,##0,</c:formatCode>
                <c:ptCount val="29"/>
                <c:pt idx="0">
                  <c:v>2887712</c:v>
                </c:pt>
                <c:pt idx="1">
                  <c:v>1780628</c:v>
                </c:pt>
                <c:pt idx="2">
                  <c:v>1549482</c:v>
                </c:pt>
                <c:pt idx="3">
                  <c:v>2233655</c:v>
                </c:pt>
                <c:pt idx="4">
                  <c:v>1677144</c:v>
                </c:pt>
                <c:pt idx="5">
                  <c:v>1313607</c:v>
                </c:pt>
                <c:pt idx="6">
                  <c:v>1844150</c:v>
                </c:pt>
                <c:pt idx="7">
                  <c:v>1371604</c:v>
                </c:pt>
                <c:pt idx="8">
                  <c:v>1451187</c:v>
                </c:pt>
                <c:pt idx="9">
                  <c:v>1019584</c:v>
                </c:pt>
                <c:pt idx="10">
                  <c:v>1320147</c:v>
                </c:pt>
                <c:pt idx="11">
                  <c:v>1485562</c:v>
                </c:pt>
                <c:pt idx="12">
                  <c:v>1760700</c:v>
                </c:pt>
                <c:pt idx="13">
                  <c:v>1220298</c:v>
                </c:pt>
                <c:pt idx="14">
                  <c:v>1463436</c:v>
                </c:pt>
                <c:pt idx="15">
                  <c:v>1831459</c:v>
                </c:pt>
                <c:pt idx="16">
                  <c:v>1773000</c:v>
                </c:pt>
                <c:pt idx="17">
                  <c:v>1590321</c:v>
                </c:pt>
                <c:pt idx="18">
                  <c:v>1182406</c:v>
                </c:pt>
                <c:pt idx="19">
                  <c:v>1061565</c:v>
                </c:pt>
                <c:pt idx="20">
                  <c:v>1044059</c:v>
                </c:pt>
                <c:pt idx="21">
                  <c:v>952640</c:v>
                </c:pt>
                <c:pt idx="22">
                  <c:v>513404</c:v>
                </c:pt>
                <c:pt idx="23">
                  <c:v>1238182</c:v>
                </c:pt>
                <c:pt idx="24">
                  <c:v>1011601</c:v>
                </c:pt>
                <c:pt idx="25">
                  <c:v>621303</c:v>
                </c:pt>
                <c:pt idx="26">
                  <c:v>510155</c:v>
                </c:pt>
                <c:pt idx="27">
                  <c:v>403051</c:v>
                </c:pt>
                <c:pt idx="28">
                  <c:v>534140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30-4EED-8083-93D428F6F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7210496"/>
        <c:axId val="47212032"/>
      </c:barChart>
      <c:catAx>
        <c:axId val="47210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212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212032"/>
        <c:scaling>
          <c:orientation val="minMax"/>
          <c:max val="3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3.8260949803149605E-2"/>
              <c:y val="6.008006747933017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2104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391369033718675"/>
          <c:y val="0.93057409879839792"/>
          <c:w val="0.5652188312300388"/>
          <c:h val="3.87182910547396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目的別歳出の状況</a:t>
            </a:r>
          </a:p>
        </c:rich>
      </c:tx>
      <c:layout>
        <c:manualLayout>
          <c:xMode val="edge"/>
          <c:yMode val="edge"/>
          <c:x val="0.33805356835365769"/>
          <c:y val="1.2345696606928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633641135490139E-2"/>
          <c:y val="7.9012369493986767E-2"/>
          <c:w val="0.87069852598206754"/>
          <c:h val="0.73778476427483275"/>
        </c:manualLayout>
      </c:layout>
      <c:barChart>
        <c:barDir val="col"/>
        <c:grouping val="clustered"/>
        <c:varyColors val="0"/>
        <c:ser>
          <c:idx val="5"/>
          <c:order val="8"/>
          <c:tx>
            <c:strRef>
              <c:f>グラフ!$P$129</c:f>
              <c:strCache>
                <c:ptCount val="1"/>
                <c:pt idx="0">
                  <c:v> 総　　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グラフ!$Q$129:$AT$129</c:f>
              <c:numCache>
                <c:formatCode>#,##0,</c:formatCode>
                <c:ptCount val="29"/>
                <c:pt idx="0">
                  <c:v>7273376</c:v>
                </c:pt>
                <c:pt idx="1">
                  <c:v>6678449</c:v>
                </c:pt>
                <c:pt idx="2">
                  <c:v>7141705</c:v>
                </c:pt>
                <c:pt idx="3">
                  <c:v>7945827</c:v>
                </c:pt>
                <c:pt idx="4">
                  <c:v>7062318</c:v>
                </c:pt>
                <c:pt idx="5">
                  <c:v>7095808</c:v>
                </c:pt>
                <c:pt idx="6">
                  <c:v>7586342</c:v>
                </c:pt>
                <c:pt idx="7">
                  <c:v>7199474</c:v>
                </c:pt>
                <c:pt idx="8">
                  <c:v>8238672</c:v>
                </c:pt>
                <c:pt idx="9">
                  <c:v>7287355</c:v>
                </c:pt>
                <c:pt idx="10">
                  <c:v>8374010</c:v>
                </c:pt>
                <c:pt idx="11">
                  <c:v>7693416</c:v>
                </c:pt>
                <c:pt idx="12">
                  <c:v>8397248</c:v>
                </c:pt>
                <c:pt idx="13">
                  <c:v>8609097</c:v>
                </c:pt>
                <c:pt idx="14">
                  <c:v>9358483</c:v>
                </c:pt>
                <c:pt idx="15">
                  <c:v>8737934</c:v>
                </c:pt>
                <c:pt idx="16">
                  <c:v>8593551</c:v>
                </c:pt>
                <c:pt idx="17">
                  <c:v>8932258</c:v>
                </c:pt>
                <c:pt idx="18">
                  <c:v>7795001</c:v>
                </c:pt>
                <c:pt idx="19">
                  <c:v>7933492</c:v>
                </c:pt>
                <c:pt idx="20">
                  <c:v>8403965</c:v>
                </c:pt>
                <c:pt idx="21">
                  <c:v>7859534</c:v>
                </c:pt>
                <c:pt idx="22">
                  <c:v>7390227</c:v>
                </c:pt>
                <c:pt idx="23">
                  <c:v>8370793</c:v>
                </c:pt>
                <c:pt idx="24">
                  <c:v>7979481</c:v>
                </c:pt>
                <c:pt idx="25">
                  <c:v>7906023</c:v>
                </c:pt>
                <c:pt idx="26">
                  <c:v>7233623</c:v>
                </c:pt>
                <c:pt idx="27">
                  <c:v>7532049</c:v>
                </c:pt>
                <c:pt idx="28">
                  <c:v>7797355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DA-4FF3-A056-C630ED626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47194112"/>
        <c:axId val="47196032"/>
      </c:barChart>
      <c:lineChart>
        <c:grouping val="standard"/>
        <c:varyColors val="0"/>
        <c:ser>
          <c:idx val="1"/>
          <c:order val="0"/>
          <c:tx>
            <c:strRef>
              <c:f>グラフ!$P$121</c:f>
              <c:strCache>
                <c:ptCount val="1"/>
                <c:pt idx="0">
                  <c:v> 総　務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グラフ!$Q$121:$AT$121</c:f>
              <c:numCache>
                <c:formatCode>#,##0,</c:formatCode>
                <c:ptCount val="29"/>
                <c:pt idx="0">
                  <c:v>1139267</c:v>
                </c:pt>
                <c:pt idx="1">
                  <c:v>1397534</c:v>
                </c:pt>
                <c:pt idx="2">
                  <c:v>1236394</c:v>
                </c:pt>
                <c:pt idx="3">
                  <c:v>2116674</c:v>
                </c:pt>
                <c:pt idx="4">
                  <c:v>1823060</c:v>
                </c:pt>
                <c:pt idx="5">
                  <c:v>1332257</c:v>
                </c:pt>
                <c:pt idx="6">
                  <c:v>1174401</c:v>
                </c:pt>
                <c:pt idx="7">
                  <c:v>1519736</c:v>
                </c:pt>
                <c:pt idx="8">
                  <c:v>1434805</c:v>
                </c:pt>
                <c:pt idx="9">
                  <c:v>1229703</c:v>
                </c:pt>
                <c:pt idx="10">
                  <c:v>1424231</c:v>
                </c:pt>
                <c:pt idx="11">
                  <c:v>1120179</c:v>
                </c:pt>
                <c:pt idx="12">
                  <c:v>1656270</c:v>
                </c:pt>
                <c:pt idx="13">
                  <c:v>1464020</c:v>
                </c:pt>
                <c:pt idx="14">
                  <c:v>1371224</c:v>
                </c:pt>
                <c:pt idx="15">
                  <c:v>1722229</c:v>
                </c:pt>
                <c:pt idx="16">
                  <c:v>1107277</c:v>
                </c:pt>
                <c:pt idx="17">
                  <c:v>1690496</c:v>
                </c:pt>
                <c:pt idx="18">
                  <c:v>1845453</c:v>
                </c:pt>
                <c:pt idx="19">
                  <c:v>2007199</c:v>
                </c:pt>
                <c:pt idx="20">
                  <c:v>1893429</c:v>
                </c:pt>
                <c:pt idx="21">
                  <c:v>1433130</c:v>
                </c:pt>
                <c:pt idx="22">
                  <c:v>1264353</c:v>
                </c:pt>
                <c:pt idx="23">
                  <c:v>1266777</c:v>
                </c:pt>
                <c:pt idx="24">
                  <c:v>1347617</c:v>
                </c:pt>
                <c:pt idx="25">
                  <c:v>1266268</c:v>
                </c:pt>
                <c:pt idx="26">
                  <c:v>1166882</c:v>
                </c:pt>
                <c:pt idx="27">
                  <c:v>1375189</c:v>
                </c:pt>
                <c:pt idx="28">
                  <c:v>1228246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DA-4FF3-A056-C630ED626DE6}"/>
            </c:ext>
          </c:extLst>
        </c:ser>
        <c:ser>
          <c:idx val="0"/>
          <c:order val="1"/>
          <c:tx>
            <c:strRef>
              <c:f>グラフ!$P$122</c:f>
              <c:strCache>
                <c:ptCount val="1"/>
                <c:pt idx="0">
                  <c:v> 民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グラフ!$Q$122:$AT$122</c:f>
              <c:numCache>
                <c:formatCode>#,##0,</c:formatCode>
                <c:ptCount val="29"/>
                <c:pt idx="0">
                  <c:v>495064</c:v>
                </c:pt>
                <c:pt idx="1">
                  <c:v>604607</c:v>
                </c:pt>
                <c:pt idx="2">
                  <c:v>1084907</c:v>
                </c:pt>
                <c:pt idx="3">
                  <c:v>676166</c:v>
                </c:pt>
                <c:pt idx="4">
                  <c:v>652626</c:v>
                </c:pt>
                <c:pt idx="5">
                  <c:v>729547</c:v>
                </c:pt>
                <c:pt idx="6">
                  <c:v>835081</c:v>
                </c:pt>
                <c:pt idx="7">
                  <c:v>998566</c:v>
                </c:pt>
                <c:pt idx="8">
                  <c:v>1355680</c:v>
                </c:pt>
                <c:pt idx="9">
                  <c:v>890135</c:v>
                </c:pt>
                <c:pt idx="10">
                  <c:v>932567</c:v>
                </c:pt>
                <c:pt idx="11">
                  <c:v>983192</c:v>
                </c:pt>
                <c:pt idx="12">
                  <c:v>1013711</c:v>
                </c:pt>
                <c:pt idx="13">
                  <c:v>1123994</c:v>
                </c:pt>
                <c:pt idx="14">
                  <c:v>1163126</c:v>
                </c:pt>
                <c:pt idx="15">
                  <c:v>1233968</c:v>
                </c:pt>
                <c:pt idx="16">
                  <c:v>1257885</c:v>
                </c:pt>
                <c:pt idx="17">
                  <c:v>1317312</c:v>
                </c:pt>
                <c:pt idx="18">
                  <c:v>1409410</c:v>
                </c:pt>
                <c:pt idx="19">
                  <c:v>1644347</c:v>
                </c:pt>
                <c:pt idx="20">
                  <c:v>2100768</c:v>
                </c:pt>
                <c:pt idx="21">
                  <c:v>2264369</c:v>
                </c:pt>
                <c:pt idx="22">
                  <c:v>1737819</c:v>
                </c:pt>
                <c:pt idx="23">
                  <c:v>1869911</c:v>
                </c:pt>
                <c:pt idx="24">
                  <c:v>1934211</c:v>
                </c:pt>
                <c:pt idx="25">
                  <c:v>2236358</c:v>
                </c:pt>
                <c:pt idx="26">
                  <c:v>2082477</c:v>
                </c:pt>
                <c:pt idx="27">
                  <c:v>2059513</c:v>
                </c:pt>
                <c:pt idx="28">
                  <c:v>2130392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DA-4FF3-A056-C630ED626DE6}"/>
            </c:ext>
          </c:extLst>
        </c:ser>
        <c:ser>
          <c:idx val="6"/>
          <c:order val="2"/>
          <c:tx>
            <c:strRef>
              <c:f>グラフ!$P$123</c:f>
              <c:strCache>
                <c:ptCount val="1"/>
                <c:pt idx="0">
                  <c:v> 衛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グラフ!$Q$123:$AT$123</c:f>
              <c:numCache>
                <c:formatCode>#,##0,</c:formatCode>
                <c:ptCount val="29"/>
                <c:pt idx="0">
                  <c:v>358016</c:v>
                </c:pt>
                <c:pt idx="1">
                  <c:v>422184</c:v>
                </c:pt>
                <c:pt idx="2">
                  <c:v>603443</c:v>
                </c:pt>
                <c:pt idx="3">
                  <c:v>559293</c:v>
                </c:pt>
                <c:pt idx="4">
                  <c:v>550057</c:v>
                </c:pt>
                <c:pt idx="5">
                  <c:v>482104</c:v>
                </c:pt>
                <c:pt idx="6">
                  <c:v>501285</c:v>
                </c:pt>
                <c:pt idx="7">
                  <c:v>562579</c:v>
                </c:pt>
                <c:pt idx="8">
                  <c:v>573344</c:v>
                </c:pt>
                <c:pt idx="9">
                  <c:v>667296</c:v>
                </c:pt>
                <c:pt idx="10">
                  <c:v>701432</c:v>
                </c:pt>
                <c:pt idx="11">
                  <c:v>627310</c:v>
                </c:pt>
                <c:pt idx="12">
                  <c:v>580027</c:v>
                </c:pt>
                <c:pt idx="13">
                  <c:v>536394</c:v>
                </c:pt>
                <c:pt idx="14">
                  <c:v>628199</c:v>
                </c:pt>
                <c:pt idx="15">
                  <c:v>479568</c:v>
                </c:pt>
                <c:pt idx="16">
                  <c:v>466096</c:v>
                </c:pt>
                <c:pt idx="17">
                  <c:v>443250</c:v>
                </c:pt>
                <c:pt idx="18">
                  <c:v>438455</c:v>
                </c:pt>
                <c:pt idx="19">
                  <c:v>472369</c:v>
                </c:pt>
                <c:pt idx="20">
                  <c:v>483408</c:v>
                </c:pt>
                <c:pt idx="21">
                  <c:v>583026</c:v>
                </c:pt>
                <c:pt idx="22">
                  <c:v>735214</c:v>
                </c:pt>
                <c:pt idx="23">
                  <c:v>495446</c:v>
                </c:pt>
                <c:pt idx="24">
                  <c:v>582060</c:v>
                </c:pt>
                <c:pt idx="25">
                  <c:v>581363</c:v>
                </c:pt>
                <c:pt idx="26">
                  <c:v>455057</c:v>
                </c:pt>
                <c:pt idx="27">
                  <c:v>475126</c:v>
                </c:pt>
                <c:pt idx="28">
                  <c:v>432937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DA-4FF3-A056-C630ED626DE6}"/>
            </c:ext>
          </c:extLst>
        </c:ser>
        <c:ser>
          <c:idx val="7"/>
          <c:order val="3"/>
          <c:tx>
            <c:strRef>
              <c:f>グラフ!$P$124</c:f>
              <c:strCache>
                <c:ptCount val="1"/>
                <c:pt idx="0">
                  <c:v> 農林水産業費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グラフ!$Q$124:$AT$124</c:f>
              <c:numCache>
                <c:formatCode>#,##0,</c:formatCode>
                <c:ptCount val="29"/>
                <c:pt idx="0">
                  <c:v>868644</c:v>
                </c:pt>
                <c:pt idx="1">
                  <c:v>1178325</c:v>
                </c:pt>
                <c:pt idx="2">
                  <c:v>1074505</c:v>
                </c:pt>
                <c:pt idx="3">
                  <c:v>1568913</c:v>
                </c:pt>
                <c:pt idx="4">
                  <c:v>1270181</c:v>
                </c:pt>
                <c:pt idx="5">
                  <c:v>1347035</c:v>
                </c:pt>
                <c:pt idx="6">
                  <c:v>1030598</c:v>
                </c:pt>
                <c:pt idx="7">
                  <c:v>812507</c:v>
                </c:pt>
                <c:pt idx="8">
                  <c:v>1126138</c:v>
                </c:pt>
                <c:pt idx="9">
                  <c:v>1246163</c:v>
                </c:pt>
                <c:pt idx="10">
                  <c:v>839500</c:v>
                </c:pt>
                <c:pt idx="11">
                  <c:v>723037</c:v>
                </c:pt>
                <c:pt idx="12">
                  <c:v>1143980</c:v>
                </c:pt>
                <c:pt idx="13">
                  <c:v>1052665</c:v>
                </c:pt>
                <c:pt idx="14">
                  <c:v>721694</c:v>
                </c:pt>
                <c:pt idx="15">
                  <c:v>628711</c:v>
                </c:pt>
                <c:pt idx="16">
                  <c:v>458062</c:v>
                </c:pt>
                <c:pt idx="17">
                  <c:v>451339</c:v>
                </c:pt>
                <c:pt idx="18">
                  <c:v>395131</c:v>
                </c:pt>
                <c:pt idx="19">
                  <c:v>458358</c:v>
                </c:pt>
                <c:pt idx="20">
                  <c:v>433237</c:v>
                </c:pt>
                <c:pt idx="21">
                  <c:v>439956</c:v>
                </c:pt>
                <c:pt idx="22">
                  <c:v>544579</c:v>
                </c:pt>
                <c:pt idx="23">
                  <c:v>602559</c:v>
                </c:pt>
                <c:pt idx="24">
                  <c:v>760654</c:v>
                </c:pt>
                <c:pt idx="25">
                  <c:v>778539</c:v>
                </c:pt>
                <c:pt idx="26">
                  <c:v>577736</c:v>
                </c:pt>
                <c:pt idx="27">
                  <c:v>529709</c:v>
                </c:pt>
                <c:pt idx="28">
                  <c:v>641202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DA-4FF3-A056-C630ED626DE6}"/>
            </c:ext>
          </c:extLst>
        </c:ser>
        <c:ser>
          <c:idx val="8"/>
          <c:order val="4"/>
          <c:tx>
            <c:strRef>
              <c:f>グラフ!$P$125</c:f>
              <c:strCache>
                <c:ptCount val="1"/>
                <c:pt idx="0">
                  <c:v> 商　工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グラフ!$Q$125:$AT$125</c:f>
              <c:numCache>
                <c:formatCode>#,##0,</c:formatCode>
                <c:ptCount val="29"/>
                <c:pt idx="0">
                  <c:v>71409</c:v>
                </c:pt>
                <c:pt idx="1">
                  <c:v>86382</c:v>
                </c:pt>
                <c:pt idx="2">
                  <c:v>130031</c:v>
                </c:pt>
                <c:pt idx="3">
                  <c:v>373492</c:v>
                </c:pt>
                <c:pt idx="4">
                  <c:v>147602</c:v>
                </c:pt>
                <c:pt idx="5">
                  <c:v>147817</c:v>
                </c:pt>
                <c:pt idx="6">
                  <c:v>148471</c:v>
                </c:pt>
                <c:pt idx="7">
                  <c:v>143326</c:v>
                </c:pt>
                <c:pt idx="8">
                  <c:v>158837</c:v>
                </c:pt>
                <c:pt idx="9">
                  <c:v>235283</c:v>
                </c:pt>
                <c:pt idx="10">
                  <c:v>234802</c:v>
                </c:pt>
                <c:pt idx="11">
                  <c:v>365449</c:v>
                </c:pt>
                <c:pt idx="12">
                  <c:v>214946</c:v>
                </c:pt>
                <c:pt idx="13">
                  <c:v>303573</c:v>
                </c:pt>
                <c:pt idx="14">
                  <c:v>298253</c:v>
                </c:pt>
                <c:pt idx="15">
                  <c:v>306406</c:v>
                </c:pt>
                <c:pt idx="16">
                  <c:v>681087</c:v>
                </c:pt>
                <c:pt idx="17">
                  <c:v>848684</c:v>
                </c:pt>
                <c:pt idx="18">
                  <c:v>307096</c:v>
                </c:pt>
                <c:pt idx="19">
                  <c:v>275156</c:v>
                </c:pt>
                <c:pt idx="20">
                  <c:v>383471</c:v>
                </c:pt>
                <c:pt idx="21">
                  <c:v>415949</c:v>
                </c:pt>
                <c:pt idx="22">
                  <c:v>385940</c:v>
                </c:pt>
                <c:pt idx="23">
                  <c:v>355193</c:v>
                </c:pt>
                <c:pt idx="24">
                  <c:v>385003</c:v>
                </c:pt>
                <c:pt idx="25">
                  <c:v>329454</c:v>
                </c:pt>
                <c:pt idx="26">
                  <c:v>291203</c:v>
                </c:pt>
                <c:pt idx="27">
                  <c:v>282618</c:v>
                </c:pt>
                <c:pt idx="28">
                  <c:v>267961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4DA-4FF3-A056-C630ED626DE6}"/>
            </c:ext>
          </c:extLst>
        </c:ser>
        <c:ser>
          <c:idx val="2"/>
          <c:order val="5"/>
          <c:tx>
            <c:strRef>
              <c:f>グラフ!$P$126</c:f>
              <c:strCache>
                <c:ptCount val="1"/>
                <c:pt idx="0">
                  <c:v> 土　木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グラフ!$Q$126:$AT$126</c:f>
              <c:numCache>
                <c:formatCode>#,##0,</c:formatCode>
                <c:ptCount val="29"/>
                <c:pt idx="0">
                  <c:v>1073421</c:v>
                </c:pt>
                <c:pt idx="1">
                  <c:v>921764</c:v>
                </c:pt>
                <c:pt idx="2">
                  <c:v>832956</c:v>
                </c:pt>
                <c:pt idx="3">
                  <c:v>794929</c:v>
                </c:pt>
                <c:pt idx="4">
                  <c:v>701151</c:v>
                </c:pt>
                <c:pt idx="5">
                  <c:v>739401</c:v>
                </c:pt>
                <c:pt idx="6">
                  <c:v>664231</c:v>
                </c:pt>
                <c:pt idx="7">
                  <c:v>818173</c:v>
                </c:pt>
                <c:pt idx="8">
                  <c:v>885960</c:v>
                </c:pt>
                <c:pt idx="9">
                  <c:v>717546</c:v>
                </c:pt>
                <c:pt idx="10">
                  <c:v>991871</c:v>
                </c:pt>
                <c:pt idx="11">
                  <c:v>1091999</c:v>
                </c:pt>
                <c:pt idx="12">
                  <c:v>1433753</c:v>
                </c:pt>
                <c:pt idx="13">
                  <c:v>1606799</c:v>
                </c:pt>
                <c:pt idx="14">
                  <c:v>1945622</c:v>
                </c:pt>
                <c:pt idx="15">
                  <c:v>1828635</c:v>
                </c:pt>
                <c:pt idx="16">
                  <c:v>1614929</c:v>
                </c:pt>
                <c:pt idx="17">
                  <c:v>1352363</c:v>
                </c:pt>
                <c:pt idx="18">
                  <c:v>1203641</c:v>
                </c:pt>
                <c:pt idx="19">
                  <c:v>1048707</c:v>
                </c:pt>
                <c:pt idx="20">
                  <c:v>960223</c:v>
                </c:pt>
                <c:pt idx="21">
                  <c:v>707986</c:v>
                </c:pt>
                <c:pt idx="22">
                  <c:v>737466</c:v>
                </c:pt>
                <c:pt idx="23">
                  <c:v>1047663</c:v>
                </c:pt>
                <c:pt idx="24">
                  <c:v>1111934</c:v>
                </c:pt>
                <c:pt idx="25">
                  <c:v>953726</c:v>
                </c:pt>
                <c:pt idx="26">
                  <c:v>937004</c:v>
                </c:pt>
                <c:pt idx="27">
                  <c:v>1107597</c:v>
                </c:pt>
                <c:pt idx="28">
                  <c:v>1391866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4DA-4FF3-A056-C630ED626DE6}"/>
            </c:ext>
          </c:extLst>
        </c:ser>
        <c:ser>
          <c:idx val="3"/>
          <c:order val="6"/>
          <c:tx>
            <c:strRef>
              <c:f>グラフ!$P$127</c:f>
              <c:strCache>
                <c:ptCount val="1"/>
                <c:pt idx="0">
                  <c:v> 教　育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グラフ!$Q$127:$AT$127</c:f>
              <c:numCache>
                <c:formatCode>#,##0,</c:formatCode>
                <c:ptCount val="29"/>
                <c:pt idx="0">
                  <c:v>2437619</c:v>
                </c:pt>
                <c:pt idx="1">
                  <c:v>882352</c:v>
                </c:pt>
                <c:pt idx="2">
                  <c:v>1070183</c:v>
                </c:pt>
                <c:pt idx="3">
                  <c:v>773032</c:v>
                </c:pt>
                <c:pt idx="4">
                  <c:v>810993</c:v>
                </c:pt>
                <c:pt idx="5">
                  <c:v>1105203</c:v>
                </c:pt>
                <c:pt idx="6">
                  <c:v>2012537</c:v>
                </c:pt>
                <c:pt idx="7">
                  <c:v>1111448</c:v>
                </c:pt>
                <c:pt idx="8">
                  <c:v>1471386</c:v>
                </c:pt>
                <c:pt idx="9">
                  <c:v>1048902</c:v>
                </c:pt>
                <c:pt idx="10">
                  <c:v>2104631</c:v>
                </c:pt>
                <c:pt idx="11">
                  <c:v>1663803</c:v>
                </c:pt>
                <c:pt idx="12">
                  <c:v>1309127</c:v>
                </c:pt>
                <c:pt idx="13">
                  <c:v>1490279</c:v>
                </c:pt>
                <c:pt idx="14">
                  <c:v>2273249</c:v>
                </c:pt>
                <c:pt idx="15">
                  <c:v>1563954</c:v>
                </c:pt>
                <c:pt idx="16">
                  <c:v>2005131</c:v>
                </c:pt>
                <c:pt idx="17">
                  <c:v>1777657</c:v>
                </c:pt>
                <c:pt idx="18">
                  <c:v>1151549</c:v>
                </c:pt>
                <c:pt idx="19">
                  <c:v>948580</c:v>
                </c:pt>
                <c:pt idx="20">
                  <c:v>825893</c:v>
                </c:pt>
                <c:pt idx="21">
                  <c:v>967193</c:v>
                </c:pt>
                <c:pt idx="22">
                  <c:v>956179</c:v>
                </c:pt>
                <c:pt idx="23">
                  <c:v>1318711</c:v>
                </c:pt>
                <c:pt idx="24">
                  <c:v>899446</c:v>
                </c:pt>
                <c:pt idx="25">
                  <c:v>862667</c:v>
                </c:pt>
                <c:pt idx="26">
                  <c:v>890940</c:v>
                </c:pt>
                <c:pt idx="27">
                  <c:v>866876</c:v>
                </c:pt>
                <c:pt idx="28">
                  <c:v>904013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4DA-4FF3-A056-C630ED626DE6}"/>
            </c:ext>
          </c:extLst>
        </c:ser>
        <c:ser>
          <c:idx val="4"/>
          <c:order val="7"/>
          <c:tx>
            <c:strRef>
              <c:f>グラフ!$P$128</c:f>
              <c:strCache>
                <c:ptCount val="1"/>
                <c:pt idx="0">
                  <c:v> 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グラフ!$Q$128:$AT$128</c:f>
              <c:numCache>
                <c:formatCode>#,##0,</c:formatCode>
                <c:ptCount val="29"/>
                <c:pt idx="0">
                  <c:v>384038</c:v>
                </c:pt>
                <c:pt idx="1">
                  <c:v>526691</c:v>
                </c:pt>
                <c:pt idx="2">
                  <c:v>651660</c:v>
                </c:pt>
                <c:pt idx="3">
                  <c:v>655337</c:v>
                </c:pt>
                <c:pt idx="4">
                  <c:v>698376</c:v>
                </c:pt>
                <c:pt idx="5">
                  <c:v>797834</c:v>
                </c:pt>
                <c:pt idx="6">
                  <c:v>808947</c:v>
                </c:pt>
                <c:pt idx="7">
                  <c:v>822033</c:v>
                </c:pt>
                <c:pt idx="8">
                  <c:v>808538</c:v>
                </c:pt>
                <c:pt idx="9">
                  <c:v>842508</c:v>
                </c:pt>
                <c:pt idx="10">
                  <c:v>730590</c:v>
                </c:pt>
                <c:pt idx="11">
                  <c:v>621430</c:v>
                </c:pt>
                <c:pt idx="12">
                  <c:v>640731</c:v>
                </c:pt>
                <c:pt idx="13">
                  <c:v>632282</c:v>
                </c:pt>
                <c:pt idx="14">
                  <c:v>546427</c:v>
                </c:pt>
                <c:pt idx="15">
                  <c:v>558157</c:v>
                </c:pt>
                <c:pt idx="16">
                  <c:v>597816</c:v>
                </c:pt>
                <c:pt idx="17">
                  <c:v>637724</c:v>
                </c:pt>
                <c:pt idx="18">
                  <c:v>638878</c:v>
                </c:pt>
                <c:pt idx="19">
                  <c:v>644211</c:v>
                </c:pt>
                <c:pt idx="20">
                  <c:v>603807</c:v>
                </c:pt>
                <c:pt idx="21">
                  <c:v>610876</c:v>
                </c:pt>
                <c:pt idx="22">
                  <c:v>609851</c:v>
                </c:pt>
                <c:pt idx="23">
                  <c:v>570177</c:v>
                </c:pt>
                <c:pt idx="24">
                  <c:v>498466</c:v>
                </c:pt>
                <c:pt idx="25">
                  <c:v>494703</c:v>
                </c:pt>
                <c:pt idx="26">
                  <c:v>460258</c:v>
                </c:pt>
                <c:pt idx="27">
                  <c:v>435532</c:v>
                </c:pt>
                <c:pt idx="28">
                  <c:v>399196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4DA-4FF3-A056-C630ED626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02304"/>
        <c:axId val="47203840"/>
      </c:lineChart>
      <c:catAx>
        <c:axId val="47194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1960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19603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1.5929201692730755E-2"/>
              <c:y val="3.827159614098011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194112"/>
        <c:crosses val="autoZero"/>
        <c:crossBetween val="between"/>
      </c:valAx>
      <c:catAx>
        <c:axId val="47202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7203840"/>
        <c:crosses val="autoZero"/>
        <c:auto val="0"/>
        <c:lblAlgn val="ctr"/>
        <c:lblOffset val="100"/>
        <c:noMultiLvlLbl val="0"/>
      </c:catAx>
      <c:valAx>
        <c:axId val="47203840"/>
        <c:scaling>
          <c:orientation val="minMax"/>
          <c:max val="2500000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3893927771950982"/>
              <c:y val="3.703708982078598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20230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327450759678194"/>
          <c:y val="0.90206168711318291"/>
          <c:w val="0.77522241136547654"/>
          <c:h val="8.55930354977502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性質別歳出の状況</a:t>
            </a:r>
          </a:p>
        </c:rich>
      </c:tx>
      <c:layout>
        <c:manualLayout>
          <c:xMode val="edge"/>
          <c:yMode val="edge"/>
          <c:x val="0.33043573654855646"/>
          <c:y val="8.663402702498799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497307577752897E-2"/>
          <c:y val="7.6732823970788899E-2"/>
          <c:w val="0.86539162002391556"/>
          <c:h val="0.72218265875915888"/>
        </c:manualLayout>
      </c:layout>
      <c:barChart>
        <c:barDir val="col"/>
        <c:grouping val="clustered"/>
        <c:varyColors val="0"/>
        <c:ser>
          <c:idx val="5"/>
          <c:order val="7"/>
          <c:tx>
            <c:strRef>
              <c:f>グラフ!$P$89</c:f>
              <c:strCache>
                <c:ptCount val="1"/>
                <c:pt idx="0">
                  <c:v>総額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グラフ!$Q$89:$AT$89</c:f>
              <c:numCache>
                <c:formatCode>#,##0,</c:formatCode>
                <c:ptCount val="29"/>
                <c:pt idx="0">
                  <c:v>7273376</c:v>
                </c:pt>
                <c:pt idx="1">
                  <c:v>6678449</c:v>
                </c:pt>
                <c:pt idx="2">
                  <c:v>7141705</c:v>
                </c:pt>
                <c:pt idx="3">
                  <c:v>7945827</c:v>
                </c:pt>
                <c:pt idx="4">
                  <c:v>7062318</c:v>
                </c:pt>
                <c:pt idx="5">
                  <c:v>7095808</c:v>
                </c:pt>
                <c:pt idx="6">
                  <c:v>7586342</c:v>
                </c:pt>
                <c:pt idx="7">
                  <c:v>7199474</c:v>
                </c:pt>
                <c:pt idx="8">
                  <c:v>8238672</c:v>
                </c:pt>
                <c:pt idx="9">
                  <c:v>7287355</c:v>
                </c:pt>
                <c:pt idx="10">
                  <c:v>8374010</c:v>
                </c:pt>
                <c:pt idx="11">
                  <c:v>7693418</c:v>
                </c:pt>
                <c:pt idx="12">
                  <c:v>8397249</c:v>
                </c:pt>
                <c:pt idx="13">
                  <c:v>8609098</c:v>
                </c:pt>
                <c:pt idx="14">
                  <c:v>9358484</c:v>
                </c:pt>
                <c:pt idx="15">
                  <c:v>8737935</c:v>
                </c:pt>
                <c:pt idx="16">
                  <c:v>8593552</c:v>
                </c:pt>
                <c:pt idx="17">
                  <c:v>8932259</c:v>
                </c:pt>
                <c:pt idx="18">
                  <c:v>7795002</c:v>
                </c:pt>
                <c:pt idx="19">
                  <c:v>7933493</c:v>
                </c:pt>
                <c:pt idx="20">
                  <c:v>8403966</c:v>
                </c:pt>
                <c:pt idx="21">
                  <c:v>7859535</c:v>
                </c:pt>
                <c:pt idx="22">
                  <c:v>7390228</c:v>
                </c:pt>
                <c:pt idx="23">
                  <c:v>8370794</c:v>
                </c:pt>
                <c:pt idx="24">
                  <c:v>7979482</c:v>
                </c:pt>
                <c:pt idx="25">
                  <c:v>7906024</c:v>
                </c:pt>
                <c:pt idx="26">
                  <c:v>7233624</c:v>
                </c:pt>
                <c:pt idx="27">
                  <c:v>7532050</c:v>
                </c:pt>
                <c:pt idx="28">
                  <c:v>7797356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5D-489F-A440-4457C317E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83349504"/>
        <c:axId val="87613824"/>
      </c:barChart>
      <c:lineChart>
        <c:grouping val="standard"/>
        <c:varyColors val="0"/>
        <c:ser>
          <c:idx val="1"/>
          <c:order val="0"/>
          <c:tx>
            <c:strRef>
              <c:f>グラフ!$P$82</c:f>
              <c:strCache>
                <c:ptCount val="1"/>
                <c:pt idx="0">
                  <c:v>人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グラフ!$Q$82:$AT$82</c:f>
              <c:numCache>
                <c:formatCode>#,##0,</c:formatCode>
                <c:ptCount val="29"/>
                <c:pt idx="0">
                  <c:v>1221953</c:v>
                </c:pt>
                <c:pt idx="1">
                  <c:v>1345602</c:v>
                </c:pt>
                <c:pt idx="2">
                  <c:v>1393017</c:v>
                </c:pt>
                <c:pt idx="3">
                  <c:v>1459341</c:v>
                </c:pt>
                <c:pt idx="4">
                  <c:v>1544500</c:v>
                </c:pt>
                <c:pt idx="5">
                  <c:v>1606042</c:v>
                </c:pt>
                <c:pt idx="6">
                  <c:v>1617799</c:v>
                </c:pt>
                <c:pt idx="7">
                  <c:v>1613277</c:v>
                </c:pt>
                <c:pt idx="8">
                  <c:v>1563669</c:v>
                </c:pt>
                <c:pt idx="9">
                  <c:v>1565239</c:v>
                </c:pt>
                <c:pt idx="10">
                  <c:v>1639417</c:v>
                </c:pt>
                <c:pt idx="11">
                  <c:v>1645190</c:v>
                </c:pt>
                <c:pt idx="12">
                  <c:v>1614173</c:v>
                </c:pt>
                <c:pt idx="13">
                  <c:v>1619952</c:v>
                </c:pt>
                <c:pt idx="14">
                  <c:v>1579329</c:v>
                </c:pt>
                <c:pt idx="15">
                  <c:v>1571269</c:v>
                </c:pt>
                <c:pt idx="16">
                  <c:v>1506043</c:v>
                </c:pt>
                <c:pt idx="17">
                  <c:v>1469872</c:v>
                </c:pt>
                <c:pt idx="18">
                  <c:v>1494826</c:v>
                </c:pt>
                <c:pt idx="19">
                  <c:v>1539630</c:v>
                </c:pt>
                <c:pt idx="20">
                  <c:v>1478036</c:v>
                </c:pt>
                <c:pt idx="21">
                  <c:v>1452441</c:v>
                </c:pt>
                <c:pt idx="22">
                  <c:v>1439373</c:v>
                </c:pt>
                <c:pt idx="23">
                  <c:v>1455968</c:v>
                </c:pt>
                <c:pt idx="24">
                  <c:v>1435114</c:v>
                </c:pt>
                <c:pt idx="25">
                  <c:v>1442903</c:v>
                </c:pt>
                <c:pt idx="26">
                  <c:v>1418451</c:v>
                </c:pt>
                <c:pt idx="27">
                  <c:v>1413796</c:v>
                </c:pt>
                <c:pt idx="28">
                  <c:v>1411030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5D-489F-A440-4457C317ED87}"/>
            </c:ext>
          </c:extLst>
        </c:ser>
        <c:ser>
          <c:idx val="0"/>
          <c:order val="1"/>
          <c:tx>
            <c:strRef>
              <c:f>グラフ!$P$83</c:f>
              <c:strCache>
                <c:ptCount val="1"/>
                <c:pt idx="0">
                  <c:v>扶　助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グラフ!$Q$83:$AT$83</c:f>
              <c:numCache>
                <c:formatCode>#,##0,</c:formatCode>
                <c:ptCount val="29"/>
                <c:pt idx="0">
                  <c:v>46909</c:v>
                </c:pt>
                <c:pt idx="1">
                  <c:v>60710</c:v>
                </c:pt>
                <c:pt idx="2">
                  <c:v>60261</c:v>
                </c:pt>
                <c:pt idx="3">
                  <c:v>58474</c:v>
                </c:pt>
                <c:pt idx="4">
                  <c:v>65166</c:v>
                </c:pt>
                <c:pt idx="5">
                  <c:v>67086</c:v>
                </c:pt>
                <c:pt idx="6">
                  <c:v>75613</c:v>
                </c:pt>
                <c:pt idx="7">
                  <c:v>82161</c:v>
                </c:pt>
                <c:pt idx="8">
                  <c:v>89267</c:v>
                </c:pt>
                <c:pt idx="9">
                  <c:v>106017</c:v>
                </c:pt>
                <c:pt idx="10">
                  <c:v>118992</c:v>
                </c:pt>
                <c:pt idx="11">
                  <c:v>136399</c:v>
                </c:pt>
                <c:pt idx="12">
                  <c:v>241837</c:v>
                </c:pt>
                <c:pt idx="13">
                  <c:v>277625</c:v>
                </c:pt>
                <c:pt idx="14">
                  <c:v>287573</c:v>
                </c:pt>
                <c:pt idx="15">
                  <c:v>317360</c:v>
                </c:pt>
                <c:pt idx="16">
                  <c:v>363974</c:v>
                </c:pt>
                <c:pt idx="17">
                  <c:v>375673</c:v>
                </c:pt>
                <c:pt idx="18">
                  <c:v>386568</c:v>
                </c:pt>
                <c:pt idx="19">
                  <c:v>584134</c:v>
                </c:pt>
                <c:pt idx="20">
                  <c:v>623429</c:v>
                </c:pt>
                <c:pt idx="21">
                  <c:v>589663</c:v>
                </c:pt>
                <c:pt idx="22">
                  <c:v>596708</c:v>
                </c:pt>
                <c:pt idx="23">
                  <c:v>641687</c:v>
                </c:pt>
                <c:pt idx="24">
                  <c:v>633318</c:v>
                </c:pt>
                <c:pt idx="25">
                  <c:v>681526</c:v>
                </c:pt>
                <c:pt idx="26">
                  <c:v>700745</c:v>
                </c:pt>
                <c:pt idx="27">
                  <c:v>673343</c:v>
                </c:pt>
                <c:pt idx="28">
                  <c:v>694130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5D-489F-A440-4457C317ED87}"/>
            </c:ext>
          </c:extLst>
        </c:ser>
        <c:ser>
          <c:idx val="6"/>
          <c:order val="2"/>
          <c:tx>
            <c:strRef>
              <c:f>グラフ!$P$84</c:f>
              <c:strCache>
                <c:ptCount val="1"/>
                <c:pt idx="0">
                  <c:v>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グラフ!$Q$84:$AT$84</c:f>
              <c:numCache>
                <c:formatCode>#,##0,</c:formatCode>
                <c:ptCount val="29"/>
                <c:pt idx="0">
                  <c:v>383157</c:v>
                </c:pt>
                <c:pt idx="1">
                  <c:v>526648</c:v>
                </c:pt>
                <c:pt idx="2">
                  <c:v>651605</c:v>
                </c:pt>
                <c:pt idx="3">
                  <c:v>655147</c:v>
                </c:pt>
                <c:pt idx="4">
                  <c:v>697883</c:v>
                </c:pt>
                <c:pt idx="5">
                  <c:v>797796</c:v>
                </c:pt>
                <c:pt idx="6">
                  <c:v>808879</c:v>
                </c:pt>
                <c:pt idx="7">
                  <c:v>821996</c:v>
                </c:pt>
                <c:pt idx="8">
                  <c:v>808506</c:v>
                </c:pt>
                <c:pt idx="9">
                  <c:v>842479</c:v>
                </c:pt>
                <c:pt idx="10">
                  <c:v>730564</c:v>
                </c:pt>
                <c:pt idx="11">
                  <c:v>621414</c:v>
                </c:pt>
                <c:pt idx="12">
                  <c:v>640717</c:v>
                </c:pt>
                <c:pt idx="13">
                  <c:v>632269</c:v>
                </c:pt>
                <c:pt idx="14">
                  <c:v>546408</c:v>
                </c:pt>
                <c:pt idx="15">
                  <c:v>558157</c:v>
                </c:pt>
                <c:pt idx="16">
                  <c:v>597816</c:v>
                </c:pt>
                <c:pt idx="17">
                  <c:v>637724</c:v>
                </c:pt>
                <c:pt idx="18">
                  <c:v>638878</c:v>
                </c:pt>
                <c:pt idx="19">
                  <c:v>644211</c:v>
                </c:pt>
                <c:pt idx="20">
                  <c:v>603807</c:v>
                </c:pt>
                <c:pt idx="21">
                  <c:v>610876</c:v>
                </c:pt>
                <c:pt idx="22">
                  <c:v>609851</c:v>
                </c:pt>
                <c:pt idx="23">
                  <c:v>570177</c:v>
                </c:pt>
                <c:pt idx="24">
                  <c:v>498466</c:v>
                </c:pt>
                <c:pt idx="25">
                  <c:v>494703</c:v>
                </c:pt>
                <c:pt idx="26">
                  <c:v>460258</c:v>
                </c:pt>
                <c:pt idx="27">
                  <c:v>435532</c:v>
                </c:pt>
                <c:pt idx="28">
                  <c:v>399196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5D-489F-A440-4457C317ED87}"/>
            </c:ext>
          </c:extLst>
        </c:ser>
        <c:ser>
          <c:idx val="7"/>
          <c:order val="3"/>
          <c:tx>
            <c:strRef>
              <c:f>グラフ!$P$85</c:f>
              <c:strCache>
                <c:ptCount val="1"/>
                <c:pt idx="0">
                  <c:v>物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グラフ!$Q$85:$AT$85</c:f>
              <c:numCache>
                <c:formatCode>#,##0,</c:formatCode>
                <c:ptCount val="29"/>
                <c:pt idx="0">
                  <c:v>579082</c:v>
                </c:pt>
                <c:pt idx="1">
                  <c:v>596839</c:v>
                </c:pt>
                <c:pt idx="2">
                  <c:v>704091</c:v>
                </c:pt>
                <c:pt idx="3">
                  <c:v>721499</c:v>
                </c:pt>
                <c:pt idx="4">
                  <c:v>822148</c:v>
                </c:pt>
                <c:pt idx="5">
                  <c:v>940628</c:v>
                </c:pt>
                <c:pt idx="6">
                  <c:v>995619</c:v>
                </c:pt>
                <c:pt idx="7">
                  <c:v>1116547</c:v>
                </c:pt>
                <c:pt idx="8">
                  <c:v>1181683</c:v>
                </c:pt>
                <c:pt idx="9">
                  <c:v>917694</c:v>
                </c:pt>
                <c:pt idx="10">
                  <c:v>958552</c:v>
                </c:pt>
                <c:pt idx="11">
                  <c:v>967720</c:v>
                </c:pt>
                <c:pt idx="12">
                  <c:v>953367</c:v>
                </c:pt>
                <c:pt idx="13">
                  <c:v>888233</c:v>
                </c:pt>
                <c:pt idx="14">
                  <c:v>858983</c:v>
                </c:pt>
                <c:pt idx="15">
                  <c:v>831574</c:v>
                </c:pt>
                <c:pt idx="16">
                  <c:v>913539</c:v>
                </c:pt>
                <c:pt idx="17">
                  <c:v>983738</c:v>
                </c:pt>
                <c:pt idx="18">
                  <c:v>957406</c:v>
                </c:pt>
                <c:pt idx="19">
                  <c:v>1044663</c:v>
                </c:pt>
                <c:pt idx="20">
                  <c:v>1249286</c:v>
                </c:pt>
                <c:pt idx="21">
                  <c:v>1190444</c:v>
                </c:pt>
                <c:pt idx="22">
                  <c:v>1192057</c:v>
                </c:pt>
                <c:pt idx="23">
                  <c:v>1255354</c:v>
                </c:pt>
                <c:pt idx="24">
                  <c:v>1285407</c:v>
                </c:pt>
                <c:pt idx="25">
                  <c:v>1311040</c:v>
                </c:pt>
                <c:pt idx="26">
                  <c:v>1307826</c:v>
                </c:pt>
                <c:pt idx="27">
                  <c:v>1393354</c:v>
                </c:pt>
                <c:pt idx="28">
                  <c:v>1366023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5D-489F-A440-4457C317ED87}"/>
            </c:ext>
          </c:extLst>
        </c:ser>
        <c:ser>
          <c:idx val="2"/>
          <c:order val="4"/>
          <c:tx>
            <c:strRef>
              <c:f>グラフ!$P$86</c:f>
              <c:strCache>
                <c:ptCount val="1"/>
                <c:pt idx="0">
                  <c:v>維 持 補 修 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グラフ!$Q$86:$AT$86</c:f>
              <c:numCache>
                <c:formatCode>#,##0,</c:formatCode>
                <c:ptCount val="29"/>
                <c:pt idx="0">
                  <c:v>23925</c:v>
                </c:pt>
                <c:pt idx="1">
                  <c:v>17436</c:v>
                </c:pt>
                <c:pt idx="2">
                  <c:v>14993</c:v>
                </c:pt>
                <c:pt idx="3">
                  <c:v>16292</c:v>
                </c:pt>
                <c:pt idx="4">
                  <c:v>15881</c:v>
                </c:pt>
                <c:pt idx="5">
                  <c:v>21505</c:v>
                </c:pt>
                <c:pt idx="6">
                  <c:v>26566</c:v>
                </c:pt>
                <c:pt idx="7">
                  <c:v>25376</c:v>
                </c:pt>
                <c:pt idx="8">
                  <c:v>24460</c:v>
                </c:pt>
                <c:pt idx="9">
                  <c:v>10909</c:v>
                </c:pt>
                <c:pt idx="10">
                  <c:v>20629</c:v>
                </c:pt>
                <c:pt idx="11">
                  <c:v>17182</c:v>
                </c:pt>
                <c:pt idx="12">
                  <c:v>14225</c:v>
                </c:pt>
                <c:pt idx="13">
                  <c:v>22015</c:v>
                </c:pt>
                <c:pt idx="14">
                  <c:v>27311</c:v>
                </c:pt>
                <c:pt idx="15">
                  <c:v>26383</c:v>
                </c:pt>
                <c:pt idx="16">
                  <c:v>24620</c:v>
                </c:pt>
                <c:pt idx="17">
                  <c:v>27149</c:v>
                </c:pt>
                <c:pt idx="18">
                  <c:v>61949</c:v>
                </c:pt>
                <c:pt idx="19">
                  <c:v>52119</c:v>
                </c:pt>
                <c:pt idx="20">
                  <c:v>98448</c:v>
                </c:pt>
                <c:pt idx="21">
                  <c:v>28103</c:v>
                </c:pt>
                <c:pt idx="22">
                  <c:v>37342</c:v>
                </c:pt>
                <c:pt idx="23">
                  <c:v>32120</c:v>
                </c:pt>
                <c:pt idx="24">
                  <c:v>32332</c:v>
                </c:pt>
                <c:pt idx="25">
                  <c:v>52310</c:v>
                </c:pt>
                <c:pt idx="26">
                  <c:v>26349</c:v>
                </c:pt>
                <c:pt idx="27">
                  <c:v>20598</c:v>
                </c:pt>
                <c:pt idx="28">
                  <c:v>19152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95D-489F-A440-4457C317ED87}"/>
            </c:ext>
          </c:extLst>
        </c:ser>
        <c:ser>
          <c:idx val="3"/>
          <c:order val="5"/>
          <c:tx>
            <c:strRef>
              <c:f>グラフ!$P$87</c:f>
              <c:strCache>
                <c:ptCount val="1"/>
                <c:pt idx="0">
                  <c:v>投資・出資金・貸出金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グラフ!$Q$87:$AT$87</c:f>
              <c:numCache>
                <c:formatCode>#,##0,</c:formatCode>
                <c:ptCount val="29"/>
                <c:pt idx="0">
                  <c:v>45869</c:v>
                </c:pt>
                <c:pt idx="1">
                  <c:v>55000</c:v>
                </c:pt>
                <c:pt idx="2">
                  <c:v>111800</c:v>
                </c:pt>
                <c:pt idx="3">
                  <c:v>109000</c:v>
                </c:pt>
                <c:pt idx="4">
                  <c:v>111053</c:v>
                </c:pt>
                <c:pt idx="5">
                  <c:v>81000</c:v>
                </c:pt>
                <c:pt idx="6">
                  <c:v>52500</c:v>
                </c:pt>
                <c:pt idx="7">
                  <c:v>50280</c:v>
                </c:pt>
                <c:pt idx="8">
                  <c:v>79080</c:v>
                </c:pt>
                <c:pt idx="9">
                  <c:v>93653</c:v>
                </c:pt>
                <c:pt idx="10">
                  <c:v>134014</c:v>
                </c:pt>
                <c:pt idx="11">
                  <c:v>107690</c:v>
                </c:pt>
                <c:pt idx="12">
                  <c:v>43502</c:v>
                </c:pt>
                <c:pt idx="13">
                  <c:v>99799</c:v>
                </c:pt>
                <c:pt idx="14">
                  <c:v>81078</c:v>
                </c:pt>
                <c:pt idx="15">
                  <c:v>76235</c:v>
                </c:pt>
                <c:pt idx="16">
                  <c:v>68332</c:v>
                </c:pt>
                <c:pt idx="17">
                  <c:v>63098</c:v>
                </c:pt>
                <c:pt idx="18">
                  <c:v>80300</c:v>
                </c:pt>
                <c:pt idx="19">
                  <c:v>80000</c:v>
                </c:pt>
                <c:pt idx="20">
                  <c:v>90000</c:v>
                </c:pt>
                <c:pt idx="21">
                  <c:v>90000</c:v>
                </c:pt>
                <c:pt idx="22">
                  <c:v>88000</c:v>
                </c:pt>
                <c:pt idx="23">
                  <c:v>88000</c:v>
                </c:pt>
                <c:pt idx="24">
                  <c:v>95600</c:v>
                </c:pt>
                <c:pt idx="25">
                  <c:v>80000</c:v>
                </c:pt>
                <c:pt idx="26">
                  <c:v>85000</c:v>
                </c:pt>
                <c:pt idx="27">
                  <c:v>114980</c:v>
                </c:pt>
                <c:pt idx="28">
                  <c:v>80000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95D-489F-A440-4457C317ED87}"/>
            </c:ext>
          </c:extLst>
        </c:ser>
        <c:ser>
          <c:idx val="4"/>
          <c:order val="6"/>
          <c:tx>
            <c:strRef>
              <c:f>グラフ!$P$88</c:f>
              <c:strCache>
                <c:ptCount val="1"/>
                <c:pt idx="0">
                  <c:v>普通建設事業費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グラフ!$Q$88:$AT$88</c:f>
              <c:numCache>
                <c:formatCode>#,##0,</c:formatCode>
                <c:ptCount val="29"/>
                <c:pt idx="0">
                  <c:v>3334251</c:v>
                </c:pt>
                <c:pt idx="1">
                  <c:v>2343748</c:v>
                </c:pt>
                <c:pt idx="2">
                  <c:v>2523164</c:v>
                </c:pt>
                <c:pt idx="3">
                  <c:v>3470612</c:v>
                </c:pt>
                <c:pt idx="4">
                  <c:v>2245380</c:v>
                </c:pt>
                <c:pt idx="5">
                  <c:v>1920316</c:v>
                </c:pt>
                <c:pt idx="6">
                  <c:v>2122923</c:v>
                </c:pt>
                <c:pt idx="7">
                  <c:v>1751959</c:v>
                </c:pt>
                <c:pt idx="8">
                  <c:v>2493794</c:v>
                </c:pt>
                <c:pt idx="9">
                  <c:v>1953940</c:v>
                </c:pt>
                <c:pt idx="10">
                  <c:v>2540465</c:v>
                </c:pt>
                <c:pt idx="11">
                  <c:v>2360489</c:v>
                </c:pt>
                <c:pt idx="12">
                  <c:v>2557926</c:v>
                </c:pt>
                <c:pt idx="13">
                  <c:v>2932294</c:v>
                </c:pt>
                <c:pt idx="14">
                  <c:v>3667749</c:v>
                </c:pt>
                <c:pt idx="15">
                  <c:v>2876234</c:v>
                </c:pt>
                <c:pt idx="16">
                  <c:v>3180893</c:v>
                </c:pt>
                <c:pt idx="17">
                  <c:v>2732429</c:v>
                </c:pt>
                <c:pt idx="18">
                  <c:v>1592578</c:v>
                </c:pt>
                <c:pt idx="19">
                  <c:v>1981130</c:v>
                </c:pt>
                <c:pt idx="20">
                  <c:v>1447022</c:v>
                </c:pt>
                <c:pt idx="21">
                  <c:v>1259688</c:v>
                </c:pt>
                <c:pt idx="22">
                  <c:v>956222</c:v>
                </c:pt>
                <c:pt idx="23">
                  <c:v>1979668</c:v>
                </c:pt>
                <c:pt idx="24">
                  <c:v>1192445</c:v>
                </c:pt>
                <c:pt idx="25">
                  <c:v>1118083</c:v>
                </c:pt>
                <c:pt idx="26">
                  <c:v>674282</c:v>
                </c:pt>
                <c:pt idx="27">
                  <c:v>730659</c:v>
                </c:pt>
                <c:pt idx="28">
                  <c:v>1191389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95D-489F-A440-4457C317E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15744"/>
        <c:axId val="107399808"/>
      </c:lineChart>
      <c:catAx>
        <c:axId val="83349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613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6138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3.1304338910761162E-2"/>
              <c:y val="3.96040358797812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349504"/>
        <c:crosses val="autoZero"/>
        <c:crossBetween val="between"/>
      </c:valAx>
      <c:catAx>
        <c:axId val="87615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7399808"/>
        <c:crosses val="autoZero"/>
        <c:auto val="0"/>
        <c:lblAlgn val="ctr"/>
        <c:lblOffset val="100"/>
        <c:noMultiLvlLbl val="0"/>
      </c:catAx>
      <c:valAx>
        <c:axId val="107399808"/>
        <c:scaling>
          <c:orientation val="minMax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7347679987948268"/>
              <c:y val="3.465348267267535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61574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6521934074220657E-2"/>
          <c:y val="0.88818632030072309"/>
          <c:w val="0.86087175833498242"/>
          <c:h val="8.00314322593977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税の状況</a:t>
            </a:r>
          </a:p>
        </c:rich>
      </c:tx>
      <c:layout>
        <c:manualLayout>
          <c:xMode val="edge"/>
          <c:yMode val="edge"/>
          <c:x val="0.41373356986503168"/>
          <c:y val="8.557450498059943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920607437906309E-2"/>
          <c:y val="7.968246643514687E-2"/>
          <c:w val="0.87974886812311004"/>
          <c:h val="0.74331893691988149"/>
        </c:manualLayout>
      </c:layout>
      <c:barChart>
        <c:barDir val="col"/>
        <c:grouping val="clustered"/>
        <c:varyColors val="0"/>
        <c:ser>
          <c:idx val="4"/>
          <c:order val="3"/>
          <c:tx>
            <c:strRef>
              <c:f>グラフ!$P$45</c:f>
              <c:strCache>
                <c:ptCount val="1"/>
                <c:pt idx="0">
                  <c:v>　  合　　　　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グラフ!$Q$41:$AT$41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グラフ!$Q$45:$AT$45</c:f>
              <c:numCache>
                <c:formatCode>#,##0,</c:formatCode>
                <c:ptCount val="29"/>
                <c:pt idx="0">
                  <c:v>3045877</c:v>
                </c:pt>
                <c:pt idx="1">
                  <c:v>3698861</c:v>
                </c:pt>
                <c:pt idx="2">
                  <c:v>3604912</c:v>
                </c:pt>
                <c:pt idx="3">
                  <c:v>3496665</c:v>
                </c:pt>
                <c:pt idx="4">
                  <c:v>3429470</c:v>
                </c:pt>
                <c:pt idx="5">
                  <c:v>3558241</c:v>
                </c:pt>
                <c:pt idx="6">
                  <c:v>3988356</c:v>
                </c:pt>
                <c:pt idx="7">
                  <c:v>3985396</c:v>
                </c:pt>
                <c:pt idx="8">
                  <c:v>4261060</c:v>
                </c:pt>
                <c:pt idx="9">
                  <c:v>4122161</c:v>
                </c:pt>
                <c:pt idx="10">
                  <c:v>4673151</c:v>
                </c:pt>
                <c:pt idx="11">
                  <c:v>4922525</c:v>
                </c:pt>
                <c:pt idx="12">
                  <c:v>5204940</c:v>
                </c:pt>
                <c:pt idx="13">
                  <c:v>5071286</c:v>
                </c:pt>
                <c:pt idx="14">
                  <c:v>5078482</c:v>
                </c:pt>
                <c:pt idx="15">
                  <c:v>5402687</c:v>
                </c:pt>
                <c:pt idx="16">
                  <c:v>5485682</c:v>
                </c:pt>
                <c:pt idx="17">
                  <c:v>6122460</c:v>
                </c:pt>
                <c:pt idx="18">
                  <c:v>5926411</c:v>
                </c:pt>
                <c:pt idx="19">
                  <c:v>4668334</c:v>
                </c:pt>
                <c:pt idx="20">
                  <c:v>4153245</c:v>
                </c:pt>
                <c:pt idx="21">
                  <c:v>4292821</c:v>
                </c:pt>
                <c:pt idx="22">
                  <c:v>4512477</c:v>
                </c:pt>
                <c:pt idx="23">
                  <c:v>4783207</c:v>
                </c:pt>
                <c:pt idx="24">
                  <c:v>4476401</c:v>
                </c:pt>
                <c:pt idx="25">
                  <c:v>4587735</c:v>
                </c:pt>
                <c:pt idx="26">
                  <c:v>4632228</c:v>
                </c:pt>
                <c:pt idx="27">
                  <c:v>4754071</c:v>
                </c:pt>
                <c:pt idx="28">
                  <c:v>4867317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B4-4208-8C6A-8DBA971B4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50593152"/>
        <c:axId val="52938240"/>
      </c:barChart>
      <c:lineChart>
        <c:grouping val="standard"/>
        <c:varyColors val="0"/>
        <c:ser>
          <c:idx val="1"/>
          <c:order val="0"/>
          <c:tx>
            <c:strRef>
              <c:f>グラフ!$P$42</c:f>
              <c:strCache>
                <c:ptCount val="1"/>
                <c:pt idx="0">
                  <c:v>市町村民税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グラフ!$Q$41:$AT$41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グラフ!$Q$42:$AT$42</c:f>
              <c:numCache>
                <c:formatCode>#,##0,</c:formatCode>
                <c:ptCount val="29"/>
                <c:pt idx="0">
                  <c:v>1077360</c:v>
                </c:pt>
                <c:pt idx="1">
                  <c:v>1232211</c:v>
                </c:pt>
                <c:pt idx="2">
                  <c:v>1035066</c:v>
                </c:pt>
                <c:pt idx="3">
                  <c:v>939972</c:v>
                </c:pt>
                <c:pt idx="4">
                  <c:v>950726</c:v>
                </c:pt>
                <c:pt idx="5">
                  <c:v>1065274</c:v>
                </c:pt>
                <c:pt idx="6">
                  <c:v>1452237</c:v>
                </c:pt>
                <c:pt idx="7">
                  <c:v>1165558</c:v>
                </c:pt>
                <c:pt idx="8">
                  <c:v>1287397</c:v>
                </c:pt>
                <c:pt idx="9">
                  <c:v>1160054</c:v>
                </c:pt>
                <c:pt idx="10">
                  <c:v>1349052</c:v>
                </c:pt>
                <c:pt idx="11">
                  <c:v>1585487</c:v>
                </c:pt>
                <c:pt idx="12">
                  <c:v>1945662</c:v>
                </c:pt>
                <c:pt idx="13">
                  <c:v>1700995</c:v>
                </c:pt>
                <c:pt idx="14">
                  <c:v>1676727</c:v>
                </c:pt>
                <c:pt idx="15">
                  <c:v>2102277</c:v>
                </c:pt>
                <c:pt idx="16">
                  <c:v>2041094</c:v>
                </c:pt>
                <c:pt idx="17">
                  <c:v>2498547</c:v>
                </c:pt>
                <c:pt idx="18">
                  <c:v>2270325</c:v>
                </c:pt>
                <c:pt idx="19">
                  <c:v>1118402</c:v>
                </c:pt>
                <c:pt idx="20">
                  <c:v>1011941</c:v>
                </c:pt>
                <c:pt idx="21">
                  <c:v>1229009</c:v>
                </c:pt>
                <c:pt idx="22">
                  <c:v>1407493</c:v>
                </c:pt>
                <c:pt idx="23">
                  <c:v>1323015</c:v>
                </c:pt>
                <c:pt idx="24">
                  <c:v>1200554</c:v>
                </c:pt>
                <c:pt idx="25">
                  <c:v>1224452</c:v>
                </c:pt>
                <c:pt idx="26">
                  <c:v>1251873</c:v>
                </c:pt>
                <c:pt idx="27">
                  <c:v>1351173</c:v>
                </c:pt>
                <c:pt idx="28">
                  <c:v>1473706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B4-4208-8C6A-8DBA971B4590}"/>
            </c:ext>
          </c:extLst>
        </c:ser>
        <c:ser>
          <c:idx val="0"/>
          <c:order val="1"/>
          <c:tx>
            <c:strRef>
              <c:f>グラフ!$P$43</c:f>
              <c:strCache>
                <c:ptCount val="1"/>
                <c:pt idx="0">
                  <c:v>固定資産税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グラフ!$Q$41:$AT$41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グラフ!$Q$43:$AT$43</c:f>
              <c:numCache>
                <c:formatCode>#,##0,</c:formatCode>
                <c:ptCount val="29"/>
                <c:pt idx="0">
                  <c:v>1822639</c:v>
                </c:pt>
                <c:pt idx="1">
                  <c:v>2320762</c:v>
                </c:pt>
                <c:pt idx="2">
                  <c:v>2422001</c:v>
                </c:pt>
                <c:pt idx="3">
                  <c:v>2410945</c:v>
                </c:pt>
                <c:pt idx="4">
                  <c:v>2337816</c:v>
                </c:pt>
                <c:pt idx="5">
                  <c:v>2362315</c:v>
                </c:pt>
                <c:pt idx="6">
                  <c:v>2392958</c:v>
                </c:pt>
                <c:pt idx="7">
                  <c:v>2671604</c:v>
                </c:pt>
                <c:pt idx="8">
                  <c:v>2813388</c:v>
                </c:pt>
                <c:pt idx="9">
                  <c:v>2808525</c:v>
                </c:pt>
                <c:pt idx="10">
                  <c:v>2961597</c:v>
                </c:pt>
                <c:pt idx="11">
                  <c:v>2965148</c:v>
                </c:pt>
                <c:pt idx="12">
                  <c:v>2889322</c:v>
                </c:pt>
                <c:pt idx="13">
                  <c:v>2985852</c:v>
                </c:pt>
                <c:pt idx="14">
                  <c:v>3003361</c:v>
                </c:pt>
                <c:pt idx="15">
                  <c:v>2933082</c:v>
                </c:pt>
                <c:pt idx="16">
                  <c:v>3071976</c:v>
                </c:pt>
                <c:pt idx="17">
                  <c:v>3258610</c:v>
                </c:pt>
                <c:pt idx="18">
                  <c:v>3297946</c:v>
                </c:pt>
                <c:pt idx="19">
                  <c:v>3191434</c:v>
                </c:pt>
                <c:pt idx="20">
                  <c:v>2812359</c:v>
                </c:pt>
                <c:pt idx="21">
                  <c:v>2724682</c:v>
                </c:pt>
                <c:pt idx="22">
                  <c:v>2743507</c:v>
                </c:pt>
                <c:pt idx="23">
                  <c:v>3101413</c:v>
                </c:pt>
                <c:pt idx="24">
                  <c:v>2913724</c:v>
                </c:pt>
                <c:pt idx="25">
                  <c:v>3001447</c:v>
                </c:pt>
                <c:pt idx="26">
                  <c:v>3017731</c:v>
                </c:pt>
                <c:pt idx="27">
                  <c:v>3039675</c:v>
                </c:pt>
                <c:pt idx="28">
                  <c:v>3024629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B4-4208-8C6A-8DBA971B4590}"/>
            </c:ext>
          </c:extLst>
        </c:ser>
        <c:ser>
          <c:idx val="2"/>
          <c:order val="2"/>
          <c:tx>
            <c:strRef>
              <c:f>グラフ!$P$44</c:f>
              <c:strCache>
                <c:ptCount val="1"/>
                <c:pt idx="0">
                  <c:v>市町村たばこ税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グラフ!$Q$41:$AT$41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グラフ!$Q$44:$AT$44</c:f>
              <c:numCache>
                <c:formatCode>#,##0,</c:formatCode>
                <c:ptCount val="29"/>
                <c:pt idx="0">
                  <c:v>96478</c:v>
                </c:pt>
                <c:pt idx="1">
                  <c:v>98173</c:v>
                </c:pt>
                <c:pt idx="2">
                  <c:v>101284</c:v>
                </c:pt>
                <c:pt idx="3">
                  <c:v>105740</c:v>
                </c:pt>
                <c:pt idx="4">
                  <c:v>107608</c:v>
                </c:pt>
                <c:pt idx="5">
                  <c:v>98030</c:v>
                </c:pt>
                <c:pt idx="6">
                  <c:v>111079</c:v>
                </c:pt>
                <c:pt idx="7">
                  <c:v>117955</c:v>
                </c:pt>
                <c:pt idx="8">
                  <c:v>129559</c:v>
                </c:pt>
                <c:pt idx="9">
                  <c:v>122968</c:v>
                </c:pt>
                <c:pt idx="10">
                  <c:v>122031</c:v>
                </c:pt>
                <c:pt idx="11">
                  <c:v>117304</c:v>
                </c:pt>
                <c:pt idx="12">
                  <c:v>120041</c:v>
                </c:pt>
                <c:pt idx="13">
                  <c:v>125067</c:v>
                </c:pt>
                <c:pt idx="14">
                  <c:v>130725</c:v>
                </c:pt>
                <c:pt idx="15">
                  <c:v>115801</c:v>
                </c:pt>
                <c:pt idx="16">
                  <c:v>114312</c:v>
                </c:pt>
                <c:pt idx="17">
                  <c:v>98998</c:v>
                </c:pt>
                <c:pt idx="18">
                  <c:v>90793</c:v>
                </c:pt>
                <c:pt idx="19">
                  <c:v>89784</c:v>
                </c:pt>
                <c:pt idx="20">
                  <c:v>93758</c:v>
                </c:pt>
                <c:pt idx="21">
                  <c:v>97839</c:v>
                </c:pt>
                <c:pt idx="22">
                  <c:v>119151</c:v>
                </c:pt>
                <c:pt idx="23">
                  <c:v>116467</c:v>
                </c:pt>
                <c:pt idx="24">
                  <c:v>123045</c:v>
                </c:pt>
                <c:pt idx="25">
                  <c:v>114691</c:v>
                </c:pt>
                <c:pt idx="26">
                  <c:v>110975</c:v>
                </c:pt>
                <c:pt idx="27">
                  <c:v>114292</c:v>
                </c:pt>
                <c:pt idx="28">
                  <c:v>117821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B4-4208-8C6A-8DBA971B4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51392"/>
        <c:axId val="53052928"/>
      </c:lineChart>
      <c:catAx>
        <c:axId val="50593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938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2938240"/>
        <c:scaling>
          <c:orientation val="minMax"/>
          <c:max val="65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1.9366096311476632E-2"/>
              <c:y val="4.561473544935640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593152"/>
        <c:crosses val="autoZero"/>
        <c:crossBetween val="between"/>
      </c:valAx>
      <c:catAx>
        <c:axId val="53051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3052928"/>
        <c:crosses val="autoZero"/>
        <c:auto val="0"/>
        <c:lblAlgn val="ctr"/>
        <c:lblOffset val="100"/>
        <c:noMultiLvlLbl val="0"/>
      </c:catAx>
      <c:valAx>
        <c:axId val="53052928"/>
        <c:scaling>
          <c:orientation val="minMax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9799956436599992"/>
              <c:y val="4.107821228774264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05139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5211365981358878E-2"/>
          <c:y val="0.90464588177410343"/>
          <c:w val="0.95070688149668958"/>
          <c:h val="6.42666471672821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163286</xdr:colOff>
      <xdr:row>1</xdr:row>
      <xdr:rowOff>97971</xdr:rowOff>
    </xdr:from>
    <xdr:to>
      <xdr:col>13</xdr:col>
      <xdr:colOff>478972</xdr:colOff>
      <xdr:row>38</xdr:row>
      <xdr:rowOff>68580</xdr:rowOff>
    </xdr:to>
    <xdr:graphicFrame macro="">
      <xdr:nvGraphicFramePr>
        <xdr:cNvPr id="4112" name="Chart 4">
          <a:extLst>
            <a:ext uri="{FF2B5EF4-FFF2-40B4-BE49-F238E27FC236}">
              <a16:creationId xmlns:a16="http://schemas.microsoft.com/office/drawing/2014/main" id="{00000000-0008-0000-0500-000010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141514</xdr:colOff>
      <xdr:row>197</xdr:row>
      <xdr:rowOff>-1</xdr:rowOff>
    </xdr:from>
    <xdr:to>
      <xdr:col>13</xdr:col>
      <xdr:colOff>435428</xdr:colOff>
      <xdr:row>232</xdr:row>
      <xdr:rowOff>130628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3F98DE4F-60E3-4089-9407-6A812638E4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141514</xdr:colOff>
      <xdr:row>158</xdr:row>
      <xdr:rowOff>0</xdr:rowOff>
    </xdr:from>
    <xdr:to>
      <xdr:col>13</xdr:col>
      <xdr:colOff>457200</xdr:colOff>
      <xdr:row>194</xdr:row>
      <xdr:rowOff>10885</xdr:rowOff>
    </xdr:to>
    <xdr:graphicFrame macro="">
      <xdr:nvGraphicFramePr>
        <xdr:cNvPr id="11" name="Chart 9">
          <a:extLst>
            <a:ext uri="{FF2B5EF4-FFF2-40B4-BE49-F238E27FC236}">
              <a16:creationId xmlns:a16="http://schemas.microsoft.com/office/drawing/2014/main" id="{D8D7D7CC-D267-4101-8DC8-8C9C1088F8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141514</xdr:colOff>
      <xdr:row>119</xdr:row>
      <xdr:rowOff>1</xdr:rowOff>
    </xdr:from>
    <xdr:to>
      <xdr:col>13</xdr:col>
      <xdr:colOff>500742</xdr:colOff>
      <xdr:row>155</xdr:row>
      <xdr:rowOff>54429</xdr:rowOff>
    </xdr:to>
    <xdr:graphicFrame macro="">
      <xdr:nvGraphicFramePr>
        <xdr:cNvPr id="12" name="Chart 8">
          <a:extLst>
            <a:ext uri="{FF2B5EF4-FFF2-40B4-BE49-F238E27FC236}">
              <a16:creationId xmlns:a16="http://schemas.microsoft.com/office/drawing/2014/main" id="{892D0A30-675F-4A49-9E34-18F41D7154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195942</xdr:colOff>
      <xdr:row>80</xdr:row>
      <xdr:rowOff>0</xdr:rowOff>
    </xdr:from>
    <xdr:to>
      <xdr:col>13</xdr:col>
      <xdr:colOff>533399</xdr:colOff>
      <xdr:row>116</xdr:row>
      <xdr:rowOff>121919</xdr:rowOff>
    </xdr:to>
    <xdr:graphicFrame macro="">
      <xdr:nvGraphicFramePr>
        <xdr:cNvPr id="14" name="Chart 7">
          <a:extLst>
            <a:ext uri="{FF2B5EF4-FFF2-40B4-BE49-F238E27FC236}">
              <a16:creationId xmlns:a16="http://schemas.microsoft.com/office/drawing/2014/main" id="{FE1851C1-2766-4943-9AC0-247528DFBA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185056</xdr:colOff>
      <xdr:row>41</xdr:row>
      <xdr:rowOff>0</xdr:rowOff>
    </xdr:from>
    <xdr:to>
      <xdr:col>13</xdr:col>
      <xdr:colOff>478971</xdr:colOff>
      <xdr:row>77</xdr:row>
      <xdr:rowOff>97971</xdr:rowOff>
    </xdr:to>
    <xdr:graphicFrame macro="">
      <xdr:nvGraphicFramePr>
        <xdr:cNvPr id="16" name="Chart 5">
          <a:extLst>
            <a:ext uri="{FF2B5EF4-FFF2-40B4-BE49-F238E27FC236}">
              <a16:creationId xmlns:a16="http://schemas.microsoft.com/office/drawing/2014/main" id="{BABED993-948E-42FD-A61C-C751D6D3B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7"/>
  <sheetViews>
    <sheetView tabSelected="1" view="pageBreakPreview" zoomScaleNormal="100" zoomScaleSheetLayoutView="100" workbookViewId="0">
      <pane xSplit="2" ySplit="3" topLeftCell="AA18" activePane="bottomRight" state="frozen"/>
      <selection pane="topRight" activeCell="C1" sqref="C1"/>
      <selection pane="bottomLeft" activeCell="A2" sqref="A2"/>
      <selection pane="bottomRight" activeCell="AI9" sqref="AI9"/>
    </sheetView>
  </sheetViews>
  <sheetFormatPr defaultColWidth="9" defaultRowHeight="12" x14ac:dyDescent="0.2"/>
  <cols>
    <col min="1" max="1" width="3" style="41" customWidth="1"/>
    <col min="2" max="2" width="22.109375" style="41" customWidth="1"/>
    <col min="3" max="3" width="8.6640625" style="43" hidden="1" customWidth="1"/>
    <col min="4" max="4" width="8.6640625" style="41" hidden="1" customWidth="1"/>
    <col min="5" max="8" width="9.77734375" style="41" customWidth="1"/>
    <col min="9" max="9" width="9.77734375" style="43" customWidth="1"/>
    <col min="10" max="25" width="9.77734375" style="41" customWidth="1"/>
    <col min="26" max="33" width="9.77734375" style="76" customWidth="1"/>
    <col min="34" max="16384" width="9" style="41"/>
  </cols>
  <sheetData>
    <row r="1" spans="1:33" ht="14.1" customHeight="1" x14ac:dyDescent="0.2">
      <c r="A1" s="42" t="s">
        <v>137</v>
      </c>
      <c r="L1" s="44" t="s">
        <v>181</v>
      </c>
      <c r="V1" s="44" t="s">
        <v>181</v>
      </c>
      <c r="AF1" s="44" t="s">
        <v>181</v>
      </c>
    </row>
    <row r="2" spans="1:33" ht="14.1" customHeight="1" x14ac:dyDescent="0.15">
      <c r="L2" s="20" t="s">
        <v>170</v>
      </c>
      <c r="V2" s="20" t="s">
        <v>170</v>
      </c>
      <c r="AF2" s="20" t="s">
        <v>170</v>
      </c>
    </row>
    <row r="3" spans="1:33" ht="14.1" customHeight="1" x14ac:dyDescent="0.2">
      <c r="A3" s="46"/>
      <c r="B3" s="46"/>
      <c r="C3" s="46" t="s">
        <v>10</v>
      </c>
      <c r="D3" s="46" t="s">
        <v>9</v>
      </c>
      <c r="E3" s="46" t="s">
        <v>8</v>
      </c>
      <c r="F3" s="46" t="s">
        <v>7</v>
      </c>
      <c r="G3" s="46" t="s">
        <v>6</v>
      </c>
      <c r="H3" s="46" t="s">
        <v>5</v>
      </c>
      <c r="I3" s="47" t="s">
        <v>4</v>
      </c>
      <c r="J3" s="46" t="s">
        <v>3</v>
      </c>
      <c r="K3" s="47" t="s">
        <v>2</v>
      </c>
      <c r="L3" s="47" t="s">
        <v>82</v>
      </c>
      <c r="M3" s="46" t="s">
        <v>83</v>
      </c>
      <c r="N3" s="46" t="s">
        <v>174</v>
      </c>
      <c r="O3" s="46" t="s">
        <v>182</v>
      </c>
      <c r="P3" s="46" t="s">
        <v>185</v>
      </c>
      <c r="Q3" s="46" t="s">
        <v>190</v>
      </c>
      <c r="R3" s="46" t="s">
        <v>191</v>
      </c>
      <c r="S3" s="46" t="s">
        <v>198</v>
      </c>
      <c r="T3" s="46" t="s">
        <v>200</v>
      </c>
      <c r="U3" s="46" t="s">
        <v>208</v>
      </c>
      <c r="V3" s="46" t="s">
        <v>211</v>
      </c>
      <c r="W3" s="46" t="s">
        <v>214</v>
      </c>
      <c r="X3" s="46" t="s">
        <v>216</v>
      </c>
      <c r="Y3" s="46" t="s">
        <v>217</v>
      </c>
      <c r="Z3" s="77" t="s">
        <v>228</v>
      </c>
      <c r="AA3" s="77" t="s">
        <v>225</v>
      </c>
      <c r="AB3" s="77" t="s">
        <v>226</v>
      </c>
      <c r="AC3" s="77" t="s">
        <v>227</v>
      </c>
      <c r="AD3" s="77" t="s">
        <v>229</v>
      </c>
      <c r="AE3" s="77" t="s">
        <v>232</v>
      </c>
      <c r="AF3" s="77" t="s">
        <v>233</v>
      </c>
      <c r="AG3" s="77" t="s">
        <v>234</v>
      </c>
    </row>
    <row r="4" spans="1:33" ht="14.1" customHeight="1" x14ac:dyDescent="0.2">
      <c r="A4" s="121" t="s">
        <v>84</v>
      </c>
      <c r="B4" s="121"/>
      <c r="C4" s="48"/>
      <c r="D4" s="48"/>
      <c r="E4" s="48">
        <v>17946</v>
      </c>
      <c r="F4" s="48">
        <v>17806</v>
      </c>
      <c r="G4" s="48">
        <v>17847</v>
      </c>
      <c r="H4" s="48">
        <v>17808</v>
      </c>
      <c r="I4" s="48">
        <v>17754</v>
      </c>
      <c r="J4" s="48">
        <v>17720</v>
      </c>
      <c r="K4" s="48">
        <v>17679</v>
      </c>
      <c r="L4" s="48">
        <v>17560</v>
      </c>
      <c r="M4" s="48">
        <v>17484</v>
      </c>
      <c r="N4" s="48">
        <v>17358</v>
      </c>
      <c r="O4" s="48">
        <v>17242</v>
      </c>
      <c r="P4" s="48">
        <v>17116</v>
      </c>
      <c r="Q4" s="48">
        <v>17025</v>
      </c>
      <c r="R4" s="48">
        <v>16924</v>
      </c>
      <c r="S4" s="48">
        <v>16910</v>
      </c>
      <c r="T4" s="48">
        <v>16881</v>
      </c>
      <c r="U4" s="48">
        <v>16885</v>
      </c>
      <c r="V4" s="48">
        <v>16825</v>
      </c>
      <c r="W4" s="48">
        <v>16688</v>
      </c>
      <c r="X4" s="48">
        <v>16565</v>
      </c>
      <c r="Y4" s="48">
        <v>16439</v>
      </c>
      <c r="Z4" s="78">
        <v>16367</v>
      </c>
      <c r="AA4" s="78">
        <v>16245</v>
      </c>
      <c r="AB4" s="78">
        <v>16079</v>
      </c>
      <c r="AC4" s="78">
        <v>15955</v>
      </c>
      <c r="AD4" s="110">
        <v>15899</v>
      </c>
      <c r="AE4" s="110">
        <v>15781</v>
      </c>
      <c r="AF4" s="110">
        <v>15735</v>
      </c>
      <c r="AG4" s="110">
        <v>15689</v>
      </c>
    </row>
    <row r="5" spans="1:33" ht="14.1" customHeight="1" x14ac:dyDescent="0.2">
      <c r="A5" s="124" t="s">
        <v>13</v>
      </c>
      <c r="B5" s="50" t="s">
        <v>21</v>
      </c>
      <c r="C5" s="51"/>
      <c r="D5" s="51"/>
      <c r="E5" s="51">
        <v>7408079</v>
      </c>
      <c r="F5" s="51">
        <v>6860403</v>
      </c>
      <c r="G5" s="51">
        <v>7267536</v>
      </c>
      <c r="H5" s="51">
        <v>8068170</v>
      </c>
      <c r="I5" s="52">
        <v>7244647</v>
      </c>
      <c r="J5" s="51">
        <v>7292205</v>
      </c>
      <c r="K5" s="51">
        <v>7792188</v>
      </c>
      <c r="L5" s="51">
        <v>7421873</v>
      </c>
      <c r="M5" s="53">
        <v>8535520</v>
      </c>
      <c r="N5" s="53">
        <v>7738484</v>
      </c>
      <c r="O5" s="53">
        <v>8688338</v>
      </c>
      <c r="P5" s="53">
        <v>8114724</v>
      </c>
      <c r="Q5" s="53">
        <v>8880390</v>
      </c>
      <c r="R5" s="53">
        <v>9282396</v>
      </c>
      <c r="S5" s="53">
        <v>9664243</v>
      </c>
      <c r="T5" s="53">
        <v>9260103</v>
      </c>
      <c r="U5" s="53">
        <v>9252875</v>
      </c>
      <c r="V5" s="53">
        <v>9605964</v>
      </c>
      <c r="W5" s="53">
        <v>8879860</v>
      </c>
      <c r="X5" s="53">
        <v>8869400</v>
      </c>
      <c r="Y5" s="53">
        <v>9302453</v>
      </c>
      <c r="Z5" s="79">
        <v>8560487</v>
      </c>
      <c r="AA5" s="79">
        <v>8162882</v>
      </c>
      <c r="AB5" s="79">
        <v>8993942</v>
      </c>
      <c r="AC5" s="79">
        <v>8607172</v>
      </c>
      <c r="AD5" s="111">
        <v>8389370</v>
      </c>
      <c r="AE5" s="111">
        <v>7725016</v>
      </c>
      <c r="AF5" s="111">
        <v>7998630</v>
      </c>
      <c r="AG5" s="111">
        <v>8656496</v>
      </c>
    </row>
    <row r="6" spans="1:33" ht="14.1" customHeight="1" x14ac:dyDescent="0.2">
      <c r="A6" s="124"/>
      <c r="B6" s="50" t="s">
        <v>22</v>
      </c>
      <c r="C6" s="51"/>
      <c r="D6" s="51"/>
      <c r="E6" s="51">
        <v>7273376</v>
      </c>
      <c r="F6" s="51">
        <v>6678449</v>
      </c>
      <c r="G6" s="51">
        <v>7141705</v>
      </c>
      <c r="H6" s="51">
        <v>7945827</v>
      </c>
      <c r="I6" s="52">
        <v>7062318</v>
      </c>
      <c r="J6" s="51">
        <v>7095808</v>
      </c>
      <c r="K6" s="51">
        <v>7586342</v>
      </c>
      <c r="L6" s="51">
        <v>7199474</v>
      </c>
      <c r="M6" s="53">
        <v>8238672</v>
      </c>
      <c r="N6" s="53">
        <v>7287355</v>
      </c>
      <c r="O6" s="53">
        <v>8374010</v>
      </c>
      <c r="P6" s="53">
        <v>7693416</v>
      </c>
      <c r="Q6" s="53">
        <v>8397248</v>
      </c>
      <c r="R6" s="53">
        <v>8609097</v>
      </c>
      <c r="S6" s="53">
        <v>9358483</v>
      </c>
      <c r="T6" s="53">
        <v>8737934</v>
      </c>
      <c r="U6" s="53">
        <v>8593551</v>
      </c>
      <c r="V6" s="53">
        <v>8932258</v>
      </c>
      <c r="W6" s="53">
        <v>7795001</v>
      </c>
      <c r="X6" s="53">
        <v>7933492</v>
      </c>
      <c r="Y6" s="53">
        <v>8403965</v>
      </c>
      <c r="Z6" s="79">
        <v>7859534</v>
      </c>
      <c r="AA6" s="79">
        <v>7390227</v>
      </c>
      <c r="AB6" s="79">
        <v>8370793</v>
      </c>
      <c r="AC6" s="79">
        <v>7979481</v>
      </c>
      <c r="AD6" s="111">
        <v>7906023</v>
      </c>
      <c r="AE6" s="111">
        <v>7233623</v>
      </c>
      <c r="AF6" s="111">
        <v>7532049</v>
      </c>
      <c r="AG6" s="111">
        <v>7797355</v>
      </c>
    </row>
    <row r="7" spans="1:33" ht="14.1" customHeight="1" x14ac:dyDescent="0.2">
      <c r="A7" s="124"/>
      <c r="B7" s="50" t="s">
        <v>23</v>
      </c>
      <c r="C7" s="52">
        <f>+C5-C6</f>
        <v>0</v>
      </c>
      <c r="D7" s="52">
        <f>+D5-D6</f>
        <v>0</v>
      </c>
      <c r="E7" s="52">
        <f t="shared" ref="E7:K7" si="0">+E5-E6</f>
        <v>134703</v>
      </c>
      <c r="F7" s="52">
        <f t="shared" si="0"/>
        <v>181954</v>
      </c>
      <c r="G7" s="52">
        <f t="shared" si="0"/>
        <v>125831</v>
      </c>
      <c r="H7" s="52">
        <f t="shared" si="0"/>
        <v>122343</v>
      </c>
      <c r="I7" s="52">
        <f t="shared" si="0"/>
        <v>182329</v>
      </c>
      <c r="J7" s="52">
        <f t="shared" si="0"/>
        <v>196397</v>
      </c>
      <c r="K7" s="52">
        <f t="shared" si="0"/>
        <v>205846</v>
      </c>
      <c r="L7" s="52">
        <f>+L5-L6</f>
        <v>222399</v>
      </c>
      <c r="M7" s="52">
        <f>+M5-M6</f>
        <v>296848</v>
      </c>
      <c r="N7" s="52">
        <f>+N5-N6</f>
        <v>451129</v>
      </c>
      <c r="O7" s="52">
        <f>+O5-O6</f>
        <v>314328</v>
      </c>
      <c r="P7" s="52">
        <v>421308</v>
      </c>
      <c r="Q7" s="52">
        <v>483142</v>
      </c>
      <c r="R7" s="52">
        <v>673299</v>
      </c>
      <c r="S7" s="52">
        <v>305760</v>
      </c>
      <c r="T7" s="52">
        <v>522169</v>
      </c>
      <c r="U7" s="52">
        <v>659324</v>
      </c>
      <c r="V7" s="52">
        <v>673706</v>
      </c>
      <c r="W7" s="52">
        <v>1084859</v>
      </c>
      <c r="X7" s="52">
        <v>935908</v>
      </c>
      <c r="Y7" s="52">
        <v>898488</v>
      </c>
      <c r="Z7" s="80">
        <v>700953</v>
      </c>
      <c r="AA7" s="80">
        <v>772655</v>
      </c>
      <c r="AB7" s="80">
        <v>623149</v>
      </c>
      <c r="AC7" s="80">
        <v>627691</v>
      </c>
      <c r="AD7" s="112">
        <v>483347</v>
      </c>
      <c r="AE7" s="112">
        <v>491393</v>
      </c>
      <c r="AF7" s="112">
        <v>466581</v>
      </c>
      <c r="AG7" s="112">
        <v>859141</v>
      </c>
    </row>
    <row r="8" spans="1:33" ht="14.1" customHeight="1" x14ac:dyDescent="0.2">
      <c r="A8" s="124"/>
      <c r="B8" s="50" t="s">
        <v>24</v>
      </c>
      <c r="C8" s="51"/>
      <c r="D8" s="51"/>
      <c r="E8" s="51">
        <v>5000</v>
      </c>
      <c r="F8" s="51">
        <v>34589</v>
      </c>
      <c r="G8" s="51">
        <v>1637</v>
      </c>
      <c r="H8" s="51">
        <v>4176</v>
      </c>
      <c r="I8" s="52">
        <v>20167</v>
      </c>
      <c r="J8" s="51">
        <v>9419</v>
      </c>
      <c r="K8" s="51">
        <v>8806</v>
      </c>
      <c r="L8" s="52">
        <v>70870</v>
      </c>
      <c r="M8" s="53">
        <v>54617</v>
      </c>
      <c r="N8" s="53">
        <v>79112</v>
      </c>
      <c r="O8" s="53">
        <v>44762</v>
      </c>
      <c r="P8" s="53">
        <v>4021</v>
      </c>
      <c r="Q8" s="53">
        <v>51616</v>
      </c>
      <c r="R8" s="53">
        <v>16610</v>
      </c>
      <c r="S8" s="53">
        <v>25847</v>
      </c>
      <c r="T8" s="53">
        <v>10398</v>
      </c>
      <c r="U8" s="53">
        <v>38773</v>
      </c>
      <c r="V8" s="53">
        <v>82934</v>
      </c>
      <c r="W8" s="53">
        <v>420772</v>
      </c>
      <c r="X8" s="53">
        <v>286449</v>
      </c>
      <c r="Y8" s="53">
        <v>386351</v>
      </c>
      <c r="Z8" s="79">
        <v>95119</v>
      </c>
      <c r="AA8" s="79">
        <v>316504</v>
      </c>
      <c r="AB8" s="79">
        <v>150683</v>
      </c>
      <c r="AC8" s="79">
        <v>195081</v>
      </c>
      <c r="AD8" s="111">
        <v>55210</v>
      </c>
      <c r="AE8" s="111">
        <v>115055</v>
      </c>
      <c r="AF8" s="111">
        <v>97517</v>
      </c>
      <c r="AG8" s="111">
        <v>382172</v>
      </c>
    </row>
    <row r="9" spans="1:33" ht="14.1" customHeight="1" x14ac:dyDescent="0.2">
      <c r="A9" s="124"/>
      <c r="B9" s="50" t="s">
        <v>25</v>
      </c>
      <c r="C9" s="52">
        <f>+C7-C8</f>
        <v>0</v>
      </c>
      <c r="D9" s="52">
        <f>+D7-D8</f>
        <v>0</v>
      </c>
      <c r="E9" s="52">
        <f t="shared" ref="E9:K9" si="1">+E7-E8</f>
        <v>129703</v>
      </c>
      <c r="F9" s="52">
        <f t="shared" si="1"/>
        <v>147365</v>
      </c>
      <c r="G9" s="52">
        <f t="shared" si="1"/>
        <v>124194</v>
      </c>
      <c r="H9" s="52">
        <f t="shared" si="1"/>
        <v>118167</v>
      </c>
      <c r="I9" s="52">
        <f t="shared" si="1"/>
        <v>162162</v>
      </c>
      <c r="J9" s="52">
        <f t="shared" si="1"/>
        <v>186978</v>
      </c>
      <c r="K9" s="52">
        <f t="shared" si="1"/>
        <v>197040</v>
      </c>
      <c r="L9" s="52">
        <f>+L7-L8</f>
        <v>151529</v>
      </c>
      <c r="M9" s="52">
        <f>+M7-M8</f>
        <v>242231</v>
      </c>
      <c r="N9" s="52">
        <f>+N7-N8</f>
        <v>372017</v>
      </c>
      <c r="O9" s="52">
        <f>+O7-O8</f>
        <v>269566</v>
      </c>
      <c r="P9" s="52">
        <v>417287</v>
      </c>
      <c r="Q9" s="52">
        <v>431526</v>
      </c>
      <c r="R9" s="52">
        <v>656689</v>
      </c>
      <c r="S9" s="52">
        <v>279913</v>
      </c>
      <c r="T9" s="52">
        <v>511771</v>
      </c>
      <c r="U9" s="52">
        <v>620551</v>
      </c>
      <c r="V9" s="52">
        <v>590772</v>
      </c>
      <c r="W9" s="52">
        <v>664087</v>
      </c>
      <c r="X9" s="52">
        <v>649459</v>
      </c>
      <c r="Y9" s="52">
        <v>512137</v>
      </c>
      <c r="Z9" s="80">
        <v>605834</v>
      </c>
      <c r="AA9" s="80">
        <v>456151</v>
      </c>
      <c r="AB9" s="80">
        <v>472466</v>
      </c>
      <c r="AC9" s="80">
        <v>432610</v>
      </c>
      <c r="AD9" s="112">
        <v>428137</v>
      </c>
      <c r="AE9" s="112">
        <v>376338</v>
      </c>
      <c r="AF9" s="112">
        <v>369064</v>
      </c>
      <c r="AG9" s="112">
        <v>476969</v>
      </c>
    </row>
    <row r="10" spans="1:33" ht="14.1" customHeight="1" x14ac:dyDescent="0.2">
      <c r="A10" s="124"/>
      <c r="B10" s="50" t="s">
        <v>26</v>
      </c>
      <c r="C10" s="53"/>
      <c r="D10" s="53"/>
      <c r="E10" s="53">
        <v>25518</v>
      </c>
      <c r="F10" s="53">
        <v>17662</v>
      </c>
      <c r="G10" s="53">
        <v>-23171</v>
      </c>
      <c r="H10" s="53">
        <v>-6027</v>
      </c>
      <c r="I10" s="53">
        <v>43995</v>
      </c>
      <c r="J10" s="53">
        <v>24816</v>
      </c>
      <c r="K10" s="53">
        <v>10062</v>
      </c>
      <c r="L10" s="53">
        <v>-45511</v>
      </c>
      <c r="M10" s="53">
        <v>90702</v>
      </c>
      <c r="N10" s="53">
        <v>129786</v>
      </c>
      <c r="O10" s="53">
        <v>-102427</v>
      </c>
      <c r="P10" s="53">
        <v>147721</v>
      </c>
      <c r="Q10" s="53">
        <v>14239</v>
      </c>
      <c r="R10" s="53">
        <v>225163</v>
      </c>
      <c r="S10" s="53">
        <v>-376776</v>
      </c>
      <c r="T10" s="53">
        <v>231858</v>
      </c>
      <c r="U10" s="53">
        <v>108780</v>
      </c>
      <c r="V10" s="53">
        <v>-29779</v>
      </c>
      <c r="W10" s="53">
        <v>73315</v>
      </c>
      <c r="X10" s="53">
        <v>-14628</v>
      </c>
      <c r="Y10" s="53">
        <v>-137322</v>
      </c>
      <c r="Z10" s="79">
        <v>93697</v>
      </c>
      <c r="AA10" s="79">
        <v>-149683</v>
      </c>
      <c r="AB10" s="79">
        <v>16315</v>
      </c>
      <c r="AC10" s="79">
        <v>-42056</v>
      </c>
      <c r="AD10" s="111">
        <v>-4473</v>
      </c>
      <c r="AE10" s="111">
        <v>-51799</v>
      </c>
      <c r="AF10" s="111">
        <v>-7274</v>
      </c>
      <c r="AG10" s="111">
        <v>107905</v>
      </c>
    </row>
    <row r="11" spans="1:33" ht="14.1" customHeight="1" x14ac:dyDescent="0.2">
      <c r="A11" s="124"/>
      <c r="B11" s="50" t="s">
        <v>27</v>
      </c>
      <c r="C11" s="51"/>
      <c r="D11" s="51"/>
      <c r="E11" s="51">
        <v>219062</v>
      </c>
      <c r="F11" s="51">
        <v>283310</v>
      </c>
      <c r="G11" s="51">
        <v>104749</v>
      </c>
      <c r="H11" s="51">
        <v>163359</v>
      </c>
      <c r="I11" s="52">
        <v>254378</v>
      </c>
      <c r="J11" s="51">
        <v>164107</v>
      </c>
      <c r="K11" s="51">
        <v>94922</v>
      </c>
      <c r="L11" s="52">
        <v>194575</v>
      </c>
      <c r="M11" s="53">
        <v>201668</v>
      </c>
      <c r="N11" s="53">
        <v>287516</v>
      </c>
      <c r="O11" s="53">
        <v>426782</v>
      </c>
      <c r="P11" s="53">
        <v>261471</v>
      </c>
      <c r="Q11" s="53">
        <v>521607</v>
      </c>
      <c r="R11" s="53">
        <v>524311</v>
      </c>
      <c r="S11" s="53">
        <v>378190</v>
      </c>
      <c r="T11" s="53">
        <v>546843</v>
      </c>
      <c r="U11" s="53">
        <v>83653</v>
      </c>
      <c r="V11" s="53">
        <v>784608</v>
      </c>
      <c r="W11" s="53">
        <v>413032</v>
      </c>
      <c r="X11" s="53">
        <v>3968</v>
      </c>
      <c r="Y11" s="53">
        <v>489702</v>
      </c>
      <c r="Z11" s="79">
        <v>516188</v>
      </c>
      <c r="AA11" s="79">
        <v>314487</v>
      </c>
      <c r="AB11" s="79">
        <v>231598</v>
      </c>
      <c r="AC11" s="79">
        <v>215297</v>
      </c>
      <c r="AD11" s="111">
        <v>250598</v>
      </c>
      <c r="AE11" s="111">
        <v>286855</v>
      </c>
      <c r="AF11" s="111">
        <v>445459</v>
      </c>
      <c r="AG11" s="111">
        <v>296002</v>
      </c>
    </row>
    <row r="12" spans="1:33" ht="14.1" customHeight="1" x14ac:dyDescent="0.2">
      <c r="A12" s="124"/>
      <c r="B12" s="50" t="s">
        <v>28</v>
      </c>
      <c r="C12" s="51"/>
      <c r="D12" s="51"/>
      <c r="E12" s="51">
        <v>0</v>
      </c>
      <c r="F12" s="51">
        <v>0</v>
      </c>
      <c r="G12" s="51">
        <v>0</v>
      </c>
      <c r="H12" s="51">
        <v>0</v>
      </c>
      <c r="I12" s="52">
        <v>0</v>
      </c>
      <c r="J12" s="51">
        <v>0</v>
      </c>
      <c r="K12" s="51">
        <v>0</v>
      </c>
      <c r="L12" s="52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3810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79">
        <v>0</v>
      </c>
      <c r="AA12" s="79">
        <v>6534</v>
      </c>
      <c r="AB12" s="79">
        <v>0</v>
      </c>
      <c r="AC12" s="79">
        <v>0</v>
      </c>
      <c r="AD12" s="111">
        <v>0</v>
      </c>
      <c r="AE12" s="111">
        <v>0</v>
      </c>
      <c r="AF12" s="111">
        <v>0</v>
      </c>
      <c r="AG12" s="111">
        <v>0</v>
      </c>
    </row>
    <row r="13" spans="1:33" ht="14.1" customHeight="1" x14ac:dyDescent="0.2">
      <c r="A13" s="124"/>
      <c r="B13" s="50" t="s">
        <v>29</v>
      </c>
      <c r="C13" s="51"/>
      <c r="D13" s="51"/>
      <c r="E13" s="51">
        <v>130000</v>
      </c>
      <c r="F13" s="51">
        <v>352000</v>
      </c>
      <c r="G13" s="51">
        <v>104649</v>
      </c>
      <c r="H13" s="51">
        <v>100000</v>
      </c>
      <c r="I13" s="52">
        <v>173000</v>
      </c>
      <c r="J13" s="51">
        <v>200000</v>
      </c>
      <c r="K13" s="51">
        <v>200000</v>
      </c>
      <c r="L13" s="52">
        <v>200000</v>
      </c>
      <c r="M13" s="53">
        <v>200000</v>
      </c>
      <c r="N13" s="53">
        <v>100000</v>
      </c>
      <c r="O13" s="53">
        <v>150000</v>
      </c>
      <c r="P13" s="53">
        <v>250000</v>
      </c>
      <c r="Q13" s="53">
        <v>250000</v>
      </c>
      <c r="R13" s="53">
        <v>330000</v>
      </c>
      <c r="S13" s="53">
        <v>400000</v>
      </c>
      <c r="T13" s="53">
        <v>550000</v>
      </c>
      <c r="U13" s="53">
        <v>275000</v>
      </c>
      <c r="V13" s="53">
        <v>500000</v>
      </c>
      <c r="W13" s="53">
        <v>0</v>
      </c>
      <c r="X13" s="53">
        <v>443737</v>
      </c>
      <c r="Y13" s="53">
        <v>513654</v>
      </c>
      <c r="Z13" s="79">
        <v>200000</v>
      </c>
      <c r="AA13" s="79">
        <v>280000</v>
      </c>
      <c r="AB13" s="79">
        <v>115908</v>
      </c>
      <c r="AC13" s="79">
        <v>649736</v>
      </c>
      <c r="AD13" s="111">
        <v>200000</v>
      </c>
      <c r="AE13" s="111">
        <v>241147</v>
      </c>
      <c r="AF13" s="111">
        <v>180000</v>
      </c>
      <c r="AG13" s="111">
        <v>400000</v>
      </c>
    </row>
    <row r="14" spans="1:33" ht="14.1" customHeight="1" x14ac:dyDescent="0.2">
      <c r="A14" s="124"/>
      <c r="B14" s="50" t="s">
        <v>30</v>
      </c>
      <c r="C14" s="52">
        <f>+C10+C11+C12-C13</f>
        <v>0</v>
      </c>
      <c r="D14" s="52">
        <f>+D10+D11+D12-D13</f>
        <v>0</v>
      </c>
      <c r="E14" s="52">
        <f t="shared" ref="E14:K14" si="2">+E10+E11+E12-E13</f>
        <v>114580</v>
      </c>
      <c r="F14" s="52">
        <f t="shared" si="2"/>
        <v>-51028</v>
      </c>
      <c r="G14" s="52">
        <f t="shared" si="2"/>
        <v>-23071</v>
      </c>
      <c r="H14" s="52">
        <f t="shared" si="2"/>
        <v>57332</v>
      </c>
      <c r="I14" s="52">
        <f t="shared" si="2"/>
        <v>125373</v>
      </c>
      <c r="J14" s="52">
        <f t="shared" si="2"/>
        <v>-11077</v>
      </c>
      <c r="K14" s="52">
        <f t="shared" si="2"/>
        <v>-95016</v>
      </c>
      <c r="L14" s="52">
        <f t="shared" ref="L14:S14" si="3">+L10+L11+L12-L13</f>
        <v>-50936</v>
      </c>
      <c r="M14" s="52">
        <f t="shared" si="3"/>
        <v>92370</v>
      </c>
      <c r="N14" s="52">
        <f t="shared" si="3"/>
        <v>317302</v>
      </c>
      <c r="O14" s="52">
        <f t="shared" si="3"/>
        <v>174355</v>
      </c>
      <c r="P14" s="52">
        <f t="shared" si="3"/>
        <v>159192</v>
      </c>
      <c r="Q14" s="52">
        <f t="shared" si="3"/>
        <v>285846</v>
      </c>
      <c r="R14" s="52">
        <f t="shared" si="3"/>
        <v>419474</v>
      </c>
      <c r="S14" s="52">
        <f t="shared" si="3"/>
        <v>-394776</v>
      </c>
      <c r="T14" s="52">
        <v>228701</v>
      </c>
      <c r="U14" s="52">
        <v>-82567</v>
      </c>
      <c r="V14" s="52">
        <v>254829</v>
      </c>
      <c r="W14" s="52">
        <v>486347</v>
      </c>
      <c r="X14" s="52">
        <v>-454397</v>
      </c>
      <c r="Y14" s="52">
        <v>-161274</v>
      </c>
      <c r="Z14" s="80">
        <v>409885</v>
      </c>
      <c r="AA14" s="80">
        <v>-108662</v>
      </c>
      <c r="AB14" s="80">
        <v>132005</v>
      </c>
      <c r="AC14" s="80">
        <v>-476495</v>
      </c>
      <c r="AD14" s="112">
        <v>46125</v>
      </c>
      <c r="AE14" s="112">
        <v>-6091</v>
      </c>
      <c r="AF14" s="112">
        <v>258185</v>
      </c>
      <c r="AG14" s="112">
        <v>3907</v>
      </c>
    </row>
    <row r="15" spans="1:33" ht="14.1" customHeight="1" x14ac:dyDescent="0.2">
      <c r="A15" s="124"/>
      <c r="B15" s="3" t="s">
        <v>31</v>
      </c>
      <c r="C15" s="54" t="e">
        <f t="shared" ref="C15:H15" si="4">+C9/C19*100</f>
        <v>#DIV/0!</v>
      </c>
      <c r="D15" s="54" t="e">
        <f t="shared" si="4"/>
        <v>#DIV/0!</v>
      </c>
      <c r="E15" s="54">
        <f t="shared" si="4"/>
        <v>3.3379700104357402</v>
      </c>
      <c r="F15" s="54">
        <f t="shared" si="4"/>
        <v>3.3792886627748993</v>
      </c>
      <c r="G15" s="54">
        <f t="shared" si="4"/>
        <v>2.6919610518143005</v>
      </c>
      <c r="H15" s="54">
        <f t="shared" si="4"/>
        <v>2.6034964013465287</v>
      </c>
      <c r="I15" s="54">
        <f t="shared" ref="I15:N15" si="5">+I9/I19*100</f>
        <v>3.3598405794368937</v>
      </c>
      <c r="J15" s="54">
        <f t="shared" si="5"/>
        <v>3.7820697070937928</v>
      </c>
      <c r="K15" s="54">
        <f t="shared" si="5"/>
        <v>3.9357653689400522</v>
      </c>
      <c r="L15" s="54">
        <f t="shared" si="5"/>
        <v>2.9164033905409981</v>
      </c>
      <c r="M15" s="54">
        <f t="shared" si="5"/>
        <v>4.6184868745558711</v>
      </c>
      <c r="N15" s="54">
        <f t="shared" si="5"/>
        <v>7.2020751870034037</v>
      </c>
      <c r="O15" s="54">
        <f t="shared" ref="O15:T15" si="6">+O9/O19*100</f>
        <v>5.3953395279483214</v>
      </c>
      <c r="P15" s="54">
        <f t="shared" si="6"/>
        <v>8.129880296300799</v>
      </c>
      <c r="Q15" s="54">
        <f t="shared" si="6"/>
        <v>8.1025162852642421</v>
      </c>
      <c r="R15" s="54">
        <f t="shared" si="6"/>
        <v>10.878697754829107</v>
      </c>
      <c r="S15" s="54">
        <f t="shared" si="6"/>
        <v>4.9281724495031032</v>
      </c>
      <c r="T15" s="54">
        <f t="shared" si="6"/>
        <v>9.3292715828649584</v>
      </c>
      <c r="U15" s="54">
        <f>+U9/U19*100</f>
        <v>10.621155603144768</v>
      </c>
      <c r="V15" s="54">
        <f>+V9/V19*100</f>
        <v>10.052434061806343</v>
      </c>
      <c r="W15" s="54">
        <f>+W9/W19*100</f>
        <v>10.691587466979559</v>
      </c>
      <c r="X15" s="54">
        <f>+X9/X19*100</f>
        <v>11.042653859213344</v>
      </c>
      <c r="Y15" s="54">
        <f>+Y9/Y19*100</f>
        <v>10.702285434261766</v>
      </c>
      <c r="Z15" s="81">
        <f t="shared" ref="Z15:AC15" si="7">+Z9/Z19*100</f>
        <v>13.098303542743087</v>
      </c>
      <c r="AA15" s="81">
        <f t="shared" si="7"/>
        <v>9.7600632311205295</v>
      </c>
      <c r="AB15" s="81">
        <f t="shared" si="7"/>
        <v>9.4200988533568868</v>
      </c>
      <c r="AC15" s="81">
        <f t="shared" si="7"/>
        <v>8.299126923636944</v>
      </c>
      <c r="AD15" s="81">
        <f t="shared" ref="AD15" si="8">+AD9/AD19*100</f>
        <v>8.7350546765942401</v>
      </c>
      <c r="AE15" s="81">
        <f>+AE9/AE19*100</f>
        <v>7.6179915431221215</v>
      </c>
      <c r="AF15" s="81">
        <f>+AF9/AF19*100</f>
        <v>7.3282513078858758</v>
      </c>
      <c r="AG15" s="81">
        <f>+AG9/AG19*100</f>
        <v>9.339229113032772</v>
      </c>
    </row>
    <row r="16" spans="1:33" ht="14.1" customHeight="1" x14ac:dyDescent="0.2">
      <c r="A16" s="122" t="s">
        <v>32</v>
      </c>
      <c r="B16" s="122"/>
      <c r="C16" s="55"/>
      <c r="D16" s="56"/>
      <c r="E16" s="56">
        <v>2262954</v>
      </c>
      <c r="F16" s="56">
        <v>2988337</v>
      </c>
      <c r="G16" s="56">
        <v>3023938</v>
      </c>
      <c r="H16" s="56">
        <v>2948259</v>
      </c>
      <c r="I16" s="55">
        <v>3052579</v>
      </c>
      <c r="J16" s="56">
        <v>3042699</v>
      </c>
      <c r="K16" s="56">
        <v>3224220</v>
      </c>
      <c r="L16" s="55">
        <v>3605970</v>
      </c>
      <c r="M16" s="56">
        <v>3525237</v>
      </c>
      <c r="N16" s="56">
        <v>3655936</v>
      </c>
      <c r="O16" s="56">
        <v>3656627</v>
      </c>
      <c r="P16" s="56">
        <v>3890314</v>
      </c>
      <c r="Q16" s="56">
        <v>4036909</v>
      </c>
      <c r="R16" s="56">
        <v>4572301</v>
      </c>
      <c r="S16" s="56">
        <v>4320001</v>
      </c>
      <c r="T16" s="56">
        <v>4193069</v>
      </c>
      <c r="U16" s="56">
        <v>4465156</v>
      </c>
      <c r="V16" s="56">
        <v>4355578</v>
      </c>
      <c r="W16" s="56">
        <v>4530169</v>
      </c>
      <c r="X16" s="56">
        <v>4284553</v>
      </c>
      <c r="Y16" s="56">
        <v>3412342</v>
      </c>
      <c r="Z16" s="82">
        <v>3093445</v>
      </c>
      <c r="AA16" s="82">
        <v>3209939</v>
      </c>
      <c r="AB16" s="82">
        <v>3844580</v>
      </c>
      <c r="AC16" s="82">
        <v>4017601</v>
      </c>
      <c r="AD16" s="113">
        <v>3782323</v>
      </c>
      <c r="AE16" s="113">
        <v>3803284</v>
      </c>
      <c r="AF16" s="113">
        <v>3878963</v>
      </c>
      <c r="AG16" s="113">
        <v>3934973</v>
      </c>
    </row>
    <row r="17" spans="1:33" ht="14.1" customHeight="1" x14ac:dyDescent="0.2">
      <c r="A17" s="122" t="s">
        <v>33</v>
      </c>
      <c r="B17" s="122"/>
      <c r="C17" s="55"/>
      <c r="D17" s="56"/>
      <c r="E17" s="56">
        <v>3175635</v>
      </c>
      <c r="F17" s="56">
        <v>3413206</v>
      </c>
      <c r="G17" s="56">
        <v>3657289</v>
      </c>
      <c r="H17" s="56">
        <v>3609466</v>
      </c>
      <c r="I17" s="55">
        <v>3860120</v>
      </c>
      <c r="J17" s="56">
        <v>4003297</v>
      </c>
      <c r="K17" s="56">
        <v>3985857</v>
      </c>
      <c r="L17" s="55">
        <v>4047235</v>
      </c>
      <c r="M17" s="56">
        <v>4074798</v>
      </c>
      <c r="N17" s="56">
        <v>3998055</v>
      </c>
      <c r="O17" s="56">
        <v>3834161</v>
      </c>
      <c r="P17" s="56">
        <v>3493354</v>
      </c>
      <c r="Q17" s="56">
        <v>3193190</v>
      </c>
      <c r="R17" s="56">
        <v>3157819</v>
      </c>
      <c r="S17" s="56">
        <v>3208697</v>
      </c>
      <c r="T17" s="56">
        <v>3208297</v>
      </c>
      <c r="U17" s="56">
        <v>3265836</v>
      </c>
      <c r="V17" s="56">
        <v>3352814</v>
      </c>
      <c r="W17" s="56">
        <v>3367581</v>
      </c>
      <c r="X17" s="56">
        <v>3605404</v>
      </c>
      <c r="Y17" s="56">
        <v>3483676</v>
      </c>
      <c r="Z17" s="82">
        <v>3193331</v>
      </c>
      <c r="AA17" s="82">
        <v>3287507</v>
      </c>
      <c r="AB17" s="82">
        <v>3660071</v>
      </c>
      <c r="AC17" s="82">
        <v>3747641</v>
      </c>
      <c r="AD17" s="113">
        <v>3692613</v>
      </c>
      <c r="AE17" s="113">
        <v>3706722</v>
      </c>
      <c r="AF17" s="113">
        <v>3689355</v>
      </c>
      <c r="AG17" s="113">
        <v>3735810</v>
      </c>
    </row>
    <row r="18" spans="1:33" ht="14.1" customHeight="1" x14ac:dyDescent="0.2">
      <c r="A18" s="122" t="s">
        <v>34</v>
      </c>
      <c r="B18" s="122"/>
      <c r="C18" s="55"/>
      <c r="D18" s="56"/>
      <c r="E18" s="56">
        <v>2979936</v>
      </c>
      <c r="F18" s="56">
        <v>3942933</v>
      </c>
      <c r="G18" s="56">
        <v>3988613</v>
      </c>
      <c r="H18" s="56">
        <v>3885442</v>
      </c>
      <c r="I18" s="55">
        <v>4022786</v>
      </c>
      <c r="J18" s="56">
        <v>4008135</v>
      </c>
      <c r="K18" s="56">
        <v>4248339</v>
      </c>
      <c r="L18" s="55">
        <v>4757040</v>
      </c>
      <c r="M18" s="56">
        <v>4648884</v>
      </c>
      <c r="N18" s="56">
        <v>4823295</v>
      </c>
      <c r="O18" s="56">
        <v>4821581</v>
      </c>
      <c r="P18" s="56">
        <v>5132757</v>
      </c>
      <c r="Q18" s="56">
        <v>5325827</v>
      </c>
      <c r="R18" s="56">
        <v>6036467</v>
      </c>
      <c r="S18" s="56">
        <v>5679854</v>
      </c>
      <c r="T18" s="56">
        <v>5485648</v>
      </c>
      <c r="U18" s="56">
        <v>5842594</v>
      </c>
      <c r="V18" s="56">
        <v>5695172</v>
      </c>
      <c r="W18" s="56">
        <v>5929239</v>
      </c>
      <c r="X18" s="56">
        <v>5598651</v>
      </c>
      <c r="Y18" s="56">
        <v>4423351</v>
      </c>
      <c r="Z18" s="82">
        <v>4017866</v>
      </c>
      <c r="AA18" s="82">
        <v>4174287</v>
      </c>
      <c r="AB18" s="82">
        <v>5015510</v>
      </c>
      <c r="AC18" s="82">
        <v>5212717</v>
      </c>
      <c r="AD18" s="113">
        <v>4901366</v>
      </c>
      <c r="AE18" s="113">
        <v>4940121</v>
      </c>
      <c r="AF18" s="113">
        <v>5036181</v>
      </c>
      <c r="AG18" s="113">
        <v>5107156</v>
      </c>
    </row>
    <row r="19" spans="1:33" ht="14.1" customHeight="1" x14ac:dyDescent="0.2">
      <c r="A19" s="122" t="s">
        <v>35</v>
      </c>
      <c r="B19" s="122"/>
      <c r="C19" s="55"/>
      <c r="D19" s="56"/>
      <c r="E19" s="56">
        <v>3885685</v>
      </c>
      <c r="F19" s="56">
        <v>4360829</v>
      </c>
      <c r="G19" s="56">
        <v>4613514</v>
      </c>
      <c r="H19" s="56">
        <v>4538781</v>
      </c>
      <c r="I19" s="55">
        <v>4826479</v>
      </c>
      <c r="J19" s="56">
        <v>4943801</v>
      </c>
      <c r="K19" s="56">
        <v>5006396</v>
      </c>
      <c r="L19" s="55">
        <v>5195749</v>
      </c>
      <c r="M19" s="56">
        <v>5244813</v>
      </c>
      <c r="N19" s="56">
        <v>5165414</v>
      </c>
      <c r="O19" s="56">
        <v>4996275</v>
      </c>
      <c r="P19" s="56">
        <v>5132757</v>
      </c>
      <c r="Q19" s="56">
        <v>5325827</v>
      </c>
      <c r="R19" s="56">
        <v>6036467</v>
      </c>
      <c r="S19" s="56">
        <v>5679854</v>
      </c>
      <c r="T19" s="56">
        <v>5485648</v>
      </c>
      <c r="U19" s="56">
        <v>5842594</v>
      </c>
      <c r="V19" s="56">
        <v>5876905</v>
      </c>
      <c r="W19" s="56">
        <v>6211304</v>
      </c>
      <c r="X19" s="56">
        <v>5881367</v>
      </c>
      <c r="Y19" s="56">
        <v>4785305</v>
      </c>
      <c r="Z19" s="82">
        <v>4625286</v>
      </c>
      <c r="AA19" s="82">
        <v>4673648</v>
      </c>
      <c r="AB19" s="82">
        <v>5015510</v>
      </c>
      <c r="AC19" s="82">
        <v>5212717</v>
      </c>
      <c r="AD19" s="113">
        <v>4901366</v>
      </c>
      <c r="AE19" s="113">
        <v>4940121</v>
      </c>
      <c r="AF19" s="113">
        <v>5036181</v>
      </c>
      <c r="AG19" s="113">
        <v>5107156</v>
      </c>
    </row>
    <row r="20" spans="1:33" ht="14.1" customHeight="1" x14ac:dyDescent="0.2">
      <c r="A20" s="122" t="s">
        <v>36</v>
      </c>
      <c r="B20" s="122"/>
      <c r="C20" s="57"/>
      <c r="D20" s="58"/>
      <c r="E20" s="58">
        <v>0.64</v>
      </c>
      <c r="F20" s="58">
        <v>0.73</v>
      </c>
      <c r="G20" s="58">
        <v>0.81</v>
      </c>
      <c r="H20" s="58">
        <v>0.84</v>
      </c>
      <c r="I20" s="59">
        <v>0.81</v>
      </c>
      <c r="J20" s="58">
        <v>0.79</v>
      </c>
      <c r="K20" s="58">
        <v>0.79</v>
      </c>
      <c r="L20" s="59">
        <v>0.82</v>
      </c>
      <c r="M20" s="58">
        <v>0.86</v>
      </c>
      <c r="N20" s="58">
        <v>0.89</v>
      </c>
      <c r="O20" s="58">
        <v>0.91</v>
      </c>
      <c r="P20" s="58">
        <v>0.99</v>
      </c>
      <c r="Q20" s="58">
        <v>1.1100000000000001</v>
      </c>
      <c r="R20" s="58">
        <v>1.27</v>
      </c>
      <c r="S20" s="58">
        <v>1.35</v>
      </c>
      <c r="T20" s="58">
        <v>1.37</v>
      </c>
      <c r="U20" s="58">
        <v>1.34</v>
      </c>
      <c r="V20" s="58">
        <v>1.33</v>
      </c>
      <c r="W20" s="58">
        <v>1.34</v>
      </c>
      <c r="X20" s="58">
        <v>1.28</v>
      </c>
      <c r="Y20" s="58">
        <v>1.17</v>
      </c>
      <c r="Z20" s="83">
        <v>1.05</v>
      </c>
      <c r="AA20" s="83">
        <v>0.98</v>
      </c>
      <c r="AB20" s="83">
        <v>1</v>
      </c>
      <c r="AC20" s="83">
        <v>1.03</v>
      </c>
      <c r="AD20" s="114">
        <v>1.05</v>
      </c>
      <c r="AE20" s="114">
        <v>1.04</v>
      </c>
      <c r="AF20" s="114">
        <v>1.03</v>
      </c>
      <c r="AG20" s="114">
        <v>1.04</v>
      </c>
    </row>
    <row r="21" spans="1:33" ht="14.1" customHeight="1" x14ac:dyDescent="0.2">
      <c r="A21" s="122" t="s">
        <v>37</v>
      </c>
      <c r="B21" s="122"/>
      <c r="C21" s="60"/>
      <c r="D21" s="61"/>
      <c r="E21" s="61">
        <v>53.5</v>
      </c>
      <c r="F21" s="61">
        <v>57.3</v>
      </c>
      <c r="G21" s="61">
        <v>64.7</v>
      </c>
      <c r="H21" s="61">
        <v>68.8</v>
      </c>
      <c r="I21" s="62">
        <v>69.2</v>
      </c>
      <c r="J21" s="61">
        <v>68.8</v>
      </c>
      <c r="K21" s="61">
        <v>68.2</v>
      </c>
      <c r="L21" s="62">
        <v>71.3</v>
      </c>
      <c r="M21" s="61">
        <v>63</v>
      </c>
      <c r="N21" s="61">
        <v>68.8</v>
      </c>
      <c r="O21" s="61">
        <v>66.400000000000006</v>
      </c>
      <c r="P21" s="61">
        <v>63.6</v>
      </c>
      <c r="Q21" s="61">
        <v>57.7</v>
      </c>
      <c r="R21" s="61">
        <v>64</v>
      </c>
      <c r="S21" s="61">
        <v>69.099999999999994</v>
      </c>
      <c r="T21" s="61">
        <v>65.3</v>
      </c>
      <c r="U21" s="61">
        <v>66.5</v>
      </c>
      <c r="V21" s="61">
        <v>61.9</v>
      </c>
      <c r="W21" s="61">
        <v>64.3</v>
      </c>
      <c r="X21" s="61">
        <v>75.5</v>
      </c>
      <c r="Y21" s="61">
        <v>83.9</v>
      </c>
      <c r="Z21" s="84">
        <v>83.5</v>
      </c>
      <c r="AA21" s="84">
        <v>84</v>
      </c>
      <c r="AB21" s="84">
        <v>78.8</v>
      </c>
      <c r="AC21" s="84">
        <v>85</v>
      </c>
      <c r="AD21" s="115">
        <v>82.5</v>
      </c>
      <c r="AE21" s="115">
        <v>80.900000000000006</v>
      </c>
      <c r="AF21" s="115">
        <v>81.099999999999994</v>
      </c>
      <c r="AG21" s="115">
        <v>79.099999999999994</v>
      </c>
    </row>
    <row r="22" spans="1:33" ht="14.1" customHeight="1" x14ac:dyDescent="0.2">
      <c r="A22" s="122" t="s">
        <v>38</v>
      </c>
      <c r="B22" s="122"/>
      <c r="C22" s="60"/>
      <c r="D22" s="61"/>
      <c r="E22" s="61">
        <v>7.8</v>
      </c>
      <c r="F22" s="61">
        <v>9.6999999999999993</v>
      </c>
      <c r="G22" s="61">
        <v>12.4</v>
      </c>
      <c r="H22" s="61">
        <v>12</v>
      </c>
      <c r="I22" s="62">
        <v>12.8</v>
      </c>
      <c r="J22" s="61">
        <v>13.8</v>
      </c>
      <c r="K22" s="61">
        <v>12.8</v>
      </c>
      <c r="L22" s="62">
        <v>13.8</v>
      </c>
      <c r="M22" s="61">
        <v>13.2</v>
      </c>
      <c r="N22" s="61">
        <v>14.3</v>
      </c>
      <c r="O22" s="61">
        <v>11.4</v>
      </c>
      <c r="P22" s="61">
        <v>9.6</v>
      </c>
      <c r="Q22" s="61">
        <v>8.9</v>
      </c>
      <c r="R22" s="61">
        <v>9</v>
      </c>
      <c r="S22" s="61">
        <v>7.7</v>
      </c>
      <c r="T22" s="61">
        <v>7.7</v>
      </c>
      <c r="U22" s="61">
        <v>8.3000000000000007</v>
      </c>
      <c r="V22" s="61">
        <v>8</v>
      </c>
      <c r="W22" s="61">
        <v>8.6999999999999993</v>
      </c>
      <c r="X22" s="61">
        <v>9.5</v>
      </c>
      <c r="Y22" s="61">
        <v>8.4</v>
      </c>
      <c r="Z22" s="84">
        <v>9.6999999999999993</v>
      </c>
      <c r="AA22" s="84">
        <v>9.3000000000000007</v>
      </c>
      <c r="AB22" s="84">
        <v>8.6999999999999993</v>
      </c>
      <c r="AC22" s="84">
        <v>7.6</v>
      </c>
      <c r="AD22" s="115">
        <v>8</v>
      </c>
      <c r="AE22" s="115">
        <v>7.5</v>
      </c>
      <c r="AF22" s="115">
        <v>7</v>
      </c>
      <c r="AG22" s="115">
        <v>6.1</v>
      </c>
    </row>
    <row r="23" spans="1:33" ht="14.1" customHeight="1" x14ac:dyDescent="0.2">
      <c r="A23" s="122" t="s">
        <v>39</v>
      </c>
      <c r="B23" s="122"/>
      <c r="C23" s="60"/>
      <c r="D23" s="61"/>
      <c r="E23" s="61">
        <v>9.5</v>
      </c>
      <c r="F23" s="61">
        <v>11.9</v>
      </c>
      <c r="G23" s="61">
        <v>13.9</v>
      </c>
      <c r="H23" s="61">
        <v>14.2</v>
      </c>
      <c r="I23" s="62">
        <v>14.1</v>
      </c>
      <c r="J23" s="61">
        <v>15.7</v>
      </c>
      <c r="K23" s="61">
        <v>15.6</v>
      </c>
      <c r="L23" s="62">
        <v>14.9</v>
      </c>
      <c r="M23" s="61">
        <v>14.4</v>
      </c>
      <c r="N23" s="61">
        <v>13.8</v>
      </c>
      <c r="O23" s="61">
        <v>12.6</v>
      </c>
      <c r="P23" s="61">
        <v>10.1</v>
      </c>
      <c r="Q23" s="61">
        <v>9.6999999999999993</v>
      </c>
      <c r="R23" s="61">
        <v>8.5</v>
      </c>
      <c r="S23" s="61">
        <v>7.4</v>
      </c>
      <c r="T23" s="61">
        <v>7.6</v>
      </c>
      <c r="U23" s="61"/>
      <c r="V23" s="61"/>
      <c r="W23" s="61"/>
      <c r="X23" s="61"/>
      <c r="Y23" s="61"/>
      <c r="Z23" s="84"/>
      <c r="AA23" s="84"/>
      <c r="AB23" s="84"/>
      <c r="AC23" s="84"/>
      <c r="AD23" s="84"/>
      <c r="AE23" s="84"/>
      <c r="AF23" s="84"/>
      <c r="AG23" s="84"/>
    </row>
    <row r="24" spans="1:33" ht="14.1" customHeight="1" x14ac:dyDescent="0.2">
      <c r="A24" s="4" t="s">
        <v>196</v>
      </c>
      <c r="B24" s="4"/>
      <c r="C24" s="60"/>
      <c r="D24" s="61"/>
      <c r="E24" s="61"/>
      <c r="F24" s="61"/>
      <c r="G24" s="61"/>
      <c r="H24" s="61"/>
      <c r="I24" s="62"/>
      <c r="J24" s="61"/>
      <c r="K24" s="61"/>
      <c r="L24" s="62"/>
      <c r="M24" s="61"/>
      <c r="N24" s="61"/>
      <c r="O24" s="61"/>
      <c r="P24" s="61"/>
      <c r="Q24" s="61"/>
      <c r="R24" s="61"/>
      <c r="S24" s="61">
        <v>12.1</v>
      </c>
      <c r="T24" s="61">
        <v>10.3</v>
      </c>
      <c r="U24" s="61">
        <v>8.3000000000000007</v>
      </c>
      <c r="V24" s="61">
        <v>8.3000000000000007</v>
      </c>
      <c r="W24" s="61">
        <v>8</v>
      </c>
      <c r="X24" s="61">
        <v>7.9</v>
      </c>
      <c r="Y24" s="61">
        <v>7.8</v>
      </c>
      <c r="Z24" s="84">
        <v>7.6</v>
      </c>
      <c r="AA24" s="84">
        <v>7.1</v>
      </c>
      <c r="AB24" s="84">
        <v>5.7</v>
      </c>
      <c r="AC24" s="84">
        <v>4.2</v>
      </c>
      <c r="AD24" s="115">
        <v>3</v>
      </c>
      <c r="AE24" s="115">
        <v>2.5</v>
      </c>
      <c r="AF24" s="115">
        <v>2.2000000000000002</v>
      </c>
      <c r="AG24" s="115">
        <v>2.1</v>
      </c>
    </row>
    <row r="25" spans="1:33" ht="14.1" customHeight="1" x14ac:dyDescent="0.2">
      <c r="A25" s="122" t="s">
        <v>197</v>
      </c>
      <c r="B25" s="122"/>
      <c r="C25" s="60"/>
      <c r="D25" s="61"/>
      <c r="E25" s="61">
        <v>6.9</v>
      </c>
      <c r="F25" s="61">
        <v>7.9</v>
      </c>
      <c r="G25" s="61">
        <v>9.5</v>
      </c>
      <c r="H25" s="61">
        <v>10.7</v>
      </c>
      <c r="I25" s="62">
        <v>10.8</v>
      </c>
      <c r="J25" s="61">
        <v>10.6</v>
      </c>
      <c r="K25" s="61">
        <v>10.4</v>
      </c>
      <c r="L25" s="62">
        <v>10.5</v>
      </c>
      <c r="M25" s="61">
        <v>10</v>
      </c>
      <c r="N25" s="61">
        <v>9.6</v>
      </c>
      <c r="O25" s="61">
        <v>9.4</v>
      </c>
      <c r="P25" s="61">
        <v>8.6999999999999993</v>
      </c>
      <c r="Q25" s="61">
        <v>8.5</v>
      </c>
      <c r="R25" s="61">
        <v>8</v>
      </c>
      <c r="S25" s="61">
        <v>7.7</v>
      </c>
      <c r="T25" s="61">
        <v>7</v>
      </c>
      <c r="U25" s="61"/>
      <c r="V25" s="61"/>
      <c r="W25" s="61"/>
      <c r="X25" s="61"/>
      <c r="Y25" s="61"/>
      <c r="Z25" s="84"/>
      <c r="AA25" s="84"/>
      <c r="AB25" s="84"/>
      <c r="AC25" s="84"/>
      <c r="AD25" s="84"/>
      <c r="AE25" s="84"/>
      <c r="AF25" s="84"/>
      <c r="AG25" s="84"/>
    </row>
    <row r="26" spans="1:33" ht="14.1" customHeight="1" x14ac:dyDescent="0.2">
      <c r="A26" s="125" t="s">
        <v>202</v>
      </c>
      <c r="B26" s="126"/>
      <c r="C26" s="60"/>
      <c r="D26" s="61"/>
      <c r="E26" s="61"/>
      <c r="F26" s="61"/>
      <c r="G26" s="61"/>
      <c r="H26" s="61"/>
      <c r="I26" s="62"/>
      <c r="J26" s="61"/>
      <c r="K26" s="61"/>
      <c r="L26" s="62"/>
      <c r="M26" s="61"/>
      <c r="N26" s="61"/>
      <c r="O26" s="61"/>
      <c r="P26" s="61"/>
      <c r="Q26" s="61"/>
      <c r="R26" s="61"/>
      <c r="S26" s="61"/>
      <c r="T26" s="61"/>
      <c r="U26" s="61">
        <v>21</v>
      </c>
      <c r="V26" s="61"/>
      <c r="W26" s="61"/>
      <c r="X26" s="61">
        <v>0.1</v>
      </c>
      <c r="Y26" s="61"/>
      <c r="Z26" s="84"/>
      <c r="AA26" s="84"/>
      <c r="AB26" s="84"/>
      <c r="AC26" s="84"/>
      <c r="AD26" s="84"/>
      <c r="AE26" s="84"/>
      <c r="AF26" s="84"/>
      <c r="AG26" s="84"/>
    </row>
    <row r="27" spans="1:33" ht="14.1" customHeight="1" x14ac:dyDescent="0.2">
      <c r="A27" s="121" t="s">
        <v>203</v>
      </c>
      <c r="B27" s="121"/>
      <c r="C27" s="52">
        <f>SUM(C28:C30)</f>
        <v>0</v>
      </c>
      <c r="D27" s="52">
        <f>SUM(D28:D30)</f>
        <v>0</v>
      </c>
      <c r="E27" s="52">
        <f t="shared" ref="E27:K27" si="9">SUM(E28:E30)</f>
        <v>1991833</v>
      </c>
      <c r="F27" s="52">
        <f t="shared" si="9"/>
        <v>1953498</v>
      </c>
      <c r="G27" s="52">
        <f t="shared" si="9"/>
        <v>1894119</v>
      </c>
      <c r="H27" s="52">
        <f t="shared" si="9"/>
        <v>1873303</v>
      </c>
      <c r="I27" s="52">
        <f t="shared" si="9"/>
        <v>1883566</v>
      </c>
      <c r="J27" s="52">
        <f t="shared" si="9"/>
        <v>1840241</v>
      </c>
      <c r="K27" s="52">
        <f t="shared" si="9"/>
        <v>1604887</v>
      </c>
      <c r="L27" s="52">
        <f t="shared" ref="L27:Q27" si="10">SUM(L28:L30)</f>
        <v>1624143</v>
      </c>
      <c r="M27" s="52">
        <f t="shared" si="10"/>
        <v>1695100</v>
      </c>
      <c r="N27" s="52">
        <f t="shared" si="10"/>
        <v>1861626</v>
      </c>
      <c r="O27" s="52">
        <f t="shared" si="10"/>
        <v>2029272</v>
      </c>
      <c r="P27" s="52">
        <f t="shared" si="10"/>
        <v>1967738</v>
      </c>
      <c r="Q27" s="52">
        <f t="shared" si="10"/>
        <v>2340310</v>
      </c>
      <c r="R27" s="52">
        <f t="shared" ref="R27:Y27" si="11">SUM(R28:R30)</f>
        <v>2529382</v>
      </c>
      <c r="S27" s="52">
        <f t="shared" si="11"/>
        <v>2601069</v>
      </c>
      <c r="T27" s="52">
        <f t="shared" si="11"/>
        <v>2823265</v>
      </c>
      <c r="U27" s="52">
        <f t="shared" si="11"/>
        <v>2272816</v>
      </c>
      <c r="V27" s="52">
        <f t="shared" si="11"/>
        <v>2642287</v>
      </c>
      <c r="W27" s="52">
        <f t="shared" si="11"/>
        <v>3024265</v>
      </c>
      <c r="X27" s="52">
        <f t="shared" si="11"/>
        <v>2539807</v>
      </c>
      <c r="Y27" s="52">
        <f t="shared" si="11"/>
        <v>2540647</v>
      </c>
      <c r="Z27" s="80">
        <f t="shared" ref="Z27:AC27" si="12">SUM(Z28:Z30)</f>
        <v>2904582</v>
      </c>
      <c r="AA27" s="80">
        <f t="shared" si="12"/>
        <v>2867773</v>
      </c>
      <c r="AB27" s="80">
        <f t="shared" si="12"/>
        <v>2856363</v>
      </c>
      <c r="AC27" s="80">
        <f t="shared" si="12"/>
        <v>2124054</v>
      </c>
      <c r="AD27" s="80">
        <f t="shared" ref="AD27" si="13">SUM(AD28:AD30)</f>
        <v>2162213</v>
      </c>
      <c r="AE27" s="80">
        <f t="shared" ref="AE27:AF27" si="14">SUM(AE28:AE30)</f>
        <v>2193635</v>
      </c>
      <c r="AF27" s="80">
        <f t="shared" si="14"/>
        <v>2451921</v>
      </c>
      <c r="AG27" s="80">
        <f t="shared" ref="AG27" si="15">SUM(AG28:AG30)</f>
        <v>2324789</v>
      </c>
    </row>
    <row r="28" spans="1:33" ht="14.1" customHeight="1" x14ac:dyDescent="0.15">
      <c r="A28" s="63"/>
      <c r="B28" s="2" t="s">
        <v>18</v>
      </c>
      <c r="C28" s="52"/>
      <c r="D28" s="51"/>
      <c r="E28" s="51">
        <v>497930</v>
      </c>
      <c r="F28" s="51">
        <v>429240</v>
      </c>
      <c r="G28" s="51">
        <v>429340</v>
      </c>
      <c r="H28" s="51">
        <v>492699</v>
      </c>
      <c r="I28" s="52">
        <v>574077</v>
      </c>
      <c r="J28" s="51">
        <v>538184</v>
      </c>
      <c r="K28" s="51">
        <v>433106</v>
      </c>
      <c r="L28" s="52">
        <v>427681</v>
      </c>
      <c r="M28" s="51">
        <v>429349</v>
      </c>
      <c r="N28" s="51">
        <v>616865</v>
      </c>
      <c r="O28" s="51">
        <v>893647</v>
      </c>
      <c r="P28" s="51">
        <v>905118</v>
      </c>
      <c r="Q28" s="51">
        <v>1176725</v>
      </c>
      <c r="R28" s="51">
        <v>1371036</v>
      </c>
      <c r="S28" s="51">
        <v>1349226</v>
      </c>
      <c r="T28" s="51">
        <v>1346069</v>
      </c>
      <c r="U28" s="51">
        <v>1154722</v>
      </c>
      <c r="V28" s="51">
        <v>1439330</v>
      </c>
      <c r="W28" s="51">
        <v>1852362</v>
      </c>
      <c r="X28" s="51">
        <v>1412593</v>
      </c>
      <c r="Y28" s="51">
        <v>1388641</v>
      </c>
      <c r="Z28" s="85">
        <v>1704829</v>
      </c>
      <c r="AA28" s="85">
        <v>1739316</v>
      </c>
      <c r="AB28" s="85">
        <v>1855006</v>
      </c>
      <c r="AC28" s="85">
        <v>1420567</v>
      </c>
      <c r="AD28" s="116">
        <v>1471165</v>
      </c>
      <c r="AE28" s="116">
        <v>1516873</v>
      </c>
      <c r="AF28" s="116">
        <v>1782332</v>
      </c>
      <c r="AG28" s="116">
        <v>1678334</v>
      </c>
    </row>
    <row r="29" spans="1:33" ht="14.1" customHeight="1" x14ac:dyDescent="0.15">
      <c r="A29" s="63"/>
      <c r="B29" s="2" t="s">
        <v>19</v>
      </c>
      <c r="C29" s="52"/>
      <c r="D29" s="51"/>
      <c r="E29" s="51">
        <v>734206</v>
      </c>
      <c r="F29" s="51">
        <v>756660</v>
      </c>
      <c r="G29" s="51">
        <v>706996</v>
      </c>
      <c r="H29" s="51">
        <v>662390</v>
      </c>
      <c r="I29" s="52">
        <v>622286</v>
      </c>
      <c r="J29" s="51">
        <v>475079</v>
      </c>
      <c r="K29" s="51">
        <v>296234</v>
      </c>
      <c r="L29" s="52">
        <v>260119</v>
      </c>
      <c r="M29" s="51">
        <v>226036</v>
      </c>
      <c r="N29" s="51">
        <v>107232</v>
      </c>
      <c r="O29" s="51">
        <v>107489</v>
      </c>
      <c r="P29" s="51">
        <v>107537</v>
      </c>
      <c r="Q29" s="51">
        <v>107579</v>
      </c>
      <c r="R29" s="51">
        <v>57602</v>
      </c>
      <c r="S29" s="51">
        <v>57637</v>
      </c>
      <c r="T29" s="51">
        <v>57754</v>
      </c>
      <c r="U29" s="51">
        <v>0</v>
      </c>
      <c r="V29" s="51">
        <v>0</v>
      </c>
      <c r="W29" s="51">
        <v>0</v>
      </c>
      <c r="X29" s="51">
        <v>0</v>
      </c>
      <c r="Y29" s="51">
        <v>0</v>
      </c>
      <c r="Z29" s="85">
        <v>0</v>
      </c>
      <c r="AA29" s="85">
        <v>0</v>
      </c>
      <c r="AB29" s="85">
        <v>0</v>
      </c>
      <c r="AC29" s="85">
        <v>0</v>
      </c>
      <c r="AD29" s="116">
        <v>0</v>
      </c>
      <c r="AE29" s="116">
        <v>0</v>
      </c>
      <c r="AF29" s="116">
        <v>0</v>
      </c>
      <c r="AG29" s="116">
        <v>0</v>
      </c>
    </row>
    <row r="30" spans="1:33" ht="14.1" customHeight="1" x14ac:dyDescent="0.15">
      <c r="A30" s="63"/>
      <c r="B30" s="2" t="s">
        <v>20</v>
      </c>
      <c r="C30" s="52"/>
      <c r="D30" s="51"/>
      <c r="E30" s="51">
        <v>759697</v>
      </c>
      <c r="F30" s="51">
        <v>767598</v>
      </c>
      <c r="G30" s="51">
        <v>757783</v>
      </c>
      <c r="H30" s="51">
        <v>718214</v>
      </c>
      <c r="I30" s="52">
        <v>687203</v>
      </c>
      <c r="J30" s="51">
        <v>826978</v>
      </c>
      <c r="K30" s="51">
        <v>875547</v>
      </c>
      <c r="L30" s="52">
        <v>936343</v>
      </c>
      <c r="M30" s="51">
        <v>1039715</v>
      </c>
      <c r="N30" s="51">
        <v>1137529</v>
      </c>
      <c r="O30" s="51">
        <v>1028136</v>
      </c>
      <c r="P30" s="51">
        <v>955083</v>
      </c>
      <c r="Q30" s="51">
        <v>1056006</v>
      </c>
      <c r="R30" s="51">
        <v>1100744</v>
      </c>
      <c r="S30" s="51">
        <v>1194206</v>
      </c>
      <c r="T30" s="51">
        <v>1419442</v>
      </c>
      <c r="U30" s="51">
        <v>1118094</v>
      </c>
      <c r="V30" s="51">
        <v>1202957</v>
      </c>
      <c r="W30" s="51">
        <v>1171903</v>
      </c>
      <c r="X30" s="51">
        <v>1127214</v>
      </c>
      <c r="Y30" s="51">
        <v>1152006</v>
      </c>
      <c r="Z30" s="85">
        <v>1199753</v>
      </c>
      <c r="AA30" s="85">
        <v>1128457</v>
      </c>
      <c r="AB30" s="85">
        <v>1001357</v>
      </c>
      <c r="AC30" s="85">
        <v>703487</v>
      </c>
      <c r="AD30" s="116">
        <v>691048</v>
      </c>
      <c r="AE30" s="116">
        <v>676762</v>
      </c>
      <c r="AF30" s="116">
        <v>669589</v>
      </c>
      <c r="AG30" s="116">
        <v>646455</v>
      </c>
    </row>
    <row r="31" spans="1:33" ht="14.1" customHeight="1" x14ac:dyDescent="0.2">
      <c r="A31" s="121" t="s">
        <v>204</v>
      </c>
      <c r="B31" s="121"/>
      <c r="C31" s="52"/>
      <c r="D31" s="51"/>
      <c r="E31" s="51">
        <v>4303306</v>
      </c>
      <c r="F31" s="51">
        <v>4243635</v>
      </c>
      <c r="G31" s="51">
        <v>4369402</v>
      </c>
      <c r="H31" s="51">
        <v>5192129</v>
      </c>
      <c r="I31" s="52">
        <v>5456669</v>
      </c>
      <c r="J31" s="51">
        <v>5266096</v>
      </c>
      <c r="K31" s="51">
        <v>5034700</v>
      </c>
      <c r="L31" s="52">
        <v>4768559</v>
      </c>
      <c r="M31" s="51">
        <v>4641169</v>
      </c>
      <c r="N31" s="51">
        <v>4542367</v>
      </c>
      <c r="O31" s="51">
        <v>4776565</v>
      </c>
      <c r="P31" s="51">
        <v>4901950</v>
      </c>
      <c r="Q31" s="51">
        <v>5201771</v>
      </c>
      <c r="R31" s="51">
        <v>5230333</v>
      </c>
      <c r="S31" s="51">
        <v>5364737</v>
      </c>
      <c r="T31" s="51">
        <v>5392014</v>
      </c>
      <c r="U31" s="51">
        <v>5182653</v>
      </c>
      <c r="V31" s="51">
        <v>4868611</v>
      </c>
      <c r="W31" s="51">
        <v>4474196</v>
      </c>
      <c r="X31" s="51">
        <v>4272982</v>
      </c>
      <c r="Y31" s="51">
        <v>4019301</v>
      </c>
      <c r="Z31" s="85">
        <v>3778049</v>
      </c>
      <c r="AA31" s="85">
        <v>3213580</v>
      </c>
      <c r="AB31" s="85">
        <v>3264532</v>
      </c>
      <c r="AC31" s="85">
        <v>2942963</v>
      </c>
      <c r="AD31" s="116">
        <v>2687459</v>
      </c>
      <c r="AE31" s="116">
        <v>2277498</v>
      </c>
      <c r="AF31" s="116">
        <v>1992408</v>
      </c>
      <c r="AG31" s="116">
        <v>1747995</v>
      </c>
    </row>
    <row r="32" spans="1:33" ht="14.1" customHeight="1" x14ac:dyDescent="0.2">
      <c r="A32" s="49"/>
      <c r="B32" s="46" t="s">
        <v>230</v>
      </c>
      <c r="C32" s="52"/>
      <c r="D32" s="51"/>
      <c r="E32" s="51"/>
      <c r="F32" s="51"/>
      <c r="G32" s="51"/>
      <c r="H32" s="51"/>
      <c r="I32" s="52"/>
      <c r="J32" s="51"/>
      <c r="K32" s="51"/>
      <c r="L32" s="52"/>
      <c r="M32" s="51"/>
      <c r="N32" s="51"/>
      <c r="O32" s="51">
        <v>107300</v>
      </c>
      <c r="P32" s="51">
        <v>322400</v>
      </c>
      <c r="Q32" s="51">
        <v>720400</v>
      </c>
      <c r="R32" s="51">
        <v>800400</v>
      </c>
      <c r="S32" s="51">
        <v>794768</v>
      </c>
      <c r="T32" s="51">
        <v>777001</v>
      </c>
      <c r="U32" s="51">
        <v>738191</v>
      </c>
      <c r="V32" s="51">
        <v>694665</v>
      </c>
      <c r="W32" s="51">
        <v>650633</v>
      </c>
      <c r="X32" s="51">
        <v>888090</v>
      </c>
      <c r="Y32" s="51">
        <v>1133030</v>
      </c>
      <c r="Z32" s="85">
        <v>1355882</v>
      </c>
      <c r="AA32" s="85">
        <v>1245916</v>
      </c>
      <c r="AB32" s="85">
        <v>1101079</v>
      </c>
      <c r="AC32" s="85">
        <v>955785</v>
      </c>
      <c r="AD32" s="85">
        <v>810293</v>
      </c>
      <c r="AE32" s="85">
        <v>664604</v>
      </c>
      <c r="AF32" s="85">
        <v>518715</v>
      </c>
      <c r="AG32" s="85">
        <v>372628</v>
      </c>
    </row>
    <row r="33" spans="1:33" ht="14.1" customHeight="1" x14ac:dyDescent="0.2">
      <c r="A33" s="123" t="s">
        <v>205</v>
      </c>
      <c r="B33" s="123"/>
      <c r="C33" s="52">
        <f>SUM(C34:C37)</f>
        <v>0</v>
      </c>
      <c r="D33" s="52">
        <f>SUM(D34:D37)</f>
        <v>0</v>
      </c>
      <c r="E33" s="52">
        <f t="shared" ref="E33:K33" si="16">SUM(E34:E37)</f>
        <v>856797</v>
      </c>
      <c r="F33" s="52">
        <f t="shared" si="16"/>
        <v>829306</v>
      </c>
      <c r="G33" s="52">
        <f t="shared" si="16"/>
        <v>932857</v>
      </c>
      <c r="H33" s="52">
        <f t="shared" si="16"/>
        <v>799530</v>
      </c>
      <c r="I33" s="52">
        <f t="shared" si="16"/>
        <v>703809</v>
      </c>
      <c r="J33" s="52">
        <f t="shared" si="16"/>
        <v>670390</v>
      </c>
      <c r="K33" s="52">
        <f t="shared" si="16"/>
        <v>864570</v>
      </c>
      <c r="L33" s="52">
        <f t="shared" ref="L33:Q33" si="17">SUM(L34:L37)</f>
        <v>660256</v>
      </c>
      <c r="M33" s="52">
        <f t="shared" si="17"/>
        <v>610233</v>
      </c>
      <c r="N33" s="52">
        <f t="shared" si="17"/>
        <v>499334</v>
      </c>
      <c r="O33" s="52">
        <f t="shared" si="17"/>
        <v>380842</v>
      </c>
      <c r="P33" s="52">
        <f t="shared" si="17"/>
        <v>683347</v>
      </c>
      <c r="Q33" s="52">
        <f t="shared" si="17"/>
        <v>598051</v>
      </c>
      <c r="R33" s="52">
        <f t="shared" ref="R33:Y33" si="18">SUM(R34:R37)</f>
        <v>509046</v>
      </c>
      <c r="S33" s="52">
        <f t="shared" si="18"/>
        <v>458472</v>
      </c>
      <c r="T33" s="52">
        <f t="shared" si="18"/>
        <v>422817</v>
      </c>
      <c r="U33" s="52">
        <f t="shared" si="18"/>
        <v>384155</v>
      </c>
      <c r="V33" s="52">
        <f t="shared" si="18"/>
        <v>348994</v>
      </c>
      <c r="W33" s="52">
        <f t="shared" si="18"/>
        <v>277653</v>
      </c>
      <c r="X33" s="52">
        <f t="shared" si="18"/>
        <v>236857</v>
      </c>
      <c r="Y33" s="52">
        <f t="shared" si="18"/>
        <v>236286</v>
      </c>
      <c r="Z33" s="80">
        <f t="shared" ref="Z33:AC33" si="19">SUM(Z34:Z37)</f>
        <v>173029</v>
      </c>
      <c r="AA33" s="80">
        <f t="shared" si="19"/>
        <v>147849</v>
      </c>
      <c r="AB33" s="80">
        <f t="shared" si="19"/>
        <v>111887</v>
      </c>
      <c r="AC33" s="80">
        <f t="shared" si="19"/>
        <v>196492</v>
      </c>
      <c r="AD33" s="80">
        <f t="shared" ref="AD33" si="20">SUM(AD34:AD37)</f>
        <v>152309</v>
      </c>
      <c r="AE33" s="80">
        <f>SUM(AE34:AE37)</f>
        <v>106614</v>
      </c>
      <c r="AF33" s="80">
        <f>SUM(AF34:AF37)</f>
        <v>774085</v>
      </c>
      <c r="AG33" s="80">
        <f>SUM(AG34:AG37)</f>
        <v>1495648</v>
      </c>
    </row>
    <row r="34" spans="1:33" ht="14.1" customHeight="1" x14ac:dyDescent="0.2">
      <c r="A34" s="46"/>
      <c r="B34" s="46" t="s">
        <v>14</v>
      </c>
      <c r="C34" s="52"/>
      <c r="D34" s="51"/>
      <c r="E34" s="51">
        <v>848246</v>
      </c>
      <c r="F34" s="51">
        <v>823886</v>
      </c>
      <c r="G34" s="51">
        <v>907397</v>
      </c>
      <c r="H34" s="51">
        <v>786672</v>
      </c>
      <c r="I34" s="52">
        <v>694056</v>
      </c>
      <c r="J34" s="51">
        <v>652511</v>
      </c>
      <c r="K34" s="51">
        <v>847824</v>
      </c>
      <c r="L34" s="52">
        <v>644126</v>
      </c>
      <c r="M34" s="51">
        <v>596285</v>
      </c>
      <c r="N34" s="51">
        <v>479406</v>
      </c>
      <c r="O34" s="51">
        <v>242311</v>
      </c>
      <c r="P34" s="51">
        <v>573335</v>
      </c>
      <c r="Q34" s="51">
        <v>529439</v>
      </c>
      <c r="R34" s="51">
        <v>468535</v>
      </c>
      <c r="S34" s="51">
        <v>424877</v>
      </c>
      <c r="T34" s="51">
        <v>381394</v>
      </c>
      <c r="U34" s="51">
        <v>338104</v>
      </c>
      <c r="V34" s="51">
        <v>294993</v>
      </c>
      <c r="W34" s="51">
        <v>251500</v>
      </c>
      <c r="X34" s="51">
        <v>208754</v>
      </c>
      <c r="Y34" s="51">
        <v>166188</v>
      </c>
      <c r="Z34" s="85">
        <v>123807</v>
      </c>
      <c r="AA34" s="85">
        <v>123673</v>
      </c>
      <c r="AB34" s="85">
        <v>93722</v>
      </c>
      <c r="AC34" s="85">
        <v>175470</v>
      </c>
      <c r="AD34" s="85">
        <v>114471</v>
      </c>
      <c r="AE34" s="85">
        <v>46412</v>
      </c>
      <c r="AF34" s="85">
        <v>710723</v>
      </c>
      <c r="AG34" s="85">
        <v>1309193</v>
      </c>
    </row>
    <row r="35" spans="1:33" ht="14.1" customHeight="1" x14ac:dyDescent="0.2">
      <c r="A35" s="49"/>
      <c r="B35" s="46" t="s">
        <v>15</v>
      </c>
      <c r="C35" s="52"/>
      <c r="D35" s="51"/>
      <c r="E35" s="51">
        <v>0</v>
      </c>
      <c r="F35" s="51">
        <v>0</v>
      </c>
      <c r="G35" s="51">
        <v>0</v>
      </c>
      <c r="H35" s="51">
        <v>0</v>
      </c>
      <c r="I35" s="52">
        <v>0</v>
      </c>
      <c r="J35" s="51">
        <v>0</v>
      </c>
      <c r="K35" s="51">
        <v>0</v>
      </c>
      <c r="L35" s="52">
        <v>0</v>
      </c>
      <c r="M35" s="51">
        <v>0</v>
      </c>
      <c r="N35" s="51">
        <v>0</v>
      </c>
      <c r="O35" s="51">
        <v>0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1">
        <v>0</v>
      </c>
      <c r="Y35" s="51">
        <v>0</v>
      </c>
      <c r="Z35" s="85">
        <v>0</v>
      </c>
      <c r="AA35" s="85">
        <v>0</v>
      </c>
      <c r="AB35" s="85">
        <v>0</v>
      </c>
      <c r="AC35" s="85">
        <v>0</v>
      </c>
      <c r="AD35" s="85">
        <v>0</v>
      </c>
      <c r="AE35" s="85">
        <v>0</v>
      </c>
      <c r="AF35" s="85">
        <v>0</v>
      </c>
      <c r="AG35" s="85">
        <v>0</v>
      </c>
    </row>
    <row r="36" spans="1:33" ht="14.1" customHeight="1" x14ac:dyDescent="0.2">
      <c r="A36" s="49"/>
      <c r="B36" s="46" t="s">
        <v>16</v>
      </c>
      <c r="C36" s="52"/>
      <c r="D36" s="51"/>
      <c r="E36" s="51">
        <v>8551</v>
      </c>
      <c r="F36" s="51">
        <v>5420</v>
      </c>
      <c r="G36" s="51">
        <v>25460</v>
      </c>
      <c r="H36" s="51">
        <v>12858</v>
      </c>
      <c r="I36" s="52">
        <v>9753</v>
      </c>
      <c r="J36" s="51">
        <v>17879</v>
      </c>
      <c r="K36" s="51">
        <v>16746</v>
      </c>
      <c r="L36" s="52">
        <v>16130</v>
      </c>
      <c r="M36" s="51">
        <v>13948</v>
      </c>
      <c r="N36" s="51">
        <v>19928</v>
      </c>
      <c r="O36" s="51">
        <v>138531</v>
      </c>
      <c r="P36" s="51">
        <v>110012</v>
      </c>
      <c r="Q36" s="51">
        <v>68612</v>
      </c>
      <c r="R36" s="51">
        <v>40511</v>
      </c>
      <c r="S36" s="51">
        <v>33595</v>
      </c>
      <c r="T36" s="51">
        <v>41423</v>
      </c>
      <c r="U36" s="51">
        <v>46051</v>
      </c>
      <c r="V36" s="51">
        <v>54001</v>
      </c>
      <c r="W36" s="51">
        <v>26153</v>
      </c>
      <c r="X36" s="51">
        <v>28103</v>
      </c>
      <c r="Y36" s="51">
        <v>70098</v>
      </c>
      <c r="Z36" s="85">
        <v>49222</v>
      </c>
      <c r="AA36" s="85">
        <v>24176</v>
      </c>
      <c r="AB36" s="85">
        <v>18165</v>
      </c>
      <c r="AC36" s="85">
        <v>21022</v>
      </c>
      <c r="AD36" s="85">
        <v>37838</v>
      </c>
      <c r="AE36" s="85">
        <v>60202</v>
      </c>
      <c r="AF36" s="85">
        <v>63362</v>
      </c>
      <c r="AG36" s="85">
        <v>186455</v>
      </c>
    </row>
    <row r="37" spans="1:33" ht="14.1" customHeight="1" x14ac:dyDescent="0.2">
      <c r="A37" s="49"/>
      <c r="B37" s="46" t="s">
        <v>17</v>
      </c>
      <c r="C37" s="52"/>
      <c r="D37" s="51"/>
      <c r="E37" s="51">
        <v>0</v>
      </c>
      <c r="F37" s="51">
        <v>0</v>
      </c>
      <c r="G37" s="51">
        <v>0</v>
      </c>
      <c r="H37" s="51">
        <v>0</v>
      </c>
      <c r="I37" s="52">
        <v>0</v>
      </c>
      <c r="J37" s="51">
        <v>0</v>
      </c>
      <c r="K37" s="51">
        <v>0</v>
      </c>
      <c r="L37" s="52">
        <v>0</v>
      </c>
      <c r="M37" s="51">
        <v>0</v>
      </c>
      <c r="N37" s="51">
        <v>0</v>
      </c>
      <c r="O37" s="51">
        <v>0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1">
        <v>0</v>
      </c>
      <c r="Y37" s="51">
        <v>0</v>
      </c>
      <c r="Z37" s="85">
        <v>0</v>
      </c>
      <c r="AA37" s="85">
        <v>0</v>
      </c>
      <c r="AB37" s="85">
        <v>0</v>
      </c>
      <c r="AC37" s="85">
        <v>0</v>
      </c>
      <c r="AD37" s="85">
        <v>0</v>
      </c>
      <c r="AE37" s="85">
        <v>0</v>
      </c>
      <c r="AF37" s="85">
        <v>0</v>
      </c>
      <c r="AG37" s="85">
        <v>0</v>
      </c>
    </row>
    <row r="38" spans="1:33" ht="14.1" customHeight="1" x14ac:dyDescent="0.2">
      <c r="A38" s="121" t="s">
        <v>206</v>
      </c>
      <c r="B38" s="121"/>
      <c r="C38" s="52"/>
      <c r="D38" s="51"/>
      <c r="E38" s="51">
        <v>0</v>
      </c>
      <c r="F38" s="51">
        <v>0</v>
      </c>
      <c r="G38" s="51">
        <v>0</v>
      </c>
      <c r="H38" s="51">
        <v>0</v>
      </c>
      <c r="I38" s="52">
        <v>0</v>
      </c>
      <c r="J38" s="51">
        <v>0</v>
      </c>
      <c r="K38" s="51">
        <v>0</v>
      </c>
      <c r="L38" s="52">
        <v>0</v>
      </c>
      <c r="M38" s="51">
        <v>0</v>
      </c>
      <c r="N38" s="51">
        <v>0</v>
      </c>
      <c r="O38" s="51">
        <v>0</v>
      </c>
      <c r="P38" s="51">
        <v>0</v>
      </c>
      <c r="Q38" s="51">
        <v>0</v>
      </c>
      <c r="R38" s="51">
        <v>0</v>
      </c>
      <c r="S38" s="51">
        <v>0</v>
      </c>
      <c r="T38" s="51">
        <v>0</v>
      </c>
      <c r="U38" s="51">
        <v>0</v>
      </c>
      <c r="V38" s="51">
        <v>0</v>
      </c>
      <c r="W38" s="51">
        <v>0</v>
      </c>
      <c r="X38" s="51">
        <v>0</v>
      </c>
      <c r="Y38" s="51">
        <v>0</v>
      </c>
      <c r="Z38" s="85">
        <v>0</v>
      </c>
      <c r="AA38" s="85">
        <v>0</v>
      </c>
      <c r="AB38" s="85">
        <v>0</v>
      </c>
      <c r="AC38" s="85">
        <v>0</v>
      </c>
      <c r="AD38" s="85">
        <v>0</v>
      </c>
      <c r="AE38" s="85">
        <v>0</v>
      </c>
      <c r="AF38" s="85">
        <v>0</v>
      </c>
      <c r="AG38" s="85">
        <v>0</v>
      </c>
    </row>
    <row r="39" spans="1:33" ht="14.1" customHeight="1" x14ac:dyDescent="0.2">
      <c r="A39" s="121" t="s">
        <v>207</v>
      </c>
      <c r="B39" s="121"/>
      <c r="C39" s="52"/>
      <c r="D39" s="51"/>
      <c r="E39" s="51">
        <v>287730</v>
      </c>
      <c r="F39" s="51">
        <v>396678</v>
      </c>
      <c r="G39" s="51">
        <v>406460</v>
      </c>
      <c r="H39" s="51">
        <v>312246</v>
      </c>
      <c r="I39" s="52">
        <v>317050</v>
      </c>
      <c r="J39" s="51">
        <v>341049</v>
      </c>
      <c r="K39" s="51">
        <v>363253</v>
      </c>
      <c r="L39" s="52">
        <v>385029</v>
      </c>
      <c r="M39" s="51">
        <v>488161</v>
      </c>
      <c r="N39" s="51">
        <v>508755</v>
      </c>
      <c r="O39" s="51">
        <v>547515</v>
      </c>
      <c r="P39" s="51">
        <v>547588</v>
      </c>
      <c r="Q39" s="51">
        <v>537173</v>
      </c>
      <c r="R39" s="51">
        <v>537174</v>
      </c>
      <c r="S39" s="51">
        <v>537174</v>
      </c>
      <c r="T39" s="51">
        <v>547720</v>
      </c>
      <c r="U39" s="51">
        <v>548379</v>
      </c>
      <c r="V39" s="51">
        <v>661133</v>
      </c>
      <c r="W39" s="51">
        <v>542050</v>
      </c>
      <c r="X39" s="51">
        <v>542726</v>
      </c>
      <c r="Y39" s="51">
        <v>543196</v>
      </c>
      <c r="Z39" s="51">
        <v>543905</v>
      </c>
      <c r="AA39" s="51">
        <v>544624</v>
      </c>
      <c r="AB39" s="51">
        <v>545334</v>
      </c>
      <c r="AC39" s="85">
        <v>545649</v>
      </c>
      <c r="AD39" s="116">
        <v>545933</v>
      </c>
      <c r="AE39" s="116">
        <v>546023</v>
      </c>
      <c r="AF39" s="116">
        <v>546168</v>
      </c>
      <c r="AG39" s="116">
        <v>529354</v>
      </c>
    </row>
    <row r="40" spans="1:33" ht="14.1" customHeight="1" x14ac:dyDescent="0.2"/>
    <row r="41" spans="1:33" ht="14.1" customHeight="1" x14ac:dyDescent="0.2"/>
    <row r="42" spans="1:33" ht="14.1" customHeight="1" x14ac:dyDescent="0.2"/>
    <row r="43" spans="1:33" ht="14.1" customHeight="1" x14ac:dyDescent="0.2"/>
    <row r="44" spans="1:33" ht="14.1" customHeight="1" x14ac:dyDescent="0.2"/>
    <row r="45" spans="1:33" ht="14.1" customHeight="1" x14ac:dyDescent="0.2"/>
    <row r="46" spans="1:33" ht="14.1" customHeight="1" x14ac:dyDescent="0.2"/>
    <row r="47" spans="1:33" ht="14.1" customHeight="1" x14ac:dyDescent="0.2"/>
    <row r="48" spans="1:33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</sheetData>
  <mergeCells count="17">
    <mergeCell ref="A4:B4"/>
    <mergeCell ref="A5:A15"/>
    <mergeCell ref="A27:B27"/>
    <mergeCell ref="A25:B25"/>
    <mergeCell ref="A26:B26"/>
    <mergeCell ref="A38:B38"/>
    <mergeCell ref="A39:B39"/>
    <mergeCell ref="A16:B16"/>
    <mergeCell ref="A17:B17"/>
    <mergeCell ref="A18:B18"/>
    <mergeCell ref="A19:B19"/>
    <mergeCell ref="A20:B20"/>
    <mergeCell ref="A21:B21"/>
    <mergeCell ref="A22:B22"/>
    <mergeCell ref="A31:B31"/>
    <mergeCell ref="A33:B33"/>
    <mergeCell ref="A23:B23"/>
  </mergeCells>
  <phoneticPr fontId="2"/>
  <pageMargins left="0.78740157480314965" right="0.78740157480314965" top="0.59055118110236227" bottom="0.51" header="0" footer="0.31"/>
  <pageSetup paperSize="9" orientation="landscape" r:id="rId1"/>
  <headerFooter alignWithMargins="0">
    <oddFooter>&amp;C-&amp;P--</oddFooter>
  </headerFooter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556"/>
  <sheetViews>
    <sheetView view="pageBreakPreview" zoomScaleNormal="100" zoomScaleSheetLayoutView="100" workbookViewId="0">
      <pane xSplit="1" ySplit="3" topLeftCell="S57" activePane="bottomRight" state="frozen"/>
      <selection pane="topRight" activeCell="B1" sqref="B1"/>
      <selection pane="bottomLeft" activeCell="A2" sqref="A2"/>
      <selection pane="bottomRight" activeCell="AK32" sqref="AK32"/>
    </sheetView>
  </sheetViews>
  <sheetFormatPr defaultColWidth="9" defaultRowHeight="12" x14ac:dyDescent="0.15"/>
  <cols>
    <col min="1" max="1" width="24.77734375" style="1" customWidth="1"/>
    <col min="2" max="3" width="8.6640625" style="1" hidden="1" customWidth="1"/>
    <col min="4" max="9" width="9.77734375" style="1" customWidth="1"/>
    <col min="10" max="11" width="9.77734375" style="5" customWidth="1"/>
    <col min="12" max="12" width="9.77734375" style="1" customWidth="1"/>
    <col min="13" max="13" width="9.77734375" style="64" customWidth="1"/>
    <col min="14" max="24" width="9.77734375" style="1" customWidth="1"/>
    <col min="25" max="32" width="9.77734375" style="96" customWidth="1"/>
    <col min="33" max="34" width="9.77734375" style="1" customWidth="1"/>
    <col min="35" max="35" width="8.6640625" style="1" customWidth="1"/>
    <col min="36" max="16384" width="9" style="1"/>
  </cols>
  <sheetData>
    <row r="1" spans="1:32" ht="15" customHeight="1" x14ac:dyDescent="0.2">
      <c r="A1" s="26" t="s">
        <v>95</v>
      </c>
      <c r="K1" s="27" t="str">
        <f>財政指標!$L$1</f>
        <v>芳賀町</v>
      </c>
      <c r="L1" s="64"/>
      <c r="U1" s="93" t="str">
        <f>財政指標!$L$1</f>
        <v>芳賀町</v>
      </c>
      <c r="V1" s="86"/>
      <c r="W1" s="27"/>
      <c r="X1" s="64"/>
      <c r="Y1" s="86"/>
      <c r="Z1" s="86"/>
      <c r="AA1" s="86"/>
      <c r="AB1" s="86"/>
      <c r="AC1" s="86"/>
      <c r="AE1" s="93" t="str">
        <f>財政指標!$L$1</f>
        <v>芳賀町</v>
      </c>
      <c r="AF1" s="86"/>
    </row>
    <row r="2" spans="1:32" ht="15" customHeight="1" x14ac:dyDescent="0.15">
      <c r="K2" s="1"/>
      <c r="L2" s="20" t="s">
        <v>169</v>
      </c>
      <c r="U2" s="87"/>
      <c r="V2" s="87" t="s">
        <v>169</v>
      </c>
      <c r="X2" s="20"/>
      <c r="Y2" s="87"/>
      <c r="Z2" s="87"/>
      <c r="AA2" s="87"/>
      <c r="AB2" s="87"/>
      <c r="AC2" s="87"/>
      <c r="AE2" s="87"/>
      <c r="AF2" s="87" t="s">
        <v>169</v>
      </c>
    </row>
    <row r="3" spans="1:32" s="75" customFormat="1" ht="15" customHeight="1" x14ac:dyDescent="0.2">
      <c r="A3" s="46"/>
      <c r="B3" s="46" t="s">
        <v>10</v>
      </c>
      <c r="C3" s="46" t="s">
        <v>9</v>
      </c>
      <c r="D3" s="46" t="s">
        <v>8</v>
      </c>
      <c r="E3" s="46" t="s">
        <v>7</v>
      </c>
      <c r="F3" s="46" t="s">
        <v>6</v>
      </c>
      <c r="G3" s="46" t="s">
        <v>5</v>
      </c>
      <c r="H3" s="46" t="s">
        <v>4</v>
      </c>
      <c r="I3" s="46" t="s">
        <v>3</v>
      </c>
      <c r="J3" s="47" t="s">
        <v>165</v>
      </c>
      <c r="K3" s="47" t="s">
        <v>166</v>
      </c>
      <c r="L3" s="46" t="s">
        <v>167</v>
      </c>
      <c r="M3" s="46" t="s">
        <v>175</v>
      </c>
      <c r="N3" s="46" t="s">
        <v>183</v>
      </c>
      <c r="O3" s="46" t="s">
        <v>186</v>
      </c>
      <c r="P3" s="46" t="s">
        <v>187</v>
      </c>
      <c r="Q3" s="46" t="s">
        <v>192</v>
      </c>
      <c r="R3" s="46" t="s">
        <v>199</v>
      </c>
      <c r="S3" s="46" t="s">
        <v>201</v>
      </c>
      <c r="T3" s="46" t="s">
        <v>209</v>
      </c>
      <c r="U3" s="46" t="s">
        <v>212</v>
      </c>
      <c r="V3" s="46" t="s">
        <v>215</v>
      </c>
      <c r="W3" s="46" t="s">
        <v>218</v>
      </c>
      <c r="X3" s="46" t="s">
        <v>219</v>
      </c>
      <c r="Y3" s="77" t="s">
        <v>221</v>
      </c>
      <c r="Z3" s="77" t="s">
        <v>222</v>
      </c>
      <c r="AA3" s="77" t="s">
        <v>226</v>
      </c>
      <c r="AB3" s="77" t="s">
        <v>227</v>
      </c>
      <c r="AC3" s="77" t="s">
        <v>229</v>
      </c>
      <c r="AD3" s="77" t="s">
        <v>232</v>
      </c>
      <c r="AE3" s="77" t="str">
        <f>財政指標!AF3</f>
        <v>１８(H30)</v>
      </c>
      <c r="AF3" s="77" t="str">
        <f>財政指標!AG3</f>
        <v>１９(R１)</v>
      </c>
    </row>
    <row r="4" spans="1:32" ht="15" customHeight="1" x14ac:dyDescent="0.15">
      <c r="A4" s="3" t="s">
        <v>115</v>
      </c>
      <c r="B4" s="13"/>
      <c r="C4" s="13"/>
      <c r="D4" s="13">
        <v>3045877</v>
      </c>
      <c r="E4" s="13">
        <v>3698861</v>
      </c>
      <c r="F4" s="13">
        <v>3604912</v>
      </c>
      <c r="G4" s="13">
        <v>3496665</v>
      </c>
      <c r="H4" s="13">
        <v>3429470</v>
      </c>
      <c r="I4" s="13">
        <v>3558241</v>
      </c>
      <c r="J4" s="13">
        <v>3988356</v>
      </c>
      <c r="K4" s="13">
        <v>3985396</v>
      </c>
      <c r="L4" s="13">
        <v>4261060</v>
      </c>
      <c r="M4" s="13">
        <v>4122161</v>
      </c>
      <c r="N4" s="13">
        <v>4673151</v>
      </c>
      <c r="O4" s="13">
        <v>4922522</v>
      </c>
      <c r="P4" s="13">
        <v>5204938</v>
      </c>
      <c r="Q4" s="13">
        <v>5071284</v>
      </c>
      <c r="R4" s="13">
        <v>5078480</v>
      </c>
      <c r="S4" s="13">
        <v>5402685</v>
      </c>
      <c r="T4" s="13">
        <v>5485680</v>
      </c>
      <c r="U4" s="13">
        <v>6122458</v>
      </c>
      <c r="V4" s="13">
        <v>5926409</v>
      </c>
      <c r="W4" s="13">
        <v>4668332</v>
      </c>
      <c r="X4" s="13">
        <v>4153243</v>
      </c>
      <c r="Y4" s="88">
        <v>4292819</v>
      </c>
      <c r="Z4" s="88">
        <v>4512475</v>
      </c>
      <c r="AA4" s="88">
        <v>4783205</v>
      </c>
      <c r="AB4" s="88">
        <v>4476399</v>
      </c>
      <c r="AC4" s="88">
        <v>4587733</v>
      </c>
      <c r="AD4" s="88">
        <v>4632226</v>
      </c>
      <c r="AE4" s="88">
        <v>4754069</v>
      </c>
      <c r="AF4" s="88">
        <v>4867315</v>
      </c>
    </row>
    <row r="5" spans="1:32" ht="15" customHeight="1" x14ac:dyDescent="0.15">
      <c r="A5" s="3" t="s">
        <v>116</v>
      </c>
      <c r="B5" s="13"/>
      <c r="C5" s="13"/>
      <c r="D5" s="13">
        <v>195885</v>
      </c>
      <c r="E5" s="13">
        <v>211629</v>
      </c>
      <c r="F5" s="13">
        <v>227220</v>
      </c>
      <c r="G5" s="13">
        <v>233577</v>
      </c>
      <c r="H5" s="13">
        <v>240459</v>
      </c>
      <c r="I5" s="13">
        <v>246144</v>
      </c>
      <c r="J5" s="13">
        <v>179323</v>
      </c>
      <c r="K5" s="13">
        <v>143605</v>
      </c>
      <c r="L5" s="13">
        <v>147195</v>
      </c>
      <c r="M5" s="13">
        <v>149839</v>
      </c>
      <c r="N5" s="13">
        <v>156408</v>
      </c>
      <c r="O5" s="13">
        <v>157868</v>
      </c>
      <c r="P5" s="13">
        <v>167993</v>
      </c>
      <c r="Q5" s="13">
        <v>206602</v>
      </c>
      <c r="R5" s="13">
        <v>235891</v>
      </c>
      <c r="S5" s="13">
        <v>305939</v>
      </c>
      <c r="T5" s="13">
        <v>172343</v>
      </c>
      <c r="U5" s="13">
        <v>162583</v>
      </c>
      <c r="V5" s="13">
        <v>155784</v>
      </c>
      <c r="W5" s="13">
        <v>153922</v>
      </c>
      <c r="X5" s="13">
        <v>150087</v>
      </c>
      <c r="Y5" s="88">
        <v>139946</v>
      </c>
      <c r="Z5" s="88">
        <v>135478</v>
      </c>
      <c r="AA5" s="88">
        <v>128585</v>
      </c>
      <c r="AB5" s="88">
        <v>134741</v>
      </c>
      <c r="AC5" s="88">
        <v>134727</v>
      </c>
      <c r="AD5" s="88">
        <v>134938</v>
      </c>
      <c r="AE5" s="88">
        <v>136274</v>
      </c>
      <c r="AF5" s="88">
        <v>137849</v>
      </c>
    </row>
    <row r="6" spans="1:32" ht="15" customHeight="1" x14ac:dyDescent="0.15">
      <c r="A6" s="3" t="s">
        <v>193</v>
      </c>
      <c r="B6" s="13"/>
      <c r="C6" s="13"/>
      <c r="D6" s="13">
        <v>59521</v>
      </c>
      <c r="E6" s="13">
        <v>43100</v>
      </c>
      <c r="F6" s="13">
        <v>46157</v>
      </c>
      <c r="G6" s="13">
        <v>62078</v>
      </c>
      <c r="H6" s="13">
        <v>44686</v>
      </c>
      <c r="I6" s="13">
        <v>25337</v>
      </c>
      <c r="J6" s="13">
        <v>20081</v>
      </c>
      <c r="K6" s="13">
        <v>16071</v>
      </c>
      <c r="L6" s="13">
        <v>15144</v>
      </c>
      <c r="M6" s="13">
        <v>64275</v>
      </c>
      <c r="N6" s="13">
        <v>64928</v>
      </c>
      <c r="O6" s="13">
        <v>20696</v>
      </c>
      <c r="P6" s="13">
        <v>14399</v>
      </c>
      <c r="Q6" s="13">
        <v>14420</v>
      </c>
      <c r="R6" s="13">
        <v>8359</v>
      </c>
      <c r="S6" s="13">
        <v>5695</v>
      </c>
      <c r="T6" s="13">
        <v>7557</v>
      </c>
      <c r="U6" s="13">
        <v>7660</v>
      </c>
      <c r="V6" s="13">
        <v>6293</v>
      </c>
      <c r="W6" s="13">
        <v>5462</v>
      </c>
      <c r="X6" s="13">
        <v>4243</v>
      </c>
      <c r="Y6" s="88">
        <v>3682</v>
      </c>
      <c r="Z6" s="88">
        <v>3359</v>
      </c>
      <c r="AA6" s="88">
        <v>2952</v>
      </c>
      <c r="AB6" s="88">
        <v>2406</v>
      </c>
      <c r="AC6" s="88">
        <v>1379</v>
      </c>
      <c r="AD6" s="88">
        <v>2576</v>
      </c>
      <c r="AE6" s="88">
        <v>2813</v>
      </c>
      <c r="AF6" s="88">
        <v>1149</v>
      </c>
    </row>
    <row r="7" spans="1:32" ht="15" customHeight="1" x14ac:dyDescent="0.15">
      <c r="A7" s="3" t="s">
        <v>194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>
        <v>2248</v>
      </c>
      <c r="R7" s="13">
        <v>3942</v>
      </c>
      <c r="S7" s="13">
        <v>6124</v>
      </c>
      <c r="T7" s="13">
        <v>6722</v>
      </c>
      <c r="U7" s="13">
        <v>2429</v>
      </c>
      <c r="V7" s="13">
        <v>1926</v>
      </c>
      <c r="W7" s="13">
        <v>2481</v>
      </c>
      <c r="X7" s="13">
        <v>2822</v>
      </c>
      <c r="Y7" s="88">
        <v>3235</v>
      </c>
      <c r="Z7" s="88">
        <v>6441</v>
      </c>
      <c r="AA7" s="88">
        <v>12290</v>
      </c>
      <c r="AB7" s="88">
        <v>9335</v>
      </c>
      <c r="AC7" s="88">
        <v>5293</v>
      </c>
      <c r="AD7" s="88">
        <v>7855</v>
      </c>
      <c r="AE7" s="88">
        <v>5985</v>
      </c>
      <c r="AF7" s="88">
        <v>7221</v>
      </c>
    </row>
    <row r="8" spans="1:32" ht="15" customHeight="1" x14ac:dyDescent="0.15">
      <c r="A8" s="3" t="s">
        <v>195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>
        <v>2630</v>
      </c>
      <c r="R8" s="13">
        <v>5820</v>
      </c>
      <c r="S8" s="13">
        <v>4472</v>
      </c>
      <c r="T8" s="13">
        <v>3853</v>
      </c>
      <c r="U8" s="13">
        <v>1426</v>
      </c>
      <c r="V8" s="13">
        <v>1143</v>
      </c>
      <c r="W8" s="13">
        <v>963</v>
      </c>
      <c r="X8" s="13">
        <v>726</v>
      </c>
      <c r="Y8" s="88">
        <v>937</v>
      </c>
      <c r="Z8" s="88">
        <v>10335</v>
      </c>
      <c r="AA8" s="88">
        <v>6701</v>
      </c>
      <c r="AB8" s="88">
        <v>8008</v>
      </c>
      <c r="AC8" s="88">
        <v>3053</v>
      </c>
      <c r="AD8" s="88">
        <v>8333</v>
      </c>
      <c r="AE8" s="88">
        <v>5400</v>
      </c>
      <c r="AF8" s="88">
        <v>5014</v>
      </c>
    </row>
    <row r="9" spans="1:32" ht="15" customHeight="1" x14ac:dyDescent="0.15">
      <c r="A9" s="3" t="s">
        <v>117</v>
      </c>
      <c r="B9" s="13"/>
      <c r="C9" s="13"/>
      <c r="D9" s="13"/>
      <c r="E9" s="13"/>
      <c r="F9" s="13"/>
      <c r="G9" s="13"/>
      <c r="H9" s="13"/>
      <c r="I9" s="13"/>
      <c r="J9" s="13">
        <v>48528</v>
      </c>
      <c r="K9" s="13">
        <v>239358</v>
      </c>
      <c r="L9" s="13">
        <v>227093</v>
      </c>
      <c r="M9" s="13">
        <v>234194</v>
      </c>
      <c r="N9" s="13">
        <v>226475</v>
      </c>
      <c r="O9" s="13">
        <v>205354</v>
      </c>
      <c r="P9" s="13">
        <v>253693</v>
      </c>
      <c r="Q9" s="13">
        <v>279972</v>
      </c>
      <c r="R9" s="13">
        <v>258581</v>
      </c>
      <c r="S9" s="13">
        <v>266915</v>
      </c>
      <c r="T9" s="13">
        <v>275776</v>
      </c>
      <c r="U9" s="13">
        <v>299872</v>
      </c>
      <c r="V9" s="13">
        <v>317734</v>
      </c>
      <c r="W9" s="13">
        <v>317187</v>
      </c>
      <c r="X9" s="13">
        <v>329383</v>
      </c>
      <c r="Y9" s="88">
        <v>333139</v>
      </c>
      <c r="Z9" s="88">
        <v>330300</v>
      </c>
      <c r="AA9" s="88">
        <v>365095</v>
      </c>
      <c r="AB9" s="88">
        <v>516252</v>
      </c>
      <c r="AC9" s="88">
        <v>462236</v>
      </c>
      <c r="AD9" s="88">
        <v>484913</v>
      </c>
      <c r="AE9" s="88">
        <v>501254</v>
      </c>
      <c r="AF9" s="88">
        <v>474109</v>
      </c>
    </row>
    <row r="10" spans="1:32" ht="15" customHeight="1" x14ac:dyDescent="0.15">
      <c r="A10" s="3" t="s">
        <v>118</v>
      </c>
      <c r="B10" s="13"/>
      <c r="C10" s="13"/>
      <c r="D10" s="13">
        <v>37128</v>
      </c>
      <c r="E10" s="13">
        <v>34511</v>
      </c>
      <c r="F10" s="13">
        <v>36686</v>
      </c>
      <c r="G10" s="13">
        <v>33374</v>
      </c>
      <c r="H10" s="13">
        <v>37299</v>
      </c>
      <c r="I10" s="13">
        <v>27529</v>
      </c>
      <c r="J10" s="13">
        <v>30985</v>
      </c>
      <c r="K10" s="13">
        <v>22229</v>
      </c>
      <c r="L10" s="13">
        <v>19279</v>
      </c>
      <c r="M10" s="13">
        <v>16470</v>
      </c>
      <c r="N10" s="13">
        <v>13850</v>
      </c>
      <c r="O10" s="13">
        <v>13517</v>
      </c>
      <c r="P10" s="13">
        <v>12043</v>
      </c>
      <c r="Q10" s="13">
        <v>11469</v>
      </c>
      <c r="R10" s="13">
        <v>11102</v>
      </c>
      <c r="S10" s="13">
        <v>14968</v>
      </c>
      <c r="T10" s="13">
        <v>15954</v>
      </c>
      <c r="U10" s="13">
        <v>10517</v>
      </c>
      <c r="V10" s="13">
        <v>5971</v>
      </c>
      <c r="W10" s="13">
        <v>6022</v>
      </c>
      <c r="X10" s="13">
        <v>6083</v>
      </c>
      <c r="Y10" s="88">
        <v>6364</v>
      </c>
      <c r="Z10" s="88">
        <v>7451</v>
      </c>
      <c r="AA10" s="88">
        <v>6344</v>
      </c>
      <c r="AB10" s="88">
        <v>6099</v>
      </c>
      <c r="AC10" s="88">
        <v>6752</v>
      </c>
      <c r="AD10" s="88">
        <v>6864</v>
      </c>
      <c r="AE10" s="88">
        <v>7883</v>
      </c>
      <c r="AF10" s="88">
        <v>8442</v>
      </c>
    </row>
    <row r="11" spans="1:32" ht="15" customHeight="1" x14ac:dyDescent="0.15">
      <c r="A11" s="3" t="s">
        <v>119</v>
      </c>
      <c r="B11" s="13"/>
      <c r="C11" s="13"/>
      <c r="D11" s="13"/>
      <c r="E11" s="13"/>
      <c r="F11" s="13"/>
      <c r="G11" s="13"/>
      <c r="H11" s="13"/>
      <c r="I11" s="13"/>
      <c r="J11" s="13">
        <v>100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/>
      <c r="X11" s="13"/>
      <c r="Y11" s="88"/>
      <c r="Z11" s="88"/>
      <c r="AA11" s="88"/>
      <c r="AB11" s="88"/>
      <c r="AC11" s="88"/>
      <c r="AD11" s="88"/>
      <c r="AE11" s="88"/>
      <c r="AF11" s="88"/>
    </row>
    <row r="12" spans="1:32" ht="15" customHeight="1" x14ac:dyDescent="0.15">
      <c r="A12" s="3" t="s">
        <v>120</v>
      </c>
      <c r="B12" s="13"/>
      <c r="C12" s="13"/>
      <c r="D12" s="13">
        <v>154657</v>
      </c>
      <c r="E12" s="13">
        <v>142042</v>
      </c>
      <c r="F12" s="13">
        <v>121687</v>
      </c>
      <c r="G12" s="13">
        <v>137167</v>
      </c>
      <c r="H12" s="13">
        <v>145513</v>
      </c>
      <c r="I12" s="13">
        <v>144565</v>
      </c>
      <c r="J12" s="13">
        <v>121769</v>
      </c>
      <c r="K12" s="13">
        <v>106107</v>
      </c>
      <c r="L12" s="13">
        <v>105434</v>
      </c>
      <c r="M12" s="13">
        <v>100348</v>
      </c>
      <c r="N12" s="13">
        <v>105883</v>
      </c>
      <c r="O12" s="13">
        <v>93692</v>
      </c>
      <c r="P12" s="13">
        <v>106950</v>
      </c>
      <c r="Q12" s="13">
        <v>100932</v>
      </c>
      <c r="R12" s="13">
        <v>106610</v>
      </c>
      <c r="S12" s="13">
        <v>102000</v>
      </c>
      <c r="T12" s="13">
        <v>101896</v>
      </c>
      <c r="U12" s="13">
        <v>83137</v>
      </c>
      <c r="V12" s="13">
        <v>53340</v>
      </c>
      <c r="W12" s="13">
        <v>45636</v>
      </c>
      <c r="X12" s="13">
        <v>34452</v>
      </c>
      <c r="Y12" s="88">
        <v>48304</v>
      </c>
      <c r="Z12" s="88">
        <v>41200</v>
      </c>
      <c r="AA12" s="88">
        <v>19873</v>
      </c>
      <c r="AB12" s="88">
        <v>30629</v>
      </c>
      <c r="AC12" s="88">
        <v>31881</v>
      </c>
      <c r="AD12" s="88">
        <v>37415</v>
      </c>
      <c r="AE12" s="88">
        <v>48961</v>
      </c>
      <c r="AF12" s="88">
        <v>21917</v>
      </c>
    </row>
    <row r="13" spans="1:32" ht="15" customHeight="1" x14ac:dyDescent="0.15">
      <c r="A13" s="3" t="s">
        <v>235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/>
      <c r="X13" s="13"/>
      <c r="Y13" s="88"/>
      <c r="Z13" s="88"/>
      <c r="AA13" s="88"/>
      <c r="AB13" s="88"/>
      <c r="AC13" s="88"/>
      <c r="AD13" s="88"/>
      <c r="AE13" s="88"/>
      <c r="AF13" s="88">
        <v>6895</v>
      </c>
    </row>
    <row r="14" spans="1:32" ht="15" customHeight="1" x14ac:dyDescent="0.15">
      <c r="A14" s="3" t="s">
        <v>121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>
        <v>47006</v>
      </c>
      <c r="M14" s="13">
        <v>100634</v>
      </c>
      <c r="N14" s="13">
        <v>100382</v>
      </c>
      <c r="O14" s="13">
        <v>119767</v>
      </c>
      <c r="P14" s="13">
        <v>152620</v>
      </c>
      <c r="Q14" s="13">
        <v>184845</v>
      </c>
      <c r="R14" s="13">
        <v>156604</v>
      </c>
      <c r="S14" s="13">
        <v>132803</v>
      </c>
      <c r="T14" s="13">
        <v>36473</v>
      </c>
      <c r="U14" s="13">
        <v>51767</v>
      </c>
      <c r="V14" s="13">
        <v>62469</v>
      </c>
      <c r="W14" s="13">
        <v>42866</v>
      </c>
      <c r="X14" s="13">
        <v>41262</v>
      </c>
      <c r="Y14" s="88">
        <v>9561</v>
      </c>
      <c r="Z14" s="88">
        <v>9532</v>
      </c>
      <c r="AA14" s="88">
        <v>10318</v>
      </c>
      <c r="AB14" s="88">
        <v>9653</v>
      </c>
      <c r="AC14" s="88">
        <v>10230</v>
      </c>
      <c r="AD14" s="88">
        <v>11934</v>
      </c>
      <c r="AE14" s="88">
        <v>13814</v>
      </c>
      <c r="AF14" s="88">
        <v>46637</v>
      </c>
    </row>
    <row r="15" spans="1:32" ht="15" customHeight="1" x14ac:dyDescent="0.15">
      <c r="A15" s="3" t="s">
        <v>122</v>
      </c>
      <c r="B15" s="13"/>
      <c r="C15" s="13"/>
      <c r="D15" s="13">
        <v>1017906</v>
      </c>
      <c r="E15" s="13">
        <v>533729</v>
      </c>
      <c r="F15" s="13">
        <v>742417</v>
      </c>
      <c r="G15" s="13">
        <v>764858</v>
      </c>
      <c r="H15" s="13">
        <v>917101</v>
      </c>
      <c r="I15" s="13">
        <v>1050052</v>
      </c>
      <c r="J15" s="13">
        <v>872566</v>
      </c>
      <c r="K15" s="13">
        <v>571656</v>
      </c>
      <c r="L15" s="13">
        <v>738157</v>
      </c>
      <c r="M15" s="13">
        <v>484717</v>
      </c>
      <c r="N15" s="13">
        <v>299972</v>
      </c>
      <c r="O15" s="13">
        <v>27584</v>
      </c>
      <c r="P15" s="13">
        <v>23842</v>
      </c>
      <c r="Q15" s="13">
        <v>17220</v>
      </c>
      <c r="R15" s="13">
        <v>66744</v>
      </c>
      <c r="S15" s="13">
        <v>50058</v>
      </c>
      <c r="T15" s="13">
        <v>33372</v>
      </c>
      <c r="U15" s="13">
        <v>33372</v>
      </c>
      <c r="V15" s="13">
        <v>33162</v>
      </c>
      <c r="W15" s="13">
        <v>24549</v>
      </c>
      <c r="X15" s="13">
        <v>611050</v>
      </c>
      <c r="Y15" s="88">
        <v>404796</v>
      </c>
      <c r="Z15" s="88">
        <v>527820</v>
      </c>
      <c r="AA15" s="88">
        <v>169112</v>
      </c>
      <c r="AB15" s="88">
        <v>80984</v>
      </c>
      <c r="AC15" s="88">
        <v>109177</v>
      </c>
      <c r="AD15" s="88">
        <v>33075</v>
      </c>
      <c r="AE15" s="88">
        <v>19453</v>
      </c>
      <c r="AF15" s="88">
        <v>20397</v>
      </c>
    </row>
    <row r="16" spans="1:32" ht="15" customHeight="1" x14ac:dyDescent="0.15">
      <c r="A16" s="3" t="s">
        <v>123</v>
      </c>
      <c r="B16" s="13"/>
      <c r="C16" s="13"/>
      <c r="D16" s="13">
        <v>905749</v>
      </c>
      <c r="E16" s="13">
        <v>417896</v>
      </c>
      <c r="F16" s="13"/>
      <c r="G16" s="13"/>
      <c r="H16" s="13"/>
      <c r="I16" s="13"/>
      <c r="J16" s="13">
        <v>758057</v>
      </c>
      <c r="K16" s="13">
        <v>438709</v>
      </c>
      <c r="L16" s="13">
        <v>595929</v>
      </c>
      <c r="M16" s="13">
        <v>342119</v>
      </c>
      <c r="N16" s="13">
        <v>174694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71334</v>
      </c>
      <c r="Y16" s="88">
        <v>99886</v>
      </c>
      <c r="Z16" s="88">
        <v>77568</v>
      </c>
      <c r="AA16" s="88"/>
      <c r="AB16" s="88"/>
      <c r="AC16" s="88"/>
      <c r="AD16" s="88"/>
      <c r="AE16" s="88"/>
      <c r="AF16" s="88"/>
    </row>
    <row r="17" spans="1:32" ht="15" customHeight="1" x14ac:dyDescent="0.15">
      <c r="A17" s="3" t="s">
        <v>124</v>
      </c>
      <c r="B17" s="13"/>
      <c r="C17" s="13"/>
      <c r="D17" s="13">
        <v>112157</v>
      </c>
      <c r="E17" s="13">
        <v>115833</v>
      </c>
      <c r="F17" s="13"/>
      <c r="G17" s="13"/>
      <c r="H17" s="13"/>
      <c r="I17" s="13"/>
      <c r="J17" s="13">
        <v>114509</v>
      </c>
      <c r="K17" s="13">
        <v>132947</v>
      </c>
      <c r="L17" s="13">
        <v>142228</v>
      </c>
      <c r="M17" s="13">
        <v>142598</v>
      </c>
      <c r="N17" s="13">
        <v>125278</v>
      </c>
      <c r="O17" s="13">
        <v>27584</v>
      </c>
      <c r="P17" s="13">
        <v>23842</v>
      </c>
      <c r="Q17" s="13">
        <v>17220</v>
      </c>
      <c r="R17" s="13">
        <v>66744</v>
      </c>
      <c r="S17" s="13">
        <v>50058</v>
      </c>
      <c r="T17" s="13">
        <v>33372</v>
      </c>
      <c r="U17" s="13">
        <v>33372</v>
      </c>
      <c r="V17" s="13">
        <v>33162</v>
      </c>
      <c r="W17" s="13">
        <v>24549</v>
      </c>
      <c r="X17" s="13">
        <v>95283</v>
      </c>
      <c r="Y17" s="88">
        <v>155183</v>
      </c>
      <c r="Z17" s="88">
        <v>154322</v>
      </c>
      <c r="AA17" s="88">
        <v>48818</v>
      </c>
      <c r="AB17" s="88">
        <v>39530</v>
      </c>
      <c r="AC17" s="88">
        <v>30659</v>
      </c>
      <c r="AD17" s="88">
        <v>24820</v>
      </c>
      <c r="AE17" s="88">
        <v>19453</v>
      </c>
      <c r="AF17" s="88">
        <v>19042</v>
      </c>
    </row>
    <row r="18" spans="1:32" ht="15" customHeight="1" x14ac:dyDescent="0.15">
      <c r="A18" s="3" t="s">
        <v>220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>
        <v>444433</v>
      </c>
      <c r="Y18" s="88">
        <v>149727</v>
      </c>
      <c r="Z18" s="88">
        <v>295930</v>
      </c>
      <c r="AA18" s="88">
        <v>120294</v>
      </c>
      <c r="AB18" s="88">
        <v>41454</v>
      </c>
      <c r="AC18" s="88">
        <v>78518</v>
      </c>
      <c r="AD18" s="88">
        <v>8255</v>
      </c>
      <c r="AE18" s="88"/>
      <c r="AF18" s="88">
        <v>1355</v>
      </c>
    </row>
    <row r="19" spans="1:32" ht="15" customHeight="1" x14ac:dyDescent="0.15">
      <c r="A19" s="3" t="s">
        <v>125</v>
      </c>
      <c r="B19" s="13"/>
      <c r="C19" s="13"/>
      <c r="D19" s="13">
        <v>6196</v>
      </c>
      <c r="E19" s="13">
        <v>6006</v>
      </c>
      <c r="F19" s="13">
        <v>6275</v>
      </c>
      <c r="G19" s="13">
        <v>6671</v>
      </c>
      <c r="H19" s="13">
        <v>6238</v>
      </c>
      <c r="I19" s="13">
        <v>6051</v>
      </c>
      <c r="J19" s="13">
        <v>6131</v>
      </c>
      <c r="K19" s="13">
        <v>5687</v>
      </c>
      <c r="L19" s="13">
        <v>5529</v>
      </c>
      <c r="M19" s="13">
        <v>4894</v>
      </c>
      <c r="N19" s="13">
        <v>5356</v>
      </c>
      <c r="O19" s="13">
        <v>5117</v>
      </c>
      <c r="P19" s="13">
        <v>5396</v>
      </c>
      <c r="Q19" s="13">
        <v>5154</v>
      </c>
      <c r="R19" s="13">
        <v>5204</v>
      </c>
      <c r="S19" s="13">
        <v>5398</v>
      </c>
      <c r="T19" s="13">
        <v>5188</v>
      </c>
      <c r="U19" s="13">
        <v>4677</v>
      </c>
      <c r="V19" s="13">
        <v>4598</v>
      </c>
      <c r="W19" s="13">
        <v>4305</v>
      </c>
      <c r="X19" s="13">
        <v>4306</v>
      </c>
      <c r="Y19" s="88">
        <v>4010</v>
      </c>
      <c r="Z19" s="88">
        <v>3463</v>
      </c>
      <c r="AA19" s="88">
        <v>3033</v>
      </c>
      <c r="AB19" s="88">
        <v>3251</v>
      </c>
      <c r="AC19" s="88">
        <v>3031</v>
      </c>
      <c r="AD19" s="88">
        <v>2738</v>
      </c>
      <c r="AE19" s="88">
        <v>2486</v>
      </c>
      <c r="AF19" s="88">
        <v>2497</v>
      </c>
    </row>
    <row r="20" spans="1:32" ht="15" customHeight="1" x14ac:dyDescent="0.15">
      <c r="A20" s="3" t="s">
        <v>126</v>
      </c>
      <c r="B20" s="13"/>
      <c r="C20" s="13"/>
      <c r="D20" s="13">
        <v>72588</v>
      </c>
      <c r="E20" s="13">
        <v>18124</v>
      </c>
      <c r="F20" s="13">
        <v>21160</v>
      </c>
      <c r="G20" s="13">
        <v>20543</v>
      </c>
      <c r="H20" s="13">
        <v>26096</v>
      </c>
      <c r="I20" s="13">
        <v>27164</v>
      </c>
      <c r="J20" s="6">
        <v>32293</v>
      </c>
      <c r="K20" s="7">
        <v>41532</v>
      </c>
      <c r="L20" s="7">
        <v>43156</v>
      </c>
      <c r="M20" s="7">
        <v>26957</v>
      </c>
      <c r="N20" s="7">
        <v>24181</v>
      </c>
      <c r="O20" s="7">
        <v>39483</v>
      </c>
      <c r="P20" s="7">
        <v>40908</v>
      </c>
      <c r="Q20" s="7">
        <v>24373</v>
      </c>
      <c r="R20" s="7">
        <v>21438</v>
      </c>
      <c r="S20" s="7">
        <v>27573</v>
      </c>
      <c r="T20" s="7">
        <v>23761</v>
      </c>
      <c r="U20" s="7">
        <v>21867</v>
      </c>
      <c r="V20" s="7">
        <v>19057</v>
      </c>
      <c r="W20" s="7">
        <v>24171</v>
      </c>
      <c r="X20" s="7">
        <v>22181</v>
      </c>
      <c r="Y20" s="89">
        <v>17813</v>
      </c>
      <c r="Z20" s="89">
        <v>94090</v>
      </c>
      <c r="AA20" s="89">
        <v>106725</v>
      </c>
      <c r="AB20" s="89">
        <v>81816</v>
      </c>
      <c r="AC20" s="89">
        <v>58736</v>
      </c>
      <c r="AD20" s="89">
        <v>67743</v>
      </c>
      <c r="AE20" s="89">
        <v>53344</v>
      </c>
      <c r="AF20" s="89">
        <v>48073</v>
      </c>
    </row>
    <row r="21" spans="1:32" ht="15" customHeight="1" x14ac:dyDescent="0.15">
      <c r="A21" s="3" t="s">
        <v>127</v>
      </c>
      <c r="B21" s="13"/>
      <c r="C21" s="13"/>
      <c r="D21" s="13">
        <v>52812</v>
      </c>
      <c r="E21" s="13">
        <v>52105</v>
      </c>
      <c r="F21" s="13">
        <v>57861</v>
      </c>
      <c r="G21" s="13">
        <v>56973</v>
      </c>
      <c r="H21" s="13">
        <v>137636</v>
      </c>
      <c r="I21" s="13">
        <v>179385</v>
      </c>
      <c r="J21" s="6">
        <v>174848</v>
      </c>
      <c r="K21" s="7">
        <v>200228</v>
      </c>
      <c r="L21" s="7">
        <v>192197</v>
      </c>
      <c r="M21" s="7">
        <v>164711</v>
      </c>
      <c r="N21" s="7">
        <v>149871</v>
      </c>
      <c r="O21" s="7">
        <v>172921</v>
      </c>
      <c r="P21" s="7">
        <v>184615</v>
      </c>
      <c r="Q21" s="7">
        <v>192429</v>
      </c>
      <c r="R21" s="7">
        <v>181551</v>
      </c>
      <c r="S21" s="7">
        <v>160764</v>
      </c>
      <c r="T21" s="7">
        <v>160066</v>
      </c>
      <c r="U21" s="7">
        <v>162154</v>
      </c>
      <c r="V21" s="7">
        <v>163026</v>
      </c>
      <c r="W21" s="7">
        <v>157647</v>
      </c>
      <c r="X21" s="7">
        <v>142740</v>
      </c>
      <c r="Y21" s="89">
        <v>147490</v>
      </c>
      <c r="Z21" s="89">
        <v>69397</v>
      </c>
      <c r="AA21" s="89">
        <v>63095</v>
      </c>
      <c r="AB21" s="89">
        <v>55738</v>
      </c>
      <c r="AC21" s="89">
        <v>55411</v>
      </c>
      <c r="AD21" s="89">
        <v>54691</v>
      </c>
      <c r="AE21" s="89">
        <v>56611</v>
      </c>
      <c r="AF21" s="89">
        <v>58393</v>
      </c>
    </row>
    <row r="22" spans="1:32" ht="15" customHeight="1" x14ac:dyDescent="0.15">
      <c r="A22" s="4" t="s">
        <v>128</v>
      </c>
      <c r="B22" s="13"/>
      <c r="C22" s="13"/>
      <c r="D22" s="13">
        <v>6248</v>
      </c>
      <c r="E22" s="13">
        <v>6467</v>
      </c>
      <c r="F22" s="13">
        <v>6957</v>
      </c>
      <c r="G22" s="13">
        <v>7300</v>
      </c>
      <c r="H22" s="13">
        <v>7914</v>
      </c>
      <c r="I22" s="13">
        <v>8102</v>
      </c>
      <c r="J22" s="6">
        <v>10057</v>
      </c>
      <c r="K22" s="9">
        <v>9923</v>
      </c>
      <c r="L22" s="9">
        <v>9908</v>
      </c>
      <c r="M22" s="9">
        <v>11502</v>
      </c>
      <c r="N22" s="9">
        <v>11608</v>
      </c>
      <c r="O22" s="9">
        <v>11198</v>
      </c>
      <c r="P22" s="9">
        <v>11410</v>
      </c>
      <c r="Q22" s="9">
        <v>11562</v>
      </c>
      <c r="R22" s="9">
        <v>11248</v>
      </c>
      <c r="S22" s="9">
        <v>13228</v>
      </c>
      <c r="T22" s="9">
        <v>11765</v>
      </c>
      <c r="U22" s="9">
        <v>11389</v>
      </c>
      <c r="V22" s="9">
        <v>11461</v>
      </c>
      <c r="W22" s="9">
        <v>10698</v>
      </c>
      <c r="X22" s="9">
        <v>11280</v>
      </c>
      <c r="Y22" s="90">
        <v>10883</v>
      </c>
      <c r="Z22" s="90">
        <v>11051</v>
      </c>
      <c r="AA22" s="90">
        <v>10165</v>
      </c>
      <c r="AB22" s="90">
        <v>11198</v>
      </c>
      <c r="AC22" s="90">
        <v>10690</v>
      </c>
      <c r="AD22" s="90">
        <v>10096</v>
      </c>
      <c r="AE22" s="90">
        <v>10531</v>
      </c>
      <c r="AF22" s="90">
        <v>9801</v>
      </c>
    </row>
    <row r="23" spans="1:32" ht="15" customHeight="1" x14ac:dyDescent="0.15">
      <c r="A23" s="3" t="s">
        <v>129</v>
      </c>
      <c r="B23" s="13"/>
      <c r="C23" s="13"/>
      <c r="D23" s="13">
        <v>149617</v>
      </c>
      <c r="E23" s="13">
        <v>130920</v>
      </c>
      <c r="F23" s="13">
        <v>371964</v>
      </c>
      <c r="G23" s="13">
        <v>323754</v>
      </c>
      <c r="H23" s="13">
        <v>215694</v>
      </c>
      <c r="I23" s="13">
        <v>249266</v>
      </c>
      <c r="J23" s="6">
        <v>233127</v>
      </c>
      <c r="K23" s="7">
        <v>305499</v>
      </c>
      <c r="L23" s="7">
        <v>621734</v>
      </c>
      <c r="M23" s="7">
        <v>252431</v>
      </c>
      <c r="N23" s="7">
        <v>573003</v>
      </c>
      <c r="O23" s="7">
        <v>366243</v>
      </c>
      <c r="P23" s="7">
        <v>325648</v>
      </c>
      <c r="Q23" s="7">
        <v>447230</v>
      </c>
      <c r="R23" s="7">
        <v>653209</v>
      </c>
      <c r="S23" s="7">
        <v>563674</v>
      </c>
      <c r="T23" s="7">
        <v>571929</v>
      </c>
      <c r="U23" s="7">
        <v>428090</v>
      </c>
      <c r="V23" s="7">
        <v>701356</v>
      </c>
      <c r="W23" s="7">
        <v>841535</v>
      </c>
      <c r="X23" s="7">
        <v>732694</v>
      </c>
      <c r="Y23" s="89">
        <v>534701</v>
      </c>
      <c r="Z23" s="89">
        <v>693869</v>
      </c>
      <c r="AA23" s="89">
        <v>849238</v>
      </c>
      <c r="AB23" s="89">
        <v>694643</v>
      </c>
      <c r="AC23" s="89">
        <v>735480</v>
      </c>
      <c r="AD23" s="89">
        <v>669554</v>
      </c>
      <c r="AE23" s="89">
        <v>738651</v>
      </c>
      <c r="AF23" s="89">
        <v>813963</v>
      </c>
    </row>
    <row r="24" spans="1:32" ht="15" customHeight="1" x14ac:dyDescent="0.15">
      <c r="A24" s="3" t="s">
        <v>130</v>
      </c>
      <c r="B24" s="13"/>
      <c r="C24" s="13"/>
      <c r="D24" s="13">
        <v>254129</v>
      </c>
      <c r="E24" s="13">
        <v>539170</v>
      </c>
      <c r="F24" s="13">
        <v>581933</v>
      </c>
      <c r="G24" s="13">
        <v>908300</v>
      </c>
      <c r="H24" s="13">
        <v>568901</v>
      </c>
      <c r="I24" s="13">
        <v>685085</v>
      </c>
      <c r="J24" s="6">
        <v>499562</v>
      </c>
      <c r="K24" s="7">
        <v>429350</v>
      </c>
      <c r="L24" s="7">
        <v>733493</v>
      </c>
      <c r="M24" s="7">
        <v>585415</v>
      </c>
      <c r="N24" s="7">
        <v>350870</v>
      </c>
      <c r="O24" s="7">
        <v>415240</v>
      </c>
      <c r="P24" s="7">
        <v>555892</v>
      </c>
      <c r="Q24" s="7">
        <v>881531</v>
      </c>
      <c r="R24" s="7">
        <v>721029</v>
      </c>
      <c r="S24" s="7">
        <v>460427</v>
      </c>
      <c r="T24" s="7">
        <v>387361</v>
      </c>
      <c r="U24" s="7">
        <v>384101</v>
      </c>
      <c r="V24" s="7">
        <v>292638</v>
      </c>
      <c r="W24" s="7">
        <v>341138</v>
      </c>
      <c r="X24" s="7">
        <v>632046</v>
      </c>
      <c r="Y24" s="89">
        <v>571195</v>
      </c>
      <c r="Z24" s="89">
        <v>407311</v>
      </c>
      <c r="AA24" s="89">
        <v>496040</v>
      </c>
      <c r="AB24" s="89">
        <v>649869</v>
      </c>
      <c r="AC24" s="89">
        <v>890662</v>
      </c>
      <c r="AD24" s="89">
        <v>605495</v>
      </c>
      <c r="AE24" s="89">
        <v>645832</v>
      </c>
      <c r="AF24" s="89">
        <v>841891</v>
      </c>
    </row>
    <row r="25" spans="1:32" ht="15" customHeight="1" x14ac:dyDescent="0.15">
      <c r="A25" s="3" t="s">
        <v>131</v>
      </c>
      <c r="B25" s="13"/>
      <c r="C25" s="13"/>
      <c r="D25" s="13">
        <v>107617</v>
      </c>
      <c r="E25" s="13">
        <v>255388</v>
      </c>
      <c r="F25" s="13">
        <v>81930</v>
      </c>
      <c r="G25" s="13">
        <v>47412</v>
      </c>
      <c r="H25" s="13">
        <v>38091</v>
      </c>
      <c r="I25" s="13">
        <v>27949</v>
      </c>
      <c r="J25" s="6">
        <v>20605</v>
      </c>
      <c r="K25" s="7">
        <v>19866</v>
      </c>
      <c r="L25" s="7">
        <v>20377</v>
      </c>
      <c r="M25" s="7">
        <v>29474</v>
      </c>
      <c r="N25" s="7">
        <v>19430</v>
      </c>
      <c r="O25" s="7">
        <v>9205</v>
      </c>
      <c r="P25" s="7">
        <v>8943</v>
      </c>
      <c r="Q25" s="7">
        <v>22677</v>
      </c>
      <c r="R25" s="7">
        <v>134648</v>
      </c>
      <c r="S25" s="7">
        <v>83861</v>
      </c>
      <c r="T25" s="7">
        <v>47668</v>
      </c>
      <c r="U25" s="7">
        <v>66416</v>
      </c>
      <c r="V25" s="7">
        <v>57261</v>
      </c>
      <c r="W25" s="7">
        <v>107051</v>
      </c>
      <c r="X25" s="7">
        <v>462502</v>
      </c>
      <c r="Y25" s="89">
        <v>398817</v>
      </c>
      <c r="Z25" s="89">
        <v>65371</v>
      </c>
      <c r="AA25" s="89">
        <v>104209</v>
      </c>
      <c r="AB25" s="89">
        <v>60778</v>
      </c>
      <c r="AC25" s="89">
        <v>45963</v>
      </c>
      <c r="AD25" s="89">
        <v>47444</v>
      </c>
      <c r="AE25" s="89">
        <v>30178</v>
      </c>
      <c r="AF25" s="89">
        <v>76439</v>
      </c>
    </row>
    <row r="26" spans="1:32" ht="15" customHeight="1" x14ac:dyDescent="0.15">
      <c r="A26" s="3" t="s">
        <v>132</v>
      </c>
      <c r="B26" s="13"/>
      <c r="C26" s="13"/>
      <c r="D26" s="13">
        <v>50</v>
      </c>
      <c r="E26" s="13">
        <v>350</v>
      </c>
      <c r="F26" s="13">
        <v>150</v>
      </c>
      <c r="G26" s="13">
        <v>250</v>
      </c>
      <c r="H26" s="13">
        <v>300</v>
      </c>
      <c r="I26" s="13">
        <v>4949</v>
      </c>
      <c r="J26" s="6">
        <v>2085</v>
      </c>
      <c r="K26" s="7">
        <v>3747</v>
      </c>
      <c r="L26" s="7">
        <v>735</v>
      </c>
      <c r="M26" s="7">
        <v>22019</v>
      </c>
      <c r="N26" s="7">
        <v>1160</v>
      </c>
      <c r="O26" s="7">
        <v>610</v>
      </c>
      <c r="P26" s="7">
        <v>2520</v>
      </c>
      <c r="Q26" s="7">
        <v>1560</v>
      </c>
      <c r="R26" s="7">
        <v>1207</v>
      </c>
      <c r="S26" s="7">
        <v>28691</v>
      </c>
      <c r="T26" s="7">
        <v>53951</v>
      </c>
      <c r="U26" s="7">
        <v>778</v>
      </c>
      <c r="V26" s="7">
        <v>16387</v>
      </c>
      <c r="W26" s="7">
        <v>7683</v>
      </c>
      <c r="X26" s="7">
        <v>12151</v>
      </c>
      <c r="Y26" s="89">
        <v>994</v>
      </c>
      <c r="Z26" s="89">
        <v>1266</v>
      </c>
      <c r="AA26" s="89">
        <v>3122</v>
      </c>
      <c r="AB26" s="89">
        <v>3187</v>
      </c>
      <c r="AC26" s="89">
        <v>4169</v>
      </c>
      <c r="AD26" s="89">
        <v>2713</v>
      </c>
      <c r="AE26" s="89">
        <v>1980</v>
      </c>
      <c r="AF26" s="89">
        <v>2263</v>
      </c>
    </row>
    <row r="27" spans="1:32" ht="15" customHeight="1" x14ac:dyDescent="0.15">
      <c r="A27" s="3" t="s">
        <v>133</v>
      </c>
      <c r="B27" s="13"/>
      <c r="C27" s="13"/>
      <c r="D27" s="13">
        <v>733674</v>
      </c>
      <c r="E27" s="13">
        <v>696548</v>
      </c>
      <c r="F27" s="13">
        <v>499653</v>
      </c>
      <c r="G27" s="13">
        <v>465000</v>
      </c>
      <c r="H27" s="13">
        <v>446000</v>
      </c>
      <c r="I27" s="13">
        <v>418575</v>
      </c>
      <c r="J27" s="6">
        <v>915285</v>
      </c>
      <c r="K27" s="7">
        <v>646848</v>
      </c>
      <c r="L27" s="7">
        <v>513910</v>
      </c>
      <c r="M27" s="7">
        <v>376754</v>
      </c>
      <c r="N27" s="7">
        <v>520390</v>
      </c>
      <c r="O27" s="7">
        <v>507137</v>
      </c>
      <c r="P27" s="7">
        <v>467791</v>
      </c>
      <c r="Q27" s="7">
        <v>665390</v>
      </c>
      <c r="R27" s="7">
        <v>641052</v>
      </c>
      <c r="S27" s="7">
        <v>732562</v>
      </c>
      <c r="T27" s="7">
        <v>776328</v>
      </c>
      <c r="U27" s="7">
        <v>738203</v>
      </c>
      <c r="V27" s="7">
        <v>71819</v>
      </c>
      <c r="W27" s="7">
        <v>499483</v>
      </c>
      <c r="X27" s="7">
        <v>610611</v>
      </c>
      <c r="Y27" s="89">
        <v>293605</v>
      </c>
      <c r="Z27" s="89">
        <v>407847</v>
      </c>
      <c r="AA27" s="89">
        <v>368816</v>
      </c>
      <c r="AB27" s="89">
        <v>868507</v>
      </c>
      <c r="AC27" s="89">
        <v>270689</v>
      </c>
      <c r="AD27" s="89">
        <v>265871</v>
      </c>
      <c r="AE27" s="89">
        <v>201893</v>
      </c>
      <c r="AF27" s="89">
        <v>432623</v>
      </c>
    </row>
    <row r="28" spans="1:32" ht="15" customHeight="1" x14ac:dyDescent="0.15">
      <c r="A28" s="3" t="s">
        <v>134</v>
      </c>
      <c r="B28" s="13"/>
      <c r="C28" s="13"/>
      <c r="D28" s="13">
        <v>110293</v>
      </c>
      <c r="E28" s="13">
        <v>134703</v>
      </c>
      <c r="F28" s="13">
        <v>181954</v>
      </c>
      <c r="G28" s="13">
        <v>125831</v>
      </c>
      <c r="H28" s="13">
        <v>122343</v>
      </c>
      <c r="I28" s="13">
        <v>182329</v>
      </c>
      <c r="J28" s="6">
        <v>196397</v>
      </c>
      <c r="K28" s="7">
        <v>205846</v>
      </c>
      <c r="L28" s="7">
        <v>222399</v>
      </c>
      <c r="M28" s="7">
        <v>299554</v>
      </c>
      <c r="N28" s="7">
        <v>451105</v>
      </c>
      <c r="O28" s="7">
        <v>314328</v>
      </c>
      <c r="P28" s="7">
        <v>422428</v>
      </c>
      <c r="Q28" s="7">
        <v>483142</v>
      </c>
      <c r="R28" s="7">
        <v>673299</v>
      </c>
      <c r="S28" s="7">
        <v>305760</v>
      </c>
      <c r="T28" s="7">
        <v>522169</v>
      </c>
      <c r="U28" s="7">
        <v>659324</v>
      </c>
      <c r="V28" s="7">
        <v>673706</v>
      </c>
      <c r="W28" s="7">
        <v>1084859</v>
      </c>
      <c r="X28" s="7">
        <v>935908</v>
      </c>
      <c r="Y28" s="89">
        <v>898488</v>
      </c>
      <c r="Z28" s="89">
        <v>700953</v>
      </c>
      <c r="AA28" s="89">
        <v>772655</v>
      </c>
      <c r="AB28" s="89">
        <v>620949</v>
      </c>
      <c r="AC28" s="89">
        <v>627691</v>
      </c>
      <c r="AD28" s="89">
        <v>483347</v>
      </c>
      <c r="AE28" s="89">
        <v>491393</v>
      </c>
      <c r="AF28" s="89">
        <v>466581</v>
      </c>
    </row>
    <row r="29" spans="1:32" ht="15" customHeight="1" x14ac:dyDescent="0.15">
      <c r="A29" s="3" t="s">
        <v>135</v>
      </c>
      <c r="B29" s="13"/>
      <c r="C29" s="13"/>
      <c r="D29" s="13">
        <v>157081</v>
      </c>
      <c r="E29" s="13">
        <v>141750</v>
      </c>
      <c r="F29" s="13">
        <v>142620</v>
      </c>
      <c r="G29" s="13">
        <v>136417</v>
      </c>
      <c r="H29" s="13">
        <v>157806</v>
      </c>
      <c r="I29" s="13">
        <v>100382</v>
      </c>
      <c r="J29" s="6">
        <v>98290</v>
      </c>
      <c r="K29" s="7">
        <v>125425</v>
      </c>
      <c r="L29" s="7">
        <v>117814</v>
      </c>
      <c r="M29" s="7">
        <v>112935</v>
      </c>
      <c r="N29" s="7">
        <v>119821</v>
      </c>
      <c r="O29" s="7">
        <v>97729</v>
      </c>
      <c r="P29" s="7">
        <v>95961</v>
      </c>
      <c r="Q29" s="7">
        <v>99226</v>
      </c>
      <c r="R29" s="7">
        <v>103225</v>
      </c>
      <c r="S29" s="7">
        <v>94606</v>
      </c>
      <c r="T29" s="7">
        <v>255963</v>
      </c>
      <c r="U29" s="7">
        <v>114944</v>
      </c>
      <c r="V29" s="7">
        <v>135820</v>
      </c>
      <c r="W29" s="7">
        <v>147410</v>
      </c>
      <c r="X29" s="7">
        <v>112683</v>
      </c>
      <c r="Y29" s="89">
        <v>122908</v>
      </c>
      <c r="Z29" s="89">
        <v>123873</v>
      </c>
      <c r="AA29" s="89">
        <v>126369</v>
      </c>
      <c r="AB29" s="89">
        <v>136030</v>
      </c>
      <c r="AC29" s="89">
        <v>120687</v>
      </c>
      <c r="AD29" s="89">
        <v>126195</v>
      </c>
      <c r="AE29" s="89">
        <v>136825</v>
      </c>
      <c r="AF29" s="89">
        <v>166527</v>
      </c>
    </row>
    <row r="30" spans="1:32" ht="15" customHeight="1" x14ac:dyDescent="0.15">
      <c r="A30" s="3" t="s">
        <v>136</v>
      </c>
      <c r="B30" s="13"/>
      <c r="C30" s="13"/>
      <c r="D30" s="13">
        <v>1246800</v>
      </c>
      <c r="E30" s="13">
        <v>215000</v>
      </c>
      <c r="F30" s="13">
        <v>536000</v>
      </c>
      <c r="G30" s="13">
        <v>1242000</v>
      </c>
      <c r="H30" s="13">
        <v>703100</v>
      </c>
      <c r="I30" s="13">
        <v>351100</v>
      </c>
      <c r="J30" s="6">
        <v>341800</v>
      </c>
      <c r="K30" s="7">
        <v>343500</v>
      </c>
      <c r="L30" s="7">
        <v>493900</v>
      </c>
      <c r="M30" s="7">
        <v>579200</v>
      </c>
      <c r="N30" s="7">
        <v>820494</v>
      </c>
      <c r="O30" s="7">
        <v>614513</v>
      </c>
      <c r="P30" s="7">
        <v>822400</v>
      </c>
      <c r="Q30" s="7">
        <v>556500</v>
      </c>
      <c r="R30" s="7">
        <v>585000</v>
      </c>
      <c r="S30" s="7">
        <v>491900</v>
      </c>
      <c r="T30" s="7">
        <v>297100</v>
      </c>
      <c r="U30" s="7">
        <v>238800</v>
      </c>
      <c r="V30" s="7">
        <v>168500</v>
      </c>
      <c r="W30" s="7">
        <v>376000</v>
      </c>
      <c r="X30" s="7">
        <v>290000</v>
      </c>
      <c r="Y30" s="89">
        <v>316800</v>
      </c>
      <c r="Z30" s="89"/>
      <c r="AA30" s="89">
        <v>586000</v>
      </c>
      <c r="AB30" s="89">
        <v>146700</v>
      </c>
      <c r="AC30" s="89">
        <v>213700</v>
      </c>
      <c r="AD30" s="89">
        <v>29000</v>
      </c>
      <c r="AE30" s="89">
        <v>133000</v>
      </c>
      <c r="AF30" s="89">
        <v>140500</v>
      </c>
    </row>
    <row r="31" spans="1:32" ht="15" customHeight="1" x14ac:dyDescent="0.15">
      <c r="A31" s="3" t="s">
        <v>188</v>
      </c>
      <c r="B31" s="70"/>
      <c r="C31" s="70"/>
      <c r="D31" s="70"/>
      <c r="E31" s="13"/>
      <c r="F31" s="13"/>
      <c r="G31" s="13"/>
      <c r="H31" s="13"/>
      <c r="I31" s="13"/>
      <c r="J31" s="6"/>
      <c r="K31" s="7"/>
      <c r="L31" s="7"/>
      <c r="M31" s="7"/>
      <c r="N31" s="7">
        <v>37700</v>
      </c>
      <c r="O31" s="7">
        <v>43600</v>
      </c>
      <c r="P31" s="7">
        <v>52800</v>
      </c>
      <c r="Q31" s="7">
        <v>50000</v>
      </c>
      <c r="R31" s="7">
        <v>50000</v>
      </c>
      <c r="S31" s="7">
        <v>0</v>
      </c>
      <c r="T31" s="7">
        <v>0</v>
      </c>
      <c r="U31" s="7">
        <v>0</v>
      </c>
      <c r="V31" s="7">
        <v>0</v>
      </c>
      <c r="W31" s="7"/>
      <c r="X31" s="7"/>
      <c r="Y31" s="89"/>
      <c r="Z31" s="89"/>
      <c r="AA31" s="89">
        <v>114000</v>
      </c>
      <c r="AB31" s="89"/>
      <c r="AC31" s="89"/>
      <c r="AD31" s="89"/>
      <c r="AE31" s="89"/>
      <c r="AF31" s="89"/>
    </row>
    <row r="32" spans="1:32" ht="15" customHeight="1" x14ac:dyDescent="0.15">
      <c r="A32" s="3" t="s">
        <v>189</v>
      </c>
      <c r="B32" s="70"/>
      <c r="C32" s="70"/>
      <c r="D32" s="70"/>
      <c r="E32" s="13"/>
      <c r="F32" s="13"/>
      <c r="G32" s="13"/>
      <c r="H32" s="13"/>
      <c r="I32" s="13"/>
      <c r="J32" s="6"/>
      <c r="K32" s="7"/>
      <c r="L32" s="7"/>
      <c r="M32" s="7"/>
      <c r="N32" s="7">
        <v>107300</v>
      </c>
      <c r="O32" s="7">
        <v>215100</v>
      </c>
      <c r="P32" s="7">
        <v>398000</v>
      </c>
      <c r="Q32" s="7">
        <v>80000</v>
      </c>
      <c r="R32" s="7">
        <v>80000</v>
      </c>
      <c r="S32" s="7">
        <v>0</v>
      </c>
      <c r="T32" s="7">
        <v>0</v>
      </c>
      <c r="U32" s="7">
        <v>0</v>
      </c>
      <c r="V32" s="7">
        <v>0</v>
      </c>
      <c r="W32" s="7">
        <v>282000</v>
      </c>
      <c r="X32" s="7">
        <v>290000</v>
      </c>
      <c r="Y32" s="89">
        <v>300000</v>
      </c>
      <c r="Z32" s="89"/>
      <c r="AA32" s="89"/>
      <c r="AB32" s="89"/>
      <c r="AC32" s="89"/>
      <c r="AD32" s="89"/>
      <c r="AE32" s="89"/>
      <c r="AF32" s="89"/>
    </row>
    <row r="33" spans="1:32" ht="15" customHeight="1" x14ac:dyDescent="0.15">
      <c r="A33" s="3" t="s">
        <v>0</v>
      </c>
      <c r="B33" s="8">
        <f t="shared" ref="B33:K33" si="0">SUM(B4:B30)-B16-B17</f>
        <v>0</v>
      </c>
      <c r="C33" s="8">
        <f t="shared" si="0"/>
        <v>0</v>
      </c>
      <c r="D33" s="8">
        <f t="shared" si="0"/>
        <v>7408079</v>
      </c>
      <c r="E33" s="6">
        <f t="shared" si="0"/>
        <v>6860403</v>
      </c>
      <c r="F33" s="6">
        <f t="shared" si="0"/>
        <v>7267536</v>
      </c>
      <c r="G33" s="6">
        <f t="shared" si="0"/>
        <v>8068170</v>
      </c>
      <c r="H33" s="6">
        <f t="shared" si="0"/>
        <v>7244647</v>
      </c>
      <c r="I33" s="6">
        <f t="shared" si="0"/>
        <v>7292205</v>
      </c>
      <c r="J33" s="6">
        <f t="shared" si="0"/>
        <v>7792188</v>
      </c>
      <c r="K33" s="6">
        <f t="shared" si="0"/>
        <v>7421873</v>
      </c>
      <c r="L33" s="6">
        <f t="shared" ref="L33:Q33" si="1">SUM(L4:L30)-L16-L17</f>
        <v>8535520</v>
      </c>
      <c r="M33" s="6">
        <f t="shared" si="1"/>
        <v>7738484</v>
      </c>
      <c r="N33" s="6">
        <f t="shared" si="1"/>
        <v>8688338</v>
      </c>
      <c r="O33" s="6">
        <f t="shared" si="1"/>
        <v>8114724</v>
      </c>
      <c r="P33" s="6">
        <f t="shared" si="1"/>
        <v>8880390</v>
      </c>
      <c r="Q33" s="6">
        <f t="shared" si="1"/>
        <v>9282396</v>
      </c>
      <c r="R33" s="6">
        <f t="shared" ref="R33:W33" si="2">SUM(R4:R30)-R16-R17</f>
        <v>9664243</v>
      </c>
      <c r="S33" s="6">
        <f t="shared" si="2"/>
        <v>9260103</v>
      </c>
      <c r="T33" s="6">
        <f t="shared" si="2"/>
        <v>9252875</v>
      </c>
      <c r="U33" s="6">
        <f t="shared" si="2"/>
        <v>9605964</v>
      </c>
      <c r="V33" s="6">
        <f t="shared" si="2"/>
        <v>8879860</v>
      </c>
      <c r="W33" s="6">
        <f t="shared" si="2"/>
        <v>8869400</v>
      </c>
      <c r="X33" s="6">
        <f>SUM(X4:X30)-X16-X17-X18</f>
        <v>9302453</v>
      </c>
      <c r="Y33" s="91">
        <f t="shared" ref="Y33:AB33" si="3">SUM(Y4:Y30)-Y16-Y17-Y18</f>
        <v>8560487</v>
      </c>
      <c r="Z33" s="91">
        <f t="shared" si="3"/>
        <v>8162882</v>
      </c>
      <c r="AA33" s="91">
        <f t="shared" si="3"/>
        <v>8993942</v>
      </c>
      <c r="AB33" s="91">
        <f t="shared" si="3"/>
        <v>8607172</v>
      </c>
      <c r="AC33" s="91">
        <f t="shared" ref="AC33" si="4">SUM(AC4:AC30)-AC16-AC17-AC18</f>
        <v>8389370</v>
      </c>
      <c r="AD33" s="91">
        <f>SUM(AD4:AD30)-AD16-AD17-AD18</f>
        <v>7725016</v>
      </c>
      <c r="AE33" s="91">
        <f>SUM(AE4:AE30)-AE16-AE17-AE18</f>
        <v>7998630</v>
      </c>
      <c r="AF33" s="91">
        <f>SUM(AF4:AF30)-AF16-AF17-AF18</f>
        <v>8656496</v>
      </c>
    </row>
    <row r="34" spans="1:32" ht="15" customHeight="1" x14ac:dyDescent="0.15">
      <c r="A34" s="3" t="s">
        <v>1</v>
      </c>
      <c r="B34" s="13">
        <f t="shared" ref="B34:L34" si="5">+B4+B5+B6+B9+B10+B11+B12+B13+B14+B15+B19</f>
        <v>0</v>
      </c>
      <c r="C34" s="13">
        <f t="shared" si="5"/>
        <v>0</v>
      </c>
      <c r="D34" s="13">
        <f t="shared" si="5"/>
        <v>4517170</v>
      </c>
      <c r="E34" s="13">
        <f t="shared" si="5"/>
        <v>4669878</v>
      </c>
      <c r="F34" s="13">
        <f t="shared" si="5"/>
        <v>4785354</v>
      </c>
      <c r="G34" s="13">
        <f t="shared" si="5"/>
        <v>4734390</v>
      </c>
      <c r="H34" s="13">
        <f t="shared" si="5"/>
        <v>4820766</v>
      </c>
      <c r="I34" s="13">
        <f t="shared" si="5"/>
        <v>5057919</v>
      </c>
      <c r="J34" s="10">
        <f t="shared" si="5"/>
        <v>5267839</v>
      </c>
      <c r="K34" s="10">
        <f t="shared" si="5"/>
        <v>5090109</v>
      </c>
      <c r="L34" s="10">
        <f t="shared" si="5"/>
        <v>5565897</v>
      </c>
      <c r="M34" s="10">
        <f>+M4+M5+M6+M9+M10+M11+M12+M13+M14+M15+M19</f>
        <v>5277532</v>
      </c>
      <c r="N34" s="10">
        <f>+N4+N5+N6+N9+N10+N11+N12+N13+N14+N15+N19</f>
        <v>5646405</v>
      </c>
      <c r="O34" s="10">
        <f>+O4+O5+O6+O9+O10+O11+O12+O13+O14+O15+O19</f>
        <v>5566117</v>
      </c>
      <c r="P34" s="10">
        <f>+P4+P5+P6+P9+P10+P11+P12+P13+P14+P15+P19</f>
        <v>5941874</v>
      </c>
      <c r="Q34" s="10">
        <f t="shared" ref="Q34:V34" si="6">SUM(Q4:Q15)+Q19</f>
        <v>5896776</v>
      </c>
      <c r="R34" s="10">
        <f t="shared" si="6"/>
        <v>5937337</v>
      </c>
      <c r="S34" s="10">
        <f t="shared" si="6"/>
        <v>6297057</v>
      </c>
      <c r="T34" s="10">
        <f t="shared" si="6"/>
        <v>6144814</v>
      </c>
      <c r="U34" s="10">
        <f t="shared" si="6"/>
        <v>6779898</v>
      </c>
      <c r="V34" s="10">
        <f t="shared" si="6"/>
        <v>6568829</v>
      </c>
      <c r="W34" s="10">
        <f>SUM(W4:W15)+W19</f>
        <v>5271725</v>
      </c>
      <c r="X34" s="10">
        <f>SUM(X4:X15)+X19</f>
        <v>5337657</v>
      </c>
      <c r="Y34" s="92">
        <f t="shared" ref="Y34:AB34" si="7">SUM(Y4:Y15)+Y19</f>
        <v>5246793</v>
      </c>
      <c r="Z34" s="92">
        <f t="shared" si="7"/>
        <v>5587854</v>
      </c>
      <c r="AA34" s="92">
        <f t="shared" si="7"/>
        <v>5507508</v>
      </c>
      <c r="AB34" s="92">
        <f t="shared" si="7"/>
        <v>5277757</v>
      </c>
      <c r="AC34" s="92">
        <f t="shared" ref="AC34" si="8">SUM(AC4:AC15)+AC19</f>
        <v>5355492</v>
      </c>
      <c r="AD34" s="92">
        <f t="shared" ref="AD34" si="9">SUM(AD4:AD15)+AD19</f>
        <v>5362867</v>
      </c>
      <c r="AE34" s="92">
        <f t="shared" ref="AE34:AF34" si="10">SUM(AE4:AE15)+AE19</f>
        <v>5498392</v>
      </c>
      <c r="AF34" s="92">
        <f t="shared" si="10"/>
        <v>5599442</v>
      </c>
    </row>
    <row r="35" spans="1:32" ht="15" customHeight="1" x14ac:dyDescent="0.15">
      <c r="A35" s="3" t="s">
        <v>172</v>
      </c>
      <c r="B35" s="13">
        <f t="shared" ref="B35:I35" si="11">SUM(B20:B30)</f>
        <v>0</v>
      </c>
      <c r="C35" s="13">
        <f t="shared" si="11"/>
        <v>0</v>
      </c>
      <c r="D35" s="13">
        <f t="shared" si="11"/>
        <v>2890909</v>
      </c>
      <c r="E35" s="13">
        <f t="shared" si="11"/>
        <v>2190525</v>
      </c>
      <c r="F35" s="13">
        <f t="shared" si="11"/>
        <v>2482182</v>
      </c>
      <c r="G35" s="13">
        <f t="shared" si="11"/>
        <v>3333780</v>
      </c>
      <c r="H35" s="13">
        <f t="shared" si="11"/>
        <v>2423881</v>
      </c>
      <c r="I35" s="13">
        <f t="shared" si="11"/>
        <v>2234286</v>
      </c>
      <c r="J35" s="10">
        <f t="shared" ref="J35:O35" si="12">SUM(J20:J30)</f>
        <v>2524349</v>
      </c>
      <c r="K35" s="10">
        <f t="shared" si="12"/>
        <v>2331764</v>
      </c>
      <c r="L35" s="10">
        <f t="shared" si="12"/>
        <v>2969623</v>
      </c>
      <c r="M35" s="10">
        <f t="shared" si="12"/>
        <v>2460952</v>
      </c>
      <c r="N35" s="10">
        <f t="shared" si="12"/>
        <v>3041933</v>
      </c>
      <c r="O35" s="10">
        <f t="shared" si="12"/>
        <v>2548607</v>
      </c>
      <c r="P35" s="10">
        <f t="shared" ref="P35:U35" si="13">SUM(P20:P30)</f>
        <v>2938516</v>
      </c>
      <c r="Q35" s="10">
        <f t="shared" si="13"/>
        <v>3385620</v>
      </c>
      <c r="R35" s="10">
        <f t="shared" si="13"/>
        <v>3726906</v>
      </c>
      <c r="S35" s="10">
        <f t="shared" si="13"/>
        <v>2963046</v>
      </c>
      <c r="T35" s="10">
        <f t="shared" si="13"/>
        <v>3108061</v>
      </c>
      <c r="U35" s="10">
        <f t="shared" si="13"/>
        <v>2826066</v>
      </c>
      <c r="V35" s="10">
        <f>SUM(V20:V30)</f>
        <v>2311031</v>
      </c>
      <c r="W35" s="10">
        <f>SUM(W20:W30)</f>
        <v>3597675</v>
      </c>
      <c r="X35" s="10">
        <f>SUM(X20:X30)</f>
        <v>3964796</v>
      </c>
      <c r="Y35" s="92">
        <f t="shared" ref="Y35:AB35" si="14">SUM(Y20:Y30)</f>
        <v>3313694</v>
      </c>
      <c r="Z35" s="92">
        <f t="shared" si="14"/>
        <v>2575028</v>
      </c>
      <c r="AA35" s="92">
        <f t="shared" si="14"/>
        <v>3486434</v>
      </c>
      <c r="AB35" s="92">
        <f t="shared" si="14"/>
        <v>3329415</v>
      </c>
      <c r="AC35" s="92">
        <f t="shared" ref="AC35" si="15">SUM(AC20:AC30)</f>
        <v>3033878</v>
      </c>
      <c r="AD35" s="92">
        <f t="shared" ref="AD35" si="16">SUM(AD20:AD30)</f>
        <v>2362149</v>
      </c>
      <c r="AE35" s="92">
        <f t="shared" ref="AE35:AF35" si="17">SUM(AE20:AE30)</f>
        <v>2500238</v>
      </c>
      <c r="AF35" s="92">
        <f t="shared" si="17"/>
        <v>3057054</v>
      </c>
    </row>
    <row r="36" spans="1:32" ht="15" customHeight="1" x14ac:dyDescent="0.15">
      <c r="A36" s="3" t="s">
        <v>12</v>
      </c>
      <c r="B36" s="13">
        <f t="shared" ref="B36:L36" si="18">+B4+B20+B21+B22+B25+B26+B27+B28+B29</f>
        <v>0</v>
      </c>
      <c r="C36" s="13">
        <f t="shared" si="18"/>
        <v>0</v>
      </c>
      <c r="D36" s="13">
        <f t="shared" si="18"/>
        <v>4286240</v>
      </c>
      <c r="E36" s="13">
        <f t="shared" si="18"/>
        <v>5004296</v>
      </c>
      <c r="F36" s="13">
        <f t="shared" si="18"/>
        <v>4597197</v>
      </c>
      <c r="G36" s="13">
        <f t="shared" si="18"/>
        <v>4356391</v>
      </c>
      <c r="H36" s="13">
        <f t="shared" si="18"/>
        <v>4365656</v>
      </c>
      <c r="I36" s="13">
        <f t="shared" si="18"/>
        <v>4507076</v>
      </c>
      <c r="J36" s="10">
        <f t="shared" si="18"/>
        <v>5438216</v>
      </c>
      <c r="K36" s="10">
        <f t="shared" si="18"/>
        <v>5238811</v>
      </c>
      <c r="L36" s="10">
        <f t="shared" si="18"/>
        <v>5381556</v>
      </c>
      <c r="M36" s="10">
        <f t="shared" ref="M36:R36" si="19">+M4+M20+M21+M22+M25+M26+M27+M28+M29</f>
        <v>5166067</v>
      </c>
      <c r="N36" s="10">
        <f t="shared" si="19"/>
        <v>5970717</v>
      </c>
      <c r="O36" s="10">
        <f t="shared" si="19"/>
        <v>6075133</v>
      </c>
      <c r="P36" s="10">
        <f t="shared" si="19"/>
        <v>6439514</v>
      </c>
      <c r="Q36" s="10">
        <f t="shared" si="19"/>
        <v>6571643</v>
      </c>
      <c r="R36" s="10">
        <f t="shared" si="19"/>
        <v>6846148</v>
      </c>
      <c r="S36" s="10">
        <f t="shared" ref="S36:X36" si="20">+S4+S20+S21+S22+S25+S26+S27+S28+S29</f>
        <v>6849730</v>
      </c>
      <c r="T36" s="10">
        <f t="shared" si="20"/>
        <v>7337351</v>
      </c>
      <c r="U36" s="10">
        <f t="shared" si="20"/>
        <v>7897533</v>
      </c>
      <c r="V36" s="10">
        <f t="shared" si="20"/>
        <v>7074946</v>
      </c>
      <c r="W36" s="10">
        <f t="shared" si="20"/>
        <v>6707334</v>
      </c>
      <c r="X36" s="10">
        <f t="shared" si="20"/>
        <v>6463299</v>
      </c>
      <c r="Y36" s="92">
        <f t="shared" ref="Y36:AB36" si="21">+Y4+Y20+Y21+Y22+Y25+Y26+Y27+Y28+Y29</f>
        <v>6183817</v>
      </c>
      <c r="Z36" s="92">
        <f t="shared" si="21"/>
        <v>5986323</v>
      </c>
      <c r="AA36" s="92">
        <f t="shared" si="21"/>
        <v>6338361</v>
      </c>
      <c r="AB36" s="92">
        <f t="shared" si="21"/>
        <v>6314602</v>
      </c>
      <c r="AC36" s="92">
        <f t="shared" ref="AC36" si="22">+AC4+AC20+AC21+AC22+AC25+AC26+AC27+AC28+AC29</f>
        <v>5781769</v>
      </c>
      <c r="AD36" s="92">
        <f t="shared" ref="AD36" si="23">+AD4+AD20+AD21+AD22+AD25+AD26+AD27+AD28+AD29</f>
        <v>5690326</v>
      </c>
      <c r="AE36" s="92">
        <f t="shared" ref="AE36:AF36" si="24">+AE4+AE20+AE21+AE22+AE25+AE26+AE27+AE28+AE29</f>
        <v>5736824</v>
      </c>
      <c r="AF36" s="92">
        <f t="shared" si="24"/>
        <v>6128015</v>
      </c>
    </row>
    <row r="37" spans="1:32" ht="15" customHeight="1" x14ac:dyDescent="0.15">
      <c r="A37" s="3" t="s">
        <v>11</v>
      </c>
      <c r="B37" s="10">
        <f t="shared" ref="B37:K37" si="25">SUM(B5:B19)-B16-B17+B23+B24+B30</f>
        <v>0</v>
      </c>
      <c r="C37" s="10">
        <f t="shared" si="25"/>
        <v>0</v>
      </c>
      <c r="D37" s="10">
        <f t="shared" si="25"/>
        <v>3121839</v>
      </c>
      <c r="E37" s="10">
        <f t="shared" si="25"/>
        <v>1856107</v>
      </c>
      <c r="F37" s="10">
        <f t="shared" si="25"/>
        <v>2670339</v>
      </c>
      <c r="G37" s="10">
        <f t="shared" si="25"/>
        <v>3711779</v>
      </c>
      <c r="H37" s="10">
        <f t="shared" si="25"/>
        <v>2878991</v>
      </c>
      <c r="I37" s="10">
        <f t="shared" si="25"/>
        <v>2785129</v>
      </c>
      <c r="J37" s="10">
        <f t="shared" si="25"/>
        <v>2353972</v>
      </c>
      <c r="K37" s="10">
        <f t="shared" si="25"/>
        <v>2183062</v>
      </c>
      <c r="L37" s="10">
        <f t="shared" ref="L37:Q37" si="26">SUM(L5:L19)-L16-L17+L23+L24+L30</f>
        <v>3153964</v>
      </c>
      <c r="M37" s="10">
        <f t="shared" si="26"/>
        <v>2572417</v>
      </c>
      <c r="N37" s="10">
        <f t="shared" si="26"/>
        <v>2717621</v>
      </c>
      <c r="O37" s="10">
        <f t="shared" si="26"/>
        <v>2039591</v>
      </c>
      <c r="P37" s="10">
        <f t="shared" si="26"/>
        <v>2440876</v>
      </c>
      <c r="Q37" s="10">
        <f t="shared" si="26"/>
        <v>2710753</v>
      </c>
      <c r="R37" s="10">
        <f t="shared" ref="R37:X37" si="27">SUM(R5:R19)-R16-R17+R23+R24+R30</f>
        <v>2818095</v>
      </c>
      <c r="S37" s="10">
        <f t="shared" si="27"/>
        <v>2410373</v>
      </c>
      <c r="T37" s="10">
        <f t="shared" si="27"/>
        <v>1915524</v>
      </c>
      <c r="U37" s="10">
        <f t="shared" si="27"/>
        <v>1708431</v>
      </c>
      <c r="V37" s="10">
        <f t="shared" si="27"/>
        <v>1804914</v>
      </c>
      <c r="W37" s="10">
        <f t="shared" si="27"/>
        <v>2162066</v>
      </c>
      <c r="X37" s="10">
        <f t="shared" si="27"/>
        <v>3283587</v>
      </c>
      <c r="Y37" s="92">
        <f t="shared" ref="Y37:AB37" si="28">SUM(Y5:Y19)-Y16-Y17+Y23+Y24+Y30</f>
        <v>2526397</v>
      </c>
      <c r="Z37" s="92">
        <f t="shared" si="28"/>
        <v>2472489</v>
      </c>
      <c r="AA37" s="92">
        <f t="shared" si="28"/>
        <v>2775875</v>
      </c>
      <c r="AB37" s="92">
        <f t="shared" si="28"/>
        <v>2334024</v>
      </c>
      <c r="AC37" s="92">
        <f t="shared" ref="AC37" si="29">SUM(AC5:AC19)-AC16-AC17+AC23+AC24+AC30</f>
        <v>2686119</v>
      </c>
      <c r="AD37" s="92">
        <f t="shared" ref="AD37" si="30">SUM(AD5:AD19)-AD16-AD17+AD23+AD24+AD30</f>
        <v>2042945</v>
      </c>
      <c r="AE37" s="92">
        <f t="shared" ref="AE37:AF37" si="31">SUM(AE5:AE19)-AE16-AE17+AE23+AE24+AE30</f>
        <v>2261806</v>
      </c>
      <c r="AF37" s="92">
        <f t="shared" si="31"/>
        <v>2529836</v>
      </c>
    </row>
    <row r="38" spans="1:32" ht="15" customHeight="1" x14ac:dyDescent="0.2">
      <c r="A38" s="26" t="s">
        <v>96</v>
      </c>
      <c r="K38" s="27" t="str">
        <f>財政指標!$L$1</f>
        <v>芳賀町</v>
      </c>
      <c r="L38" s="64"/>
      <c r="M38" s="67"/>
      <c r="O38" s="67"/>
      <c r="P38" s="67"/>
      <c r="Q38" s="67"/>
      <c r="R38" s="67"/>
      <c r="S38" s="67"/>
      <c r="T38" s="67"/>
      <c r="U38" s="27" t="str">
        <f>財政指標!$L$1</f>
        <v>芳賀町</v>
      </c>
      <c r="V38" s="64"/>
      <c r="W38" s="67"/>
      <c r="X38" s="67"/>
      <c r="Y38" s="93"/>
      <c r="Z38" s="93"/>
      <c r="AA38" s="93"/>
      <c r="AB38" s="93"/>
      <c r="AC38" s="93"/>
      <c r="AE38" s="27" t="str">
        <f>財政指標!$L$1</f>
        <v>芳賀町</v>
      </c>
      <c r="AF38" s="64"/>
    </row>
    <row r="39" spans="1:32" ht="15" customHeight="1" x14ac:dyDescent="0.15">
      <c r="K39" s="1"/>
      <c r="L39" s="20" t="s">
        <v>236</v>
      </c>
      <c r="N39" s="64"/>
      <c r="O39" s="64"/>
      <c r="P39" s="64"/>
      <c r="Q39" s="64"/>
      <c r="R39" s="64"/>
      <c r="S39" s="64"/>
      <c r="T39" s="64"/>
      <c r="V39" s="20" t="s">
        <v>236</v>
      </c>
      <c r="W39" s="64"/>
      <c r="X39" s="64"/>
      <c r="Y39" s="86"/>
      <c r="Z39" s="86"/>
      <c r="AA39" s="86"/>
      <c r="AB39" s="86"/>
      <c r="AC39" s="86"/>
      <c r="AD39" s="86"/>
      <c r="AE39" s="1"/>
      <c r="AF39" s="20" t="s">
        <v>236</v>
      </c>
    </row>
    <row r="40" spans="1:32" s="75" customFormat="1" ht="15" customHeight="1" x14ac:dyDescent="0.2">
      <c r="A40" s="46"/>
      <c r="B40" s="46" t="s">
        <v>10</v>
      </c>
      <c r="C40" s="46" t="s">
        <v>9</v>
      </c>
      <c r="D40" s="46" t="s">
        <v>8</v>
      </c>
      <c r="E40" s="46" t="s">
        <v>7</v>
      </c>
      <c r="F40" s="46" t="s">
        <v>6</v>
      </c>
      <c r="G40" s="46" t="s">
        <v>5</v>
      </c>
      <c r="H40" s="46" t="s">
        <v>4</v>
      </c>
      <c r="I40" s="46" t="s">
        <v>3</v>
      </c>
      <c r="J40" s="47" t="s">
        <v>165</v>
      </c>
      <c r="K40" s="47" t="s">
        <v>166</v>
      </c>
      <c r="L40" s="46" t="s">
        <v>168</v>
      </c>
      <c r="M40" s="46" t="s">
        <v>174</v>
      </c>
      <c r="N40" s="46" t="s">
        <v>184</v>
      </c>
      <c r="O40" s="46" t="s">
        <v>186</v>
      </c>
      <c r="P40" s="46" t="s">
        <v>187</v>
      </c>
      <c r="Q40" s="46" t="s">
        <v>192</v>
      </c>
      <c r="R40" s="46" t="s">
        <v>199</v>
      </c>
      <c r="S40" s="46" t="s">
        <v>201</v>
      </c>
      <c r="T40" s="46" t="s">
        <v>209</v>
      </c>
      <c r="U40" s="46" t="s">
        <v>212</v>
      </c>
      <c r="V40" s="46" t="s">
        <v>215</v>
      </c>
      <c r="W40" s="46" t="s">
        <v>218</v>
      </c>
      <c r="X40" s="46" t="s">
        <v>219</v>
      </c>
      <c r="Y40" s="77" t="s">
        <v>221</v>
      </c>
      <c r="Z40" s="77" t="s">
        <v>222</v>
      </c>
      <c r="AA40" s="77" t="s">
        <v>226</v>
      </c>
      <c r="AB40" s="77" t="s">
        <v>227</v>
      </c>
      <c r="AC40" s="77" t="s">
        <v>229</v>
      </c>
      <c r="AD40" s="77" t="s">
        <v>231</v>
      </c>
      <c r="AE40" s="77" t="str">
        <f>AE3</f>
        <v>１８(H30)</v>
      </c>
      <c r="AF40" s="77" t="str">
        <f>AF3</f>
        <v>１９(R１)</v>
      </c>
    </row>
    <row r="41" spans="1:32" ht="15" customHeight="1" x14ac:dyDescent="0.15">
      <c r="A41" s="3" t="s">
        <v>115</v>
      </c>
      <c r="B41" s="24" t="e">
        <f>+B4/$B$33*100</f>
        <v>#DIV/0!</v>
      </c>
      <c r="C41" s="24" t="e">
        <f t="shared" ref="C41:D43" si="32">+C4/C$33*100</f>
        <v>#DIV/0!</v>
      </c>
      <c r="D41" s="24">
        <f t="shared" si="32"/>
        <v>41.115611753060413</v>
      </c>
      <c r="E41" s="24">
        <f t="shared" ref="E41:L41" si="33">+E4/E$33*100</f>
        <v>53.91608918601429</v>
      </c>
      <c r="F41" s="24">
        <f t="shared" si="33"/>
        <v>49.602946583271141</v>
      </c>
      <c r="G41" s="24">
        <f t="shared" si="33"/>
        <v>43.339009961366706</v>
      </c>
      <c r="H41" s="24">
        <f t="shared" si="33"/>
        <v>47.337986240047307</v>
      </c>
      <c r="I41" s="24">
        <f t="shared" si="33"/>
        <v>48.795131239453639</v>
      </c>
      <c r="J41" s="24">
        <f t="shared" si="33"/>
        <v>51.184032007441296</v>
      </c>
      <c r="K41" s="24">
        <f t="shared" si="33"/>
        <v>53.697981628087675</v>
      </c>
      <c r="L41" s="24">
        <f t="shared" si="33"/>
        <v>49.921504489474572</v>
      </c>
      <c r="M41" s="24">
        <f t="shared" ref="M41:X41" si="34">+M4/M$33*100</f>
        <v>53.268327491534521</v>
      </c>
      <c r="N41" s="24">
        <f t="shared" si="34"/>
        <v>53.786477920172992</v>
      </c>
      <c r="O41" s="24">
        <f t="shared" si="34"/>
        <v>60.6616072216381</v>
      </c>
      <c r="P41" s="24">
        <f t="shared" si="34"/>
        <v>58.611592508887554</v>
      </c>
      <c r="Q41" s="24">
        <f t="shared" si="34"/>
        <v>54.633351130462437</v>
      </c>
      <c r="R41" s="24">
        <f t="shared" si="34"/>
        <v>52.549175346687782</v>
      </c>
      <c r="S41" s="24">
        <f t="shared" si="34"/>
        <v>58.343681490367871</v>
      </c>
      <c r="T41" s="24">
        <f t="shared" si="34"/>
        <v>59.28622184996555</v>
      </c>
      <c r="U41" s="24">
        <f t="shared" si="34"/>
        <v>63.736008171590065</v>
      </c>
      <c r="V41" s="24">
        <f t="shared" si="34"/>
        <v>66.739892295599262</v>
      </c>
      <c r="W41" s="24">
        <f t="shared" si="34"/>
        <v>52.634135341736751</v>
      </c>
      <c r="X41" s="24">
        <f t="shared" si="34"/>
        <v>44.64675070113227</v>
      </c>
      <c r="Y41" s="94">
        <f t="shared" ref="Y41:AB41" si="35">+Y4/Y$33*100</f>
        <v>50.146901689121194</v>
      </c>
      <c r="Z41" s="94">
        <f t="shared" si="35"/>
        <v>55.280414441860117</v>
      </c>
      <c r="AA41" s="94">
        <f t="shared" si="35"/>
        <v>53.182519967329121</v>
      </c>
      <c r="AB41" s="94">
        <f t="shared" si="35"/>
        <v>52.007779093992781</v>
      </c>
      <c r="AC41" s="94">
        <f t="shared" ref="AC41" si="36">+AC4/AC$33*100</f>
        <v>54.68507170383473</v>
      </c>
      <c r="AD41" s="94">
        <f t="shared" ref="AD41" si="37">+AD4/AD$33*100</f>
        <v>59.963966417674733</v>
      </c>
      <c r="AE41" s="94">
        <f t="shared" ref="AE41:AF41" si="38">+AE4/AE$33*100</f>
        <v>59.436040922007891</v>
      </c>
      <c r="AF41" s="94">
        <f t="shared" si="38"/>
        <v>56.227311836105507</v>
      </c>
    </row>
    <row r="42" spans="1:32" ht="15" customHeight="1" x14ac:dyDescent="0.15">
      <c r="A42" s="3" t="s">
        <v>116</v>
      </c>
      <c r="B42" s="24" t="e">
        <f>+B5/$B$33*100</f>
        <v>#DIV/0!</v>
      </c>
      <c r="C42" s="24" t="e">
        <f t="shared" si="32"/>
        <v>#DIV/0!</v>
      </c>
      <c r="D42" s="24">
        <f t="shared" si="32"/>
        <v>2.6442077629031764</v>
      </c>
      <c r="E42" s="24">
        <f t="shared" ref="E42:L42" si="39">+E5/E$33*100</f>
        <v>3.084789625332506</v>
      </c>
      <c r="F42" s="24">
        <f t="shared" si="39"/>
        <v>3.1265067004828047</v>
      </c>
      <c r="G42" s="24">
        <f t="shared" si="39"/>
        <v>2.8950431138659698</v>
      </c>
      <c r="H42" s="24">
        <f t="shared" si="39"/>
        <v>3.3191265219685651</v>
      </c>
      <c r="I42" s="24">
        <f t="shared" si="39"/>
        <v>3.3754399389485075</v>
      </c>
      <c r="J42" s="24">
        <f t="shared" si="39"/>
        <v>2.3013176786802374</v>
      </c>
      <c r="K42" s="24">
        <f t="shared" si="39"/>
        <v>1.9348889424542837</v>
      </c>
      <c r="L42" s="24">
        <f t="shared" si="39"/>
        <v>1.7244995032522918</v>
      </c>
      <c r="M42" s="24">
        <f t="shared" ref="M42:X42" si="40">+M5/M$33*100</f>
        <v>1.9362836441866391</v>
      </c>
      <c r="N42" s="24">
        <f t="shared" si="40"/>
        <v>1.8002062074472702</v>
      </c>
      <c r="O42" s="24">
        <f t="shared" si="40"/>
        <v>1.9454512562596091</v>
      </c>
      <c r="P42" s="24">
        <f t="shared" si="40"/>
        <v>1.8917299803274408</v>
      </c>
      <c r="Q42" s="24">
        <f t="shared" si="40"/>
        <v>2.2257399921313419</v>
      </c>
      <c r="R42" s="24">
        <f t="shared" si="40"/>
        <v>2.4408637075868227</v>
      </c>
      <c r="S42" s="24">
        <f t="shared" si="40"/>
        <v>3.3038401408710034</v>
      </c>
      <c r="T42" s="24">
        <f t="shared" si="40"/>
        <v>1.8625886548775381</v>
      </c>
      <c r="U42" s="24">
        <f t="shared" si="40"/>
        <v>1.692521437723481</v>
      </c>
      <c r="V42" s="24">
        <f t="shared" si="40"/>
        <v>1.7543519830267595</v>
      </c>
      <c r="W42" s="24">
        <f t="shared" si="40"/>
        <v>1.7354274246284982</v>
      </c>
      <c r="X42" s="24">
        <f t="shared" si="40"/>
        <v>1.6134131502733744</v>
      </c>
      <c r="Y42" s="94">
        <f t="shared" ref="Y42:AB42" si="41">+Y5/Y$33*100</f>
        <v>1.6347901702321377</v>
      </c>
      <c r="Z42" s="94">
        <f t="shared" si="41"/>
        <v>1.6596834304354762</v>
      </c>
      <c r="AA42" s="94">
        <f t="shared" si="41"/>
        <v>1.4296845587841238</v>
      </c>
      <c r="AB42" s="94">
        <f t="shared" si="41"/>
        <v>1.5654503012139178</v>
      </c>
      <c r="AC42" s="94">
        <f t="shared" ref="AC42" si="42">+AC5/AC$33*100</f>
        <v>1.6059251171422884</v>
      </c>
      <c r="AD42" s="94">
        <f t="shared" ref="AD42" si="43">+AD5/AD$33*100</f>
        <v>1.7467666086387394</v>
      </c>
      <c r="AE42" s="94">
        <f t="shared" ref="AE42:AF42" si="44">+AE5/AE$33*100</f>
        <v>1.7037167614954063</v>
      </c>
      <c r="AF42" s="94">
        <f t="shared" si="44"/>
        <v>1.5924341673582476</v>
      </c>
    </row>
    <row r="43" spans="1:32" ht="15" customHeight="1" x14ac:dyDescent="0.15">
      <c r="A43" s="3" t="s">
        <v>193</v>
      </c>
      <c r="B43" s="24" t="e">
        <f>+B6/$B$33*100</f>
        <v>#DIV/0!</v>
      </c>
      <c r="C43" s="24" t="e">
        <f t="shared" si="32"/>
        <v>#DIV/0!</v>
      </c>
      <c r="D43" s="24">
        <f t="shared" si="32"/>
        <v>0.8034606542397833</v>
      </c>
      <c r="E43" s="24">
        <f t="shared" ref="E43:L43" si="45">+E6/E$33*100</f>
        <v>0.62824297639657611</v>
      </c>
      <c r="F43" s="24">
        <f t="shared" si="45"/>
        <v>0.6351120930119919</v>
      </c>
      <c r="G43" s="24">
        <f t="shared" si="45"/>
        <v>0.76941859182441619</v>
      </c>
      <c r="H43" s="24">
        <f t="shared" si="45"/>
        <v>0.6168140421472571</v>
      </c>
      <c r="I43" s="24">
        <f t="shared" si="45"/>
        <v>0.34745320516908124</v>
      </c>
      <c r="J43" s="24">
        <f t="shared" si="45"/>
        <v>0.25770682124199262</v>
      </c>
      <c r="K43" s="24">
        <f t="shared" si="45"/>
        <v>0.21653563729802436</v>
      </c>
      <c r="L43" s="24">
        <f t="shared" si="45"/>
        <v>0.17742328528314619</v>
      </c>
      <c r="M43" s="24">
        <f t="shared" ref="M43:X43" si="46">+M6/M$33*100</f>
        <v>0.83058904043737769</v>
      </c>
      <c r="N43" s="24">
        <f t="shared" si="46"/>
        <v>0.74730057693427665</v>
      </c>
      <c r="O43" s="24">
        <f t="shared" si="46"/>
        <v>0.25504256213766485</v>
      </c>
      <c r="P43" s="24">
        <f t="shared" si="46"/>
        <v>0.16214377972138613</v>
      </c>
      <c r="Q43" s="24">
        <f t="shared" si="46"/>
        <v>0.15534782183393167</v>
      </c>
      <c r="R43" s="24">
        <f t="shared" si="46"/>
        <v>8.6494099951749975E-2</v>
      </c>
      <c r="S43" s="24">
        <f t="shared" si="46"/>
        <v>6.1500395837929663E-2</v>
      </c>
      <c r="T43" s="24">
        <f t="shared" si="46"/>
        <v>8.1671912783864473E-2</v>
      </c>
      <c r="U43" s="24">
        <f t="shared" si="46"/>
        <v>7.9742126870348456E-2</v>
      </c>
      <c r="V43" s="24">
        <f t="shared" si="46"/>
        <v>7.0868234409101047E-2</v>
      </c>
      <c r="W43" s="24">
        <f t="shared" si="46"/>
        <v>6.1582519674386084E-2</v>
      </c>
      <c r="X43" s="24">
        <f t="shared" si="46"/>
        <v>4.5611625234763344E-2</v>
      </c>
      <c r="Y43" s="94">
        <f t="shared" ref="Y43:AB43" si="47">+Y6/Y$33*100</f>
        <v>4.3011571654743473E-2</v>
      </c>
      <c r="Z43" s="94">
        <f t="shared" si="47"/>
        <v>4.1149682183326916E-2</v>
      </c>
      <c r="AA43" s="94">
        <f t="shared" si="47"/>
        <v>3.2822092915431297E-2</v>
      </c>
      <c r="AB43" s="94">
        <f t="shared" si="47"/>
        <v>2.795343232364823E-2</v>
      </c>
      <c r="AC43" s="94">
        <f t="shared" ref="AC43" si="48">+AC6/AC$33*100</f>
        <v>1.6437467890914336E-2</v>
      </c>
      <c r="AD43" s="94">
        <f t="shared" ref="AD43" si="49">+AD6/AD$33*100</f>
        <v>3.3346209250569837E-2</v>
      </c>
      <c r="AE43" s="94">
        <f t="shared" ref="AE43:AF43" si="50">+AE6/AE$33*100</f>
        <v>3.5168522609496877E-2</v>
      </c>
      <c r="AF43" s="94">
        <f t="shared" si="50"/>
        <v>1.3273268999373417E-2</v>
      </c>
    </row>
    <row r="44" spans="1:32" ht="15" customHeight="1" x14ac:dyDescent="0.15">
      <c r="A44" s="3" t="s">
        <v>194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>
        <f t="shared" ref="Q44:X54" si="51">+Q7/Q$33*100</f>
        <v>2.4217885123625407E-2</v>
      </c>
      <c r="R44" s="24">
        <f t="shared" si="51"/>
        <v>4.0789537266395309E-2</v>
      </c>
      <c r="S44" s="24">
        <f t="shared" si="51"/>
        <v>6.6133173680681528E-2</v>
      </c>
      <c r="T44" s="24">
        <f t="shared" si="51"/>
        <v>7.2647690582656743E-2</v>
      </c>
      <c r="U44" s="24">
        <f t="shared" si="51"/>
        <v>2.5286374173378121E-2</v>
      </c>
      <c r="V44" s="24">
        <f t="shared" si="51"/>
        <v>2.1689531141256733E-2</v>
      </c>
      <c r="W44" s="24">
        <f t="shared" si="51"/>
        <v>2.7972579881389945E-2</v>
      </c>
      <c r="X44" s="24">
        <f t="shared" si="51"/>
        <v>3.0336084471482953E-2</v>
      </c>
      <c r="Y44" s="94">
        <f t="shared" ref="Y44:AB44" si="52">+Y7/Y$33*100</f>
        <v>3.7789906111649958E-2</v>
      </c>
      <c r="Z44" s="94">
        <f t="shared" si="52"/>
        <v>7.8905955029118388E-2</v>
      </c>
      <c r="AA44" s="94">
        <f t="shared" si="52"/>
        <v>0.13664753452935322</v>
      </c>
      <c r="AB44" s="94">
        <f t="shared" si="52"/>
        <v>0.10845606431473659</v>
      </c>
      <c r="AC44" s="94">
        <f t="shared" ref="AC44" si="53">+AC7/AC$33*100</f>
        <v>6.309174586411137E-2</v>
      </c>
      <c r="AD44" s="94">
        <f t="shared" ref="AD44" si="54">+AD7/AD$33*100</f>
        <v>0.10168263729162504</v>
      </c>
      <c r="AE44" s="94">
        <f t="shared" ref="AE44:AF44" si="55">+AE7/AE$33*100</f>
        <v>7.4825313834994245E-2</v>
      </c>
      <c r="AF44" s="94">
        <f t="shared" si="55"/>
        <v>8.3417123972563498E-2</v>
      </c>
    </row>
    <row r="45" spans="1:32" ht="15" customHeight="1" x14ac:dyDescent="0.15">
      <c r="A45" s="3" t="s">
        <v>195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>
        <f t="shared" si="51"/>
        <v>2.8333201901750368E-2</v>
      </c>
      <c r="R45" s="24">
        <f t="shared" si="51"/>
        <v>6.0221995659670395E-2</v>
      </c>
      <c r="S45" s="24">
        <f t="shared" si="51"/>
        <v>4.8293199330504209E-2</v>
      </c>
      <c r="T45" s="24">
        <f t="shared" si="51"/>
        <v>4.1641111546411251E-2</v>
      </c>
      <c r="U45" s="24">
        <f t="shared" si="51"/>
        <v>1.4844944245054427E-2</v>
      </c>
      <c r="V45" s="24">
        <f t="shared" si="51"/>
        <v>1.2871824555792548E-2</v>
      </c>
      <c r="W45" s="24">
        <f t="shared" si="51"/>
        <v>1.0857555189753534E-2</v>
      </c>
      <c r="X45" s="24">
        <f t="shared" si="51"/>
        <v>7.8043930993255224E-3</v>
      </c>
      <c r="Y45" s="94">
        <f t="shared" ref="Y45:AB45" si="56">+Y8/Y$33*100</f>
        <v>1.0945638957222878E-2</v>
      </c>
      <c r="Z45" s="94">
        <f t="shared" si="56"/>
        <v>0.12660969495822677</v>
      </c>
      <c r="AA45" s="94">
        <f t="shared" si="56"/>
        <v>7.45057061742226E-2</v>
      </c>
      <c r="AB45" s="94">
        <f t="shared" si="56"/>
        <v>9.3038689130413577E-2</v>
      </c>
      <c r="AC45" s="94">
        <f t="shared" ref="AC45" si="57">+AC8/AC$33*100</f>
        <v>3.6391290406788589E-2</v>
      </c>
      <c r="AD45" s="94">
        <f t="shared" ref="AD45" si="58">+AD8/AD$33*100</f>
        <v>0.10787032674107082</v>
      </c>
      <c r="AE45" s="94">
        <f t="shared" ref="AE45:AF45" si="59">+AE8/AE$33*100</f>
        <v>6.7511561354882024E-2</v>
      </c>
      <c r="AF45" s="94">
        <f t="shared" si="59"/>
        <v>5.7921819636952407E-2</v>
      </c>
    </row>
    <row r="46" spans="1:32" ht="15" customHeight="1" x14ac:dyDescent="0.15">
      <c r="A46" s="3" t="s">
        <v>117</v>
      </c>
      <c r="B46" s="24" t="e">
        <f t="shared" ref="B46:B54" si="60">+B9/$B$33*100</f>
        <v>#DIV/0!</v>
      </c>
      <c r="C46" s="24" t="e">
        <f t="shared" ref="C46:D54" si="61">+C9/C$33*100</f>
        <v>#DIV/0!</v>
      </c>
      <c r="D46" s="24">
        <f t="shared" si="61"/>
        <v>0</v>
      </c>
      <c r="E46" s="24">
        <f t="shared" ref="E46:L46" si="62">+E9/E$33*100</f>
        <v>0</v>
      </c>
      <c r="F46" s="24">
        <f t="shared" si="62"/>
        <v>0</v>
      </c>
      <c r="G46" s="24">
        <f t="shared" si="62"/>
        <v>0</v>
      </c>
      <c r="H46" s="24">
        <f t="shared" si="62"/>
        <v>0</v>
      </c>
      <c r="I46" s="24">
        <f t="shared" si="62"/>
        <v>0</v>
      </c>
      <c r="J46" s="24">
        <f t="shared" si="62"/>
        <v>0.62277758185505794</v>
      </c>
      <c r="K46" s="24">
        <f t="shared" si="62"/>
        <v>3.2250349743252138</v>
      </c>
      <c r="L46" s="24">
        <f t="shared" si="62"/>
        <v>2.6605643241419386</v>
      </c>
      <c r="M46" s="24">
        <f t="shared" ref="M46:P54" si="63">+M9/M$33*100</f>
        <v>3.0263550328462268</v>
      </c>
      <c r="N46" s="24">
        <f t="shared" si="63"/>
        <v>2.6066550357502205</v>
      </c>
      <c r="O46" s="24">
        <f t="shared" si="63"/>
        <v>2.5306344368582345</v>
      </c>
      <c r="P46" s="24">
        <f t="shared" si="63"/>
        <v>2.8567776865655676</v>
      </c>
      <c r="Q46" s="24">
        <f t="shared" si="51"/>
        <v>3.0161609136261802</v>
      </c>
      <c r="R46" s="24">
        <f t="shared" si="51"/>
        <v>2.6756467112840601</v>
      </c>
      <c r="S46" s="24">
        <f t="shared" si="51"/>
        <v>2.8824193424198414</v>
      </c>
      <c r="T46" s="24">
        <f t="shared" si="51"/>
        <v>2.980435810491334</v>
      </c>
      <c r="U46" s="24">
        <f t="shared" si="51"/>
        <v>3.1217272935855265</v>
      </c>
      <c r="V46" s="24">
        <f t="shared" si="51"/>
        <v>3.5781419977341988</v>
      </c>
      <c r="W46" s="24">
        <f t="shared" si="51"/>
        <v>3.5761945565652695</v>
      </c>
      <c r="X46" s="24">
        <f t="shared" si="51"/>
        <v>3.5408187496351764</v>
      </c>
      <c r="Y46" s="94">
        <f t="shared" ref="Y46:AB46" si="64">+Y9/Y$33*100</f>
        <v>3.8915893453257975</v>
      </c>
      <c r="Z46" s="94">
        <f t="shared" si="64"/>
        <v>4.0463649970684372</v>
      </c>
      <c r="AA46" s="94">
        <f t="shared" si="64"/>
        <v>4.0593435003249967</v>
      </c>
      <c r="AB46" s="94">
        <f t="shared" si="64"/>
        <v>5.9979282393799034</v>
      </c>
      <c r="AC46" s="94">
        <f t="shared" ref="AC46" si="65">+AC9/AC$33*100</f>
        <v>5.5097820217727911</v>
      </c>
      <c r="AD46" s="94">
        <f t="shared" ref="AD46" si="66">+AD9/AD$33*100</f>
        <v>6.277177937236635</v>
      </c>
      <c r="AE46" s="94">
        <f t="shared" ref="AE46:AF46" si="67">+AE9/AE$33*100</f>
        <v>6.2667481806259318</v>
      </c>
      <c r="AF46" s="94">
        <f t="shared" si="67"/>
        <v>5.4769158329190004</v>
      </c>
    </row>
    <row r="47" spans="1:32" ht="15" customHeight="1" x14ac:dyDescent="0.15">
      <c r="A47" s="3" t="s">
        <v>118</v>
      </c>
      <c r="B47" s="24" t="e">
        <f t="shared" si="60"/>
        <v>#DIV/0!</v>
      </c>
      <c r="C47" s="24" t="e">
        <f t="shared" si="61"/>
        <v>#DIV/0!</v>
      </c>
      <c r="D47" s="24">
        <f t="shared" si="61"/>
        <v>0.50118256028317199</v>
      </c>
      <c r="E47" s="24">
        <f t="shared" ref="E47:L47" si="68">+E10/E$33*100</f>
        <v>0.50304624961536515</v>
      </c>
      <c r="F47" s="24">
        <f t="shared" si="68"/>
        <v>0.50479282111571244</v>
      </c>
      <c r="G47" s="24">
        <f t="shared" si="68"/>
        <v>0.41365018337491649</v>
      </c>
      <c r="H47" s="24">
        <f t="shared" si="68"/>
        <v>0.51484910168846043</v>
      </c>
      <c r="I47" s="24">
        <f t="shared" si="68"/>
        <v>0.37751270020521915</v>
      </c>
      <c r="J47" s="24">
        <f t="shared" si="68"/>
        <v>0.39764184334361541</v>
      </c>
      <c r="K47" s="24">
        <f t="shared" si="68"/>
        <v>0.29950660702493831</v>
      </c>
      <c r="L47" s="24">
        <f t="shared" si="68"/>
        <v>0.22586790259995876</v>
      </c>
      <c r="M47" s="24">
        <f t="shared" si="63"/>
        <v>0.21283238422409351</v>
      </c>
      <c r="N47" s="24">
        <f t="shared" si="63"/>
        <v>0.15940908376262525</v>
      </c>
      <c r="O47" s="24">
        <f t="shared" si="63"/>
        <v>0.16657374915030998</v>
      </c>
      <c r="P47" s="24">
        <f t="shared" si="63"/>
        <v>0.13561341337486305</v>
      </c>
      <c r="Q47" s="24">
        <f t="shared" si="51"/>
        <v>0.12355646106888782</v>
      </c>
      <c r="R47" s="24">
        <f t="shared" si="51"/>
        <v>0.1148770783184984</v>
      </c>
      <c r="S47" s="24">
        <f t="shared" si="51"/>
        <v>0.16163967074664287</v>
      </c>
      <c r="T47" s="24">
        <f t="shared" si="51"/>
        <v>0.17242208502762654</v>
      </c>
      <c r="U47" s="24">
        <f t="shared" si="51"/>
        <v>0.10948406635710897</v>
      </c>
      <c r="V47" s="24">
        <f t="shared" si="51"/>
        <v>6.7242051113418452E-2</v>
      </c>
      <c r="W47" s="24">
        <f t="shared" si="51"/>
        <v>6.7896362775385036E-2</v>
      </c>
      <c r="X47" s="24">
        <f t="shared" si="51"/>
        <v>6.5391354301924443E-2</v>
      </c>
      <c r="Y47" s="94">
        <f t="shared" ref="Y47:AB47" si="69">+Y10/Y$33*100</f>
        <v>7.4341564913304584E-2</v>
      </c>
      <c r="Z47" s="94">
        <f t="shared" si="69"/>
        <v>9.1279036007135717E-2</v>
      </c>
      <c r="AA47" s="94">
        <f t="shared" si="69"/>
        <v>7.0536367701726346E-2</v>
      </c>
      <c r="AB47" s="94">
        <f t="shared" si="69"/>
        <v>7.0859511114684359E-2</v>
      </c>
      <c r="AC47" s="94">
        <f t="shared" ref="AC47" si="70">+AC10/AC$33*100</f>
        <v>8.0482801449930086E-2</v>
      </c>
      <c r="AD47" s="94">
        <f t="shared" ref="AD47" si="71">+AD10/AD$33*100</f>
        <v>8.885418489748112E-2</v>
      </c>
      <c r="AE47" s="94">
        <f t="shared" ref="AE47:AF47" si="72">+AE10/AE$33*100</f>
        <v>9.8554377437136104E-2</v>
      </c>
      <c r="AF47" s="94">
        <f t="shared" si="72"/>
        <v>9.752213828782455E-2</v>
      </c>
    </row>
    <row r="48" spans="1:32" ht="15" customHeight="1" x14ac:dyDescent="0.15">
      <c r="A48" s="3" t="s">
        <v>119</v>
      </c>
      <c r="B48" s="24" t="e">
        <f t="shared" si="60"/>
        <v>#DIV/0!</v>
      </c>
      <c r="C48" s="24" t="e">
        <f t="shared" si="61"/>
        <v>#DIV/0!</v>
      </c>
      <c r="D48" s="24">
        <f t="shared" si="61"/>
        <v>0</v>
      </c>
      <c r="E48" s="24">
        <f t="shared" ref="E48:L48" si="73">+E11/E$33*100</f>
        <v>0</v>
      </c>
      <c r="F48" s="24">
        <f t="shared" si="73"/>
        <v>0</v>
      </c>
      <c r="G48" s="24">
        <f t="shared" si="73"/>
        <v>0</v>
      </c>
      <c r="H48" s="24">
        <f t="shared" si="73"/>
        <v>0</v>
      </c>
      <c r="I48" s="24">
        <f t="shared" si="73"/>
        <v>0</v>
      </c>
      <c r="J48" s="24">
        <f t="shared" si="73"/>
        <v>1.2833365930082796E-3</v>
      </c>
      <c r="K48" s="24">
        <f t="shared" si="73"/>
        <v>0</v>
      </c>
      <c r="L48" s="24">
        <f t="shared" si="73"/>
        <v>0</v>
      </c>
      <c r="M48" s="24">
        <f t="shared" si="63"/>
        <v>0</v>
      </c>
      <c r="N48" s="24">
        <f t="shared" si="63"/>
        <v>0</v>
      </c>
      <c r="O48" s="24">
        <f t="shared" si="63"/>
        <v>0</v>
      </c>
      <c r="P48" s="24">
        <f t="shared" si="63"/>
        <v>0</v>
      </c>
      <c r="Q48" s="24">
        <f t="shared" si="51"/>
        <v>0</v>
      </c>
      <c r="R48" s="24">
        <f t="shared" si="51"/>
        <v>0</v>
      </c>
      <c r="S48" s="24">
        <f t="shared" si="51"/>
        <v>0</v>
      </c>
      <c r="T48" s="24">
        <f t="shared" si="51"/>
        <v>0</v>
      </c>
      <c r="U48" s="24">
        <f t="shared" si="51"/>
        <v>0</v>
      </c>
      <c r="V48" s="24">
        <f t="shared" si="51"/>
        <v>0</v>
      </c>
      <c r="W48" s="24">
        <f t="shared" si="51"/>
        <v>0</v>
      </c>
      <c r="X48" s="24">
        <f t="shared" si="51"/>
        <v>0</v>
      </c>
      <c r="Y48" s="94">
        <f t="shared" ref="Y48:AB48" si="74">+Y11/Y$33*100</f>
        <v>0</v>
      </c>
      <c r="Z48" s="94">
        <f t="shared" si="74"/>
        <v>0</v>
      </c>
      <c r="AA48" s="94">
        <f t="shared" si="74"/>
        <v>0</v>
      </c>
      <c r="AB48" s="94">
        <f t="shared" si="74"/>
        <v>0</v>
      </c>
      <c r="AC48" s="94">
        <f t="shared" ref="AC48" si="75">+AC11/AC$33*100</f>
        <v>0</v>
      </c>
      <c r="AD48" s="94">
        <f t="shared" ref="AD48" si="76">+AD11/AD$33*100</f>
        <v>0</v>
      </c>
      <c r="AE48" s="94">
        <f t="shared" ref="AE48:AF48" si="77">+AE11/AE$33*100</f>
        <v>0</v>
      </c>
      <c r="AF48" s="94">
        <f t="shared" si="77"/>
        <v>0</v>
      </c>
    </row>
    <row r="49" spans="1:32" ht="15" customHeight="1" x14ac:dyDescent="0.15">
      <c r="A49" s="3" t="s">
        <v>120</v>
      </c>
      <c r="B49" s="24" t="e">
        <f t="shared" si="60"/>
        <v>#DIV/0!</v>
      </c>
      <c r="C49" s="24" t="e">
        <f t="shared" si="61"/>
        <v>#DIV/0!</v>
      </c>
      <c r="D49" s="24">
        <f t="shared" si="61"/>
        <v>2.0876802204728109</v>
      </c>
      <c r="E49" s="24">
        <f t="shared" ref="E49:L49" si="78">+E12/E$33*100</f>
        <v>2.070461458313746</v>
      </c>
      <c r="F49" s="24">
        <f t="shared" si="78"/>
        <v>1.6743914306031646</v>
      </c>
      <c r="G49" s="24">
        <f t="shared" si="78"/>
        <v>1.7001005184570976</v>
      </c>
      <c r="H49" s="24">
        <f t="shared" si="78"/>
        <v>2.0085588711223612</v>
      </c>
      <c r="I49" s="24">
        <f t="shared" si="78"/>
        <v>1.9824593521438303</v>
      </c>
      <c r="J49" s="24">
        <f t="shared" si="78"/>
        <v>1.5627061359402519</v>
      </c>
      <c r="K49" s="24">
        <f t="shared" si="78"/>
        <v>1.4296525957800681</v>
      </c>
      <c r="L49" s="24">
        <f t="shared" si="78"/>
        <v>1.2352381577220839</v>
      </c>
      <c r="M49" s="24">
        <f t="shared" si="63"/>
        <v>1.2967397748706335</v>
      </c>
      <c r="N49" s="24">
        <f t="shared" si="63"/>
        <v>1.2186795679449856</v>
      </c>
      <c r="O49" s="24">
        <f t="shared" si="63"/>
        <v>1.1545925653170706</v>
      </c>
      <c r="P49" s="24">
        <f t="shared" si="63"/>
        <v>1.2043389986250603</v>
      </c>
      <c r="Q49" s="24">
        <f t="shared" si="51"/>
        <v>1.0873485681929536</v>
      </c>
      <c r="R49" s="24">
        <f t="shared" si="51"/>
        <v>1.1031386524531719</v>
      </c>
      <c r="S49" s="24">
        <f t="shared" si="51"/>
        <v>1.101499626947994</v>
      </c>
      <c r="T49" s="24">
        <f t="shared" si="51"/>
        <v>1.1012361022925308</v>
      </c>
      <c r="U49" s="24">
        <f t="shared" si="51"/>
        <v>0.86547274172586952</v>
      </c>
      <c r="V49" s="24">
        <f t="shared" si="51"/>
        <v>0.60068514593698552</v>
      </c>
      <c r="W49" s="24">
        <f t="shared" si="51"/>
        <v>0.51453311385212075</v>
      </c>
      <c r="X49" s="24">
        <f t="shared" si="51"/>
        <v>0.37035392707708387</v>
      </c>
      <c r="Y49" s="94">
        <f t="shared" ref="Y49:AB49" si="79">+Y12/Y$33*100</f>
        <v>0.56426696284919309</v>
      </c>
      <c r="Z49" s="94">
        <f t="shared" si="79"/>
        <v>0.50472369930130068</v>
      </c>
      <c r="AA49" s="94">
        <f t="shared" si="79"/>
        <v>0.22095984163562538</v>
      </c>
      <c r="AB49" s="94">
        <f t="shared" si="79"/>
        <v>0.35585439677515451</v>
      </c>
      <c r="AC49" s="94">
        <f t="shared" ref="AC49" si="80">+AC12/AC$33*100</f>
        <v>0.3800166162655837</v>
      </c>
      <c r="AD49" s="94">
        <f t="shared" ref="AD49" si="81">+AD12/AD$33*100</f>
        <v>0.48433556642471681</v>
      </c>
      <c r="AE49" s="94">
        <f t="shared" ref="AE49:AF49" si="82">+AE12/AE$33*100</f>
        <v>0.61211732509192196</v>
      </c>
      <c r="AF49" s="94">
        <f t="shared" si="82"/>
        <v>0.25318558455984963</v>
      </c>
    </row>
    <row r="50" spans="1:32" ht="15" customHeight="1" x14ac:dyDescent="0.15">
      <c r="A50" s="3" t="s">
        <v>235</v>
      </c>
      <c r="B50" s="24" t="e">
        <f t="shared" si="60"/>
        <v>#DIV/0!</v>
      </c>
      <c r="C50" s="24" t="e">
        <f t="shared" si="61"/>
        <v>#DIV/0!</v>
      </c>
      <c r="D50" s="24">
        <f t="shared" si="61"/>
        <v>0</v>
      </c>
      <c r="E50" s="24">
        <f t="shared" ref="E50:L50" si="83">+E13/E$33*100</f>
        <v>0</v>
      </c>
      <c r="F50" s="24">
        <f t="shared" si="83"/>
        <v>0</v>
      </c>
      <c r="G50" s="24">
        <f t="shared" si="83"/>
        <v>0</v>
      </c>
      <c r="H50" s="24">
        <f t="shared" si="83"/>
        <v>0</v>
      </c>
      <c r="I50" s="24">
        <f t="shared" si="83"/>
        <v>0</v>
      </c>
      <c r="J50" s="24">
        <f t="shared" si="83"/>
        <v>0</v>
      </c>
      <c r="K50" s="24">
        <f t="shared" si="83"/>
        <v>0</v>
      </c>
      <c r="L50" s="24">
        <f t="shared" si="83"/>
        <v>0</v>
      </c>
      <c r="M50" s="24">
        <f t="shared" si="63"/>
        <v>0</v>
      </c>
      <c r="N50" s="24">
        <f t="shared" si="63"/>
        <v>0</v>
      </c>
      <c r="O50" s="24">
        <f t="shared" si="63"/>
        <v>0</v>
      </c>
      <c r="P50" s="24">
        <f t="shared" si="63"/>
        <v>0</v>
      </c>
      <c r="Q50" s="24">
        <f t="shared" si="51"/>
        <v>0</v>
      </c>
      <c r="R50" s="24">
        <f t="shared" si="51"/>
        <v>0</v>
      </c>
      <c r="S50" s="24">
        <f t="shared" si="51"/>
        <v>0</v>
      </c>
      <c r="T50" s="24">
        <f t="shared" si="51"/>
        <v>0</v>
      </c>
      <c r="U50" s="24">
        <f t="shared" si="51"/>
        <v>0</v>
      </c>
      <c r="V50" s="24">
        <f t="shared" si="51"/>
        <v>0</v>
      </c>
      <c r="W50" s="24">
        <f t="shared" si="51"/>
        <v>0</v>
      </c>
      <c r="X50" s="24">
        <f t="shared" si="51"/>
        <v>0</v>
      </c>
      <c r="Y50" s="94">
        <f t="shared" ref="Y50:AB50" si="84">+Y13/Y$33*100</f>
        <v>0</v>
      </c>
      <c r="Z50" s="94">
        <f t="shared" si="84"/>
        <v>0</v>
      </c>
      <c r="AA50" s="94">
        <f t="shared" si="84"/>
        <v>0</v>
      </c>
      <c r="AB50" s="94">
        <f t="shared" si="84"/>
        <v>0</v>
      </c>
      <c r="AC50" s="94">
        <f t="shared" ref="AC50" si="85">+AC13/AC$33*100</f>
        <v>0</v>
      </c>
      <c r="AD50" s="94">
        <f t="shared" ref="AD50" si="86">+AD13/AD$33*100</f>
        <v>0</v>
      </c>
      <c r="AE50" s="94">
        <f t="shared" ref="AE50:AF50" si="87">+AE13/AE$33*100</f>
        <v>0</v>
      </c>
      <c r="AF50" s="94">
        <f t="shared" si="87"/>
        <v>7.9651166014516731E-2</v>
      </c>
    </row>
    <row r="51" spans="1:32" ht="15" customHeight="1" x14ac:dyDescent="0.15">
      <c r="A51" s="3" t="s">
        <v>121</v>
      </c>
      <c r="B51" s="24" t="e">
        <f t="shared" si="60"/>
        <v>#DIV/0!</v>
      </c>
      <c r="C51" s="24" t="e">
        <f t="shared" si="61"/>
        <v>#DIV/0!</v>
      </c>
      <c r="D51" s="24">
        <f t="shared" si="61"/>
        <v>0</v>
      </c>
      <c r="E51" s="24">
        <f t="shared" ref="E51:L51" si="88">+E14/E$33*100</f>
        <v>0</v>
      </c>
      <c r="F51" s="24">
        <f t="shared" si="88"/>
        <v>0</v>
      </c>
      <c r="G51" s="24">
        <f t="shared" si="88"/>
        <v>0</v>
      </c>
      <c r="H51" s="24">
        <f t="shared" si="88"/>
        <v>0</v>
      </c>
      <c r="I51" s="24">
        <f t="shared" si="88"/>
        <v>0</v>
      </c>
      <c r="J51" s="24">
        <f t="shared" si="88"/>
        <v>0</v>
      </c>
      <c r="K51" s="24">
        <f t="shared" si="88"/>
        <v>0</v>
      </c>
      <c r="L51" s="24">
        <f t="shared" si="88"/>
        <v>0.55071044294899429</v>
      </c>
      <c r="M51" s="24">
        <f t="shared" si="63"/>
        <v>1.300435589192922</v>
      </c>
      <c r="N51" s="24">
        <f t="shared" si="63"/>
        <v>1.1553648120043212</v>
      </c>
      <c r="O51" s="24">
        <f t="shared" si="63"/>
        <v>1.4759220399855868</v>
      </c>
      <c r="P51" s="24">
        <f t="shared" si="63"/>
        <v>1.7186182138397077</v>
      </c>
      <c r="Q51" s="24">
        <f t="shared" si="51"/>
        <v>1.9913500781479263</v>
      </c>
      <c r="R51" s="24">
        <f t="shared" si="51"/>
        <v>1.6204476646541275</v>
      </c>
      <c r="S51" s="24">
        <f t="shared" si="51"/>
        <v>1.4341417152703377</v>
      </c>
      <c r="T51" s="24">
        <f t="shared" si="51"/>
        <v>0.39418018723910137</v>
      </c>
      <c r="U51" s="24">
        <f t="shared" si="51"/>
        <v>0.53890478873333281</v>
      </c>
      <c r="V51" s="24">
        <f t="shared" si="51"/>
        <v>0.70349082080122882</v>
      </c>
      <c r="W51" s="24">
        <f t="shared" si="51"/>
        <v>0.48330213994182242</v>
      </c>
      <c r="X51" s="24">
        <f t="shared" si="51"/>
        <v>0.44356042433108778</v>
      </c>
      <c r="Y51" s="94">
        <f t="shared" ref="Y51:AB51" si="89">+Y14/Y$33*100</f>
        <v>0.11168757104589962</v>
      </c>
      <c r="Z51" s="94">
        <f t="shared" si="89"/>
        <v>0.11677248305194171</v>
      </c>
      <c r="AA51" s="94">
        <f t="shared" si="89"/>
        <v>0.11472166487175479</v>
      </c>
      <c r="AB51" s="94">
        <f t="shared" si="89"/>
        <v>0.11215065761437089</v>
      </c>
      <c r="AC51" s="94">
        <f t="shared" ref="AC51" si="90">+AC14/AC$33*100</f>
        <v>0.12194002648589822</v>
      </c>
      <c r="AD51" s="94">
        <f t="shared" ref="AD51" si="91">+AD14/AD$33*100</f>
        <v>0.15448511692402966</v>
      </c>
      <c r="AE51" s="94">
        <f t="shared" ref="AE51:AF51" si="92">+AE14/AE$33*100</f>
        <v>0.17270457565858152</v>
      </c>
      <c r="AF51" s="94">
        <f t="shared" si="92"/>
        <v>0.53875147634793574</v>
      </c>
    </row>
    <row r="52" spans="1:32" ht="15" customHeight="1" x14ac:dyDescent="0.15">
      <c r="A52" s="3" t="s">
        <v>122</v>
      </c>
      <c r="B52" s="24" t="e">
        <f t="shared" si="60"/>
        <v>#DIV/0!</v>
      </c>
      <c r="C52" s="24" t="e">
        <f t="shared" si="61"/>
        <v>#DIV/0!</v>
      </c>
      <c r="D52" s="24">
        <f t="shared" si="61"/>
        <v>13.740485218907628</v>
      </c>
      <c r="E52" s="24">
        <f t="shared" ref="E52:L52" si="93">+E15/E$33*100</f>
        <v>7.7798490846674753</v>
      </c>
      <c r="F52" s="24">
        <f t="shared" si="93"/>
        <v>10.215525592167689</v>
      </c>
      <c r="G52" s="24">
        <f t="shared" si="93"/>
        <v>9.4799440269602648</v>
      </c>
      <c r="H52" s="24">
        <f t="shared" si="93"/>
        <v>12.659015684270056</v>
      </c>
      <c r="I52" s="24">
        <f t="shared" si="93"/>
        <v>14.399650037265822</v>
      </c>
      <c r="J52" s="24">
        <f t="shared" si="93"/>
        <v>11.197958776148624</v>
      </c>
      <c r="K52" s="24">
        <f t="shared" si="93"/>
        <v>7.7023144966236954</v>
      </c>
      <c r="L52" s="24">
        <f t="shared" si="93"/>
        <v>8.6480612780474999</v>
      </c>
      <c r="M52" s="24">
        <f t="shared" si="63"/>
        <v>6.2637203876108032</v>
      </c>
      <c r="N52" s="24">
        <f t="shared" si="63"/>
        <v>3.4525820703568391</v>
      </c>
      <c r="O52" s="24">
        <f t="shared" si="63"/>
        <v>0.33992530121788489</v>
      </c>
      <c r="P52" s="24">
        <f t="shared" si="63"/>
        <v>0.26847919967478906</v>
      </c>
      <c r="Q52" s="24">
        <f t="shared" si="51"/>
        <v>0.18551244743275336</v>
      </c>
      <c r="R52" s="24">
        <f t="shared" si="51"/>
        <v>0.69062832960636444</v>
      </c>
      <c r="S52" s="24">
        <f t="shared" si="51"/>
        <v>0.54057714044865368</v>
      </c>
      <c r="T52" s="24">
        <f t="shared" si="51"/>
        <v>0.36066627939964607</v>
      </c>
      <c r="U52" s="24">
        <f t="shared" si="51"/>
        <v>0.34740917205186278</v>
      </c>
      <c r="V52" s="24">
        <f t="shared" si="51"/>
        <v>0.37345183370008084</v>
      </c>
      <c r="W52" s="24">
        <f t="shared" si="51"/>
        <v>0.27678309694004105</v>
      </c>
      <c r="X52" s="24">
        <f t="shared" si="51"/>
        <v>6.5686975252656472</v>
      </c>
      <c r="Y52" s="94">
        <f t="shared" ref="Y52:AB52" si="94">+Y15/Y$33*100</f>
        <v>4.7286562084610368</v>
      </c>
      <c r="Z52" s="94">
        <f t="shared" si="94"/>
        <v>6.4660986156604983</v>
      </c>
      <c r="AA52" s="94">
        <f t="shared" si="94"/>
        <v>1.8802878648761578</v>
      </c>
      <c r="AB52" s="94">
        <f t="shared" si="94"/>
        <v>0.94088976030686966</v>
      </c>
      <c r="AC52" s="94">
        <f t="shared" ref="AC52" si="95">+AC15/AC$33*100</f>
        <v>1.3013730470822005</v>
      </c>
      <c r="AD52" s="94">
        <f t="shared" ref="AD52" si="96">+AD15/AD$33*100</f>
        <v>0.42815445301343064</v>
      </c>
      <c r="AE52" s="94">
        <f t="shared" ref="AE52:AF52" si="97">+AE15/AE$33*100</f>
        <v>0.24320414871046667</v>
      </c>
      <c r="AF52" s="94">
        <f t="shared" si="97"/>
        <v>0.23562651677999968</v>
      </c>
    </row>
    <row r="53" spans="1:32" ht="15" customHeight="1" x14ac:dyDescent="0.15">
      <c r="A53" s="3" t="s">
        <v>123</v>
      </c>
      <c r="B53" s="24" t="e">
        <f t="shared" si="60"/>
        <v>#DIV/0!</v>
      </c>
      <c r="C53" s="24" t="e">
        <f t="shared" si="61"/>
        <v>#DIV/0!</v>
      </c>
      <c r="D53" s="24">
        <f t="shared" si="61"/>
        <v>12.226502984106947</v>
      </c>
      <c r="E53" s="24">
        <f t="shared" ref="E53:L53" si="98">+E16/E$33*100</f>
        <v>6.0914205768961383</v>
      </c>
      <c r="F53" s="24">
        <f t="shared" si="98"/>
        <v>0</v>
      </c>
      <c r="G53" s="24">
        <f t="shared" si="98"/>
        <v>0</v>
      </c>
      <c r="H53" s="24">
        <f t="shared" si="98"/>
        <v>0</v>
      </c>
      <c r="I53" s="24">
        <f t="shared" si="98"/>
        <v>0</v>
      </c>
      <c r="J53" s="24">
        <f t="shared" si="98"/>
        <v>9.7284228768607726</v>
      </c>
      <c r="K53" s="24">
        <f t="shared" si="98"/>
        <v>5.9110281191823137</v>
      </c>
      <c r="L53" s="24">
        <f t="shared" si="98"/>
        <v>6.9817538943145827</v>
      </c>
      <c r="M53" s="24">
        <f t="shared" si="63"/>
        <v>4.4210080424021037</v>
      </c>
      <c r="N53" s="24">
        <f t="shared" si="63"/>
        <v>2.0106722367384879</v>
      </c>
      <c r="O53" s="24">
        <f t="shared" si="63"/>
        <v>0</v>
      </c>
      <c r="P53" s="24">
        <f t="shared" si="63"/>
        <v>0</v>
      </c>
      <c r="Q53" s="24">
        <f t="shared" si="51"/>
        <v>0</v>
      </c>
      <c r="R53" s="24">
        <f t="shared" si="51"/>
        <v>0</v>
      </c>
      <c r="S53" s="24">
        <f t="shared" si="51"/>
        <v>0</v>
      </c>
      <c r="T53" s="24">
        <f t="shared" si="51"/>
        <v>0</v>
      </c>
      <c r="U53" s="24">
        <f t="shared" si="51"/>
        <v>0</v>
      </c>
      <c r="V53" s="24">
        <f t="shared" si="51"/>
        <v>0</v>
      </c>
      <c r="W53" s="24">
        <f t="shared" si="51"/>
        <v>0</v>
      </c>
      <c r="X53" s="24">
        <f t="shared" si="51"/>
        <v>0.76682999634612503</v>
      </c>
      <c r="Y53" s="94">
        <f t="shared" ref="Y53:AB53" si="99">+Y16/Y$33*100</f>
        <v>1.166826139681072</v>
      </c>
      <c r="Z53" s="94">
        <f t="shared" si="99"/>
        <v>0.95025261911173031</v>
      </c>
      <c r="AA53" s="94">
        <f t="shared" si="99"/>
        <v>0</v>
      </c>
      <c r="AB53" s="94">
        <f t="shared" si="99"/>
        <v>0</v>
      </c>
      <c r="AC53" s="94">
        <f t="shared" ref="AC53" si="100">+AC16/AC$33*100</f>
        <v>0</v>
      </c>
      <c r="AD53" s="94">
        <f t="shared" ref="AD53" si="101">+AD16/AD$33*100</f>
        <v>0</v>
      </c>
      <c r="AE53" s="94">
        <f t="shared" ref="AE53:AF53" si="102">+AE16/AE$33*100</f>
        <v>0</v>
      </c>
      <c r="AF53" s="94">
        <f t="shared" si="102"/>
        <v>0</v>
      </c>
    </row>
    <row r="54" spans="1:32" ht="15" customHeight="1" x14ac:dyDescent="0.15">
      <c r="A54" s="3" t="s">
        <v>124</v>
      </c>
      <c r="B54" s="24" t="e">
        <f t="shared" si="60"/>
        <v>#DIV/0!</v>
      </c>
      <c r="C54" s="24" t="e">
        <f t="shared" si="61"/>
        <v>#DIV/0!</v>
      </c>
      <c r="D54" s="24">
        <f t="shared" si="61"/>
        <v>1.5139822348006819</v>
      </c>
      <c r="E54" s="24">
        <f t="shared" ref="E54:L54" si="103">+E17/E$33*100</f>
        <v>1.6884285077713366</v>
      </c>
      <c r="F54" s="24">
        <f t="shared" si="103"/>
        <v>0</v>
      </c>
      <c r="G54" s="24">
        <f t="shared" si="103"/>
        <v>0</v>
      </c>
      <c r="H54" s="24">
        <f t="shared" si="103"/>
        <v>0</v>
      </c>
      <c r="I54" s="24">
        <f t="shared" si="103"/>
        <v>0</v>
      </c>
      <c r="J54" s="24">
        <f t="shared" si="103"/>
        <v>1.4695358992878509</v>
      </c>
      <c r="K54" s="24">
        <f t="shared" si="103"/>
        <v>1.7912863774413816</v>
      </c>
      <c r="L54" s="24">
        <f t="shared" si="103"/>
        <v>1.6663073837329185</v>
      </c>
      <c r="M54" s="24">
        <f t="shared" si="63"/>
        <v>1.8427123452086995</v>
      </c>
      <c r="N54" s="24">
        <f t="shared" si="63"/>
        <v>1.4419098336183513</v>
      </c>
      <c r="O54" s="24">
        <f t="shared" si="63"/>
        <v>0.33992530121788489</v>
      </c>
      <c r="P54" s="24">
        <f t="shared" si="63"/>
        <v>0.26847919967478906</v>
      </c>
      <c r="Q54" s="24">
        <f t="shared" si="51"/>
        <v>0.18551244743275336</v>
      </c>
      <c r="R54" s="24">
        <f t="shared" si="51"/>
        <v>0.69062832960636444</v>
      </c>
      <c r="S54" s="24">
        <f t="shared" si="51"/>
        <v>0.54057714044865368</v>
      </c>
      <c r="T54" s="24">
        <f t="shared" si="51"/>
        <v>0.36066627939964607</v>
      </c>
      <c r="U54" s="24">
        <f t="shared" si="51"/>
        <v>0.34740917205186278</v>
      </c>
      <c r="V54" s="24">
        <f t="shared" si="51"/>
        <v>0.37345183370008084</v>
      </c>
      <c r="W54" s="24">
        <f t="shared" si="51"/>
        <v>0.27678309694004105</v>
      </c>
      <c r="X54" s="24">
        <f t="shared" si="51"/>
        <v>1.0242782199490823</v>
      </c>
      <c r="Y54" s="94">
        <f t="shared" ref="Y54:AB54" si="104">+Y17/Y$33*100</f>
        <v>1.8127823802547682</v>
      </c>
      <c r="Z54" s="94">
        <f t="shared" si="104"/>
        <v>1.8905332699896922</v>
      </c>
      <c r="AA54" s="94">
        <f t="shared" si="104"/>
        <v>0.5427875785723324</v>
      </c>
      <c r="AB54" s="94">
        <f t="shared" si="104"/>
        <v>0.45926815451114483</v>
      </c>
      <c r="AC54" s="94">
        <f t="shared" ref="AC54" si="105">+AC17/AC$33*100</f>
        <v>0.36545056422591921</v>
      </c>
      <c r="AD54" s="94">
        <f t="shared" ref="AD54" si="106">+AD17/AD$33*100</f>
        <v>0.32129383291892211</v>
      </c>
      <c r="AE54" s="94">
        <f t="shared" ref="AE54:AF54" si="107">+AE17/AE$33*100</f>
        <v>0.24320414871046667</v>
      </c>
      <c r="AF54" s="94">
        <f t="shared" si="107"/>
        <v>0.21997353201572553</v>
      </c>
    </row>
    <row r="55" spans="1:32" ht="15" customHeight="1" x14ac:dyDescent="0.15">
      <c r="A55" s="3" t="s">
        <v>220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>
        <f t="shared" ref="X55:AB69" si="108">+X18/X$33*100</f>
        <v>4.7775893089704402</v>
      </c>
      <c r="Y55" s="94">
        <f t="shared" si="108"/>
        <v>1.7490476885251973</v>
      </c>
      <c r="Z55" s="94">
        <f t="shared" si="108"/>
        <v>3.6253127265590752</v>
      </c>
      <c r="AA55" s="94">
        <f t="shared" si="108"/>
        <v>1.3375002863038254</v>
      </c>
      <c r="AB55" s="94">
        <f t="shared" si="108"/>
        <v>0.48162160579572472</v>
      </c>
      <c r="AC55" s="94">
        <f t="shared" ref="AC55" si="109">+AC18/AC$33*100</f>
        <v>0.9359224828562811</v>
      </c>
      <c r="AD55" s="94">
        <f t="shared" ref="AD55" si="110">+AD18/AD$33*100</f>
        <v>0.10686062009450854</v>
      </c>
      <c r="AE55" s="94">
        <f t="shared" ref="AE55:AF55" si="111">+AE18/AE$33*100</f>
        <v>0</v>
      </c>
      <c r="AF55" s="94">
        <f t="shared" si="111"/>
        <v>1.5652984764274135E-2</v>
      </c>
    </row>
    <row r="56" spans="1:32" ht="15" customHeight="1" x14ac:dyDescent="0.15">
      <c r="A56" s="3" t="s">
        <v>125</v>
      </c>
      <c r="B56" s="24" t="e">
        <f t="shared" ref="B56:B67" si="112">+B19/$B$33*100</f>
        <v>#DIV/0!</v>
      </c>
      <c r="C56" s="24" t="e">
        <f t="shared" ref="C56:D67" si="113">+C19/C$33*100</f>
        <v>#DIV/0!</v>
      </c>
      <c r="D56" s="24">
        <f t="shared" si="113"/>
        <v>8.3638416922929684E-2</v>
      </c>
      <c r="E56" s="24">
        <f t="shared" ref="E56:L56" si="114">+E19/E$33*100</f>
        <v>8.7545877406910347E-2</v>
      </c>
      <c r="F56" s="24">
        <f t="shared" si="114"/>
        <v>8.6342881548849573E-2</v>
      </c>
      <c r="G56" s="24">
        <f t="shared" si="114"/>
        <v>8.2682938014444415E-2</v>
      </c>
      <c r="H56" s="24">
        <f t="shared" si="114"/>
        <v>8.6104954458098515E-2</v>
      </c>
      <c r="I56" s="24">
        <f t="shared" si="114"/>
        <v>8.2979016634886146E-2</v>
      </c>
      <c r="J56" s="24">
        <f t="shared" si="114"/>
        <v>7.868136651733762E-2</v>
      </c>
      <c r="K56" s="24">
        <f t="shared" si="114"/>
        <v>7.662486275364723E-2</v>
      </c>
      <c r="L56" s="24">
        <f t="shared" si="114"/>
        <v>6.4776369805237405E-2</v>
      </c>
      <c r="M56" s="24">
        <f t="shared" ref="M56:W56" si="115">+M19/M$33*100</f>
        <v>6.324236116531351E-2</v>
      </c>
      <c r="N56" s="24">
        <f t="shared" si="115"/>
        <v>6.1645852175640496E-2</v>
      </c>
      <c r="O56" s="24">
        <f t="shared" si="115"/>
        <v>6.3058213686626924E-2</v>
      </c>
      <c r="P56" s="24">
        <f t="shared" si="115"/>
        <v>6.0763097116230257E-2</v>
      </c>
      <c r="Q56" s="24">
        <f t="shared" si="115"/>
        <v>5.552445726297392E-2</v>
      </c>
      <c r="R56" s="24">
        <f t="shared" si="115"/>
        <v>5.384798374792521E-2</v>
      </c>
      <c r="S56" s="24">
        <f t="shared" si="115"/>
        <v>5.829308810063992E-2</v>
      </c>
      <c r="T56" s="24">
        <f t="shared" si="115"/>
        <v>5.6069059616605646E-2</v>
      </c>
      <c r="U56" s="24">
        <f t="shared" si="115"/>
        <v>4.8688502267966026E-2</v>
      </c>
      <c r="V56" s="24">
        <f t="shared" si="115"/>
        <v>5.178009563213834E-2</v>
      </c>
      <c r="W56" s="24">
        <f t="shared" si="115"/>
        <v>4.8537668838929349E-2</v>
      </c>
      <c r="X56" s="24">
        <f t="shared" si="108"/>
        <v>4.628886595825854E-2</v>
      </c>
      <c r="Y56" s="94">
        <f t="shared" si="108"/>
        <v>4.684312936869129E-2</v>
      </c>
      <c r="Z56" s="94">
        <f t="shared" si="108"/>
        <v>4.2423742006805924E-2</v>
      </c>
      <c r="AA56" s="94">
        <f t="shared" si="108"/>
        <v>3.3722699123476668E-2</v>
      </c>
      <c r="AB56" s="94">
        <f t="shared" si="108"/>
        <v>3.777082646890291E-2</v>
      </c>
      <c r="AC56" s="94">
        <f t="shared" ref="AC56" si="116">+AC19/AC$33*100</f>
        <v>3.6129053790689883E-2</v>
      </c>
      <c r="AD56" s="94">
        <f t="shared" ref="AD56" si="117">+AD19/AD$33*100</f>
        <v>3.5443292285737664E-2</v>
      </c>
      <c r="AE56" s="94">
        <f t="shared" ref="AE56:AF56" si="118">+AE19/AE$33*100</f>
        <v>3.1080322505229019E-2</v>
      </c>
      <c r="AF56" s="94">
        <f t="shared" si="118"/>
        <v>2.8845389635714036E-2</v>
      </c>
    </row>
    <row r="57" spans="1:32" ht="15" customHeight="1" x14ac:dyDescent="0.15">
      <c r="A57" s="3" t="s">
        <v>126</v>
      </c>
      <c r="B57" s="24" t="e">
        <f t="shared" si="112"/>
        <v>#DIV/0!</v>
      </c>
      <c r="C57" s="24" t="e">
        <f t="shared" si="113"/>
        <v>#DIV/0!</v>
      </c>
      <c r="D57" s="24">
        <f t="shared" si="113"/>
        <v>0.97984916197572958</v>
      </c>
      <c r="E57" s="24">
        <f t="shared" ref="E57:L57" si="119">+E20/E$33*100</f>
        <v>0.26418273095618433</v>
      </c>
      <c r="F57" s="24">
        <f t="shared" si="119"/>
        <v>0.29115782845795329</v>
      </c>
      <c r="G57" s="24">
        <f t="shared" si="119"/>
        <v>0.25461783775007224</v>
      </c>
      <c r="H57" s="24">
        <f t="shared" si="119"/>
        <v>0.36021078735789336</v>
      </c>
      <c r="I57" s="24">
        <f t="shared" si="119"/>
        <v>0.37250735545695712</v>
      </c>
      <c r="J57" s="24">
        <f t="shared" si="119"/>
        <v>0.41442788598016372</v>
      </c>
      <c r="K57" s="24">
        <f t="shared" si="119"/>
        <v>0.55958920342614316</v>
      </c>
      <c r="L57" s="24">
        <f t="shared" si="119"/>
        <v>0.50560481376647226</v>
      </c>
      <c r="M57" s="24">
        <f t="shared" ref="M57:W57" si="120">+M20/M$33*100</f>
        <v>0.34834988351723672</v>
      </c>
      <c r="N57" s="24">
        <f t="shared" si="120"/>
        <v>0.27831559960029179</v>
      </c>
      <c r="O57" s="24">
        <f t="shared" si="120"/>
        <v>0.48655998651340449</v>
      </c>
      <c r="P57" s="24">
        <f t="shared" si="120"/>
        <v>0.46065544418657284</v>
      </c>
      <c r="Q57" s="24">
        <f t="shared" si="120"/>
        <v>0.26257229275717175</v>
      </c>
      <c r="R57" s="24">
        <f t="shared" si="120"/>
        <v>0.22182803143505395</v>
      </c>
      <c r="S57" s="24">
        <f t="shared" si="120"/>
        <v>0.2977612668023239</v>
      </c>
      <c r="T57" s="24">
        <f t="shared" si="120"/>
        <v>0.25679586074598437</v>
      </c>
      <c r="U57" s="24">
        <f t="shared" si="120"/>
        <v>0.22763982875638511</v>
      </c>
      <c r="V57" s="24">
        <f t="shared" si="120"/>
        <v>0.2146092393348544</v>
      </c>
      <c r="W57" s="24">
        <f t="shared" si="120"/>
        <v>0.27252125284686674</v>
      </c>
      <c r="X57" s="24">
        <f t="shared" si="108"/>
        <v>0.2384424839340763</v>
      </c>
      <c r="Y57" s="94">
        <f t="shared" si="108"/>
        <v>0.20808395597119647</v>
      </c>
      <c r="Z57" s="94">
        <f t="shared" si="108"/>
        <v>1.1526566229917325</v>
      </c>
      <c r="AA57" s="94">
        <f t="shared" si="108"/>
        <v>1.1866320685634841</v>
      </c>
      <c r="AB57" s="94">
        <f t="shared" si="108"/>
        <v>0.95055611761912051</v>
      </c>
      <c r="AC57" s="94">
        <f t="shared" ref="AC57" si="121">+AC20/AC$33*100</f>
        <v>0.70012408559879946</v>
      </c>
      <c r="AD57" s="94">
        <f t="shared" ref="AD57" si="122">+AD20/AD$33*100</f>
        <v>0.87693022253934483</v>
      </c>
      <c r="AE57" s="94">
        <f t="shared" ref="AE57:AF57" si="123">+AE20/AE$33*100</f>
        <v>0.66691420905830123</v>
      </c>
      <c r="AF57" s="94">
        <f t="shared" si="123"/>
        <v>0.55534017459258345</v>
      </c>
    </row>
    <row r="58" spans="1:32" ht="15" customHeight="1" x14ac:dyDescent="0.15">
      <c r="A58" s="3" t="s">
        <v>127</v>
      </c>
      <c r="B58" s="24" t="e">
        <f t="shared" si="112"/>
        <v>#DIV/0!</v>
      </c>
      <c r="C58" s="24" t="e">
        <f t="shared" si="113"/>
        <v>#DIV/0!</v>
      </c>
      <c r="D58" s="24">
        <f t="shared" si="113"/>
        <v>0.71289736516038771</v>
      </c>
      <c r="E58" s="24">
        <f t="shared" ref="E58:L58" si="124">+E21/E$33*100</f>
        <v>0.75950348689428304</v>
      </c>
      <c r="F58" s="24">
        <f t="shared" si="124"/>
        <v>0.79615704690007738</v>
      </c>
      <c r="G58" s="24">
        <f t="shared" si="124"/>
        <v>0.70614525970573261</v>
      </c>
      <c r="H58" s="24">
        <f t="shared" si="124"/>
        <v>1.8998303160940762</v>
      </c>
      <c r="I58" s="24">
        <f t="shared" si="124"/>
        <v>2.4599555278547434</v>
      </c>
      <c r="J58" s="24">
        <f t="shared" si="124"/>
        <v>2.2438883661431168</v>
      </c>
      <c r="K58" s="24">
        <f t="shared" si="124"/>
        <v>2.697809569093947</v>
      </c>
      <c r="L58" s="24">
        <f t="shared" si="124"/>
        <v>2.2517315875306951</v>
      </c>
      <c r="M58" s="24">
        <f t="shared" ref="M58:W58" si="125">+M21/M$33*100</f>
        <v>2.1284659889456385</v>
      </c>
      <c r="N58" s="24">
        <f t="shared" si="125"/>
        <v>1.7249674218475386</v>
      </c>
      <c r="O58" s="24">
        <f t="shared" si="125"/>
        <v>2.1309535604661352</v>
      </c>
      <c r="P58" s="24">
        <f t="shared" si="125"/>
        <v>2.0789064444241752</v>
      </c>
      <c r="Q58" s="24">
        <f t="shared" si="125"/>
        <v>2.0730531211984493</v>
      </c>
      <c r="R58" s="24">
        <f t="shared" si="125"/>
        <v>1.8785847996578726</v>
      </c>
      <c r="S58" s="24">
        <f t="shared" si="125"/>
        <v>1.7360930002614443</v>
      </c>
      <c r="T58" s="24">
        <f t="shared" si="125"/>
        <v>1.7299055698904393</v>
      </c>
      <c r="U58" s="24">
        <f t="shared" si="125"/>
        <v>1.6880554622107684</v>
      </c>
      <c r="V58" s="24">
        <f t="shared" si="125"/>
        <v>1.8359073228631981</v>
      </c>
      <c r="W58" s="24">
        <f t="shared" si="125"/>
        <v>1.7774257559699642</v>
      </c>
      <c r="X58" s="24">
        <f t="shared" si="108"/>
        <v>1.5344339820905302</v>
      </c>
      <c r="Y58" s="94">
        <f t="shared" si="108"/>
        <v>1.7229159976529371</v>
      </c>
      <c r="Z58" s="94">
        <f t="shared" si="108"/>
        <v>0.85015316894204773</v>
      </c>
      <c r="AA58" s="94">
        <f t="shared" si="108"/>
        <v>0.70152776168669984</v>
      </c>
      <c r="AB58" s="94">
        <f t="shared" si="108"/>
        <v>0.64757623061326064</v>
      </c>
      <c r="AC58" s="94">
        <f t="shared" ref="AC58" si="126">+AC21/AC$33*100</f>
        <v>0.66049059702933588</v>
      </c>
      <c r="AD58" s="94">
        <f t="shared" ref="AD58" si="127">+AD21/AD$33*100</f>
        <v>0.70797264368125579</v>
      </c>
      <c r="AE58" s="94">
        <f t="shared" ref="AE58:AF58" si="128">+AE21/AE$33*100</f>
        <v>0.70775870367800486</v>
      </c>
      <c r="AF58" s="94">
        <f t="shared" si="128"/>
        <v>0.6745570032031436</v>
      </c>
    </row>
    <row r="59" spans="1:32" ht="15" customHeight="1" x14ac:dyDescent="0.15">
      <c r="A59" s="4" t="s">
        <v>128</v>
      </c>
      <c r="B59" s="24" t="e">
        <f t="shared" si="112"/>
        <v>#DIV/0!</v>
      </c>
      <c r="C59" s="24" t="e">
        <f t="shared" si="113"/>
        <v>#DIV/0!</v>
      </c>
      <c r="D59" s="24">
        <f t="shared" si="113"/>
        <v>8.4340353281869701E-2</v>
      </c>
      <c r="E59" s="24">
        <f t="shared" ref="E59:L59" si="129">+E22/E$33*100</f>
        <v>9.4265599265815722E-2</v>
      </c>
      <c r="F59" s="24">
        <f t="shared" si="129"/>
        <v>9.5727079989696651E-2</v>
      </c>
      <c r="G59" s="24">
        <f t="shared" si="129"/>
        <v>9.0479005772064802E-2</v>
      </c>
      <c r="H59" s="24">
        <f t="shared" si="129"/>
        <v>0.1092392769447566</v>
      </c>
      <c r="I59" s="24">
        <f t="shared" si="129"/>
        <v>0.1111049401381338</v>
      </c>
      <c r="J59" s="24">
        <f t="shared" si="129"/>
        <v>0.12906516115884267</v>
      </c>
      <c r="K59" s="24">
        <f t="shared" si="129"/>
        <v>0.13369940444952375</v>
      </c>
      <c r="L59" s="24">
        <f t="shared" si="129"/>
        <v>0.11607962959491629</v>
      </c>
      <c r="M59" s="24">
        <f t="shared" ref="M59:W59" si="130">+M22/M$33*100</f>
        <v>0.14863376340895712</v>
      </c>
      <c r="N59" s="24">
        <f t="shared" si="130"/>
        <v>0.13360437865101471</v>
      </c>
      <c r="O59" s="24">
        <f t="shared" si="130"/>
        <v>0.13799606739551462</v>
      </c>
      <c r="P59" s="24">
        <f t="shared" si="130"/>
        <v>0.12848534805340758</v>
      </c>
      <c r="Q59" s="24">
        <f t="shared" si="130"/>
        <v>0.12455835756199155</v>
      </c>
      <c r="R59" s="24">
        <f t="shared" si="130"/>
        <v>0.11638780192095748</v>
      </c>
      <c r="S59" s="24">
        <f t="shared" si="130"/>
        <v>0.14284938299282415</v>
      </c>
      <c r="T59" s="24">
        <f t="shared" si="130"/>
        <v>0.12714966969725625</v>
      </c>
      <c r="U59" s="24">
        <f t="shared" si="130"/>
        <v>0.11856176017315909</v>
      </c>
      <c r="V59" s="24">
        <f t="shared" si="130"/>
        <v>0.12906735016092596</v>
      </c>
      <c r="W59" s="24">
        <f t="shared" si="130"/>
        <v>0.12061695266872617</v>
      </c>
      <c r="X59" s="24">
        <f t="shared" si="108"/>
        <v>0.12125833906390067</v>
      </c>
      <c r="Y59" s="94">
        <f t="shared" si="108"/>
        <v>0.1271306176856527</v>
      </c>
      <c r="Z59" s="94">
        <f t="shared" si="108"/>
        <v>0.13538110681987073</v>
      </c>
      <c r="AA59" s="94">
        <f t="shared" si="108"/>
        <v>0.11302051981211354</v>
      </c>
      <c r="AB59" s="94">
        <f t="shared" si="108"/>
        <v>0.13010080430599039</v>
      </c>
      <c r="AC59" s="94">
        <f t="shared" ref="AC59" si="131">+AC22/AC$33*100</f>
        <v>0.12742315573159843</v>
      </c>
      <c r="AD59" s="94">
        <f t="shared" ref="AD59" si="132">+AD22/AD$33*100</f>
        <v>0.13069228594477991</v>
      </c>
      <c r="AE59" s="94">
        <f t="shared" ref="AE59:AF59" si="133">+AE22/AE$33*100</f>
        <v>0.13166004678301158</v>
      </c>
      <c r="AF59" s="94">
        <f t="shared" si="133"/>
        <v>0.11322133112520354</v>
      </c>
    </row>
    <row r="60" spans="1:32" ht="15" customHeight="1" x14ac:dyDescent="0.15">
      <c r="A60" s="3" t="s">
        <v>129</v>
      </c>
      <c r="B60" s="24" t="e">
        <f t="shared" si="112"/>
        <v>#DIV/0!</v>
      </c>
      <c r="C60" s="24" t="e">
        <f t="shared" si="113"/>
        <v>#DIV/0!</v>
      </c>
      <c r="D60" s="24">
        <f t="shared" si="113"/>
        <v>2.019646388760163</v>
      </c>
      <c r="E60" s="24">
        <f t="shared" ref="E60:L60" si="134">+E23/E$33*100</f>
        <v>1.9083427023164674</v>
      </c>
      <c r="F60" s="24">
        <f t="shared" si="134"/>
        <v>5.1181583414241087</v>
      </c>
      <c r="G60" s="24">
        <f t="shared" si="134"/>
        <v>4.0127315116067219</v>
      </c>
      <c r="H60" s="24">
        <f t="shared" si="134"/>
        <v>2.9772879203086084</v>
      </c>
      <c r="I60" s="24">
        <f t="shared" si="134"/>
        <v>3.418252778137751</v>
      </c>
      <c r="J60" s="24">
        <f t="shared" si="134"/>
        <v>2.9918040991824117</v>
      </c>
      <c r="K60" s="24">
        <f t="shared" si="134"/>
        <v>4.1161981618386623</v>
      </c>
      <c r="L60" s="24">
        <f t="shared" si="134"/>
        <v>7.2840787673158758</v>
      </c>
      <c r="M60" s="24">
        <f t="shared" ref="M60:W60" si="135">+M23/M$33*100</f>
        <v>3.2620213468167667</v>
      </c>
      <c r="N60" s="24">
        <f t="shared" si="135"/>
        <v>6.5950818211722426</v>
      </c>
      <c r="O60" s="24">
        <f t="shared" si="135"/>
        <v>4.5133143160506757</v>
      </c>
      <c r="P60" s="24">
        <f t="shared" si="135"/>
        <v>3.6670461545044755</v>
      </c>
      <c r="Q60" s="24">
        <f t="shared" si="135"/>
        <v>4.8180448237717934</v>
      </c>
      <c r="R60" s="24">
        <f t="shared" si="135"/>
        <v>6.7590291345116222</v>
      </c>
      <c r="S60" s="24">
        <f t="shared" si="135"/>
        <v>6.0871245168655257</v>
      </c>
      <c r="T60" s="24">
        <f t="shared" si="135"/>
        <v>6.1810950650473506</v>
      </c>
      <c r="U60" s="24">
        <f t="shared" si="135"/>
        <v>4.4565022313221245</v>
      </c>
      <c r="V60" s="24">
        <f t="shared" si="135"/>
        <v>7.8982776755489388</v>
      </c>
      <c r="W60" s="24">
        <f t="shared" si="135"/>
        <v>9.4880713464270414</v>
      </c>
      <c r="X60" s="24">
        <f t="shared" si="108"/>
        <v>7.8763526136600746</v>
      </c>
      <c r="Y60" s="94">
        <f t="shared" si="108"/>
        <v>6.2461516500171079</v>
      </c>
      <c r="Z60" s="94">
        <f t="shared" si="108"/>
        <v>8.500294381322675</v>
      </c>
      <c r="AA60" s="94">
        <f t="shared" si="108"/>
        <v>9.442333517383144</v>
      </c>
      <c r="AB60" s="94">
        <f t="shared" si="108"/>
        <v>8.0705137529492852</v>
      </c>
      <c r="AC60" s="94">
        <f t="shared" ref="AC60" si="136">+AC23/AC$33*100</f>
        <v>8.7668084731034632</v>
      </c>
      <c r="AD60" s="94">
        <f t="shared" ref="AD60" si="137">+AD23/AD$33*100</f>
        <v>8.6673477440046724</v>
      </c>
      <c r="AE60" s="94">
        <f t="shared" ref="AE60:AF60" si="138">+AE23/AE$33*100</f>
        <v>9.2347189456194378</v>
      </c>
      <c r="AF60" s="94">
        <f t="shared" si="138"/>
        <v>9.4029154521644784</v>
      </c>
    </row>
    <row r="61" spans="1:32" ht="15" customHeight="1" x14ac:dyDescent="0.15">
      <c r="A61" s="3" t="s">
        <v>130</v>
      </c>
      <c r="B61" s="24" t="e">
        <f t="shared" si="112"/>
        <v>#DIV/0!</v>
      </c>
      <c r="C61" s="24" t="e">
        <f t="shared" si="113"/>
        <v>#DIV/0!</v>
      </c>
      <c r="D61" s="24">
        <f t="shared" si="113"/>
        <v>3.430430480020529</v>
      </c>
      <c r="E61" s="24">
        <f t="shared" ref="E61:L61" si="139">+E24/E$33*100</f>
        <v>7.8591592942863571</v>
      </c>
      <c r="F61" s="24">
        <f t="shared" si="139"/>
        <v>8.0072943567118209</v>
      </c>
      <c r="G61" s="24">
        <f t="shared" si="139"/>
        <v>11.257819307228282</v>
      </c>
      <c r="H61" s="24">
        <f t="shared" si="139"/>
        <v>7.852708351421402</v>
      </c>
      <c r="I61" s="24">
        <f t="shared" si="139"/>
        <v>9.3947578270221417</v>
      </c>
      <c r="J61" s="24">
        <f t="shared" si="139"/>
        <v>6.4110619507640214</v>
      </c>
      <c r="K61" s="24">
        <f t="shared" si="139"/>
        <v>5.7849278746753008</v>
      </c>
      <c r="L61" s="24">
        <f t="shared" si="139"/>
        <v>8.5934190301235311</v>
      </c>
      <c r="M61" s="24">
        <f t="shared" ref="M61:W61" si="140">+M24/M$33*100</f>
        <v>7.5649830121765449</v>
      </c>
      <c r="N61" s="24">
        <f t="shared" si="140"/>
        <v>4.0384018209236334</v>
      </c>
      <c r="O61" s="24">
        <f t="shared" si="140"/>
        <v>5.117117969754732</v>
      </c>
      <c r="P61" s="24">
        <f t="shared" si="140"/>
        <v>6.2597701227085745</v>
      </c>
      <c r="Q61" s="24">
        <f t="shared" si="140"/>
        <v>9.4968044888410272</v>
      </c>
      <c r="R61" s="24">
        <f t="shared" si="140"/>
        <v>7.4607912901196709</v>
      </c>
      <c r="S61" s="24">
        <f t="shared" si="140"/>
        <v>4.9721585170272951</v>
      </c>
      <c r="T61" s="24">
        <f t="shared" si="140"/>
        <v>4.1863853126730879</v>
      </c>
      <c r="U61" s="24">
        <f t="shared" si="140"/>
        <v>3.9985679729801196</v>
      </c>
      <c r="V61" s="24">
        <f t="shared" si="140"/>
        <v>3.2955249294470859</v>
      </c>
      <c r="W61" s="24">
        <f t="shared" si="140"/>
        <v>3.8462353710510295</v>
      </c>
      <c r="X61" s="24">
        <f t="shared" si="108"/>
        <v>6.7944014336863621</v>
      </c>
      <c r="Y61" s="94">
        <f t="shared" si="108"/>
        <v>6.6724591720073878</v>
      </c>
      <c r="Z61" s="94">
        <f t="shared" si="108"/>
        <v>4.9897940457794192</v>
      </c>
      <c r="AA61" s="94">
        <f t="shared" si="108"/>
        <v>5.5152679436892074</v>
      </c>
      <c r="AB61" s="94">
        <f t="shared" si="108"/>
        <v>7.5503196636479437</v>
      </c>
      <c r="AC61" s="94">
        <f t="shared" ref="AC61" si="141">+AC24/AC$33*100</f>
        <v>10.616554043986616</v>
      </c>
      <c r="AD61" s="94">
        <f t="shared" ref="AD61" si="142">+AD24/AD$33*100</f>
        <v>7.8381067430798854</v>
      </c>
      <c r="AE61" s="94">
        <f t="shared" ref="AE61:AF61" si="143">+AE24/AE$33*100</f>
        <v>8.0742827209159564</v>
      </c>
      <c r="AF61" s="94">
        <f t="shared" si="143"/>
        <v>9.7255402185826689</v>
      </c>
    </row>
    <row r="62" spans="1:32" ht="15" customHeight="1" x14ac:dyDescent="0.15">
      <c r="A62" s="3" t="s">
        <v>131</v>
      </c>
      <c r="B62" s="24" t="e">
        <f t="shared" si="112"/>
        <v>#DIV/0!</v>
      </c>
      <c r="C62" s="24" t="e">
        <f t="shared" si="113"/>
        <v>#DIV/0!</v>
      </c>
      <c r="D62" s="24">
        <f t="shared" si="113"/>
        <v>1.4526977911547649</v>
      </c>
      <c r="E62" s="24">
        <f t="shared" ref="E62:L62" si="144">+E25/E$33*100</f>
        <v>3.7226384514145887</v>
      </c>
      <c r="F62" s="24">
        <f t="shared" si="144"/>
        <v>1.1273421968601187</v>
      </c>
      <c r="G62" s="24">
        <f t="shared" si="144"/>
        <v>0.5876425509130323</v>
      </c>
      <c r="H62" s="24">
        <f t="shared" si="144"/>
        <v>0.52578131135995998</v>
      </c>
      <c r="I62" s="24">
        <f t="shared" si="144"/>
        <v>0.38327227498404115</v>
      </c>
      <c r="J62" s="24">
        <f t="shared" si="144"/>
        <v>0.26443150498935603</v>
      </c>
      <c r="K62" s="24">
        <f t="shared" si="144"/>
        <v>0.26766828265587406</v>
      </c>
      <c r="L62" s="24">
        <f t="shared" si="144"/>
        <v>0.23873179372785724</v>
      </c>
      <c r="M62" s="24">
        <f t="shared" ref="M62:W62" si="145">+M25/M$33*100</f>
        <v>0.38087563403891511</v>
      </c>
      <c r="N62" s="24">
        <f t="shared" si="145"/>
        <v>0.22363310451319918</v>
      </c>
      <c r="O62" s="24">
        <f t="shared" si="145"/>
        <v>0.11343577427895268</v>
      </c>
      <c r="P62" s="24">
        <f t="shared" si="145"/>
        <v>0.10070503660312216</v>
      </c>
      <c r="Q62" s="24">
        <f t="shared" si="145"/>
        <v>0.24430114810874262</v>
      </c>
      <c r="R62" s="24">
        <f t="shared" si="145"/>
        <v>1.3932596686569243</v>
      </c>
      <c r="S62" s="24">
        <f t="shared" si="145"/>
        <v>0.90561627662240907</v>
      </c>
      <c r="T62" s="24">
        <f t="shared" si="145"/>
        <v>0.51516960944571277</v>
      </c>
      <c r="U62" s="24">
        <f t="shared" si="145"/>
        <v>0.69140379872337643</v>
      </c>
      <c r="V62" s="24">
        <f t="shared" si="145"/>
        <v>0.64484124749714522</v>
      </c>
      <c r="W62" s="24">
        <f t="shared" si="145"/>
        <v>1.2069700317947099</v>
      </c>
      <c r="X62" s="24">
        <f t="shared" si="108"/>
        <v>4.9718283983805129</v>
      </c>
      <c r="Y62" s="94">
        <f t="shared" si="108"/>
        <v>4.6588120512302629</v>
      </c>
      <c r="Z62" s="94">
        <f t="shared" si="108"/>
        <v>0.80083235308313905</v>
      </c>
      <c r="AA62" s="94">
        <f t="shared" si="108"/>
        <v>1.1586576831382724</v>
      </c>
      <c r="AB62" s="94">
        <f t="shared" si="108"/>
        <v>0.70613204894708737</v>
      </c>
      <c r="AC62" s="94">
        <f t="shared" ref="AC62" si="146">+AC25/AC$33*100</f>
        <v>0.54787189026112804</v>
      </c>
      <c r="AD62" s="94">
        <f t="shared" ref="AD62" si="147">+AD25/AD$33*100</f>
        <v>0.61416054025001365</v>
      </c>
      <c r="AE62" s="94">
        <f t="shared" ref="AE62:AF62" si="148">+AE25/AE$33*100</f>
        <v>0.37728961084585738</v>
      </c>
      <c r="AF62" s="94">
        <f t="shared" si="148"/>
        <v>0.88302472501575691</v>
      </c>
    </row>
    <row r="63" spans="1:32" ht="15" customHeight="1" x14ac:dyDescent="0.15">
      <c r="A63" s="3" t="s">
        <v>132</v>
      </c>
      <c r="B63" s="24" t="e">
        <f t="shared" si="112"/>
        <v>#DIV/0!</v>
      </c>
      <c r="C63" s="24" t="e">
        <f t="shared" si="113"/>
        <v>#DIV/0!</v>
      </c>
      <c r="D63" s="24">
        <f t="shared" si="113"/>
        <v>6.7493880667309305E-4</v>
      </c>
      <c r="E63" s="24">
        <f t="shared" ref="E63:L63" si="149">+E26/E$33*100</f>
        <v>5.1017411076288086E-3</v>
      </c>
      <c r="F63" s="24">
        <f t="shared" si="149"/>
        <v>2.0639732641159259E-3</v>
      </c>
      <c r="G63" s="24">
        <f t="shared" si="149"/>
        <v>3.0985960880844108E-3</v>
      </c>
      <c r="H63" s="24">
        <f t="shared" si="149"/>
        <v>4.1409885119316368E-3</v>
      </c>
      <c r="I63" s="24">
        <f t="shared" si="149"/>
        <v>6.7866989477119749E-2</v>
      </c>
      <c r="J63" s="24">
        <f t="shared" si="149"/>
        <v>2.6757567964222628E-2</v>
      </c>
      <c r="K63" s="24">
        <f t="shared" si="149"/>
        <v>5.0485908341465831E-2</v>
      </c>
      <c r="L63" s="24">
        <f t="shared" si="149"/>
        <v>8.6110746621178326E-3</v>
      </c>
      <c r="M63" s="24">
        <f t="shared" ref="M63:W63" si="150">+M26/M$33*100</f>
        <v>0.2845389355331096</v>
      </c>
      <c r="N63" s="24">
        <f t="shared" si="150"/>
        <v>1.3351230120190995E-2</v>
      </c>
      <c r="O63" s="24">
        <f t="shared" si="150"/>
        <v>7.5171995991484128E-3</v>
      </c>
      <c r="P63" s="24">
        <f t="shared" si="150"/>
        <v>2.8377132085415167E-2</v>
      </c>
      <c r="Q63" s="24">
        <f t="shared" si="150"/>
        <v>1.6806005690772081E-2</v>
      </c>
      <c r="R63" s="24">
        <f t="shared" si="150"/>
        <v>1.2489338275124082E-2</v>
      </c>
      <c r="S63" s="24">
        <f t="shared" si="150"/>
        <v>0.30983456663494996</v>
      </c>
      <c r="T63" s="24">
        <f t="shared" si="150"/>
        <v>0.58307282871539923</v>
      </c>
      <c r="U63" s="24">
        <f t="shared" si="150"/>
        <v>8.0991350789988391E-3</v>
      </c>
      <c r="V63" s="24">
        <f t="shared" si="150"/>
        <v>0.1845411977215857</v>
      </c>
      <c r="W63" s="24">
        <f t="shared" si="150"/>
        <v>8.662367240174082E-2</v>
      </c>
      <c r="X63" s="24">
        <f t="shared" si="108"/>
        <v>0.13062146081254053</v>
      </c>
      <c r="Y63" s="94">
        <f t="shared" si="108"/>
        <v>1.1611488925805272E-2</v>
      </c>
      <c r="Z63" s="94">
        <f t="shared" si="108"/>
        <v>1.5509228235811813E-2</v>
      </c>
      <c r="AA63" s="94">
        <f t="shared" si="108"/>
        <v>3.4712254092810473E-2</v>
      </c>
      <c r="AB63" s="94">
        <f t="shared" si="108"/>
        <v>3.7027260521806694E-2</v>
      </c>
      <c r="AC63" s="94">
        <f t="shared" ref="AC63" si="151">+AC26/AC$33*100</f>
        <v>4.9693838750704766E-2</v>
      </c>
      <c r="AD63" s="94">
        <f t="shared" ref="AD63" si="152">+AD26/AD$33*100</f>
        <v>3.5119668360557438E-2</v>
      </c>
      <c r="AE63" s="94">
        <f t="shared" ref="AE63:AF63" si="153">+AE26/AE$33*100</f>
        <v>2.4754239163456739E-2</v>
      </c>
      <c r="AF63" s="94">
        <f t="shared" si="153"/>
        <v>2.6142217359079237E-2</v>
      </c>
    </row>
    <row r="64" spans="1:32" ht="15" customHeight="1" x14ac:dyDescent="0.15">
      <c r="A64" s="3" t="s">
        <v>133</v>
      </c>
      <c r="B64" s="24" t="e">
        <f t="shared" si="112"/>
        <v>#DIV/0!</v>
      </c>
      <c r="C64" s="24" t="e">
        <f t="shared" si="113"/>
        <v>#DIV/0!</v>
      </c>
      <c r="D64" s="24">
        <f t="shared" si="113"/>
        <v>9.9037010809414951</v>
      </c>
      <c r="E64" s="24">
        <f t="shared" ref="E64:L64" si="154">+E27/E$33*100</f>
        <v>10.153164471533232</v>
      </c>
      <c r="F64" s="24">
        <f t="shared" si="154"/>
        <v>6.8751362222354313</v>
      </c>
      <c r="G64" s="24">
        <f t="shared" si="154"/>
        <v>5.7633887238370036</v>
      </c>
      <c r="H64" s="24">
        <f t="shared" si="154"/>
        <v>6.1562695877383673</v>
      </c>
      <c r="I64" s="24">
        <f t="shared" si="154"/>
        <v>5.7400333643938977</v>
      </c>
      <c r="J64" s="24">
        <f t="shared" si="154"/>
        <v>11.746187335315831</v>
      </c>
      <c r="K64" s="24">
        <f t="shared" si="154"/>
        <v>8.7154280327890277</v>
      </c>
      <c r="L64" s="24">
        <f t="shared" si="154"/>
        <v>6.0208399722571091</v>
      </c>
      <c r="M64" s="24">
        <f t="shared" ref="M64:W64" si="155">+M27/M$33*100</f>
        <v>4.868576325802314</v>
      </c>
      <c r="N64" s="24">
        <f t="shared" si="155"/>
        <v>5.9895229674536141</v>
      </c>
      <c r="O64" s="24">
        <f t="shared" si="155"/>
        <v>6.249590251005456</v>
      </c>
      <c r="P64" s="24">
        <f t="shared" si="155"/>
        <v>5.2676853156223995</v>
      </c>
      <c r="Q64" s="24">
        <f t="shared" si="155"/>
        <v>7.1683000811428439</v>
      </c>
      <c r="R64" s="24">
        <f t="shared" si="155"/>
        <v>6.6332355260520668</v>
      </c>
      <c r="S64" s="24">
        <f t="shared" si="155"/>
        <v>7.9109487227085928</v>
      </c>
      <c r="T64" s="24">
        <f t="shared" si="155"/>
        <v>8.3901273928373605</v>
      </c>
      <c r="U64" s="24">
        <f t="shared" si="155"/>
        <v>7.6848403762495883</v>
      </c>
      <c r="V64" s="24">
        <f t="shared" si="155"/>
        <v>0.8087852736417015</v>
      </c>
      <c r="W64" s="24">
        <f t="shared" si="155"/>
        <v>5.6315308814575955</v>
      </c>
      <c r="X64" s="24">
        <f t="shared" si="108"/>
        <v>6.56397833990669</v>
      </c>
      <c r="Y64" s="94">
        <f t="shared" si="108"/>
        <v>3.4297698250111237</v>
      </c>
      <c r="Z64" s="94">
        <f t="shared" si="108"/>
        <v>4.9963603541004264</v>
      </c>
      <c r="AA64" s="94">
        <f t="shared" si="108"/>
        <v>4.1007157929192779</v>
      </c>
      <c r="AB64" s="94">
        <f t="shared" si="108"/>
        <v>10.090503593979532</v>
      </c>
      <c r="AC64" s="94">
        <f t="shared" ref="AC64" si="156">+AC27/AC$33*100</f>
        <v>3.2265712443246635</v>
      </c>
      <c r="AD64" s="94">
        <f t="shared" ref="AD64" si="157">+AD27/AD$33*100</f>
        <v>3.4416886644636073</v>
      </c>
      <c r="AE64" s="94">
        <f t="shared" ref="AE64:AF64" si="158">+AE27/AE$33*100</f>
        <v>2.5240947512261478</v>
      </c>
      <c r="AF64" s="94">
        <f t="shared" si="158"/>
        <v>4.9976688027118596</v>
      </c>
    </row>
    <row r="65" spans="1:32" ht="15" customHeight="1" x14ac:dyDescent="0.15">
      <c r="A65" s="3" t="s">
        <v>134</v>
      </c>
      <c r="B65" s="24" t="e">
        <f t="shared" si="112"/>
        <v>#DIV/0!</v>
      </c>
      <c r="C65" s="24" t="e">
        <f t="shared" si="113"/>
        <v>#DIV/0!</v>
      </c>
      <c r="D65" s="24">
        <f t="shared" si="113"/>
        <v>1.4888205160879089</v>
      </c>
      <c r="E65" s="24">
        <f t="shared" ref="E65:L65" si="159">+E28/E$33*100</f>
        <v>1.9634852354883527</v>
      </c>
      <c r="F65" s="24">
        <f t="shared" si="159"/>
        <v>2.5036546086596614</v>
      </c>
      <c r="G65" s="24">
        <f t="shared" si="159"/>
        <v>1.559597777438998</v>
      </c>
      <c r="H65" s="24">
        <f t="shared" si="159"/>
        <v>1.688736525050841</v>
      </c>
      <c r="I65" s="24">
        <f t="shared" si="159"/>
        <v>2.5003274043996293</v>
      </c>
      <c r="J65" s="24">
        <f t="shared" si="159"/>
        <v>2.520434568570471</v>
      </c>
      <c r="K65" s="24">
        <f t="shared" si="159"/>
        <v>2.7735047473865424</v>
      </c>
      <c r="L65" s="24">
        <f t="shared" si="159"/>
        <v>2.6055706037827808</v>
      </c>
      <c r="M65" s="24">
        <f t="shared" ref="M65:W65" si="160">+M28/M$33*100</f>
        <v>3.8709649073384402</v>
      </c>
      <c r="N65" s="24">
        <f t="shared" si="160"/>
        <v>5.1920747098006546</v>
      </c>
      <c r="O65" s="24">
        <f t="shared" si="160"/>
        <v>3.8735513370510199</v>
      </c>
      <c r="P65" s="24">
        <f t="shared" si="160"/>
        <v>4.7568631557848251</v>
      </c>
      <c r="Q65" s="24">
        <f t="shared" si="160"/>
        <v>5.2049276932378232</v>
      </c>
      <c r="R65" s="24">
        <f t="shared" si="160"/>
        <v>6.9669088411787667</v>
      </c>
      <c r="S65" s="24">
        <f t="shared" si="160"/>
        <v>3.3019071170158689</v>
      </c>
      <c r="T65" s="24">
        <f t="shared" si="160"/>
        <v>5.6433162665657965</v>
      </c>
      <c r="U65" s="24">
        <f t="shared" si="160"/>
        <v>6.8636942632722757</v>
      </c>
      <c r="V65" s="24">
        <f t="shared" si="160"/>
        <v>7.5868988925501073</v>
      </c>
      <c r="W65" s="24">
        <f t="shared" si="160"/>
        <v>12.231481272690374</v>
      </c>
      <c r="X65" s="24">
        <f t="shared" si="108"/>
        <v>10.060873191189463</v>
      </c>
      <c r="Y65" s="94">
        <f t="shared" si="108"/>
        <v>10.495758010029101</v>
      </c>
      <c r="Z65" s="94">
        <f t="shared" si="108"/>
        <v>8.587077456221957</v>
      </c>
      <c r="AA65" s="94">
        <f t="shared" si="108"/>
        <v>8.5908381441641488</v>
      </c>
      <c r="AB65" s="94">
        <f t="shared" si="108"/>
        <v>7.2143208013038436</v>
      </c>
      <c r="AC65" s="94">
        <f t="shared" ref="AC65" si="161">+AC28/AC$33*100</f>
        <v>7.4819801725278534</v>
      </c>
      <c r="AD65" s="94">
        <f t="shared" ref="AD65" si="162">+AD28/AD$33*100</f>
        <v>6.2569061345633461</v>
      </c>
      <c r="AE65" s="94">
        <f t="shared" ref="AE65:AF65" si="163">+AE28/AE$33*100</f>
        <v>6.1434645683073228</v>
      </c>
      <c r="AF65" s="94">
        <f t="shared" si="163"/>
        <v>5.3899522393356385</v>
      </c>
    </row>
    <row r="66" spans="1:32" ht="15" customHeight="1" x14ac:dyDescent="0.15">
      <c r="A66" s="3" t="s">
        <v>135</v>
      </c>
      <c r="B66" s="24" t="e">
        <f t="shared" si="112"/>
        <v>#DIV/0!</v>
      </c>
      <c r="C66" s="24" t="e">
        <f t="shared" si="113"/>
        <v>#DIV/0!</v>
      </c>
      <c r="D66" s="24">
        <f t="shared" si="113"/>
        <v>2.1204012538203223</v>
      </c>
      <c r="E66" s="24">
        <f t="shared" ref="E66:L66" si="164">+E29/E$33*100</f>
        <v>2.0662051485896673</v>
      </c>
      <c r="F66" s="24">
        <f t="shared" si="164"/>
        <v>1.9624257795214224</v>
      </c>
      <c r="G66" s="24">
        <f t="shared" si="164"/>
        <v>1.6908047301928444</v>
      </c>
      <c r="H66" s="24">
        <f t="shared" si="164"/>
        <v>2.1782427770462798</v>
      </c>
      <c r="I66" s="24">
        <f t="shared" si="164"/>
        <v>1.3765657986850341</v>
      </c>
      <c r="J66" s="24">
        <f t="shared" si="164"/>
        <v>1.2613915372678379</v>
      </c>
      <c r="K66" s="24">
        <f t="shared" si="164"/>
        <v>1.6899372974988929</v>
      </c>
      <c r="L66" s="24">
        <f t="shared" si="164"/>
        <v>1.3802791159765311</v>
      </c>
      <c r="M66" s="24">
        <f t="shared" ref="M66:W66" si="165">+M29/M$33*100</f>
        <v>1.4593943723344263</v>
      </c>
      <c r="N66" s="24">
        <f t="shared" si="165"/>
        <v>1.3791015036477632</v>
      </c>
      <c r="O66" s="24">
        <f t="shared" si="165"/>
        <v>1.2043416387297954</v>
      </c>
      <c r="P66" s="24">
        <f t="shared" si="165"/>
        <v>1.0805944333525892</v>
      </c>
      <c r="Q66" s="24">
        <f t="shared" si="165"/>
        <v>1.0689696927388144</v>
      </c>
      <c r="R66" s="24">
        <f t="shared" si="165"/>
        <v>1.0681126292043774</v>
      </c>
      <c r="S66" s="24">
        <f t="shared" si="165"/>
        <v>1.021651703010215</v>
      </c>
      <c r="T66" s="24">
        <f t="shared" si="165"/>
        <v>2.7663077692068683</v>
      </c>
      <c r="U66" s="24">
        <f t="shared" si="165"/>
        <v>1.1965899518257617</v>
      </c>
      <c r="V66" s="24">
        <f t="shared" si="165"/>
        <v>1.5295286186944388</v>
      </c>
      <c r="W66" s="24">
        <f t="shared" si="165"/>
        <v>1.6620064491397388</v>
      </c>
      <c r="X66" s="24">
        <f t="shared" si="108"/>
        <v>1.2113256578668015</v>
      </c>
      <c r="Y66" s="94">
        <f t="shared" si="108"/>
        <v>1.4357594375179823</v>
      </c>
      <c r="Z66" s="94">
        <f t="shared" si="108"/>
        <v>1.5175155049405344</v>
      </c>
      <c r="AA66" s="94">
        <f t="shared" si="108"/>
        <v>1.4050457519072281</v>
      </c>
      <c r="AB66" s="94">
        <f t="shared" si="108"/>
        <v>1.5804261841171525</v>
      </c>
      <c r="AC66" s="94">
        <f t="shared" ref="AC66" si="166">+AC29/AC$33*100</f>
        <v>1.4385704766865688</v>
      </c>
      <c r="AD66" s="94">
        <f t="shared" ref="AD66" si="167">+AD29/AD$33*100</f>
        <v>1.6335888495247131</v>
      </c>
      <c r="AE66" s="94">
        <f t="shared" ref="AE66:AF66" si="168">+AE29/AE$33*100</f>
        <v>1.7106054411818024</v>
      </c>
      <c r="AF66" s="94">
        <f t="shared" si="168"/>
        <v>1.9237229474836008</v>
      </c>
    </row>
    <row r="67" spans="1:32" ht="15" customHeight="1" x14ac:dyDescent="0.15">
      <c r="A67" s="3" t="s">
        <v>136</v>
      </c>
      <c r="B67" s="24" t="e">
        <f t="shared" si="112"/>
        <v>#DIV/0!</v>
      </c>
      <c r="C67" s="24" t="e">
        <f t="shared" si="113"/>
        <v>#DIV/0!</v>
      </c>
      <c r="D67" s="24">
        <f t="shared" si="113"/>
        <v>16.830274083200248</v>
      </c>
      <c r="E67" s="24">
        <f t="shared" ref="E67:L67" si="169">+E30/E$33*100</f>
        <v>3.1339266804005539</v>
      </c>
      <c r="F67" s="24">
        <f t="shared" si="169"/>
        <v>7.3752644637742417</v>
      </c>
      <c r="G67" s="24">
        <f t="shared" si="169"/>
        <v>15.393825365603353</v>
      </c>
      <c r="H67" s="24">
        <f t="shared" si="169"/>
        <v>9.7050967424637804</v>
      </c>
      <c r="I67" s="24">
        <f t="shared" si="169"/>
        <v>4.8147302496295703</v>
      </c>
      <c r="J67" s="24">
        <f t="shared" si="169"/>
        <v>4.3864444749022997</v>
      </c>
      <c r="K67" s="24">
        <f t="shared" si="169"/>
        <v>4.6282117734970676</v>
      </c>
      <c r="L67" s="24">
        <f t="shared" si="169"/>
        <v>5.7864078579863909</v>
      </c>
      <c r="M67" s="24">
        <f t="shared" ref="M67:W67" si="170">+M30/M$33*100</f>
        <v>7.4846701240191233</v>
      </c>
      <c r="N67" s="24">
        <f t="shared" si="170"/>
        <v>9.4436243157206814</v>
      </c>
      <c r="O67" s="24">
        <f t="shared" si="170"/>
        <v>7.5728145529040791</v>
      </c>
      <c r="P67" s="24">
        <f t="shared" si="170"/>
        <v>9.2608545345418385</v>
      </c>
      <c r="Q67" s="24">
        <f t="shared" si="170"/>
        <v>5.9952193377658096</v>
      </c>
      <c r="R67" s="24">
        <f t="shared" si="170"/>
        <v>6.0532418317709933</v>
      </c>
      <c r="S67" s="24">
        <f t="shared" si="170"/>
        <v>5.3120359460364535</v>
      </c>
      <c r="T67" s="24">
        <f t="shared" si="170"/>
        <v>3.2108939113518775</v>
      </c>
      <c r="U67" s="24">
        <f t="shared" si="170"/>
        <v>2.4859556000834484</v>
      </c>
      <c r="V67" s="24">
        <f t="shared" si="170"/>
        <v>1.8975524388898022</v>
      </c>
      <c r="W67" s="24">
        <f t="shared" si="170"/>
        <v>4.2392946535278604</v>
      </c>
      <c r="X67" s="24">
        <f t="shared" si="108"/>
        <v>3.117457298628652</v>
      </c>
      <c r="Y67" s="94">
        <f t="shared" si="108"/>
        <v>3.7007240359105733</v>
      </c>
      <c r="Z67" s="94">
        <f t="shared" si="108"/>
        <v>0</v>
      </c>
      <c r="AA67" s="94">
        <f t="shared" si="108"/>
        <v>6.5154967643776223</v>
      </c>
      <c r="AB67" s="94">
        <f t="shared" si="108"/>
        <v>1.7043925693595992</v>
      </c>
      <c r="AC67" s="94">
        <f t="shared" ref="AC67" si="171">+AC30/AC$33*100</f>
        <v>2.5472711300133382</v>
      </c>
      <c r="AD67" s="94">
        <f t="shared" ref="AD67" si="172">+AD30/AD$33*100</f>
        <v>0.37540375320905484</v>
      </c>
      <c r="AE67" s="94">
        <f t="shared" ref="AE67:AF67" si="173">+AE30/AE$33*100</f>
        <v>1.6627847518887611</v>
      </c>
      <c r="AF67" s="94">
        <f t="shared" si="173"/>
        <v>1.623058567808499</v>
      </c>
    </row>
    <row r="68" spans="1:32" ht="15" customHeight="1" x14ac:dyDescent="0.15">
      <c r="A68" s="3" t="s">
        <v>188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>
        <f t="shared" ref="N68:W68" si="174">+N31/N$33*100</f>
        <v>0.43391497890620739</v>
      </c>
      <c r="O68" s="24">
        <f t="shared" si="174"/>
        <v>0.53729492216864061</v>
      </c>
      <c r="P68" s="24">
        <f t="shared" si="174"/>
        <v>0.59456848178965116</v>
      </c>
      <c r="Q68" s="24">
        <f t="shared" si="174"/>
        <v>0.53865402855038713</v>
      </c>
      <c r="R68" s="24">
        <f t="shared" si="174"/>
        <v>0.51737109673256354</v>
      </c>
      <c r="S68" s="24">
        <f t="shared" si="174"/>
        <v>0</v>
      </c>
      <c r="T68" s="24">
        <f t="shared" si="174"/>
        <v>0</v>
      </c>
      <c r="U68" s="24">
        <f t="shared" si="174"/>
        <v>0</v>
      </c>
      <c r="V68" s="24">
        <f t="shared" si="174"/>
        <v>0</v>
      </c>
      <c r="W68" s="24">
        <f t="shared" si="174"/>
        <v>0</v>
      </c>
      <c r="X68" s="24">
        <f t="shared" si="108"/>
        <v>0</v>
      </c>
      <c r="Y68" s="94">
        <f t="shared" si="108"/>
        <v>0</v>
      </c>
      <c r="Z68" s="94">
        <f t="shared" si="108"/>
        <v>0</v>
      </c>
      <c r="AA68" s="94">
        <f t="shared" si="108"/>
        <v>1.2675198483601517</v>
      </c>
      <c r="AB68" s="94">
        <f t="shared" si="108"/>
        <v>0</v>
      </c>
      <c r="AC68" s="94">
        <f t="shared" ref="AC68" si="175">+AC31/AC$33*100</f>
        <v>0</v>
      </c>
      <c r="AD68" s="94">
        <f t="shared" ref="AD68" si="176">+AD31/AD$33*100</f>
        <v>0</v>
      </c>
      <c r="AE68" s="94">
        <f t="shared" ref="AE68:AF68" si="177">+AE31/AE$33*100</f>
        <v>0</v>
      </c>
      <c r="AF68" s="94">
        <f t="shared" si="177"/>
        <v>0</v>
      </c>
    </row>
    <row r="69" spans="1:32" ht="15" customHeight="1" x14ac:dyDescent="0.15">
      <c r="A69" s="3" t="s">
        <v>189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>
        <f t="shared" ref="N69:W69" si="178">+N32/N$33*100</f>
        <v>1.2349887861176672</v>
      </c>
      <c r="O69" s="24">
        <f t="shared" si="178"/>
        <v>2.6507371045521695</v>
      </c>
      <c r="P69" s="24">
        <f t="shared" si="178"/>
        <v>4.4817851468235066</v>
      </c>
      <c r="Q69" s="24">
        <f t="shared" si="178"/>
        <v>0.86184644568061941</v>
      </c>
      <c r="R69" s="24">
        <f t="shared" si="178"/>
        <v>0.82779375477210171</v>
      </c>
      <c r="S69" s="24">
        <f t="shared" si="178"/>
        <v>0</v>
      </c>
      <c r="T69" s="24">
        <f t="shared" si="178"/>
        <v>0</v>
      </c>
      <c r="U69" s="24">
        <f t="shared" si="178"/>
        <v>0</v>
      </c>
      <c r="V69" s="24">
        <f t="shared" si="178"/>
        <v>0</v>
      </c>
      <c r="W69" s="24">
        <f t="shared" si="178"/>
        <v>3.1794709901458948</v>
      </c>
      <c r="X69" s="24">
        <f t="shared" si="108"/>
        <v>3.117457298628652</v>
      </c>
      <c r="Y69" s="94">
        <f t="shared" si="108"/>
        <v>3.5044735188547103</v>
      </c>
      <c r="Z69" s="94">
        <f t="shared" si="108"/>
        <v>0</v>
      </c>
      <c r="AA69" s="94">
        <f t="shared" si="108"/>
        <v>0</v>
      </c>
      <c r="AB69" s="94">
        <f t="shared" si="108"/>
        <v>0</v>
      </c>
      <c r="AC69" s="94">
        <f t="shared" ref="AC69" si="179">+AC32/AC$33*100</f>
        <v>0</v>
      </c>
      <c r="AD69" s="94">
        <f t="shared" ref="AD69" si="180">+AD32/AD$33*100</f>
        <v>0</v>
      </c>
      <c r="AE69" s="94">
        <f t="shared" ref="AE69:AF69" si="181">+AE32/AE$33*100</f>
        <v>0</v>
      </c>
      <c r="AF69" s="94">
        <f t="shared" si="181"/>
        <v>0</v>
      </c>
    </row>
    <row r="70" spans="1:32" ht="15" customHeight="1" x14ac:dyDescent="0.15">
      <c r="A70" s="3" t="s">
        <v>0</v>
      </c>
      <c r="B70" s="25" t="e">
        <f t="shared" ref="B70:P70" si="182">SUM(B41:B67)-B53-B54</f>
        <v>#DIV/0!</v>
      </c>
      <c r="C70" s="25" t="e">
        <f t="shared" si="182"/>
        <v>#DIV/0!</v>
      </c>
      <c r="D70" s="25">
        <f t="shared" si="182"/>
        <v>100.00000000000001</v>
      </c>
      <c r="E70" s="25">
        <f t="shared" si="182"/>
        <v>99.999999999999986</v>
      </c>
      <c r="F70" s="25">
        <f t="shared" si="182"/>
        <v>100</v>
      </c>
      <c r="G70" s="25">
        <f t="shared" si="182"/>
        <v>99.999999999999986</v>
      </c>
      <c r="H70" s="25">
        <f t="shared" si="182"/>
        <v>100.00000000000001</v>
      </c>
      <c r="I70" s="25">
        <f t="shared" si="182"/>
        <v>100.00000000000001</v>
      </c>
      <c r="J70" s="25">
        <f t="shared" si="182"/>
        <v>100.00000000000001</v>
      </c>
      <c r="K70" s="25">
        <f t="shared" si="182"/>
        <v>100</v>
      </c>
      <c r="L70" s="25">
        <f t="shared" si="182"/>
        <v>100</v>
      </c>
      <c r="M70" s="25">
        <f t="shared" si="182"/>
        <v>99.999999999999972</v>
      </c>
      <c r="N70" s="25">
        <f t="shared" si="182"/>
        <v>100</v>
      </c>
      <c r="O70" s="25">
        <f t="shared" si="182"/>
        <v>100.00000000000004</v>
      </c>
      <c r="P70" s="25">
        <f t="shared" si="182"/>
        <v>99.999999999999972</v>
      </c>
      <c r="Q70" s="25">
        <f t="shared" ref="Q70:V70" si="183">SUM(Q41:Q67)-Q53-Q54</f>
        <v>100.00000000000001</v>
      </c>
      <c r="R70" s="25">
        <f t="shared" si="183"/>
        <v>99.999999999999986</v>
      </c>
      <c r="S70" s="25">
        <f t="shared" si="183"/>
        <v>100.00000000000003</v>
      </c>
      <c r="T70" s="25">
        <f t="shared" si="183"/>
        <v>99.999999999999957</v>
      </c>
      <c r="U70" s="25">
        <f t="shared" si="183"/>
        <v>99.999999999999972</v>
      </c>
      <c r="V70" s="25">
        <f t="shared" si="183"/>
        <v>100.00000000000001</v>
      </c>
      <c r="W70" s="25">
        <f>SUM(W41:W67)-W53-W54</f>
        <v>100</v>
      </c>
      <c r="X70" s="25">
        <f>SUM(X41:X67)-X53-X54-X55</f>
        <v>99.999999999999986</v>
      </c>
      <c r="Y70" s="95">
        <f t="shared" ref="Y70:AB70" si="184">SUM(Y41:Y67)-Y53-Y54-Y55</f>
        <v>100</v>
      </c>
      <c r="Z70" s="95">
        <f t="shared" si="184"/>
        <v>99.999999999999986</v>
      </c>
      <c r="AA70" s="95">
        <f t="shared" si="184"/>
        <v>100.00000000000001</v>
      </c>
      <c r="AB70" s="95">
        <f t="shared" si="184"/>
        <v>100</v>
      </c>
      <c r="AC70" s="95">
        <f t="shared" ref="AC70" si="185">SUM(AC41:AC67)-AC53-AC54-AC55</f>
        <v>100</v>
      </c>
      <c r="AD70" s="95">
        <f t="shared" ref="AD70" si="186">SUM(AD41:AD67)-AD53-AD54-AD55</f>
        <v>100.00000000000001</v>
      </c>
      <c r="AE70" s="95">
        <f t="shared" ref="AE70:AF70" si="187">SUM(AE41:AE67)-AE53-AE54-AE55</f>
        <v>100</v>
      </c>
      <c r="AF70" s="95">
        <f t="shared" si="187"/>
        <v>100</v>
      </c>
    </row>
    <row r="71" spans="1:32" ht="15" customHeight="1" x14ac:dyDescent="0.15">
      <c r="A71" s="3" t="s">
        <v>1</v>
      </c>
      <c r="B71" s="24" t="e">
        <f>+B34/$B$33*100</f>
        <v>#DIV/0!</v>
      </c>
      <c r="C71" s="24" t="e">
        <f t="shared" ref="C71:D74" si="188">+C34/C$33*100</f>
        <v>#DIV/0!</v>
      </c>
      <c r="D71" s="24">
        <f t="shared" si="188"/>
        <v>60.976266586789905</v>
      </c>
      <c r="E71" s="24">
        <f t="shared" ref="E71:L71" si="189">+E34/E$33*100</f>
        <v>68.070024457746868</v>
      </c>
      <c r="F71" s="24">
        <f t="shared" si="189"/>
        <v>65.845618102201357</v>
      </c>
      <c r="G71" s="24">
        <f t="shared" si="189"/>
        <v>58.679849333863807</v>
      </c>
      <c r="H71" s="24">
        <f t="shared" si="189"/>
        <v>66.542455415702108</v>
      </c>
      <c r="I71" s="24">
        <f t="shared" si="189"/>
        <v>69.360625489820976</v>
      </c>
      <c r="J71" s="24">
        <f t="shared" si="189"/>
        <v>67.604105547761435</v>
      </c>
      <c r="K71" s="24">
        <f t="shared" si="189"/>
        <v>68.582539744347542</v>
      </c>
      <c r="L71" s="24">
        <f t="shared" si="189"/>
        <v>65.208645753275718</v>
      </c>
      <c r="M71" s="24">
        <f t="shared" ref="M71:N74" si="190">+M34/M$33*100</f>
        <v>68.198525706068523</v>
      </c>
      <c r="N71" s="24">
        <f t="shared" si="190"/>
        <v>64.988321126549181</v>
      </c>
      <c r="O71" s="24">
        <f t="shared" ref="O71:P74" si="191">+O34/O$33*100</f>
        <v>68.592807346251078</v>
      </c>
      <c r="P71" s="24">
        <f t="shared" si="191"/>
        <v>66.910056878132607</v>
      </c>
      <c r="Q71" s="24">
        <f t="shared" ref="Q71:R74" si="192">+Q34/Q$33*100</f>
        <v>63.526442957184756</v>
      </c>
      <c r="R71" s="24">
        <f t="shared" si="192"/>
        <v>61.436131107216575</v>
      </c>
      <c r="S71" s="24">
        <f t="shared" ref="S71:T74" si="193">+S34/S$33*100</f>
        <v>68.002018984022101</v>
      </c>
      <c r="T71" s="24">
        <f t="shared" si="193"/>
        <v>66.409780743822864</v>
      </c>
      <c r="U71" s="24">
        <f t="shared" ref="U71:V74" si="194">+U34/U$33*100</f>
        <v>70.580089619323999</v>
      </c>
      <c r="V71" s="24">
        <f t="shared" si="194"/>
        <v>73.974465813650212</v>
      </c>
      <c r="W71" s="24">
        <f t="shared" ref="W71:X74" si="195">+W34/W$33*100</f>
        <v>59.437222360024357</v>
      </c>
      <c r="X71" s="24">
        <f t="shared" si="195"/>
        <v>57.379026800780395</v>
      </c>
      <c r="Y71" s="94">
        <f t="shared" ref="Y71:AB71" si="196">+Y34/Y$33*100</f>
        <v>61.290823758040872</v>
      </c>
      <c r="Z71" s="94">
        <f t="shared" si="196"/>
        <v>68.454425777562392</v>
      </c>
      <c r="AA71" s="94">
        <f t="shared" si="196"/>
        <v>61.235751798265994</v>
      </c>
      <c r="AB71" s="94">
        <f t="shared" si="196"/>
        <v>61.318130972635373</v>
      </c>
      <c r="AC71" s="94">
        <f t="shared" ref="AC71" si="197">+AC34/AC$33*100</f>
        <v>63.83664089198593</v>
      </c>
      <c r="AD71" s="94">
        <f t="shared" ref="AD71" si="198">+AD34/AD$33*100</f>
        <v>69.422082750378763</v>
      </c>
      <c r="AE71" s="94">
        <f t="shared" ref="AE71:AF71" si="199">+AE34/AE$33*100</f>
        <v>68.741672011331943</v>
      </c>
      <c r="AF71" s="94">
        <f t="shared" si="199"/>
        <v>64.684856320617484</v>
      </c>
    </row>
    <row r="72" spans="1:32" ht="15" customHeight="1" x14ac:dyDescent="0.15">
      <c r="A72" s="3" t="s">
        <v>172</v>
      </c>
      <c r="B72" s="24" t="e">
        <f>+B35/$B$33*100</f>
        <v>#DIV/0!</v>
      </c>
      <c r="C72" s="24" t="e">
        <f t="shared" si="188"/>
        <v>#DIV/0!</v>
      </c>
      <c r="D72" s="24">
        <f t="shared" si="188"/>
        <v>39.023733413210095</v>
      </c>
      <c r="E72" s="24">
        <f t="shared" ref="E72:L72" si="200">+E35/E$33*100</f>
        <v>31.929975542253132</v>
      </c>
      <c r="F72" s="24">
        <f t="shared" si="200"/>
        <v>34.154381897798643</v>
      </c>
      <c r="G72" s="24">
        <f t="shared" si="200"/>
        <v>41.320150666136186</v>
      </c>
      <c r="H72" s="24">
        <f t="shared" si="200"/>
        <v>33.457544584297892</v>
      </c>
      <c r="I72" s="24">
        <f t="shared" si="200"/>
        <v>30.639374510179017</v>
      </c>
      <c r="J72" s="24">
        <f t="shared" si="200"/>
        <v>32.395894452238579</v>
      </c>
      <c r="K72" s="24">
        <f t="shared" si="200"/>
        <v>31.417460255652447</v>
      </c>
      <c r="L72" s="24">
        <f t="shared" si="200"/>
        <v>34.791354246724275</v>
      </c>
      <c r="M72" s="24">
        <f t="shared" si="190"/>
        <v>31.801474293931477</v>
      </c>
      <c r="N72" s="24">
        <f t="shared" si="190"/>
        <v>35.011678873450826</v>
      </c>
      <c r="O72" s="24">
        <f t="shared" si="191"/>
        <v>31.407192653748911</v>
      </c>
      <c r="P72" s="24">
        <f t="shared" si="191"/>
        <v>33.089943121867393</v>
      </c>
      <c r="Q72" s="24">
        <f t="shared" si="192"/>
        <v>36.473557042815244</v>
      </c>
      <c r="R72" s="24">
        <f t="shared" si="192"/>
        <v>38.563868892783425</v>
      </c>
      <c r="S72" s="24">
        <f t="shared" si="193"/>
        <v>31.997981015977899</v>
      </c>
      <c r="T72" s="24">
        <f t="shared" si="193"/>
        <v>33.590219256177136</v>
      </c>
      <c r="U72" s="24">
        <f t="shared" si="194"/>
        <v>29.419910380676008</v>
      </c>
      <c r="V72" s="24">
        <f t="shared" si="194"/>
        <v>26.025534186349788</v>
      </c>
      <c r="W72" s="24">
        <f t="shared" si="195"/>
        <v>40.562777639975643</v>
      </c>
      <c r="X72" s="24">
        <f t="shared" si="195"/>
        <v>42.620973199219605</v>
      </c>
      <c r="Y72" s="94">
        <f t="shared" ref="Y72:AB72" si="201">+Y35/Y$33*100</f>
        <v>38.709176241959128</v>
      </c>
      <c r="Z72" s="94">
        <f t="shared" si="201"/>
        <v>31.545574222437615</v>
      </c>
      <c r="AA72" s="94">
        <f t="shared" si="201"/>
        <v>38.764248201734013</v>
      </c>
      <c r="AB72" s="94">
        <f t="shared" si="201"/>
        <v>38.681869027364627</v>
      </c>
      <c r="AC72" s="94">
        <f t="shared" ref="AC72" si="202">+AC35/AC$33*100</f>
        <v>36.16335910801407</v>
      </c>
      <c r="AD72" s="94">
        <f t="shared" ref="AD72" si="203">+AD35/AD$33*100</f>
        <v>30.57791724962123</v>
      </c>
      <c r="AE72" s="94">
        <f t="shared" ref="AE72:AF72" si="204">+AE35/AE$33*100</f>
        <v>31.258327988668061</v>
      </c>
      <c r="AF72" s="94">
        <f t="shared" si="204"/>
        <v>35.315143679382508</v>
      </c>
    </row>
    <row r="73" spans="1:32" ht="15" customHeight="1" x14ac:dyDescent="0.15">
      <c r="A73" s="3" t="s">
        <v>12</v>
      </c>
      <c r="B73" s="24" t="e">
        <f>+B36/$B$33*100</f>
        <v>#DIV/0!</v>
      </c>
      <c r="C73" s="24" t="e">
        <f t="shared" si="188"/>
        <v>#DIV/0!</v>
      </c>
      <c r="D73" s="24">
        <f t="shared" si="188"/>
        <v>57.858994214289559</v>
      </c>
      <c r="E73" s="24">
        <f t="shared" ref="E73:L73" si="205">+E36/E$33*100</f>
        <v>72.944636051264041</v>
      </c>
      <c r="F73" s="24">
        <f t="shared" si="205"/>
        <v>63.256611319159617</v>
      </c>
      <c r="G73" s="24">
        <f t="shared" si="205"/>
        <v>53.994784443064539</v>
      </c>
      <c r="H73" s="24">
        <f t="shared" si="205"/>
        <v>60.260437810151416</v>
      </c>
      <c r="I73" s="24">
        <f t="shared" si="205"/>
        <v>61.806764894843191</v>
      </c>
      <c r="J73" s="24">
        <f t="shared" si="205"/>
        <v>69.790615934831152</v>
      </c>
      <c r="K73" s="24">
        <f t="shared" si="205"/>
        <v>70.586104073729089</v>
      </c>
      <c r="L73" s="24">
        <f t="shared" si="205"/>
        <v>63.048953080773053</v>
      </c>
      <c r="M73" s="24">
        <f t="shared" si="190"/>
        <v>66.758127302453545</v>
      </c>
      <c r="N73" s="24">
        <f t="shared" si="190"/>
        <v>68.721048835807267</v>
      </c>
      <c r="O73" s="24">
        <f t="shared" si="191"/>
        <v>74.865553036677525</v>
      </c>
      <c r="P73" s="24">
        <f t="shared" si="191"/>
        <v>72.513864819000062</v>
      </c>
      <c r="Q73" s="24">
        <f t="shared" si="192"/>
        <v>70.796839522899049</v>
      </c>
      <c r="R73" s="24">
        <f t="shared" si="192"/>
        <v>70.839981983068924</v>
      </c>
      <c r="S73" s="24">
        <f t="shared" si="193"/>
        <v>73.970343526416499</v>
      </c>
      <c r="T73" s="24">
        <f t="shared" si="193"/>
        <v>79.298066817070364</v>
      </c>
      <c r="U73" s="24">
        <f t="shared" si="194"/>
        <v>82.21489274788037</v>
      </c>
      <c r="V73" s="24">
        <f t="shared" si="194"/>
        <v>79.674071438063208</v>
      </c>
      <c r="W73" s="24">
        <f t="shared" si="195"/>
        <v>75.62331161070648</v>
      </c>
      <c r="X73" s="24">
        <f t="shared" si="195"/>
        <v>69.479512554376782</v>
      </c>
      <c r="Y73" s="94">
        <f t="shared" ref="Y73:AB73" si="206">+Y36/Y$33*100</f>
        <v>72.236743073145263</v>
      </c>
      <c r="Z73" s="94">
        <f t="shared" si="206"/>
        <v>73.335900237195645</v>
      </c>
      <c r="AA73" s="94">
        <f t="shared" si="206"/>
        <v>70.47366994361316</v>
      </c>
      <c r="AB73" s="94">
        <f t="shared" si="206"/>
        <v>73.364422135400574</v>
      </c>
      <c r="AC73" s="94">
        <f t="shared" ref="AC73" si="207">+AC36/AC$33*100</f>
        <v>68.91779716474538</v>
      </c>
      <c r="AD73" s="94">
        <f t="shared" ref="AD73" si="208">+AD36/AD$33*100</f>
        <v>73.661025427002343</v>
      </c>
      <c r="AE73" s="94">
        <f t="shared" ref="AE73:AF73" si="209">+AE36/AE$33*100</f>
        <v>71.722582492251803</v>
      </c>
      <c r="AF73" s="94">
        <f t="shared" si="209"/>
        <v>70.790941276932372</v>
      </c>
    </row>
    <row r="74" spans="1:32" ht="15" customHeight="1" x14ac:dyDescent="0.15">
      <c r="A74" s="3" t="s">
        <v>11</v>
      </c>
      <c r="B74" s="24" t="e">
        <f>+B37/$B$33*100</f>
        <v>#DIV/0!</v>
      </c>
      <c r="C74" s="24" t="e">
        <f t="shared" si="188"/>
        <v>#DIV/0!</v>
      </c>
      <c r="D74" s="24">
        <f t="shared" si="188"/>
        <v>42.141005785710441</v>
      </c>
      <c r="E74" s="24">
        <f t="shared" ref="E74:L74" si="210">+E37/E$33*100</f>
        <v>27.055363948735955</v>
      </c>
      <c r="F74" s="24">
        <f t="shared" si="210"/>
        <v>36.743388680840383</v>
      </c>
      <c r="G74" s="24">
        <f t="shared" si="210"/>
        <v>46.005215556935461</v>
      </c>
      <c r="H74" s="24">
        <f t="shared" si="210"/>
        <v>39.739562189848584</v>
      </c>
      <c r="I74" s="24">
        <f t="shared" si="210"/>
        <v>38.193235105156809</v>
      </c>
      <c r="J74" s="24">
        <f t="shared" si="210"/>
        <v>30.209384065168859</v>
      </c>
      <c r="K74" s="24">
        <f t="shared" si="210"/>
        <v>29.4138959262709</v>
      </c>
      <c r="L74" s="24">
        <f t="shared" si="210"/>
        <v>36.951046919226947</v>
      </c>
      <c r="M74" s="24">
        <f t="shared" si="190"/>
        <v>33.241872697546441</v>
      </c>
      <c r="N74" s="24">
        <f t="shared" si="190"/>
        <v>31.278951164192737</v>
      </c>
      <c r="O74" s="24">
        <f t="shared" si="191"/>
        <v>25.134446963322475</v>
      </c>
      <c r="P74" s="24">
        <f t="shared" si="191"/>
        <v>27.486135180999931</v>
      </c>
      <c r="Q74" s="24">
        <f t="shared" si="192"/>
        <v>29.203160477100955</v>
      </c>
      <c r="R74" s="24">
        <f t="shared" si="192"/>
        <v>29.160018016931073</v>
      </c>
      <c r="S74" s="24">
        <f t="shared" si="193"/>
        <v>26.029656473583501</v>
      </c>
      <c r="T74" s="24">
        <f t="shared" si="193"/>
        <v>20.701933182929629</v>
      </c>
      <c r="U74" s="24">
        <f t="shared" si="194"/>
        <v>17.785107252119619</v>
      </c>
      <c r="V74" s="24">
        <f t="shared" si="194"/>
        <v>20.325928561936788</v>
      </c>
      <c r="W74" s="24">
        <f t="shared" si="195"/>
        <v>24.376688389293527</v>
      </c>
      <c r="X74" s="24">
        <f t="shared" si="195"/>
        <v>35.298076754593652</v>
      </c>
      <c r="Y74" s="94">
        <f t="shared" ref="Y74:AB74" si="211">+Y37/Y$33*100</f>
        <v>29.512304615379943</v>
      </c>
      <c r="Z74" s="94">
        <f t="shared" si="211"/>
        <v>30.289412489363439</v>
      </c>
      <c r="AA74" s="94">
        <f t="shared" si="211"/>
        <v>30.863830342690669</v>
      </c>
      <c r="AB74" s="94">
        <f t="shared" si="211"/>
        <v>27.117199470395153</v>
      </c>
      <c r="AC74" s="94">
        <f t="shared" ref="AC74" si="212">+AC37/AC$33*100</f>
        <v>32.018125318110897</v>
      </c>
      <c r="AD74" s="94">
        <f t="shared" ref="AD74" si="213">+AD37/AD$33*100</f>
        <v>26.445835193092154</v>
      </c>
      <c r="AE74" s="94">
        <f t="shared" ref="AE74:AF74" si="214">+AE37/AE$33*100</f>
        <v>28.277417507748204</v>
      </c>
      <c r="AF74" s="94">
        <f t="shared" si="214"/>
        <v>29.224711707831897</v>
      </c>
    </row>
    <row r="75" spans="1:32" ht="15" customHeight="1" x14ac:dyDescent="0.15"/>
    <row r="76" spans="1:32" ht="15" customHeight="1" x14ac:dyDescent="0.15"/>
    <row r="77" spans="1:32" ht="15" customHeight="1" x14ac:dyDescent="0.15"/>
    <row r="78" spans="1:32" ht="15" customHeight="1" x14ac:dyDescent="0.15"/>
    <row r="79" spans="1:32" ht="15" customHeight="1" x14ac:dyDescent="0.15"/>
    <row r="80" spans="1:32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</sheetData>
  <phoneticPr fontId="2"/>
  <pageMargins left="0.78740157480314965" right="0.78740157480314965" top="0.47244094488188981" bottom="0.39370078740157483" header="0.51181102362204722" footer="0.35433070866141736"/>
  <pageSetup paperSize="9" firstPageNumber="2" orientation="landscape" useFirstPageNumber="1" r:id="rId1"/>
  <headerFooter alignWithMargins="0">
    <oddFooter>&amp;C-&amp;P--</oddFooter>
  </headerFooter>
  <rowBreaks count="1" manualBreakCount="1">
    <brk id="37" max="16383" man="1"/>
  </rowBreaks>
  <colBreaks count="1" manualBreakCount="1">
    <brk id="12" max="7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516"/>
  <sheetViews>
    <sheetView view="pageBreakPreview" zoomScaleNormal="100" zoomScaleSheetLayoutView="100" workbookViewId="0">
      <pane xSplit="1" ySplit="3" topLeftCell="Z24" activePane="bottomRight" state="frozen"/>
      <selection pane="topRight" activeCell="B1" sqref="B1"/>
      <selection pane="bottomLeft" activeCell="A2" sqref="A2"/>
      <selection pane="bottomRight" activeCell="AH37" sqref="AH37"/>
    </sheetView>
  </sheetViews>
  <sheetFormatPr defaultColWidth="9" defaultRowHeight="12" x14ac:dyDescent="0.15"/>
  <cols>
    <col min="1" max="1" width="24.77734375" style="11" customWidth="1"/>
    <col min="2" max="3" width="8.6640625" style="11" hidden="1" customWidth="1"/>
    <col min="4" max="9" width="9.77734375" style="11" customWidth="1"/>
    <col min="10" max="11" width="9.77734375" style="8" customWidth="1"/>
    <col min="12" max="24" width="9.77734375" style="11" customWidth="1"/>
    <col min="25" max="32" width="9.77734375" style="97" customWidth="1"/>
    <col min="33" max="16384" width="9" style="11"/>
  </cols>
  <sheetData>
    <row r="1" spans="1:32" ht="18" customHeight="1" x14ac:dyDescent="0.2">
      <c r="A1" s="28" t="s">
        <v>97</v>
      </c>
      <c r="K1" s="68" t="str">
        <f>財政指標!$L$1</f>
        <v>芳賀町</v>
      </c>
      <c r="U1" s="100" t="str">
        <f>財政指標!$L$1</f>
        <v>芳賀町</v>
      </c>
      <c r="V1" s="97"/>
      <c r="W1" s="68"/>
      <c r="AE1" s="100" t="str">
        <f>財政指標!$L$1</f>
        <v>芳賀町</v>
      </c>
    </row>
    <row r="2" spans="1:32" ht="18" customHeight="1" x14ac:dyDescent="0.15">
      <c r="K2" s="11"/>
      <c r="L2" s="20" t="s">
        <v>169</v>
      </c>
      <c r="U2" s="87"/>
      <c r="V2" s="87" t="s">
        <v>169</v>
      </c>
      <c r="W2" s="20"/>
      <c r="X2" s="20"/>
      <c r="Y2" s="87"/>
      <c r="Z2" s="87"/>
      <c r="AA2" s="87"/>
      <c r="AB2" s="87"/>
      <c r="AC2" s="87"/>
      <c r="AE2" s="87"/>
      <c r="AF2" s="87" t="s">
        <v>169</v>
      </c>
    </row>
    <row r="3" spans="1:32" s="74" customFormat="1" ht="18" customHeight="1" x14ac:dyDescent="0.2">
      <c r="A3" s="56"/>
      <c r="B3" s="56" t="s">
        <v>10</v>
      </c>
      <c r="C3" s="56" t="s">
        <v>9</v>
      </c>
      <c r="D3" s="56" t="s">
        <v>8</v>
      </c>
      <c r="E3" s="56" t="s">
        <v>7</v>
      </c>
      <c r="F3" s="56" t="s">
        <v>6</v>
      </c>
      <c r="G3" s="56" t="s">
        <v>5</v>
      </c>
      <c r="H3" s="56" t="s">
        <v>4</v>
      </c>
      <c r="I3" s="56" t="s">
        <v>3</v>
      </c>
      <c r="J3" s="55" t="s">
        <v>2</v>
      </c>
      <c r="K3" s="55" t="s">
        <v>82</v>
      </c>
      <c r="L3" s="56" t="s">
        <v>83</v>
      </c>
      <c r="M3" s="56" t="s">
        <v>174</v>
      </c>
      <c r="N3" s="56" t="s">
        <v>182</v>
      </c>
      <c r="O3" s="46" t="s">
        <v>186</v>
      </c>
      <c r="P3" s="46" t="s">
        <v>187</v>
      </c>
      <c r="Q3" s="46" t="s">
        <v>192</v>
      </c>
      <c r="R3" s="46" t="s">
        <v>199</v>
      </c>
      <c r="S3" s="46" t="s">
        <v>201</v>
      </c>
      <c r="T3" s="46" t="s">
        <v>210</v>
      </c>
      <c r="U3" s="46" t="s">
        <v>213</v>
      </c>
      <c r="V3" s="46" t="s">
        <v>215</v>
      </c>
      <c r="W3" s="46" t="s">
        <v>218</v>
      </c>
      <c r="X3" s="46" t="s">
        <v>219</v>
      </c>
      <c r="Y3" s="77" t="s">
        <v>221</v>
      </c>
      <c r="Z3" s="77" t="s">
        <v>222</v>
      </c>
      <c r="AA3" s="77" t="s">
        <v>223</v>
      </c>
      <c r="AB3" s="77" t="s">
        <v>224</v>
      </c>
      <c r="AC3" s="77" t="s">
        <v>229</v>
      </c>
      <c r="AD3" s="77" t="s">
        <v>232</v>
      </c>
      <c r="AE3" s="77" t="str">
        <f>財政指標!AF3</f>
        <v>１８(H30)</v>
      </c>
      <c r="AF3" s="77" t="str">
        <f>財政指標!AG3</f>
        <v>１９(R１)</v>
      </c>
    </row>
    <row r="4" spans="1:32" ht="18" customHeight="1" x14ac:dyDescent="0.15">
      <c r="A4" s="12" t="s">
        <v>40</v>
      </c>
      <c r="B4" s="14">
        <f t="shared" ref="B4:J4" si="0">SUM(B5:B8)</f>
        <v>0</v>
      </c>
      <c r="C4" s="14">
        <f t="shared" si="0"/>
        <v>0</v>
      </c>
      <c r="D4" s="14">
        <f t="shared" si="0"/>
        <v>1077360</v>
      </c>
      <c r="E4" s="14">
        <f t="shared" si="0"/>
        <v>1232211</v>
      </c>
      <c r="F4" s="14">
        <f t="shared" si="0"/>
        <v>1035066</v>
      </c>
      <c r="G4" s="14">
        <f t="shared" si="0"/>
        <v>939972</v>
      </c>
      <c r="H4" s="14">
        <f t="shared" si="0"/>
        <v>950726</v>
      </c>
      <c r="I4" s="14">
        <f t="shared" si="0"/>
        <v>1065274</v>
      </c>
      <c r="J4" s="14">
        <f t="shared" si="0"/>
        <v>1452237</v>
      </c>
      <c r="K4" s="14">
        <f t="shared" ref="K4:P4" si="1">SUM(K5:K8)</f>
        <v>1165558</v>
      </c>
      <c r="L4" s="14">
        <f t="shared" si="1"/>
        <v>1287397</v>
      </c>
      <c r="M4" s="14">
        <f t="shared" si="1"/>
        <v>1160054</v>
      </c>
      <c r="N4" s="14">
        <f t="shared" si="1"/>
        <v>1349052</v>
      </c>
      <c r="O4" s="14">
        <f t="shared" si="1"/>
        <v>1585487</v>
      </c>
      <c r="P4" s="14">
        <f t="shared" si="1"/>
        <v>1945662</v>
      </c>
      <c r="Q4" s="14">
        <f>SUM(Q5:Q8)</f>
        <v>1700995</v>
      </c>
      <c r="R4" s="14">
        <f>SUM(R5:R8)</f>
        <v>1676727</v>
      </c>
      <c r="S4" s="14">
        <f>SUM(S5:S8)</f>
        <v>2102277</v>
      </c>
      <c r="T4" s="14">
        <f>SUM(T5:T8)</f>
        <v>2041094</v>
      </c>
      <c r="U4" s="14">
        <f>SUM(U5:U8)</f>
        <v>2498547</v>
      </c>
      <c r="V4" s="14">
        <v>2270325</v>
      </c>
      <c r="W4" s="14">
        <v>1118402</v>
      </c>
      <c r="X4" s="14">
        <v>1011941</v>
      </c>
      <c r="Y4" s="98">
        <f>SUM(Y5:Y8)</f>
        <v>1229009</v>
      </c>
      <c r="Z4" s="98">
        <f t="shared" ref="Z4:AB4" si="2">SUM(Z5:Z8)</f>
        <v>1407493</v>
      </c>
      <c r="AA4" s="98">
        <f t="shared" si="2"/>
        <v>1323015</v>
      </c>
      <c r="AB4" s="98">
        <f t="shared" si="2"/>
        <v>1200554</v>
      </c>
      <c r="AC4" s="98">
        <f t="shared" ref="AC4" si="3">SUM(AC5:AC8)</f>
        <v>1224452</v>
      </c>
      <c r="AD4" s="98">
        <f t="shared" ref="AD4" si="4">SUM(AD5:AD8)</f>
        <v>1251873</v>
      </c>
      <c r="AE4" s="98">
        <v>1351173</v>
      </c>
      <c r="AF4" s="98">
        <v>1473706</v>
      </c>
    </row>
    <row r="5" spans="1:32" ht="18" customHeight="1" x14ac:dyDescent="0.15">
      <c r="A5" s="12" t="s">
        <v>41</v>
      </c>
      <c r="B5" s="14"/>
      <c r="C5" s="14"/>
      <c r="D5" s="14">
        <v>8281</v>
      </c>
      <c r="E5" s="14">
        <v>8512</v>
      </c>
      <c r="F5" s="14">
        <v>8638</v>
      </c>
      <c r="G5" s="14">
        <v>8912</v>
      </c>
      <c r="H5" s="14">
        <v>8966</v>
      </c>
      <c r="I5" s="14">
        <v>11858</v>
      </c>
      <c r="J5" s="14">
        <v>11907</v>
      </c>
      <c r="K5" s="14">
        <v>12028</v>
      </c>
      <c r="L5" s="14">
        <v>18011</v>
      </c>
      <c r="M5" s="14">
        <v>11646</v>
      </c>
      <c r="N5" s="14">
        <v>11355</v>
      </c>
      <c r="O5" s="14">
        <v>11409</v>
      </c>
      <c r="P5" s="14">
        <v>11230</v>
      </c>
      <c r="Q5" s="14">
        <v>16944</v>
      </c>
      <c r="R5" s="14">
        <v>19249</v>
      </c>
      <c r="S5" s="14">
        <v>22862</v>
      </c>
      <c r="T5" s="14">
        <v>22951</v>
      </c>
      <c r="U5" s="14">
        <v>24079</v>
      </c>
      <c r="V5" s="14">
        <v>23600</v>
      </c>
      <c r="W5" s="14">
        <v>23350</v>
      </c>
      <c r="X5" s="14">
        <v>22679</v>
      </c>
      <c r="Y5" s="98">
        <v>22639</v>
      </c>
      <c r="Z5" s="98">
        <v>23201</v>
      </c>
      <c r="AA5" s="98">
        <v>26501</v>
      </c>
      <c r="AB5" s="98">
        <v>25841</v>
      </c>
      <c r="AC5" s="117">
        <v>26605</v>
      </c>
      <c r="AD5" s="117">
        <v>26961</v>
      </c>
      <c r="AE5" s="117">
        <v>27316</v>
      </c>
      <c r="AF5" s="117">
        <v>27518</v>
      </c>
    </row>
    <row r="6" spans="1:32" ht="18" customHeight="1" x14ac:dyDescent="0.15">
      <c r="A6" s="12" t="s">
        <v>42</v>
      </c>
      <c r="B6" s="15"/>
      <c r="C6" s="15"/>
      <c r="D6" s="15">
        <v>540535</v>
      </c>
      <c r="E6" s="15">
        <v>599159</v>
      </c>
      <c r="F6" s="15">
        <v>660816</v>
      </c>
      <c r="G6" s="15">
        <v>524222</v>
      </c>
      <c r="H6" s="15">
        <v>545838</v>
      </c>
      <c r="I6" s="15">
        <v>513802</v>
      </c>
      <c r="J6" s="15">
        <v>600816</v>
      </c>
      <c r="K6" s="15">
        <v>508282</v>
      </c>
      <c r="L6" s="15">
        <v>503760</v>
      </c>
      <c r="M6" s="15">
        <v>500912</v>
      </c>
      <c r="N6" s="15">
        <v>516472</v>
      </c>
      <c r="O6" s="15">
        <v>500339</v>
      </c>
      <c r="P6" s="15">
        <v>481834</v>
      </c>
      <c r="Q6" s="15">
        <v>446323</v>
      </c>
      <c r="R6" s="15">
        <v>464636</v>
      </c>
      <c r="S6" s="15">
        <v>510836</v>
      </c>
      <c r="T6" s="15">
        <v>717235</v>
      </c>
      <c r="U6" s="15">
        <v>726333</v>
      </c>
      <c r="V6" s="15">
        <v>714254</v>
      </c>
      <c r="W6" s="15">
        <v>630631</v>
      </c>
      <c r="X6" s="15">
        <v>619273</v>
      </c>
      <c r="Y6" s="99">
        <v>629339</v>
      </c>
      <c r="Z6" s="99">
        <v>652696</v>
      </c>
      <c r="AA6" s="99">
        <v>650484</v>
      </c>
      <c r="AB6" s="99">
        <v>630163</v>
      </c>
      <c r="AC6" s="118">
        <v>665620</v>
      </c>
      <c r="AD6" s="118">
        <v>680972</v>
      </c>
      <c r="AE6" s="118">
        <v>684395</v>
      </c>
      <c r="AF6" s="118">
        <v>704310</v>
      </c>
    </row>
    <row r="7" spans="1:32" ht="18" customHeight="1" x14ac:dyDescent="0.15">
      <c r="A7" s="12" t="s">
        <v>43</v>
      </c>
      <c r="B7" s="15"/>
      <c r="C7" s="15"/>
      <c r="D7" s="15">
        <v>49763</v>
      </c>
      <c r="E7" s="15">
        <v>50900</v>
      </c>
      <c r="F7" s="15">
        <v>81988</v>
      </c>
      <c r="G7" s="15">
        <v>59194</v>
      </c>
      <c r="H7" s="15">
        <v>66094</v>
      </c>
      <c r="I7" s="15">
        <v>68388</v>
      </c>
      <c r="J7" s="15">
        <v>67122</v>
      </c>
      <c r="K7" s="15">
        <v>64797</v>
      </c>
      <c r="L7" s="15">
        <v>72918</v>
      </c>
      <c r="M7" s="15">
        <v>67163</v>
      </c>
      <c r="N7" s="15">
        <v>65134</v>
      </c>
      <c r="O7" s="15">
        <v>59693</v>
      </c>
      <c r="P7" s="15">
        <v>61977</v>
      </c>
      <c r="Q7" s="15">
        <v>63987</v>
      </c>
      <c r="R7" s="15">
        <v>67778</v>
      </c>
      <c r="S7" s="15">
        <v>61767</v>
      </c>
      <c r="T7" s="15">
        <v>68367</v>
      </c>
      <c r="U7" s="15">
        <v>70093</v>
      </c>
      <c r="V7" s="15">
        <v>58385</v>
      </c>
      <c r="W7" s="15">
        <v>68250</v>
      </c>
      <c r="X7" s="15">
        <v>66971</v>
      </c>
      <c r="Y7" s="99">
        <v>66323</v>
      </c>
      <c r="Z7" s="99">
        <v>72604</v>
      </c>
      <c r="AA7" s="99">
        <v>67613</v>
      </c>
      <c r="AB7" s="99">
        <v>71875</v>
      </c>
      <c r="AC7" s="118">
        <v>75803</v>
      </c>
      <c r="AD7" s="118">
        <v>63839</v>
      </c>
      <c r="AE7" s="118">
        <v>77661</v>
      </c>
      <c r="AF7" s="118">
        <v>75545</v>
      </c>
    </row>
    <row r="8" spans="1:32" ht="18" customHeight="1" x14ac:dyDescent="0.15">
      <c r="A8" s="12" t="s">
        <v>44</v>
      </c>
      <c r="B8" s="15"/>
      <c r="C8" s="15"/>
      <c r="D8" s="15">
        <v>478781</v>
      </c>
      <c r="E8" s="15">
        <v>573640</v>
      </c>
      <c r="F8" s="15">
        <v>283624</v>
      </c>
      <c r="G8" s="15">
        <v>347644</v>
      </c>
      <c r="H8" s="15">
        <v>329828</v>
      </c>
      <c r="I8" s="15">
        <v>471226</v>
      </c>
      <c r="J8" s="15">
        <v>772392</v>
      </c>
      <c r="K8" s="15">
        <v>580451</v>
      </c>
      <c r="L8" s="15">
        <v>692708</v>
      </c>
      <c r="M8" s="15">
        <v>580333</v>
      </c>
      <c r="N8" s="15">
        <v>756091</v>
      </c>
      <c r="O8" s="15">
        <v>1014046</v>
      </c>
      <c r="P8" s="15">
        <v>1390621</v>
      </c>
      <c r="Q8" s="15">
        <v>1173741</v>
      </c>
      <c r="R8" s="15">
        <v>1125064</v>
      </c>
      <c r="S8" s="15">
        <v>1506812</v>
      </c>
      <c r="T8" s="15">
        <v>1232541</v>
      </c>
      <c r="U8" s="15">
        <v>1678042</v>
      </c>
      <c r="V8" s="15">
        <v>1474086</v>
      </c>
      <c r="W8" s="15">
        <v>396171</v>
      </c>
      <c r="X8" s="15">
        <v>303018</v>
      </c>
      <c r="Y8" s="99">
        <v>510708</v>
      </c>
      <c r="Z8" s="99">
        <v>658992</v>
      </c>
      <c r="AA8" s="99">
        <v>578417</v>
      </c>
      <c r="AB8" s="99">
        <v>472675</v>
      </c>
      <c r="AC8" s="118">
        <v>456424</v>
      </c>
      <c r="AD8" s="118">
        <v>480101</v>
      </c>
      <c r="AE8" s="118">
        <v>561801</v>
      </c>
      <c r="AF8" s="118">
        <v>666333</v>
      </c>
    </row>
    <row r="9" spans="1:32" ht="18" customHeight="1" x14ac:dyDescent="0.15">
      <c r="A9" s="12" t="s">
        <v>45</v>
      </c>
      <c r="B9" s="14"/>
      <c r="C9" s="14"/>
      <c r="D9" s="14">
        <v>1822639</v>
      </c>
      <c r="E9" s="14">
        <v>2320762</v>
      </c>
      <c r="F9" s="14">
        <v>2422001</v>
      </c>
      <c r="G9" s="14">
        <v>2410945</v>
      </c>
      <c r="H9" s="14">
        <v>2337816</v>
      </c>
      <c r="I9" s="14">
        <v>2362315</v>
      </c>
      <c r="J9" s="14">
        <v>2392958</v>
      </c>
      <c r="K9" s="14">
        <v>2671604</v>
      </c>
      <c r="L9" s="14">
        <v>2813388</v>
      </c>
      <c r="M9" s="14">
        <v>2808525</v>
      </c>
      <c r="N9" s="14">
        <v>2961597</v>
      </c>
      <c r="O9" s="14">
        <v>2965148</v>
      </c>
      <c r="P9" s="14">
        <v>2889322</v>
      </c>
      <c r="Q9" s="14">
        <v>2985852</v>
      </c>
      <c r="R9" s="14">
        <v>3003361</v>
      </c>
      <c r="S9" s="14">
        <v>2933082</v>
      </c>
      <c r="T9" s="14">
        <v>3071976</v>
      </c>
      <c r="U9" s="14">
        <v>3258610</v>
      </c>
      <c r="V9" s="14">
        <v>3297946</v>
      </c>
      <c r="W9" s="14">
        <v>3191434</v>
      </c>
      <c r="X9" s="14">
        <v>2812359</v>
      </c>
      <c r="Y9" s="98">
        <v>2724682</v>
      </c>
      <c r="Z9" s="98">
        <v>2743507</v>
      </c>
      <c r="AA9" s="98">
        <v>3101413</v>
      </c>
      <c r="AB9" s="98">
        <v>2913724</v>
      </c>
      <c r="AC9" s="117">
        <v>3001447</v>
      </c>
      <c r="AD9" s="117">
        <v>3017731</v>
      </c>
      <c r="AE9" s="117">
        <v>3039675</v>
      </c>
      <c r="AF9" s="117">
        <v>3024629</v>
      </c>
    </row>
    <row r="10" spans="1:32" ht="18" customHeight="1" x14ac:dyDescent="0.15">
      <c r="A10" s="12" t="s">
        <v>46</v>
      </c>
      <c r="B10" s="14"/>
      <c r="C10" s="14"/>
      <c r="D10" s="14">
        <v>1822584</v>
      </c>
      <c r="E10" s="14">
        <v>2320354</v>
      </c>
      <c r="F10" s="14">
        <v>2416570</v>
      </c>
      <c r="G10" s="14">
        <v>2409563</v>
      </c>
      <c r="H10" s="14">
        <v>2337380</v>
      </c>
      <c r="I10" s="14">
        <v>2361884</v>
      </c>
      <c r="J10" s="14">
        <v>2392508</v>
      </c>
      <c r="K10" s="14">
        <v>2671123</v>
      </c>
      <c r="L10" s="14">
        <v>2811441</v>
      </c>
      <c r="M10" s="14">
        <v>2804748</v>
      </c>
      <c r="N10" s="14">
        <v>2958556</v>
      </c>
      <c r="O10" s="14">
        <v>2962078</v>
      </c>
      <c r="P10" s="14">
        <v>2886232</v>
      </c>
      <c r="Q10" s="14">
        <v>2982554</v>
      </c>
      <c r="R10" s="14">
        <v>3000032</v>
      </c>
      <c r="S10" s="14">
        <v>2929786</v>
      </c>
      <c r="T10" s="14">
        <v>3068926</v>
      </c>
      <c r="U10" s="14">
        <v>3255956</v>
      </c>
      <c r="V10" s="14">
        <v>3295279</v>
      </c>
      <c r="W10" s="14">
        <v>3188811</v>
      </c>
      <c r="X10" s="14">
        <v>2809732</v>
      </c>
      <c r="Y10" s="98">
        <v>2722055</v>
      </c>
      <c r="Z10" s="98">
        <v>2741116</v>
      </c>
      <c r="AA10" s="98">
        <v>3099022</v>
      </c>
      <c r="AB10" s="98">
        <v>2911333</v>
      </c>
      <c r="AC10" s="117">
        <v>2999117</v>
      </c>
      <c r="AD10" s="117">
        <v>3015401</v>
      </c>
      <c r="AE10" s="117">
        <v>3037345</v>
      </c>
      <c r="AF10" s="117">
        <v>3019474</v>
      </c>
    </row>
    <row r="11" spans="1:32" ht="18" customHeight="1" x14ac:dyDescent="0.15">
      <c r="A11" s="12" t="s">
        <v>47</v>
      </c>
      <c r="B11" s="14"/>
      <c r="C11" s="14"/>
      <c r="D11" s="14">
        <v>25502</v>
      </c>
      <c r="E11" s="14">
        <v>26300</v>
      </c>
      <c r="F11" s="14">
        <v>26377</v>
      </c>
      <c r="G11" s="14">
        <v>26338</v>
      </c>
      <c r="H11" s="14">
        <v>26537</v>
      </c>
      <c r="I11" s="14">
        <v>26907</v>
      </c>
      <c r="J11" s="14">
        <v>27482</v>
      </c>
      <c r="K11" s="14">
        <v>27410</v>
      </c>
      <c r="L11" s="14">
        <v>27995</v>
      </c>
      <c r="M11" s="14">
        <v>28326</v>
      </c>
      <c r="N11" s="14">
        <v>28974</v>
      </c>
      <c r="O11" s="14">
        <v>29575</v>
      </c>
      <c r="P11" s="14">
        <v>30315</v>
      </c>
      <c r="Q11" s="14">
        <v>31596</v>
      </c>
      <c r="R11" s="14">
        <v>31877</v>
      </c>
      <c r="S11" s="14">
        <v>32563</v>
      </c>
      <c r="T11" s="14">
        <v>34142</v>
      </c>
      <c r="U11" s="14">
        <v>35062</v>
      </c>
      <c r="V11" s="14">
        <v>35829</v>
      </c>
      <c r="W11" s="14">
        <v>36934</v>
      </c>
      <c r="X11" s="14">
        <v>37456</v>
      </c>
      <c r="Y11" s="98">
        <v>37711</v>
      </c>
      <c r="Z11" s="98">
        <v>38887</v>
      </c>
      <c r="AA11" s="98">
        <v>39742</v>
      </c>
      <c r="AB11" s="98">
        <v>40040</v>
      </c>
      <c r="AC11" s="117">
        <v>48276</v>
      </c>
      <c r="AD11" s="117">
        <v>50480</v>
      </c>
      <c r="AE11" s="117">
        <v>52799</v>
      </c>
      <c r="AF11" s="117">
        <v>54681</v>
      </c>
    </row>
    <row r="12" spans="1:32" ht="18" customHeight="1" x14ac:dyDescent="0.15">
      <c r="A12" s="12" t="s">
        <v>48</v>
      </c>
      <c r="B12" s="14"/>
      <c r="C12" s="14"/>
      <c r="D12" s="14">
        <v>96478</v>
      </c>
      <c r="E12" s="14">
        <v>98173</v>
      </c>
      <c r="F12" s="14">
        <v>101284</v>
      </c>
      <c r="G12" s="14">
        <v>105740</v>
      </c>
      <c r="H12" s="14">
        <v>107608</v>
      </c>
      <c r="I12" s="14">
        <v>98030</v>
      </c>
      <c r="J12" s="14">
        <v>111079</v>
      </c>
      <c r="K12" s="14">
        <v>117955</v>
      </c>
      <c r="L12" s="14">
        <v>129559</v>
      </c>
      <c r="M12" s="14">
        <v>122968</v>
      </c>
      <c r="N12" s="14">
        <v>122031</v>
      </c>
      <c r="O12" s="14">
        <v>117304</v>
      </c>
      <c r="P12" s="14">
        <v>120041</v>
      </c>
      <c r="Q12" s="14">
        <v>125067</v>
      </c>
      <c r="R12" s="14">
        <v>130725</v>
      </c>
      <c r="S12" s="14">
        <v>115801</v>
      </c>
      <c r="T12" s="14">
        <v>114312</v>
      </c>
      <c r="U12" s="14">
        <v>98998</v>
      </c>
      <c r="V12" s="14">
        <v>90793</v>
      </c>
      <c r="W12" s="14">
        <v>89784</v>
      </c>
      <c r="X12" s="14">
        <v>93758</v>
      </c>
      <c r="Y12" s="98">
        <v>97839</v>
      </c>
      <c r="Z12" s="98">
        <v>119151</v>
      </c>
      <c r="AA12" s="98">
        <v>116467</v>
      </c>
      <c r="AB12" s="98">
        <v>123045</v>
      </c>
      <c r="AC12" s="117">
        <v>114691</v>
      </c>
      <c r="AD12" s="117">
        <v>110975</v>
      </c>
      <c r="AE12" s="117">
        <v>114292</v>
      </c>
      <c r="AF12" s="117">
        <v>117821</v>
      </c>
    </row>
    <row r="13" spans="1:32" ht="18" customHeight="1" x14ac:dyDescent="0.15">
      <c r="A13" s="12" t="s">
        <v>49</v>
      </c>
      <c r="B13" s="14"/>
      <c r="C13" s="14"/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98">
        <v>0</v>
      </c>
      <c r="Z13" s="98">
        <v>0</v>
      </c>
      <c r="AA13" s="98">
        <v>0</v>
      </c>
      <c r="AB13" s="98">
        <v>0</v>
      </c>
      <c r="AC13" s="98">
        <v>0</v>
      </c>
      <c r="AD13" s="98">
        <v>0</v>
      </c>
      <c r="AE13" s="98">
        <v>0</v>
      </c>
      <c r="AF13" s="98">
        <v>0</v>
      </c>
    </row>
    <row r="14" spans="1:32" ht="18" customHeight="1" x14ac:dyDescent="0.15">
      <c r="A14" s="12" t="s">
        <v>50</v>
      </c>
      <c r="B14" s="14"/>
      <c r="C14" s="14"/>
      <c r="D14" s="14">
        <v>23898</v>
      </c>
      <c r="E14" s="14">
        <v>21415</v>
      </c>
      <c r="F14" s="14">
        <v>20184</v>
      </c>
      <c r="G14" s="14">
        <v>13670</v>
      </c>
      <c r="H14" s="14">
        <v>6783</v>
      </c>
      <c r="I14" s="14">
        <v>5715</v>
      </c>
      <c r="J14" s="14">
        <v>4600</v>
      </c>
      <c r="K14" s="14">
        <v>2869</v>
      </c>
      <c r="L14" s="14">
        <v>2721</v>
      </c>
      <c r="M14" s="14">
        <v>2288</v>
      </c>
      <c r="N14" s="14">
        <v>2067</v>
      </c>
      <c r="O14" s="14">
        <v>1631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98">
        <v>0</v>
      </c>
      <c r="Z14" s="98">
        <v>0</v>
      </c>
      <c r="AA14" s="98">
        <v>0</v>
      </c>
      <c r="AB14" s="98">
        <v>0</v>
      </c>
      <c r="AC14" s="98">
        <v>0</v>
      </c>
      <c r="AD14" s="98">
        <v>0</v>
      </c>
      <c r="AE14" s="98">
        <v>0</v>
      </c>
      <c r="AF14" s="98">
        <v>0</v>
      </c>
    </row>
    <row r="15" spans="1:32" ht="18" customHeight="1" x14ac:dyDescent="0.15">
      <c r="A15" s="12" t="s">
        <v>51</v>
      </c>
      <c r="B15" s="14"/>
      <c r="C15" s="14"/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1</v>
      </c>
      <c r="P15" s="14">
        <v>1</v>
      </c>
      <c r="Q15" s="14">
        <v>1</v>
      </c>
      <c r="R15" s="14">
        <v>1</v>
      </c>
      <c r="S15" s="14">
        <v>1</v>
      </c>
      <c r="T15" s="14">
        <v>1</v>
      </c>
      <c r="U15" s="14">
        <v>1</v>
      </c>
      <c r="V15" s="14">
        <v>1</v>
      </c>
      <c r="W15" s="14">
        <v>1</v>
      </c>
      <c r="X15" s="14">
        <v>1</v>
      </c>
      <c r="Y15" s="98">
        <v>1</v>
      </c>
      <c r="Z15" s="98">
        <v>1</v>
      </c>
      <c r="AA15" s="98">
        <v>1</v>
      </c>
      <c r="AB15" s="98">
        <v>1</v>
      </c>
      <c r="AC15" s="98">
        <v>1</v>
      </c>
      <c r="AD15" s="98">
        <v>1</v>
      </c>
      <c r="AE15" s="98">
        <v>1</v>
      </c>
      <c r="AF15" s="98">
        <v>1</v>
      </c>
    </row>
    <row r="16" spans="1:32" ht="18" customHeight="1" x14ac:dyDescent="0.15">
      <c r="A16" s="12" t="s">
        <v>52</v>
      </c>
      <c r="B16" s="14"/>
      <c r="C16" s="14"/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1</v>
      </c>
      <c r="P16" s="14">
        <v>1</v>
      </c>
      <c r="Q16" s="14">
        <v>1</v>
      </c>
      <c r="R16" s="14">
        <v>1</v>
      </c>
      <c r="S16" s="14">
        <v>1</v>
      </c>
      <c r="T16" s="14">
        <v>1</v>
      </c>
      <c r="U16" s="14">
        <v>1</v>
      </c>
      <c r="V16" s="14">
        <v>1</v>
      </c>
      <c r="W16" s="14">
        <v>1</v>
      </c>
      <c r="X16" s="14">
        <v>1</v>
      </c>
      <c r="Y16" s="98">
        <v>1</v>
      </c>
      <c r="Z16" s="98">
        <v>1</v>
      </c>
      <c r="AA16" s="98">
        <v>1</v>
      </c>
      <c r="AB16" s="98">
        <v>1</v>
      </c>
      <c r="AC16" s="98">
        <v>1</v>
      </c>
      <c r="AD16" s="98">
        <v>1</v>
      </c>
      <c r="AE16" s="98">
        <v>1</v>
      </c>
      <c r="AF16" s="98">
        <v>1</v>
      </c>
    </row>
    <row r="17" spans="1:32" ht="18" customHeight="1" x14ac:dyDescent="0.15">
      <c r="A17" s="12" t="s">
        <v>53</v>
      </c>
      <c r="B17" s="15">
        <f t="shared" ref="B17:J17" si="5">SUM(B18:B21)</f>
        <v>0</v>
      </c>
      <c r="C17" s="15">
        <f t="shared" si="5"/>
        <v>0</v>
      </c>
      <c r="D17" s="15">
        <f t="shared" si="5"/>
        <v>0</v>
      </c>
      <c r="E17" s="15">
        <f t="shared" si="5"/>
        <v>0</v>
      </c>
      <c r="F17" s="15">
        <f t="shared" si="5"/>
        <v>0</v>
      </c>
      <c r="G17" s="15">
        <f t="shared" si="5"/>
        <v>0</v>
      </c>
      <c r="H17" s="15">
        <f t="shared" si="5"/>
        <v>0</v>
      </c>
      <c r="I17" s="15">
        <f t="shared" si="5"/>
        <v>0</v>
      </c>
      <c r="J17" s="15">
        <f t="shared" si="5"/>
        <v>0</v>
      </c>
      <c r="K17" s="15">
        <f t="shared" ref="K17:P17" si="6">SUM(K18:K21)</f>
        <v>0</v>
      </c>
      <c r="L17" s="15">
        <f t="shared" si="6"/>
        <v>0</v>
      </c>
      <c r="M17" s="15">
        <f t="shared" si="6"/>
        <v>0</v>
      </c>
      <c r="N17" s="15">
        <f t="shared" si="6"/>
        <v>209430</v>
      </c>
      <c r="O17" s="15">
        <f t="shared" si="6"/>
        <v>223378</v>
      </c>
      <c r="P17" s="15">
        <f t="shared" si="6"/>
        <v>219598</v>
      </c>
      <c r="Q17" s="15">
        <f t="shared" ref="Q17:V17" si="7">SUM(Q18:Q21)</f>
        <v>227774</v>
      </c>
      <c r="R17" s="15">
        <f t="shared" si="7"/>
        <v>235790</v>
      </c>
      <c r="S17" s="15">
        <f t="shared" si="7"/>
        <v>218962</v>
      </c>
      <c r="T17" s="15">
        <f t="shared" si="7"/>
        <v>224156</v>
      </c>
      <c r="U17" s="15">
        <f t="shared" si="7"/>
        <v>231241</v>
      </c>
      <c r="V17" s="15">
        <f t="shared" si="7"/>
        <v>231516</v>
      </c>
      <c r="W17" s="15">
        <f>SUM(W18:W21)</f>
        <v>231778</v>
      </c>
      <c r="X17" s="15">
        <f>SUM(X18:X21)</f>
        <v>197729</v>
      </c>
      <c r="Y17" s="99">
        <f>SUM(Y18:Y21)</f>
        <v>203578</v>
      </c>
      <c r="Z17" s="99">
        <f t="shared" ref="Z17:AB17" si="8">SUM(Z18:Z21)</f>
        <v>203437</v>
      </c>
      <c r="AA17" s="99">
        <f t="shared" si="8"/>
        <v>202568</v>
      </c>
      <c r="AB17" s="99">
        <f t="shared" si="8"/>
        <v>199036</v>
      </c>
      <c r="AC17" s="99">
        <f t="shared" ref="AC17" si="9">SUM(AC18:AC21)</f>
        <v>198867</v>
      </c>
      <c r="AD17" s="99">
        <f t="shared" ref="AD17" si="10">SUM(AD18:AD21)</f>
        <v>201167</v>
      </c>
      <c r="AE17" s="99">
        <f t="shared" ref="AE17:AF17" si="11">SUM(AE18:AE21)</f>
        <v>196130</v>
      </c>
      <c r="AF17" s="99">
        <f t="shared" si="11"/>
        <v>196478</v>
      </c>
    </row>
    <row r="18" spans="1:32" ht="18" customHeight="1" x14ac:dyDescent="0.15">
      <c r="A18" s="12" t="s">
        <v>54</v>
      </c>
      <c r="B18" s="15"/>
      <c r="C18" s="15"/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13836</v>
      </c>
      <c r="P18" s="15">
        <v>12136</v>
      </c>
      <c r="Q18" s="15">
        <v>13024</v>
      </c>
      <c r="R18" s="15">
        <v>14321</v>
      </c>
      <c r="S18" s="15">
        <v>13200</v>
      </c>
      <c r="T18" s="15">
        <v>12816</v>
      </c>
      <c r="U18" s="15">
        <v>13671</v>
      </c>
      <c r="V18" s="15">
        <v>12371</v>
      </c>
      <c r="W18" s="15">
        <v>11978</v>
      </c>
      <c r="X18" s="15">
        <v>14320</v>
      </c>
      <c r="Y18" s="99">
        <v>13720</v>
      </c>
      <c r="Z18" s="99">
        <v>13001</v>
      </c>
      <c r="AA18" s="99">
        <v>11154</v>
      </c>
      <c r="AB18" s="99">
        <v>10400</v>
      </c>
      <c r="AC18" s="118">
        <v>10192</v>
      </c>
      <c r="AD18" s="118">
        <v>9825</v>
      </c>
      <c r="AE18" s="118">
        <v>9214</v>
      </c>
      <c r="AF18" s="118">
        <v>9349</v>
      </c>
    </row>
    <row r="19" spans="1:32" ht="18" customHeight="1" x14ac:dyDescent="0.15">
      <c r="A19" s="12" t="s">
        <v>55</v>
      </c>
      <c r="B19" s="14"/>
      <c r="C19" s="14"/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98">
        <v>0</v>
      </c>
      <c r="Z19" s="98">
        <v>0</v>
      </c>
      <c r="AA19" s="98">
        <v>0</v>
      </c>
      <c r="AB19" s="98">
        <v>0</v>
      </c>
      <c r="AC19" s="117">
        <v>0</v>
      </c>
      <c r="AD19" s="117">
        <v>0</v>
      </c>
      <c r="AE19" s="117">
        <v>0</v>
      </c>
      <c r="AF19" s="117">
        <v>0</v>
      </c>
    </row>
    <row r="20" spans="1:32" ht="18" customHeight="1" x14ac:dyDescent="0.15">
      <c r="A20" s="12" t="s">
        <v>56</v>
      </c>
      <c r="B20" s="14"/>
      <c r="C20" s="14"/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209430</v>
      </c>
      <c r="O20" s="14">
        <v>209541</v>
      </c>
      <c r="P20" s="14">
        <v>207462</v>
      </c>
      <c r="Q20" s="14">
        <v>214750</v>
      </c>
      <c r="R20" s="14">
        <v>221469</v>
      </c>
      <c r="S20" s="14">
        <v>205762</v>
      </c>
      <c r="T20" s="14">
        <v>211340</v>
      </c>
      <c r="U20" s="14">
        <v>217570</v>
      </c>
      <c r="V20" s="14">
        <v>219145</v>
      </c>
      <c r="W20" s="14">
        <v>219800</v>
      </c>
      <c r="X20" s="14">
        <v>183409</v>
      </c>
      <c r="Y20" s="98">
        <v>189858</v>
      </c>
      <c r="Z20" s="98">
        <v>190436</v>
      </c>
      <c r="AA20" s="98">
        <v>191414</v>
      </c>
      <c r="AB20" s="98">
        <v>188636</v>
      </c>
      <c r="AC20" s="117">
        <v>188675</v>
      </c>
      <c r="AD20" s="117">
        <v>191342</v>
      </c>
      <c r="AE20" s="117">
        <v>186916</v>
      </c>
      <c r="AF20" s="117">
        <v>187129</v>
      </c>
    </row>
    <row r="21" spans="1:32" ht="18" customHeight="1" x14ac:dyDescent="0.15">
      <c r="A21" s="12" t="s">
        <v>57</v>
      </c>
      <c r="B21" s="14"/>
      <c r="C21" s="14"/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1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98">
        <v>0</v>
      </c>
      <c r="Z21" s="98">
        <v>0</v>
      </c>
      <c r="AA21" s="98">
        <v>0</v>
      </c>
      <c r="AB21" s="98">
        <v>0</v>
      </c>
      <c r="AC21" s="98">
        <v>0</v>
      </c>
      <c r="AD21" s="98">
        <v>0</v>
      </c>
      <c r="AE21" s="98">
        <v>0</v>
      </c>
      <c r="AF21" s="98">
        <v>0</v>
      </c>
    </row>
    <row r="22" spans="1:32" ht="18" customHeight="1" x14ac:dyDescent="0.15">
      <c r="A22" s="12" t="s">
        <v>58</v>
      </c>
      <c r="B22" s="15">
        <f t="shared" ref="B22:J22" si="12">+B4+B9+B11+B12+B13+B14+B15+B16+B17</f>
        <v>0</v>
      </c>
      <c r="C22" s="15">
        <f t="shared" si="12"/>
        <v>0</v>
      </c>
      <c r="D22" s="15">
        <f t="shared" si="12"/>
        <v>3045877</v>
      </c>
      <c r="E22" s="15">
        <f t="shared" si="12"/>
        <v>3698861</v>
      </c>
      <c r="F22" s="15">
        <f t="shared" si="12"/>
        <v>3604912</v>
      </c>
      <c r="G22" s="15">
        <f t="shared" si="12"/>
        <v>3496665</v>
      </c>
      <c r="H22" s="15">
        <f t="shared" si="12"/>
        <v>3429470</v>
      </c>
      <c r="I22" s="15">
        <f t="shared" si="12"/>
        <v>3558241</v>
      </c>
      <c r="J22" s="15">
        <f t="shared" si="12"/>
        <v>3988356</v>
      </c>
      <c r="K22" s="15">
        <f t="shared" ref="K22:P22" si="13">+K4+K9+K11+K12+K13+K14+K15+K16+K17</f>
        <v>3985396</v>
      </c>
      <c r="L22" s="15">
        <f t="shared" si="13"/>
        <v>4261060</v>
      </c>
      <c r="M22" s="15">
        <f t="shared" si="13"/>
        <v>4122161</v>
      </c>
      <c r="N22" s="15">
        <f t="shared" si="13"/>
        <v>4673151</v>
      </c>
      <c r="O22" s="15">
        <f t="shared" si="13"/>
        <v>4922525</v>
      </c>
      <c r="P22" s="15">
        <f t="shared" si="13"/>
        <v>5204940</v>
      </c>
      <c r="Q22" s="15">
        <f t="shared" ref="Q22:V22" si="14">+Q4+Q9+Q11+Q12+Q13+Q14+Q15+Q16+Q17</f>
        <v>5071286</v>
      </c>
      <c r="R22" s="15">
        <f t="shared" si="14"/>
        <v>5078482</v>
      </c>
      <c r="S22" s="15">
        <f t="shared" si="14"/>
        <v>5402687</v>
      </c>
      <c r="T22" s="15">
        <f t="shared" si="14"/>
        <v>5485682</v>
      </c>
      <c r="U22" s="15">
        <f t="shared" si="14"/>
        <v>6122460</v>
      </c>
      <c r="V22" s="15">
        <f t="shared" si="14"/>
        <v>5926411</v>
      </c>
      <c r="W22" s="15">
        <f>+W4+W9+W11+W12+W13+W14+W15+W16+W17</f>
        <v>4668334</v>
      </c>
      <c r="X22" s="15">
        <f>+X4+X9+X11+X12+X13+X14+X15+X16+X17</f>
        <v>4153245</v>
      </c>
      <c r="Y22" s="99">
        <f>+Y4+Y9+Y11+Y12+Y13+Y14+Y15+Y16+Y17</f>
        <v>4292821</v>
      </c>
      <c r="Z22" s="99">
        <f t="shared" ref="Z22:AB22" si="15">+Z4+Z9+Z11+Z12+Z13+Z14+Z15+Z16+Z17</f>
        <v>4512477</v>
      </c>
      <c r="AA22" s="99">
        <f t="shared" si="15"/>
        <v>4783207</v>
      </c>
      <c r="AB22" s="99">
        <f t="shared" si="15"/>
        <v>4476401</v>
      </c>
      <c r="AC22" s="99">
        <f t="shared" ref="AC22" si="16">+AC4+AC9+AC11+AC12+AC13+AC14+AC15+AC16+AC17</f>
        <v>4587735</v>
      </c>
      <c r="AD22" s="99">
        <f t="shared" ref="AD22" si="17">+AD4+AD9+AD11+AD12+AD13+AD14+AD15+AD16+AD17</f>
        <v>4632228</v>
      </c>
      <c r="AE22" s="99">
        <f t="shared" ref="AE22:AF22" si="18">+AE4+AE9+AE11+AE12+AE13+AE14+AE15+AE16+AE17</f>
        <v>4754071</v>
      </c>
      <c r="AF22" s="99">
        <f t="shared" si="18"/>
        <v>4867317</v>
      </c>
    </row>
    <row r="23" spans="1:32" ht="18" customHeight="1" x14ac:dyDescent="0.15"/>
    <row r="24" spans="1:32" ht="18" customHeight="1" x14ac:dyDescent="0.15"/>
    <row r="25" spans="1:32" ht="18" customHeight="1" x14ac:dyDescent="0.15"/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15"/>
    <row r="30" spans="1:32" ht="18" customHeight="1" x14ac:dyDescent="0.2">
      <c r="A30" s="28" t="s">
        <v>100</v>
      </c>
      <c r="K30" s="100" t="str">
        <f>財政指標!$L$1</f>
        <v>芳賀町</v>
      </c>
      <c r="L30" s="97"/>
      <c r="M30" s="68"/>
      <c r="P30" s="68"/>
      <c r="R30" s="68"/>
      <c r="S30" s="68"/>
      <c r="T30" s="68"/>
      <c r="U30" s="100" t="str">
        <f>財政指標!$L$1</f>
        <v>芳賀町</v>
      </c>
      <c r="V30" s="97"/>
      <c r="W30" s="68"/>
      <c r="X30" s="68"/>
      <c r="Y30" s="100"/>
      <c r="Z30" s="100"/>
      <c r="AA30" s="100"/>
      <c r="AB30" s="100"/>
      <c r="AC30" s="100"/>
      <c r="AE30" s="100" t="str">
        <f>財政指標!$L$1</f>
        <v>芳賀町</v>
      </c>
    </row>
    <row r="31" spans="1:32" ht="18" customHeight="1" x14ac:dyDescent="0.15">
      <c r="K31" s="87"/>
      <c r="L31" s="87" t="s">
        <v>236</v>
      </c>
      <c r="U31" s="87"/>
      <c r="V31" s="87" t="s">
        <v>236</v>
      </c>
      <c r="AE31" s="87"/>
      <c r="AF31" s="87" t="s">
        <v>236</v>
      </c>
    </row>
    <row r="32" spans="1:32" s="74" customFormat="1" ht="18" customHeight="1" x14ac:dyDescent="0.2">
      <c r="A32" s="56"/>
      <c r="B32" s="56" t="s">
        <v>10</v>
      </c>
      <c r="C32" s="56" t="s">
        <v>9</v>
      </c>
      <c r="D32" s="56" t="s">
        <v>8</v>
      </c>
      <c r="E32" s="56" t="s">
        <v>7</v>
      </c>
      <c r="F32" s="56" t="s">
        <v>6</v>
      </c>
      <c r="G32" s="56" t="s">
        <v>5</v>
      </c>
      <c r="H32" s="56" t="s">
        <v>4</v>
      </c>
      <c r="I32" s="56" t="s">
        <v>3</v>
      </c>
      <c r="J32" s="55" t="s">
        <v>2</v>
      </c>
      <c r="K32" s="55" t="s">
        <v>82</v>
      </c>
      <c r="L32" s="56" t="s">
        <v>83</v>
      </c>
      <c r="M32" s="56" t="s">
        <v>174</v>
      </c>
      <c r="N32" s="56" t="s">
        <v>184</v>
      </c>
      <c r="O32" s="46" t="s">
        <v>186</v>
      </c>
      <c r="P32" s="46" t="s">
        <v>187</v>
      </c>
      <c r="Q32" s="46" t="s">
        <v>192</v>
      </c>
      <c r="R32" s="46" t="s">
        <v>199</v>
      </c>
      <c r="S32" s="46" t="s">
        <v>201</v>
      </c>
      <c r="T32" s="46" t="s">
        <v>210</v>
      </c>
      <c r="U32" s="46" t="s">
        <v>213</v>
      </c>
      <c r="V32" s="46" t="s">
        <v>215</v>
      </c>
      <c r="W32" s="46" t="s">
        <v>218</v>
      </c>
      <c r="X32" s="46" t="s">
        <v>219</v>
      </c>
      <c r="Y32" s="77" t="s">
        <v>221</v>
      </c>
      <c r="Z32" s="77" t="s">
        <v>222</v>
      </c>
      <c r="AA32" s="77" t="s">
        <v>223</v>
      </c>
      <c r="AB32" s="77" t="s">
        <v>224</v>
      </c>
      <c r="AC32" s="77" t="s">
        <v>229</v>
      </c>
      <c r="AD32" s="77" t="s">
        <v>231</v>
      </c>
      <c r="AE32" s="77" t="str">
        <f>AE3</f>
        <v>１８(H30)</v>
      </c>
      <c r="AF32" s="77" t="str">
        <f>AF3</f>
        <v>１９(R１)</v>
      </c>
    </row>
    <row r="33" spans="1:32" ht="18" customHeight="1" x14ac:dyDescent="0.15">
      <c r="A33" s="12" t="s">
        <v>40</v>
      </c>
      <c r="B33" s="29" t="e">
        <f>B4/B$22*100</f>
        <v>#DIV/0!</v>
      </c>
      <c r="C33" s="29" t="e">
        <f>C4/C$22*100</f>
        <v>#DIV/0!</v>
      </c>
      <c r="D33" s="29">
        <f t="shared" ref="D33:L33" si="19">D4/D$22*100</f>
        <v>35.371093448619234</v>
      </c>
      <c r="E33" s="29">
        <f t="shared" si="19"/>
        <v>33.313255080415296</v>
      </c>
      <c r="F33" s="29">
        <f t="shared" si="19"/>
        <v>28.712656508674833</v>
      </c>
      <c r="G33" s="29">
        <f t="shared" si="19"/>
        <v>26.881957522382045</v>
      </c>
      <c r="H33" s="29">
        <f t="shared" si="19"/>
        <v>27.722242795534001</v>
      </c>
      <c r="I33" s="29">
        <f t="shared" si="19"/>
        <v>29.938219474172772</v>
      </c>
      <c r="J33" s="29">
        <f t="shared" si="19"/>
        <v>36.411920099409379</v>
      </c>
      <c r="K33" s="29">
        <f t="shared" si="19"/>
        <v>29.24572614615963</v>
      </c>
      <c r="L33" s="29">
        <f t="shared" si="19"/>
        <v>30.213069048546604</v>
      </c>
      <c r="M33" s="29">
        <f t="shared" ref="M33:N50" si="20">M4/M$22*100</f>
        <v>28.141889654479773</v>
      </c>
      <c r="N33" s="29">
        <f t="shared" si="20"/>
        <v>28.868144855580312</v>
      </c>
      <c r="O33" s="29">
        <f t="shared" ref="O33:P50" si="21">O4/O$22*100</f>
        <v>32.208815597686147</v>
      </c>
      <c r="P33" s="29">
        <f t="shared" si="21"/>
        <v>37.38106491141108</v>
      </c>
      <c r="Q33" s="29">
        <f t="shared" ref="Q33:R50" si="22">Q4/Q$22*100</f>
        <v>33.541689425522442</v>
      </c>
      <c r="R33" s="29">
        <f t="shared" si="22"/>
        <v>33.016302903111601</v>
      </c>
      <c r="S33" s="29">
        <f t="shared" ref="S33:T50" si="23">S4/S$22*100</f>
        <v>38.911693385161868</v>
      </c>
      <c r="T33" s="29">
        <f t="shared" si="23"/>
        <v>37.207661690925576</v>
      </c>
      <c r="U33" s="29">
        <f t="shared" ref="U33:V50" si="24">U4/U$22*100</f>
        <v>40.809527542850418</v>
      </c>
      <c r="V33" s="29">
        <f t="shared" si="24"/>
        <v>38.308598576777747</v>
      </c>
      <c r="W33" s="29">
        <f t="shared" ref="W33:X50" si="25">W4/W$22*100</f>
        <v>23.957197578408056</v>
      </c>
      <c r="X33" s="29">
        <f t="shared" si="25"/>
        <v>24.365068759488061</v>
      </c>
      <c r="Y33" s="101">
        <f t="shared" ref="Y33:AB33" si="26">Y4/Y$22*100</f>
        <v>28.629402437231832</v>
      </c>
      <c r="Z33" s="101">
        <f t="shared" si="26"/>
        <v>31.191139589187934</v>
      </c>
      <c r="AA33" s="101">
        <f t="shared" si="26"/>
        <v>27.659580695545898</v>
      </c>
      <c r="AB33" s="101">
        <f t="shared" si="26"/>
        <v>26.819625855681828</v>
      </c>
      <c r="AC33" s="101">
        <f t="shared" ref="AC33" si="27">AC4/AC$22*100</f>
        <v>26.689684561117851</v>
      </c>
      <c r="AD33" s="101">
        <f t="shared" ref="AD33" si="28">AD4/AD$22*100</f>
        <v>27.025288910649476</v>
      </c>
      <c r="AE33" s="101">
        <f t="shared" ref="AE33:AF33" si="29">AE4/AE$22*100</f>
        <v>28.421388742406243</v>
      </c>
      <c r="AF33" s="101">
        <f t="shared" si="29"/>
        <v>30.277584139270157</v>
      </c>
    </row>
    <row r="34" spans="1:32" ht="18" customHeight="1" x14ac:dyDescent="0.15">
      <c r="A34" s="12" t="s">
        <v>41</v>
      </c>
      <c r="B34" s="29" t="e">
        <f t="shared" ref="B34:C50" si="30">B5/B$22*100</f>
        <v>#DIV/0!</v>
      </c>
      <c r="C34" s="29" t="e">
        <f t="shared" si="30"/>
        <v>#DIV/0!</v>
      </c>
      <c r="D34" s="29">
        <f t="shared" ref="D34:L34" si="31">D5/D$22*100</f>
        <v>0.27187571920993525</v>
      </c>
      <c r="E34" s="29">
        <f t="shared" si="31"/>
        <v>0.23012489520422638</v>
      </c>
      <c r="F34" s="29">
        <f t="shared" si="31"/>
        <v>0.23961749967821683</v>
      </c>
      <c r="G34" s="29">
        <f t="shared" si="31"/>
        <v>0.25487142748876429</v>
      </c>
      <c r="H34" s="29">
        <f t="shared" si="31"/>
        <v>0.26143981431533153</v>
      </c>
      <c r="I34" s="29">
        <f t="shared" si="31"/>
        <v>0.33325454908759694</v>
      </c>
      <c r="J34" s="29">
        <f t="shared" si="31"/>
        <v>0.29854406176379439</v>
      </c>
      <c r="K34" s="29">
        <f t="shared" si="31"/>
        <v>0.30180187865898395</v>
      </c>
      <c r="L34" s="29">
        <f t="shared" si="31"/>
        <v>0.42268825128019794</v>
      </c>
      <c r="M34" s="29">
        <f t="shared" si="20"/>
        <v>0.28252171615810251</v>
      </c>
      <c r="N34" s="29">
        <f t="shared" si="20"/>
        <v>0.24298380257774679</v>
      </c>
      <c r="O34" s="29">
        <f t="shared" si="21"/>
        <v>0.23177129623516385</v>
      </c>
      <c r="P34" s="29">
        <f t="shared" si="21"/>
        <v>0.21575656972030416</v>
      </c>
      <c r="Q34" s="29">
        <f t="shared" si="22"/>
        <v>0.33411643516062789</v>
      </c>
      <c r="R34" s="29">
        <f t="shared" si="22"/>
        <v>0.37903058433602793</v>
      </c>
      <c r="S34" s="29">
        <f t="shared" si="23"/>
        <v>0.42315980918383761</v>
      </c>
      <c r="T34" s="29">
        <f t="shared" si="23"/>
        <v>0.41838006650768311</v>
      </c>
      <c r="U34" s="29">
        <f t="shared" si="24"/>
        <v>0.39328962541200757</v>
      </c>
      <c r="V34" s="29">
        <f t="shared" si="24"/>
        <v>0.39821740341667161</v>
      </c>
      <c r="W34" s="29">
        <f t="shared" si="25"/>
        <v>0.50017843624727798</v>
      </c>
      <c r="X34" s="29">
        <f t="shared" si="25"/>
        <v>0.54605495221206557</v>
      </c>
      <c r="Y34" s="101">
        <f t="shared" ref="Y34:AB34" si="32">Y5/Y$22*100</f>
        <v>0.52736883275589641</v>
      </c>
      <c r="Z34" s="101">
        <f t="shared" si="32"/>
        <v>0.5141522050971119</v>
      </c>
      <c r="AA34" s="101">
        <f t="shared" si="32"/>
        <v>0.55404250746413441</v>
      </c>
      <c r="AB34" s="101">
        <f t="shared" si="32"/>
        <v>0.57727178597270445</v>
      </c>
      <c r="AC34" s="101">
        <f t="shared" ref="AC34" si="33">AC5/AC$22*100</f>
        <v>0.57991579722891584</v>
      </c>
      <c r="AD34" s="101">
        <f t="shared" ref="AD34" si="34">AD5/AD$22*100</f>
        <v>0.58203093630106295</v>
      </c>
      <c r="AE34" s="101">
        <f t="shared" ref="AE34:AF34" si="35">AE5/AE$22*100</f>
        <v>0.57458123784857229</v>
      </c>
      <c r="AF34" s="101">
        <f t="shared" si="35"/>
        <v>0.56536280665508321</v>
      </c>
    </row>
    <row r="35" spans="1:32" ht="18" customHeight="1" x14ac:dyDescent="0.15">
      <c r="A35" s="12" t="s">
        <v>42</v>
      </c>
      <c r="B35" s="29" t="e">
        <f t="shared" si="30"/>
        <v>#DIV/0!</v>
      </c>
      <c r="C35" s="29" t="e">
        <f t="shared" si="30"/>
        <v>#DIV/0!</v>
      </c>
      <c r="D35" s="29">
        <f t="shared" ref="D35:L35" si="36">D6/D$22*100</f>
        <v>17.746448723963574</v>
      </c>
      <c r="E35" s="29">
        <f t="shared" si="36"/>
        <v>16.198472989387813</v>
      </c>
      <c r="F35" s="29">
        <f t="shared" si="36"/>
        <v>18.330988384737271</v>
      </c>
      <c r="G35" s="29">
        <f t="shared" si="36"/>
        <v>14.992056716900246</v>
      </c>
      <c r="H35" s="29">
        <f t="shared" si="36"/>
        <v>15.916103654500549</v>
      </c>
      <c r="I35" s="29">
        <f t="shared" si="36"/>
        <v>14.439775158568519</v>
      </c>
      <c r="J35" s="29">
        <f t="shared" si="36"/>
        <v>15.06425203768169</v>
      </c>
      <c r="K35" s="29">
        <f t="shared" si="36"/>
        <v>12.753613442679221</v>
      </c>
      <c r="L35" s="29">
        <f t="shared" si="36"/>
        <v>11.822410386148048</v>
      </c>
      <c r="M35" s="29">
        <f t="shared" si="20"/>
        <v>12.151684516931773</v>
      </c>
      <c r="N35" s="29">
        <f t="shared" si="20"/>
        <v>11.051900527074771</v>
      </c>
      <c r="O35" s="29">
        <f t="shared" si="21"/>
        <v>10.16427544806781</v>
      </c>
      <c r="P35" s="29">
        <f t="shared" si="21"/>
        <v>9.2572440796627831</v>
      </c>
      <c r="Q35" s="29">
        <f t="shared" si="22"/>
        <v>8.8009826304412737</v>
      </c>
      <c r="R35" s="29">
        <f t="shared" si="22"/>
        <v>9.1491118802823355</v>
      </c>
      <c r="S35" s="29">
        <f t="shared" si="23"/>
        <v>9.4552210779562085</v>
      </c>
      <c r="T35" s="29">
        <f t="shared" si="23"/>
        <v>13.074673304066842</v>
      </c>
      <c r="U35" s="29">
        <f t="shared" si="24"/>
        <v>11.863417645848237</v>
      </c>
      <c r="V35" s="29">
        <f t="shared" si="24"/>
        <v>12.052049714405564</v>
      </c>
      <c r="W35" s="29">
        <f t="shared" si="25"/>
        <v>13.508694964841848</v>
      </c>
      <c r="X35" s="29">
        <f t="shared" si="25"/>
        <v>14.910581966630913</v>
      </c>
      <c r="Y35" s="101">
        <f t="shared" ref="Y35:AB35" si="37">Y6/Y$22*100</f>
        <v>14.660266524040951</v>
      </c>
      <c r="Z35" s="101">
        <f t="shared" si="37"/>
        <v>14.464251008924812</v>
      </c>
      <c r="AA35" s="101">
        <f t="shared" si="37"/>
        <v>13.599327814999434</v>
      </c>
      <c r="AB35" s="101">
        <f t="shared" si="37"/>
        <v>14.077447485156044</v>
      </c>
      <c r="AC35" s="101">
        <f t="shared" ref="AC35" si="38">AC6/AC$22*100</f>
        <v>14.508684568746888</v>
      </c>
      <c r="AD35" s="101">
        <f t="shared" ref="AD35" si="39">AD6/AD$22*100</f>
        <v>14.700744436586454</v>
      </c>
      <c r="AE35" s="101">
        <f t="shared" ref="AE35:AF35" si="40">AE6/AE$22*100</f>
        <v>14.395977678919813</v>
      </c>
      <c r="AF35" s="101">
        <f t="shared" si="40"/>
        <v>14.470189634248189</v>
      </c>
    </row>
    <row r="36" spans="1:32" ht="18" customHeight="1" x14ac:dyDescent="0.15">
      <c r="A36" s="12" t="s">
        <v>43</v>
      </c>
      <c r="B36" s="29" t="e">
        <f t="shared" si="30"/>
        <v>#DIV/0!</v>
      </c>
      <c r="C36" s="29" t="e">
        <f t="shared" si="30"/>
        <v>#DIV/0!</v>
      </c>
      <c r="D36" s="29">
        <f t="shared" ref="D36:L36" si="41">D7/D$22*100</f>
        <v>1.6337823227924173</v>
      </c>
      <c r="E36" s="29">
        <f t="shared" si="41"/>
        <v>1.3760992911060999</v>
      </c>
      <c r="F36" s="29">
        <f t="shared" si="41"/>
        <v>2.2743412321854182</v>
      </c>
      <c r="G36" s="29">
        <f t="shared" si="41"/>
        <v>1.6928702063251699</v>
      </c>
      <c r="H36" s="29">
        <f t="shared" si="41"/>
        <v>1.9272365700822576</v>
      </c>
      <c r="I36" s="29">
        <f t="shared" si="41"/>
        <v>1.9219608789848692</v>
      </c>
      <c r="J36" s="29">
        <f t="shared" si="41"/>
        <v>1.6829490647274217</v>
      </c>
      <c r="K36" s="29">
        <f t="shared" si="41"/>
        <v>1.6258610185788311</v>
      </c>
      <c r="L36" s="29">
        <f t="shared" si="41"/>
        <v>1.7112643332879613</v>
      </c>
      <c r="M36" s="29">
        <f t="shared" si="20"/>
        <v>1.6293153033081436</v>
      </c>
      <c r="N36" s="29">
        <f t="shared" si="20"/>
        <v>1.3937918975868744</v>
      </c>
      <c r="O36" s="29">
        <f t="shared" si="21"/>
        <v>1.2126500119349317</v>
      </c>
      <c r="P36" s="29">
        <f t="shared" si="21"/>
        <v>1.1907341871376038</v>
      </c>
      <c r="Q36" s="29">
        <f t="shared" si="22"/>
        <v>1.2617509641538653</v>
      </c>
      <c r="R36" s="29">
        <f t="shared" si="22"/>
        <v>1.3346114055341733</v>
      </c>
      <c r="S36" s="29">
        <f t="shared" si="23"/>
        <v>1.1432644534099421</v>
      </c>
      <c r="T36" s="29">
        <f t="shared" si="23"/>
        <v>1.2462807723816292</v>
      </c>
      <c r="U36" s="29">
        <f t="shared" si="24"/>
        <v>1.1448502726028427</v>
      </c>
      <c r="V36" s="29">
        <f t="shared" si="24"/>
        <v>0.98516623298654116</v>
      </c>
      <c r="W36" s="29">
        <f t="shared" si="25"/>
        <v>1.4619776562688103</v>
      </c>
      <c r="X36" s="29">
        <f t="shared" si="25"/>
        <v>1.6124981791346285</v>
      </c>
      <c r="Y36" s="101">
        <f t="shared" ref="Y36:AB36" si="42">Y7/Y$22*100</f>
        <v>1.5449747380568628</v>
      </c>
      <c r="Z36" s="101">
        <f t="shared" si="42"/>
        <v>1.6089611093862639</v>
      </c>
      <c r="AA36" s="101">
        <f t="shared" si="42"/>
        <v>1.413549528590337</v>
      </c>
      <c r="AB36" s="101">
        <f t="shared" si="42"/>
        <v>1.6056425686617444</v>
      </c>
      <c r="AC36" s="101">
        <f t="shared" ref="AC36" si="43">AC7/AC$22*100</f>
        <v>1.6522968305710772</v>
      </c>
      <c r="AD36" s="101">
        <f t="shared" ref="AD36" si="44">AD7/AD$22*100</f>
        <v>1.3781489166768131</v>
      </c>
      <c r="AE36" s="101">
        <f t="shared" ref="AE36:AF36" si="45">AE7/AE$22*100</f>
        <v>1.6335683669848431</v>
      </c>
      <c r="AF36" s="101">
        <f t="shared" si="45"/>
        <v>1.552087114934162</v>
      </c>
    </row>
    <row r="37" spans="1:32" ht="18" customHeight="1" x14ac:dyDescent="0.15">
      <c r="A37" s="12" t="s">
        <v>44</v>
      </c>
      <c r="B37" s="29" t="e">
        <f t="shared" si="30"/>
        <v>#DIV/0!</v>
      </c>
      <c r="C37" s="29" t="e">
        <f t="shared" si="30"/>
        <v>#DIV/0!</v>
      </c>
      <c r="D37" s="29">
        <f t="shared" ref="D37:L37" si="46">D8/D$22*100</f>
        <v>15.718986682653306</v>
      </c>
      <c r="E37" s="29">
        <f t="shared" si="46"/>
        <v>15.508557904717154</v>
      </c>
      <c r="F37" s="29">
        <f t="shared" si="46"/>
        <v>7.8677093920739249</v>
      </c>
      <c r="G37" s="29">
        <f t="shared" si="46"/>
        <v>9.9421591716678606</v>
      </c>
      <c r="H37" s="29">
        <f t="shared" si="46"/>
        <v>9.6174627566358648</v>
      </c>
      <c r="I37" s="29">
        <f t="shared" si="46"/>
        <v>13.243228887531789</v>
      </c>
      <c r="J37" s="29">
        <f t="shared" si="46"/>
        <v>19.366174935236476</v>
      </c>
      <c r="K37" s="29">
        <f t="shared" si="46"/>
        <v>14.564449806242591</v>
      </c>
      <c r="L37" s="29">
        <f t="shared" si="46"/>
        <v>16.256706077830398</v>
      </c>
      <c r="M37" s="29">
        <f t="shared" si="20"/>
        <v>14.078368118081755</v>
      </c>
      <c r="N37" s="29">
        <f t="shared" si="20"/>
        <v>16.179468628340921</v>
      </c>
      <c r="O37" s="29">
        <f t="shared" si="21"/>
        <v>20.600118841448239</v>
      </c>
      <c r="P37" s="29">
        <f t="shared" si="21"/>
        <v>26.717330074890395</v>
      </c>
      <c r="Q37" s="29">
        <f t="shared" si="22"/>
        <v>23.144839395766674</v>
      </c>
      <c r="R37" s="29">
        <f t="shared" si="22"/>
        <v>22.153549032959059</v>
      </c>
      <c r="S37" s="29">
        <f t="shared" si="23"/>
        <v>27.890048044611877</v>
      </c>
      <c r="T37" s="29">
        <f t="shared" si="23"/>
        <v>22.468327547969423</v>
      </c>
      <c r="U37" s="29">
        <f t="shared" si="24"/>
        <v>27.407969998987337</v>
      </c>
      <c r="V37" s="29">
        <f t="shared" si="24"/>
        <v>24.873165225968972</v>
      </c>
      <c r="W37" s="29">
        <f t="shared" si="25"/>
        <v>8.4863465210501214</v>
      </c>
      <c r="X37" s="29">
        <f t="shared" si="25"/>
        <v>7.2959336615104577</v>
      </c>
      <c r="Y37" s="101">
        <f t="shared" ref="Y37:AB37" si="47">Y8/Y$22*100</f>
        <v>11.896792342378124</v>
      </c>
      <c r="Z37" s="101">
        <f t="shared" si="47"/>
        <v>14.603775265779747</v>
      </c>
      <c r="AA37" s="101">
        <f t="shared" si="47"/>
        <v>12.09266084449199</v>
      </c>
      <c r="AB37" s="101">
        <f t="shared" si="47"/>
        <v>10.559264015891339</v>
      </c>
      <c r="AC37" s="101">
        <f t="shared" ref="AC37" si="48">AC8/AC$22*100</f>
        <v>9.9487873645709701</v>
      </c>
      <c r="AD37" s="101">
        <f t="shared" ref="AD37" si="49">AD8/AD$22*100</f>
        <v>10.364364621085146</v>
      </c>
      <c r="AE37" s="101">
        <f t="shared" ref="AE37:AF37" si="50">AE8/AE$22*100</f>
        <v>11.817261458653014</v>
      </c>
      <c r="AF37" s="101">
        <f t="shared" si="50"/>
        <v>13.68994458343272</v>
      </c>
    </row>
    <row r="38" spans="1:32" ht="18" customHeight="1" x14ac:dyDescent="0.15">
      <c r="A38" s="12" t="s">
        <v>45</v>
      </c>
      <c r="B38" s="29" t="e">
        <f t="shared" si="30"/>
        <v>#DIV/0!</v>
      </c>
      <c r="C38" s="29" t="e">
        <f t="shared" si="30"/>
        <v>#DIV/0!</v>
      </c>
      <c r="D38" s="29">
        <f t="shared" ref="D38:L38" si="51">D9/D$22*100</f>
        <v>59.839547033580146</v>
      </c>
      <c r="E38" s="29">
        <f t="shared" si="51"/>
        <v>62.742611847268662</v>
      </c>
      <c r="F38" s="29">
        <f t="shared" si="51"/>
        <v>67.186133808536795</v>
      </c>
      <c r="G38" s="29">
        <f t="shared" si="51"/>
        <v>68.949842206788475</v>
      </c>
      <c r="H38" s="29">
        <f t="shared" si="51"/>
        <v>68.168434189539497</v>
      </c>
      <c r="I38" s="29">
        <f t="shared" si="51"/>
        <v>66.389966278281889</v>
      </c>
      <c r="J38" s="29">
        <f t="shared" si="51"/>
        <v>59.998605941896862</v>
      </c>
      <c r="K38" s="29">
        <f t="shared" si="51"/>
        <v>67.034844216233466</v>
      </c>
      <c r="L38" s="29">
        <f t="shared" si="51"/>
        <v>66.025542940019619</v>
      </c>
      <c r="M38" s="29">
        <f t="shared" si="20"/>
        <v>68.132346116515095</v>
      </c>
      <c r="N38" s="29">
        <f t="shared" si="20"/>
        <v>63.374733664715734</v>
      </c>
      <c r="O38" s="29">
        <f t="shared" si="21"/>
        <v>60.236321806390016</v>
      </c>
      <c r="P38" s="29">
        <f t="shared" si="21"/>
        <v>55.511149023811988</v>
      </c>
      <c r="Q38" s="29">
        <f t="shared" si="22"/>
        <v>58.877610136758207</v>
      </c>
      <c r="R38" s="29">
        <f t="shared" si="22"/>
        <v>59.138951363813042</v>
      </c>
      <c r="S38" s="29">
        <f t="shared" si="23"/>
        <v>54.289319370157848</v>
      </c>
      <c r="T38" s="29">
        <f t="shared" si="23"/>
        <v>55.999892082698196</v>
      </c>
      <c r="U38" s="29">
        <f t="shared" si="24"/>
        <v>53.223867530371784</v>
      </c>
      <c r="V38" s="29">
        <f t="shared" si="24"/>
        <v>55.648283590186374</v>
      </c>
      <c r="W38" s="29">
        <f t="shared" si="25"/>
        <v>68.363446145884168</v>
      </c>
      <c r="X38" s="29">
        <f t="shared" si="25"/>
        <v>67.714738716353111</v>
      </c>
      <c r="Y38" s="101">
        <f t="shared" ref="Y38:AB38" si="52">Y9/Y$22*100</f>
        <v>63.47066416233055</v>
      </c>
      <c r="Z38" s="101">
        <f t="shared" si="52"/>
        <v>60.798248943983538</v>
      </c>
      <c r="AA38" s="101">
        <f t="shared" si="52"/>
        <v>64.839614927808896</v>
      </c>
      <c r="AB38" s="101">
        <f t="shared" si="52"/>
        <v>65.090772698871262</v>
      </c>
      <c r="AC38" s="101">
        <f t="shared" ref="AC38" si="53">AC9/AC$22*100</f>
        <v>65.423286218580628</v>
      </c>
      <c r="AD38" s="101">
        <f t="shared" ref="AD38" si="54">AD9/AD$22*100</f>
        <v>65.146426298532802</v>
      </c>
      <c r="AE38" s="101">
        <f t="shared" ref="AE38:AF38" si="55">AE9/AE$22*100</f>
        <v>63.93835935559229</v>
      </c>
      <c r="AF38" s="101">
        <f t="shared" si="55"/>
        <v>62.141606967452503</v>
      </c>
    </row>
    <row r="39" spans="1:32" ht="18" customHeight="1" x14ac:dyDescent="0.15">
      <c r="A39" s="12" t="s">
        <v>46</v>
      </c>
      <c r="B39" s="29" t="e">
        <f t="shared" si="30"/>
        <v>#DIV/0!</v>
      </c>
      <c r="C39" s="29" t="e">
        <f t="shared" si="30"/>
        <v>#DIV/0!</v>
      </c>
      <c r="D39" s="29">
        <f t="shared" ref="D39:L39" si="56">D10/D$22*100</f>
        <v>59.83774131391386</v>
      </c>
      <c r="E39" s="29">
        <f t="shared" si="56"/>
        <v>62.731581424660185</v>
      </c>
      <c r="F39" s="29">
        <f t="shared" si="56"/>
        <v>67.03547825855388</v>
      </c>
      <c r="G39" s="29">
        <f t="shared" si="56"/>
        <v>68.910318832373136</v>
      </c>
      <c r="H39" s="29">
        <f t="shared" si="56"/>
        <v>68.155720854825958</v>
      </c>
      <c r="I39" s="29">
        <f t="shared" si="56"/>
        <v>66.377853551797088</v>
      </c>
      <c r="J39" s="29">
        <f t="shared" si="56"/>
        <v>59.98732309753693</v>
      </c>
      <c r="K39" s="29">
        <f t="shared" si="56"/>
        <v>67.022775152080243</v>
      </c>
      <c r="L39" s="29">
        <f t="shared" si="56"/>
        <v>65.979850084251339</v>
      </c>
      <c r="M39" s="29">
        <f t="shared" si="20"/>
        <v>68.040719418770877</v>
      </c>
      <c r="N39" s="29">
        <f t="shared" si="20"/>
        <v>63.309659799137677</v>
      </c>
      <c r="O39" s="29">
        <f t="shared" si="21"/>
        <v>60.173955439535611</v>
      </c>
      <c r="P39" s="29">
        <f t="shared" si="21"/>
        <v>55.451782345233568</v>
      </c>
      <c r="Q39" s="29">
        <f t="shared" si="22"/>
        <v>58.812577322596283</v>
      </c>
      <c r="R39" s="29">
        <f t="shared" si="22"/>
        <v>59.073400279847398</v>
      </c>
      <c r="S39" s="29">
        <f t="shared" si="23"/>
        <v>54.22831268959316</v>
      </c>
      <c r="T39" s="29">
        <f t="shared" si="23"/>
        <v>55.944292797139909</v>
      </c>
      <c r="U39" s="29">
        <f t="shared" si="24"/>
        <v>53.180518941732572</v>
      </c>
      <c r="V39" s="29">
        <f t="shared" si="24"/>
        <v>55.603281648876532</v>
      </c>
      <c r="W39" s="29">
        <f t="shared" si="25"/>
        <v>68.307259077863748</v>
      </c>
      <c r="X39" s="29">
        <f t="shared" si="25"/>
        <v>67.651486969827218</v>
      </c>
      <c r="Y39" s="101">
        <f t="shared" ref="Y39:AB39" si="57">Y10/Y$22*100</f>
        <v>63.409468971569048</v>
      </c>
      <c r="Z39" s="101">
        <f t="shared" si="57"/>
        <v>60.745262524329767</v>
      </c>
      <c r="AA39" s="101">
        <f t="shared" si="57"/>
        <v>64.789627544866875</v>
      </c>
      <c r="AB39" s="101">
        <f t="shared" si="57"/>
        <v>65.037359253561064</v>
      </c>
      <c r="AC39" s="101">
        <f t="shared" ref="AC39" si="58">AC10/AC$22*100</f>
        <v>65.372498629497997</v>
      </c>
      <c r="AD39" s="101">
        <f t="shared" ref="AD39" si="59">AD10/AD$22*100</f>
        <v>65.096126529177752</v>
      </c>
      <c r="AE39" s="101">
        <f t="shared" ref="AE39:AF39" si="60">AE10/AE$22*100</f>
        <v>63.889348728700099</v>
      </c>
      <c r="AF39" s="101">
        <f t="shared" si="60"/>
        <v>62.035696462753506</v>
      </c>
    </row>
    <row r="40" spans="1:32" ht="18" customHeight="1" x14ac:dyDescent="0.15">
      <c r="A40" s="12" t="s">
        <v>47</v>
      </c>
      <c r="B40" s="29" t="e">
        <f t="shared" si="30"/>
        <v>#DIV/0!</v>
      </c>
      <c r="C40" s="29" t="e">
        <f t="shared" si="30"/>
        <v>#DIV/0!</v>
      </c>
      <c r="D40" s="29">
        <f t="shared" ref="D40:L40" si="61">D11/D$22*100</f>
        <v>0.83726296235862452</v>
      </c>
      <c r="E40" s="29">
        <f t="shared" si="61"/>
        <v>0.71102969265403593</v>
      </c>
      <c r="F40" s="29">
        <f t="shared" si="61"/>
        <v>0.73169608578517309</v>
      </c>
      <c r="G40" s="29">
        <f t="shared" si="61"/>
        <v>0.75323200821354064</v>
      </c>
      <c r="H40" s="29">
        <f t="shared" si="61"/>
        <v>0.77379303507539066</v>
      </c>
      <c r="I40" s="29">
        <f t="shared" si="61"/>
        <v>0.75618824020070596</v>
      </c>
      <c r="J40" s="29">
        <f t="shared" si="61"/>
        <v>0.68905584155476596</v>
      </c>
      <c r="K40" s="29">
        <f t="shared" si="61"/>
        <v>0.68776101546747181</v>
      </c>
      <c r="L40" s="29">
        <f t="shared" si="61"/>
        <v>0.65699614649875848</v>
      </c>
      <c r="M40" s="29">
        <f t="shared" si="20"/>
        <v>0.6871638444010314</v>
      </c>
      <c r="N40" s="29">
        <f t="shared" si="20"/>
        <v>0.62000992478094541</v>
      </c>
      <c r="O40" s="29">
        <f t="shared" si="21"/>
        <v>0.60080954388245866</v>
      </c>
      <c r="P40" s="29">
        <f t="shared" si="21"/>
        <v>0.58242746314078553</v>
      </c>
      <c r="Q40" s="29">
        <f t="shared" si="22"/>
        <v>0.62303723355377705</v>
      </c>
      <c r="R40" s="29">
        <f t="shared" si="22"/>
        <v>0.62768756490620625</v>
      </c>
      <c r="S40" s="29">
        <f t="shared" si="23"/>
        <v>0.60271861020266404</v>
      </c>
      <c r="T40" s="29">
        <f t="shared" si="23"/>
        <v>0.62238387132174267</v>
      </c>
      <c r="U40" s="29">
        <f t="shared" si="24"/>
        <v>0.57267830251238883</v>
      </c>
      <c r="V40" s="29">
        <f t="shared" si="24"/>
        <v>0.6045648875854206</v>
      </c>
      <c r="W40" s="29">
        <f t="shared" si="25"/>
        <v>0.7911601869103625</v>
      </c>
      <c r="X40" s="29">
        <f t="shared" si="25"/>
        <v>0.90184903611513401</v>
      </c>
      <c r="Y40" s="101">
        <f t="shared" ref="Y40:AB40" si="62">Y11/Y$22*100</f>
        <v>0.87846663068411179</v>
      </c>
      <c r="Z40" s="101">
        <f t="shared" si="62"/>
        <v>0.86176616523474803</v>
      </c>
      <c r="AA40" s="101">
        <f t="shared" si="62"/>
        <v>0.83086514967886604</v>
      </c>
      <c r="AB40" s="101">
        <f t="shared" si="62"/>
        <v>0.89446856972822586</v>
      </c>
      <c r="AC40" s="101">
        <f t="shared" ref="AC40" si="63">AC11/AC$22*100</f>
        <v>1.0522839701944424</v>
      </c>
      <c r="AD40" s="101">
        <f t="shared" ref="AD40" si="64">AD11/AD$22*100</f>
        <v>1.0897563764132507</v>
      </c>
      <c r="AE40" s="101">
        <f t="shared" ref="AE40:AF40" si="65">AE11/AE$22*100</f>
        <v>1.1106060469016976</v>
      </c>
      <c r="AF40" s="101">
        <f t="shared" si="65"/>
        <v>1.1234320673997604</v>
      </c>
    </row>
    <row r="41" spans="1:32" ht="18" customHeight="1" x14ac:dyDescent="0.15">
      <c r="A41" s="12" t="s">
        <v>48</v>
      </c>
      <c r="B41" s="29" t="e">
        <f t="shared" si="30"/>
        <v>#DIV/0!</v>
      </c>
      <c r="C41" s="29" t="e">
        <f t="shared" si="30"/>
        <v>#DIV/0!</v>
      </c>
      <c r="D41" s="29">
        <f t="shared" ref="D41:L41" si="66">D12/D$22*100</f>
        <v>3.1674949448057164</v>
      </c>
      <c r="E41" s="29">
        <f t="shared" si="66"/>
        <v>2.6541413694648162</v>
      </c>
      <c r="F41" s="29">
        <f t="shared" si="66"/>
        <v>2.8096108864793372</v>
      </c>
      <c r="G41" s="29">
        <f t="shared" si="66"/>
        <v>3.0240243203166446</v>
      </c>
      <c r="H41" s="29">
        <f t="shared" si="66"/>
        <v>3.1377443161771352</v>
      </c>
      <c r="I41" s="29">
        <f t="shared" si="66"/>
        <v>2.7550129403826213</v>
      </c>
      <c r="J41" s="29">
        <f t="shared" si="66"/>
        <v>2.7850823747930225</v>
      </c>
      <c r="K41" s="29">
        <f t="shared" si="66"/>
        <v>2.9596807945810153</v>
      </c>
      <c r="L41" s="29">
        <f t="shared" si="66"/>
        <v>3.0405345148859677</v>
      </c>
      <c r="M41" s="29">
        <f t="shared" si="20"/>
        <v>2.9830955171328823</v>
      </c>
      <c r="N41" s="29">
        <f t="shared" si="20"/>
        <v>2.6113215686803186</v>
      </c>
      <c r="O41" s="29">
        <f t="shared" si="21"/>
        <v>2.3830046571627368</v>
      </c>
      <c r="P41" s="29">
        <f t="shared" si="21"/>
        <v>2.3062897939265392</v>
      </c>
      <c r="Q41" s="29">
        <f t="shared" si="22"/>
        <v>2.4661791900515961</v>
      </c>
      <c r="R41" s="29">
        <f t="shared" si="22"/>
        <v>2.5740959601707756</v>
      </c>
      <c r="S41" s="29">
        <f t="shared" si="23"/>
        <v>2.1433964247790036</v>
      </c>
      <c r="T41" s="29">
        <f t="shared" si="23"/>
        <v>2.0838247641769976</v>
      </c>
      <c r="U41" s="29">
        <f t="shared" si="24"/>
        <v>1.6169644227973723</v>
      </c>
      <c r="V41" s="29">
        <f t="shared" si="24"/>
        <v>1.5320064706953331</v>
      </c>
      <c r="W41" s="29">
        <f t="shared" si="25"/>
        <v>1.9232557053544157</v>
      </c>
      <c r="X41" s="29">
        <f t="shared" si="25"/>
        <v>2.257463742206395</v>
      </c>
      <c r="Y41" s="101">
        <f t="shared" ref="Y41:AB41" si="67">Y12/Y$22*100</f>
        <v>2.2791306695527256</v>
      </c>
      <c r="Z41" s="101">
        <f t="shared" si="67"/>
        <v>2.6404788323574837</v>
      </c>
      <c r="AA41" s="101">
        <f t="shared" si="67"/>
        <v>2.4349144831072542</v>
      </c>
      <c r="AB41" s="101">
        <f t="shared" si="67"/>
        <v>2.7487483806745643</v>
      </c>
      <c r="AC41" s="101">
        <f t="shared" ref="AC41" si="68">AC12/AC$22*100</f>
        <v>2.4999482315347334</v>
      </c>
      <c r="AD41" s="101">
        <f t="shared" ref="AD41" si="69">AD12/AD$22*100</f>
        <v>2.3957154095178392</v>
      </c>
      <c r="AE41" s="101">
        <f t="shared" ref="AE41:AF41" si="70">AE12/AE$22*100</f>
        <v>2.4040869393831099</v>
      </c>
      <c r="AF41" s="101">
        <f t="shared" si="70"/>
        <v>2.4206559794646618</v>
      </c>
    </row>
    <row r="42" spans="1:32" ht="18" customHeight="1" x14ac:dyDescent="0.15">
      <c r="A42" s="12" t="s">
        <v>49</v>
      </c>
      <c r="B42" s="29" t="e">
        <f t="shared" si="30"/>
        <v>#DIV/0!</v>
      </c>
      <c r="C42" s="29" t="e">
        <f t="shared" si="30"/>
        <v>#DIV/0!</v>
      </c>
      <c r="D42" s="29">
        <f t="shared" ref="D42:L42" si="71">D13/D$22*100</f>
        <v>0</v>
      </c>
      <c r="E42" s="29">
        <f t="shared" si="71"/>
        <v>0</v>
      </c>
      <c r="F42" s="29">
        <f t="shared" si="71"/>
        <v>0</v>
      </c>
      <c r="G42" s="29">
        <f t="shared" si="71"/>
        <v>0</v>
      </c>
      <c r="H42" s="29">
        <f t="shared" si="71"/>
        <v>0</v>
      </c>
      <c r="I42" s="29">
        <f t="shared" si="71"/>
        <v>0</v>
      </c>
      <c r="J42" s="29">
        <f t="shared" si="71"/>
        <v>0</v>
      </c>
      <c r="K42" s="29">
        <f t="shared" si="71"/>
        <v>0</v>
      </c>
      <c r="L42" s="29">
        <f t="shared" si="71"/>
        <v>0</v>
      </c>
      <c r="M42" s="29">
        <f t="shared" si="20"/>
        <v>0</v>
      </c>
      <c r="N42" s="29">
        <f t="shared" si="20"/>
        <v>0</v>
      </c>
      <c r="O42" s="29">
        <f t="shared" si="21"/>
        <v>0</v>
      </c>
      <c r="P42" s="29">
        <f t="shared" si="21"/>
        <v>0</v>
      </c>
      <c r="Q42" s="29">
        <f t="shared" si="22"/>
        <v>0</v>
      </c>
      <c r="R42" s="29">
        <f t="shared" si="22"/>
        <v>0</v>
      </c>
      <c r="S42" s="29">
        <f t="shared" si="23"/>
        <v>0</v>
      </c>
      <c r="T42" s="29">
        <f t="shared" si="23"/>
        <v>0</v>
      </c>
      <c r="U42" s="29">
        <f t="shared" si="24"/>
        <v>0</v>
      </c>
      <c r="V42" s="29">
        <f t="shared" si="24"/>
        <v>0</v>
      </c>
      <c r="W42" s="29">
        <f t="shared" si="25"/>
        <v>0</v>
      </c>
      <c r="X42" s="29">
        <f t="shared" si="25"/>
        <v>0</v>
      </c>
      <c r="Y42" s="101">
        <f t="shared" ref="Y42:AB42" si="72">Y13/Y$22*100</f>
        <v>0</v>
      </c>
      <c r="Z42" s="101">
        <f t="shared" si="72"/>
        <v>0</v>
      </c>
      <c r="AA42" s="101">
        <f t="shared" si="72"/>
        <v>0</v>
      </c>
      <c r="AB42" s="101">
        <f t="shared" si="72"/>
        <v>0</v>
      </c>
      <c r="AC42" s="101">
        <f t="shared" ref="AC42" si="73">AC13/AC$22*100</f>
        <v>0</v>
      </c>
      <c r="AD42" s="101">
        <f t="shared" ref="AD42" si="74">AD13/AD$22*100</f>
        <v>0</v>
      </c>
      <c r="AE42" s="101">
        <f t="shared" ref="AE42:AF42" si="75">AE13/AE$22*100</f>
        <v>0</v>
      </c>
      <c r="AF42" s="101">
        <f t="shared" si="75"/>
        <v>0</v>
      </c>
    </row>
    <row r="43" spans="1:32" ht="18" customHeight="1" x14ac:dyDescent="0.15">
      <c r="A43" s="12" t="s">
        <v>50</v>
      </c>
      <c r="B43" s="29" t="e">
        <f t="shared" si="30"/>
        <v>#DIV/0!</v>
      </c>
      <c r="C43" s="29" t="e">
        <f t="shared" si="30"/>
        <v>#DIV/0!</v>
      </c>
      <c r="D43" s="29">
        <f t="shared" ref="D43:L43" si="76">D14/D$22*100</f>
        <v>0.78460161063627976</v>
      </c>
      <c r="E43" s="29">
        <f t="shared" si="76"/>
        <v>0.57896201019719318</v>
      </c>
      <c r="F43" s="29">
        <f t="shared" si="76"/>
        <v>0.55990271052386298</v>
      </c>
      <c r="G43" s="29">
        <f t="shared" si="76"/>
        <v>0.39094394229930518</v>
      </c>
      <c r="H43" s="29">
        <f t="shared" si="76"/>
        <v>0.19778566367397876</v>
      </c>
      <c r="I43" s="29">
        <f t="shared" si="76"/>
        <v>0.1606130669620186</v>
      </c>
      <c r="J43" s="29">
        <f t="shared" si="76"/>
        <v>0.11533574234596912</v>
      </c>
      <c r="K43" s="29">
        <f t="shared" si="76"/>
        <v>7.1987827558415776E-2</v>
      </c>
      <c r="L43" s="29">
        <f t="shared" si="76"/>
        <v>6.3857350049048828E-2</v>
      </c>
      <c r="M43" s="29">
        <f t="shared" si="20"/>
        <v>5.5504867471212312E-2</v>
      </c>
      <c r="N43" s="29">
        <f t="shared" si="20"/>
        <v>4.4231397615869888E-2</v>
      </c>
      <c r="O43" s="29">
        <f t="shared" si="21"/>
        <v>3.3133402064997125E-2</v>
      </c>
      <c r="P43" s="29">
        <f t="shared" si="21"/>
        <v>0</v>
      </c>
      <c r="Q43" s="29">
        <f t="shared" si="22"/>
        <v>0</v>
      </c>
      <c r="R43" s="29">
        <f t="shared" si="22"/>
        <v>0</v>
      </c>
      <c r="S43" s="29">
        <f t="shared" si="23"/>
        <v>0</v>
      </c>
      <c r="T43" s="29">
        <f t="shared" si="23"/>
        <v>0</v>
      </c>
      <c r="U43" s="29">
        <f t="shared" si="24"/>
        <v>0</v>
      </c>
      <c r="V43" s="29">
        <f t="shared" si="24"/>
        <v>0</v>
      </c>
      <c r="W43" s="29">
        <f t="shared" si="25"/>
        <v>0</v>
      </c>
      <c r="X43" s="29">
        <f t="shared" si="25"/>
        <v>0</v>
      </c>
      <c r="Y43" s="101">
        <f t="shared" ref="Y43:AB43" si="77">Y14/Y$22*100</f>
        <v>0</v>
      </c>
      <c r="Z43" s="101">
        <f t="shared" si="77"/>
        <v>0</v>
      </c>
      <c r="AA43" s="101">
        <f t="shared" si="77"/>
        <v>0</v>
      </c>
      <c r="AB43" s="101">
        <f t="shared" si="77"/>
        <v>0</v>
      </c>
      <c r="AC43" s="101">
        <f t="shared" ref="AC43" si="78">AC14/AC$22*100</f>
        <v>0</v>
      </c>
      <c r="AD43" s="101">
        <f t="shared" ref="AD43" si="79">AD14/AD$22*100</f>
        <v>0</v>
      </c>
      <c r="AE43" s="101">
        <f t="shared" ref="AE43:AF43" si="80">AE14/AE$22*100</f>
        <v>0</v>
      </c>
      <c r="AF43" s="101">
        <f t="shared" si="80"/>
        <v>0</v>
      </c>
    </row>
    <row r="44" spans="1:32" ht="18" customHeight="1" x14ac:dyDescent="0.15">
      <c r="A44" s="12" t="s">
        <v>51</v>
      </c>
      <c r="B44" s="29" t="e">
        <f t="shared" si="30"/>
        <v>#DIV/0!</v>
      </c>
      <c r="C44" s="29" t="e">
        <f t="shared" si="30"/>
        <v>#DIV/0!</v>
      </c>
      <c r="D44" s="29">
        <f t="shared" ref="D44:L44" si="81">D15/D$22*100</f>
        <v>0</v>
      </c>
      <c r="E44" s="29">
        <f t="shared" si="81"/>
        <v>0</v>
      </c>
      <c r="F44" s="29">
        <f t="shared" si="81"/>
        <v>0</v>
      </c>
      <c r="G44" s="29">
        <f t="shared" si="81"/>
        <v>0</v>
      </c>
      <c r="H44" s="29">
        <f t="shared" si="81"/>
        <v>0</v>
      </c>
      <c r="I44" s="29">
        <f t="shared" si="81"/>
        <v>0</v>
      </c>
      <c r="J44" s="29">
        <f t="shared" si="81"/>
        <v>0</v>
      </c>
      <c r="K44" s="29">
        <f t="shared" si="81"/>
        <v>0</v>
      </c>
      <c r="L44" s="29">
        <f t="shared" si="81"/>
        <v>0</v>
      </c>
      <c r="M44" s="29">
        <f t="shared" si="20"/>
        <v>0</v>
      </c>
      <c r="N44" s="29">
        <f t="shared" si="20"/>
        <v>0</v>
      </c>
      <c r="O44" s="29">
        <f t="shared" si="21"/>
        <v>2.0314777477006212E-5</v>
      </c>
      <c r="P44" s="29">
        <f t="shared" si="21"/>
        <v>1.9212517339296898E-5</v>
      </c>
      <c r="Q44" s="29">
        <f t="shared" si="22"/>
        <v>1.9718864209196643E-5</v>
      </c>
      <c r="R44" s="29">
        <f t="shared" si="22"/>
        <v>1.9690923390099639E-5</v>
      </c>
      <c r="S44" s="29">
        <f t="shared" si="23"/>
        <v>1.8509308423752848E-5</v>
      </c>
      <c r="T44" s="29">
        <f t="shared" si="23"/>
        <v>1.8229273953539413E-5</v>
      </c>
      <c r="U44" s="29">
        <f t="shared" si="24"/>
        <v>1.6333303933386255E-5</v>
      </c>
      <c r="V44" s="29">
        <f t="shared" si="24"/>
        <v>1.6873618788842017E-5</v>
      </c>
      <c r="W44" s="29">
        <f t="shared" si="25"/>
        <v>2.1420918040568649E-5</v>
      </c>
      <c r="X44" s="29">
        <f t="shared" si="25"/>
        <v>2.4077558631864966E-5</v>
      </c>
      <c r="Y44" s="101">
        <f t="shared" ref="Y44:AB44" si="82">Y15/Y$22*100</f>
        <v>2.3294705276553577E-5</v>
      </c>
      <c r="Z44" s="101">
        <f t="shared" si="82"/>
        <v>2.2160777772385323E-5</v>
      </c>
      <c r="AA44" s="101">
        <f t="shared" si="82"/>
        <v>2.0906475509004733E-5</v>
      </c>
      <c r="AB44" s="101">
        <f t="shared" si="82"/>
        <v>2.233937486833731E-5</v>
      </c>
      <c r="AC44" s="101">
        <f t="shared" ref="AC44" si="83">AC15/AC$22*100</f>
        <v>2.1797248533317639E-5</v>
      </c>
      <c r="AD44" s="101">
        <f t="shared" ref="AD44" si="84">AD15/AD$22*100</f>
        <v>2.1587883843368677E-5</v>
      </c>
      <c r="AE44" s="101">
        <f t="shared" ref="AE44:AF44" si="85">AE15/AE$22*100</f>
        <v>2.1034603816392308E-5</v>
      </c>
      <c r="AF44" s="101">
        <f t="shared" si="85"/>
        <v>2.0545199747622767E-5</v>
      </c>
    </row>
    <row r="45" spans="1:32" ht="18" customHeight="1" x14ac:dyDescent="0.15">
      <c r="A45" s="12" t="s">
        <v>52</v>
      </c>
      <c r="B45" s="29" t="e">
        <f t="shared" si="30"/>
        <v>#DIV/0!</v>
      </c>
      <c r="C45" s="29" t="e">
        <f t="shared" si="30"/>
        <v>#DIV/0!</v>
      </c>
      <c r="D45" s="29">
        <f t="shared" ref="D45:L45" si="86">D16/D$22*100</f>
        <v>0</v>
      </c>
      <c r="E45" s="29">
        <f t="shared" si="86"/>
        <v>0</v>
      </c>
      <c r="F45" s="29">
        <f t="shared" si="86"/>
        <v>0</v>
      </c>
      <c r="G45" s="29">
        <f t="shared" si="86"/>
        <v>0</v>
      </c>
      <c r="H45" s="29">
        <f t="shared" si="86"/>
        <v>0</v>
      </c>
      <c r="I45" s="29">
        <f t="shared" si="86"/>
        <v>0</v>
      </c>
      <c r="J45" s="29">
        <f t="shared" si="86"/>
        <v>0</v>
      </c>
      <c r="K45" s="29">
        <f t="shared" si="86"/>
        <v>0</v>
      </c>
      <c r="L45" s="29">
        <f t="shared" si="86"/>
        <v>0</v>
      </c>
      <c r="M45" s="29">
        <f t="shared" si="20"/>
        <v>0</v>
      </c>
      <c r="N45" s="29">
        <f t="shared" si="20"/>
        <v>0</v>
      </c>
      <c r="O45" s="29">
        <f t="shared" si="21"/>
        <v>2.0314777477006212E-5</v>
      </c>
      <c r="P45" s="29">
        <f t="shared" si="21"/>
        <v>1.9212517339296898E-5</v>
      </c>
      <c r="Q45" s="29">
        <f t="shared" si="22"/>
        <v>1.9718864209196643E-5</v>
      </c>
      <c r="R45" s="29">
        <f t="shared" si="22"/>
        <v>1.9690923390099639E-5</v>
      </c>
      <c r="S45" s="29">
        <f t="shared" si="23"/>
        <v>1.8509308423752848E-5</v>
      </c>
      <c r="T45" s="29">
        <f t="shared" si="23"/>
        <v>1.8229273953539413E-5</v>
      </c>
      <c r="U45" s="29">
        <f t="shared" si="24"/>
        <v>1.6333303933386255E-5</v>
      </c>
      <c r="V45" s="29">
        <f t="shared" si="24"/>
        <v>1.6873618788842017E-5</v>
      </c>
      <c r="W45" s="29">
        <f t="shared" si="25"/>
        <v>2.1420918040568649E-5</v>
      </c>
      <c r="X45" s="29">
        <f t="shared" si="25"/>
        <v>2.4077558631864966E-5</v>
      </c>
      <c r="Y45" s="101">
        <f t="shared" ref="Y45:AB45" si="87">Y16/Y$22*100</f>
        <v>2.3294705276553577E-5</v>
      </c>
      <c r="Z45" s="101">
        <f t="shared" si="87"/>
        <v>2.2160777772385323E-5</v>
      </c>
      <c r="AA45" s="101">
        <f t="shared" si="87"/>
        <v>2.0906475509004733E-5</v>
      </c>
      <c r="AB45" s="101">
        <f t="shared" si="87"/>
        <v>2.233937486833731E-5</v>
      </c>
      <c r="AC45" s="101">
        <f t="shared" ref="AC45" si="88">AC16/AC$22*100</f>
        <v>2.1797248533317639E-5</v>
      </c>
      <c r="AD45" s="101">
        <f t="shared" ref="AD45" si="89">AD16/AD$22*100</f>
        <v>2.1587883843368677E-5</v>
      </c>
      <c r="AE45" s="101">
        <f t="shared" ref="AE45:AF45" si="90">AE16/AE$22*100</f>
        <v>2.1034603816392308E-5</v>
      </c>
      <c r="AF45" s="101">
        <f t="shared" si="90"/>
        <v>2.0545199747622767E-5</v>
      </c>
    </row>
    <row r="46" spans="1:32" ht="18" customHeight="1" x14ac:dyDescent="0.15">
      <c r="A46" s="12" t="s">
        <v>53</v>
      </c>
      <c r="B46" s="29" t="e">
        <f t="shared" si="30"/>
        <v>#DIV/0!</v>
      </c>
      <c r="C46" s="29" t="e">
        <f t="shared" si="30"/>
        <v>#DIV/0!</v>
      </c>
      <c r="D46" s="29">
        <f t="shared" ref="D46:L46" si="91">D17/D$22*100</f>
        <v>0</v>
      </c>
      <c r="E46" s="29">
        <f t="shared" si="91"/>
        <v>0</v>
      </c>
      <c r="F46" s="29">
        <f t="shared" si="91"/>
        <v>0</v>
      </c>
      <c r="G46" s="29">
        <f t="shared" si="91"/>
        <v>0</v>
      </c>
      <c r="H46" s="29">
        <f t="shared" si="91"/>
        <v>0</v>
      </c>
      <c r="I46" s="29">
        <f t="shared" si="91"/>
        <v>0</v>
      </c>
      <c r="J46" s="29">
        <f t="shared" si="91"/>
        <v>0</v>
      </c>
      <c r="K46" s="29">
        <f t="shared" si="91"/>
        <v>0</v>
      </c>
      <c r="L46" s="29">
        <f t="shared" si="91"/>
        <v>0</v>
      </c>
      <c r="M46" s="29">
        <f t="shared" si="20"/>
        <v>0</v>
      </c>
      <c r="N46" s="29">
        <f t="shared" si="20"/>
        <v>4.4815585886268172</v>
      </c>
      <c r="O46" s="29">
        <f t="shared" si="21"/>
        <v>4.5378743632586938</v>
      </c>
      <c r="P46" s="29">
        <f t="shared" si="21"/>
        <v>4.2190303826749203</v>
      </c>
      <c r="Q46" s="29">
        <f t="shared" si="22"/>
        <v>4.4914445763855557</v>
      </c>
      <c r="R46" s="29">
        <f t="shared" si="22"/>
        <v>4.6429228261515947</v>
      </c>
      <c r="S46" s="29">
        <f t="shared" si="23"/>
        <v>4.0528351910817708</v>
      </c>
      <c r="T46" s="29">
        <f t="shared" si="23"/>
        <v>4.086201132329581</v>
      </c>
      <c r="U46" s="29">
        <f t="shared" si="24"/>
        <v>3.7769295348601704</v>
      </c>
      <c r="V46" s="29">
        <f t="shared" si="24"/>
        <v>3.9065127275175486</v>
      </c>
      <c r="W46" s="29">
        <f t="shared" si="25"/>
        <v>4.9648975416069208</v>
      </c>
      <c r="X46" s="29">
        <f t="shared" si="25"/>
        <v>4.7608315907200272</v>
      </c>
      <c r="Y46" s="101">
        <f t="shared" ref="Y46:AB46" si="92">Y17/Y$22*100</f>
        <v>4.7422895107902239</v>
      </c>
      <c r="Z46" s="101">
        <f t="shared" si="92"/>
        <v>4.5083221476807527</v>
      </c>
      <c r="AA46" s="101">
        <f t="shared" si="92"/>
        <v>4.2349829309080702</v>
      </c>
      <c r="AB46" s="101">
        <f t="shared" si="92"/>
        <v>4.446339816294385</v>
      </c>
      <c r="AC46" s="101">
        <f t="shared" ref="AC46" si="93">AC17/AC$22*100</f>
        <v>4.334753424075279</v>
      </c>
      <c r="AD46" s="101">
        <f t="shared" ref="AD46" si="94">AD17/AD$22*100</f>
        <v>4.3427698291189465</v>
      </c>
      <c r="AE46" s="101">
        <f t="shared" ref="AE46:AF46" si="95">AE17/AE$22*100</f>
        <v>4.1255168465090231</v>
      </c>
      <c r="AF46" s="101">
        <f t="shared" si="95"/>
        <v>4.0366797560134264</v>
      </c>
    </row>
    <row r="47" spans="1:32" ht="18" customHeight="1" x14ac:dyDescent="0.15">
      <c r="A47" s="12" t="s">
        <v>54</v>
      </c>
      <c r="B47" s="29" t="e">
        <f t="shared" si="30"/>
        <v>#DIV/0!</v>
      </c>
      <c r="C47" s="29" t="e">
        <f t="shared" si="30"/>
        <v>#DIV/0!</v>
      </c>
      <c r="D47" s="29">
        <f t="shared" ref="D47:L47" si="96">D18/D$22*100</f>
        <v>0</v>
      </c>
      <c r="E47" s="29">
        <f t="shared" si="96"/>
        <v>0</v>
      </c>
      <c r="F47" s="29">
        <f t="shared" si="96"/>
        <v>0</v>
      </c>
      <c r="G47" s="29">
        <f t="shared" si="96"/>
        <v>0</v>
      </c>
      <c r="H47" s="29">
        <f t="shared" si="96"/>
        <v>0</v>
      </c>
      <c r="I47" s="29">
        <f t="shared" si="96"/>
        <v>0</v>
      </c>
      <c r="J47" s="29">
        <f t="shared" si="96"/>
        <v>0</v>
      </c>
      <c r="K47" s="29">
        <f t="shared" si="96"/>
        <v>0</v>
      </c>
      <c r="L47" s="29">
        <f t="shared" si="96"/>
        <v>0</v>
      </c>
      <c r="M47" s="29">
        <f t="shared" si="20"/>
        <v>0</v>
      </c>
      <c r="N47" s="29">
        <f t="shared" si="20"/>
        <v>0</v>
      </c>
      <c r="O47" s="29">
        <f t="shared" si="21"/>
        <v>0.28107526117185794</v>
      </c>
      <c r="P47" s="29">
        <f t="shared" si="21"/>
        <v>0.23316311042970717</v>
      </c>
      <c r="Q47" s="29">
        <f t="shared" si="22"/>
        <v>0.25681848746057706</v>
      </c>
      <c r="R47" s="29">
        <f t="shared" si="22"/>
        <v>0.28199371386961691</v>
      </c>
      <c r="S47" s="29">
        <f t="shared" si="23"/>
        <v>0.24432287119353757</v>
      </c>
      <c r="T47" s="29">
        <f t="shared" si="23"/>
        <v>0.23362637498856115</v>
      </c>
      <c r="U47" s="29">
        <f t="shared" si="24"/>
        <v>0.22329259807332349</v>
      </c>
      <c r="V47" s="29">
        <f t="shared" si="24"/>
        <v>0.20874353803676457</v>
      </c>
      <c r="W47" s="29">
        <f t="shared" si="25"/>
        <v>0.25657975628993124</v>
      </c>
      <c r="X47" s="29">
        <f t="shared" si="25"/>
        <v>0.34479063960830625</v>
      </c>
      <c r="Y47" s="101">
        <f t="shared" ref="Y47:AB47" si="97">Y18/Y$22*100</f>
        <v>0.31960335639431503</v>
      </c>
      <c r="Z47" s="101">
        <f t="shared" si="97"/>
        <v>0.28811227181878157</v>
      </c>
      <c r="AA47" s="101">
        <f t="shared" si="97"/>
        <v>0.2331908278274388</v>
      </c>
      <c r="AB47" s="101">
        <f t="shared" si="97"/>
        <v>0.23232949863070804</v>
      </c>
      <c r="AC47" s="101">
        <f t="shared" ref="AC47" si="98">AC18/AC$22*100</f>
        <v>0.22215755705157339</v>
      </c>
      <c r="AD47" s="101">
        <f t="shared" ref="AD47" si="99">AD18/AD$22*100</f>
        <v>0.21210095876109725</v>
      </c>
      <c r="AE47" s="101">
        <f t="shared" ref="AE47:AF47" si="100">AE18/AE$22*100</f>
        <v>0.19381283956423873</v>
      </c>
      <c r="AF47" s="101">
        <f t="shared" si="100"/>
        <v>0.19207707244052524</v>
      </c>
    </row>
    <row r="48" spans="1:32" ht="18" customHeight="1" x14ac:dyDescent="0.15">
      <c r="A48" s="12" t="s">
        <v>55</v>
      </c>
      <c r="B48" s="29" t="e">
        <f t="shared" si="30"/>
        <v>#DIV/0!</v>
      </c>
      <c r="C48" s="29" t="e">
        <f t="shared" si="30"/>
        <v>#DIV/0!</v>
      </c>
      <c r="D48" s="29">
        <f t="shared" ref="D48:L48" si="101">D19/D$22*100</f>
        <v>0</v>
      </c>
      <c r="E48" s="29">
        <f t="shared" si="101"/>
        <v>0</v>
      </c>
      <c r="F48" s="29">
        <f t="shared" si="101"/>
        <v>0</v>
      </c>
      <c r="G48" s="29">
        <f t="shared" si="101"/>
        <v>0</v>
      </c>
      <c r="H48" s="29">
        <f t="shared" si="101"/>
        <v>0</v>
      </c>
      <c r="I48" s="29">
        <f t="shared" si="101"/>
        <v>0</v>
      </c>
      <c r="J48" s="29">
        <f t="shared" si="101"/>
        <v>0</v>
      </c>
      <c r="K48" s="29">
        <f t="shared" si="101"/>
        <v>0</v>
      </c>
      <c r="L48" s="29">
        <f t="shared" si="101"/>
        <v>0</v>
      </c>
      <c r="M48" s="29">
        <f t="shared" si="20"/>
        <v>0</v>
      </c>
      <c r="N48" s="29">
        <f t="shared" si="20"/>
        <v>0</v>
      </c>
      <c r="O48" s="29">
        <f t="shared" si="21"/>
        <v>0</v>
      </c>
      <c r="P48" s="29">
        <f t="shared" si="21"/>
        <v>0</v>
      </c>
      <c r="Q48" s="29">
        <f t="shared" si="22"/>
        <v>0</v>
      </c>
      <c r="R48" s="29">
        <f t="shared" si="22"/>
        <v>0</v>
      </c>
      <c r="S48" s="29">
        <f t="shared" si="23"/>
        <v>0</v>
      </c>
      <c r="T48" s="29">
        <f t="shared" si="23"/>
        <v>0</v>
      </c>
      <c r="U48" s="29">
        <f t="shared" si="24"/>
        <v>0</v>
      </c>
      <c r="V48" s="29">
        <f t="shared" si="24"/>
        <v>0</v>
      </c>
      <c r="W48" s="29">
        <f t="shared" si="25"/>
        <v>0</v>
      </c>
      <c r="X48" s="29">
        <f t="shared" si="25"/>
        <v>0</v>
      </c>
      <c r="Y48" s="101">
        <f t="shared" ref="Y48:AB48" si="102">Y19/Y$22*100</f>
        <v>0</v>
      </c>
      <c r="Z48" s="101">
        <f t="shared" si="102"/>
        <v>0</v>
      </c>
      <c r="AA48" s="101">
        <f t="shared" si="102"/>
        <v>0</v>
      </c>
      <c r="AB48" s="101">
        <f t="shared" si="102"/>
        <v>0</v>
      </c>
      <c r="AC48" s="101">
        <f t="shared" ref="AC48" si="103">AC19/AC$22*100</f>
        <v>0</v>
      </c>
      <c r="AD48" s="101">
        <f t="shared" ref="AD48" si="104">AD19/AD$22*100</f>
        <v>0</v>
      </c>
      <c r="AE48" s="101">
        <f t="shared" ref="AE48:AF48" si="105">AE19/AE$22*100</f>
        <v>0</v>
      </c>
      <c r="AF48" s="101">
        <f t="shared" si="105"/>
        <v>0</v>
      </c>
    </row>
    <row r="49" spans="1:32" ht="18" customHeight="1" x14ac:dyDescent="0.15">
      <c r="A49" s="12" t="s">
        <v>56</v>
      </c>
      <c r="B49" s="29" t="e">
        <f t="shared" si="30"/>
        <v>#DIV/0!</v>
      </c>
      <c r="C49" s="29" t="e">
        <f t="shared" si="30"/>
        <v>#DIV/0!</v>
      </c>
      <c r="D49" s="29">
        <f t="shared" ref="D49:L49" si="106">D20/D$22*100</f>
        <v>0</v>
      </c>
      <c r="E49" s="29">
        <f t="shared" si="106"/>
        <v>0</v>
      </c>
      <c r="F49" s="29">
        <f t="shared" si="106"/>
        <v>0</v>
      </c>
      <c r="G49" s="29">
        <f t="shared" si="106"/>
        <v>0</v>
      </c>
      <c r="H49" s="29">
        <f t="shared" si="106"/>
        <v>0</v>
      </c>
      <c r="I49" s="29">
        <f t="shared" si="106"/>
        <v>0</v>
      </c>
      <c r="J49" s="29">
        <f t="shared" si="106"/>
        <v>0</v>
      </c>
      <c r="K49" s="29">
        <f t="shared" si="106"/>
        <v>0</v>
      </c>
      <c r="L49" s="29">
        <f t="shared" si="106"/>
        <v>0</v>
      </c>
      <c r="M49" s="29">
        <f t="shared" si="20"/>
        <v>0</v>
      </c>
      <c r="N49" s="29">
        <f t="shared" si="20"/>
        <v>4.4815585886268172</v>
      </c>
      <c r="O49" s="29">
        <f t="shared" si="21"/>
        <v>4.2567787873093588</v>
      </c>
      <c r="P49" s="29">
        <f t="shared" si="21"/>
        <v>3.9858672722452129</v>
      </c>
      <c r="Q49" s="29">
        <f t="shared" si="22"/>
        <v>4.2346260889249789</v>
      </c>
      <c r="R49" s="29">
        <f t="shared" si="22"/>
        <v>4.3609291122819771</v>
      </c>
      <c r="S49" s="29">
        <f t="shared" si="23"/>
        <v>3.8085123198882331</v>
      </c>
      <c r="T49" s="29">
        <f t="shared" si="23"/>
        <v>3.8525747573410198</v>
      </c>
      <c r="U49" s="29">
        <f t="shared" si="24"/>
        <v>3.5536369367868472</v>
      </c>
      <c r="V49" s="29">
        <f t="shared" si="24"/>
        <v>3.697769189480784</v>
      </c>
      <c r="W49" s="29">
        <f t="shared" si="25"/>
        <v>4.7083177853169884</v>
      </c>
      <c r="X49" s="29">
        <f t="shared" si="25"/>
        <v>4.4160409511117207</v>
      </c>
      <c r="Y49" s="101">
        <f t="shared" ref="Y49:AB49" si="107">Y20/Y$22*100</f>
        <v>4.4226861543959091</v>
      </c>
      <c r="Z49" s="101">
        <f t="shared" si="107"/>
        <v>4.220209875861971</v>
      </c>
      <c r="AA49" s="101">
        <f t="shared" si="107"/>
        <v>4.001792103080632</v>
      </c>
      <c r="AB49" s="101">
        <f t="shared" si="107"/>
        <v>4.2140103176636767</v>
      </c>
      <c r="AC49" s="101">
        <f t="shared" ref="AC49" si="108">AC20/AC$22*100</f>
        <v>4.1125958670237059</v>
      </c>
      <c r="AD49" s="101">
        <f t="shared" ref="AD49" si="109">AD20/AD$22*100</f>
        <v>4.1306688703578498</v>
      </c>
      <c r="AE49" s="101">
        <f t="shared" ref="AE49:AF49" si="110">AE20/AE$22*100</f>
        <v>3.9317040069447846</v>
      </c>
      <c r="AF49" s="101">
        <f t="shared" si="110"/>
        <v>3.8446026835729006</v>
      </c>
    </row>
    <row r="50" spans="1:32" ht="18" customHeight="1" x14ac:dyDescent="0.15">
      <c r="A50" s="12" t="s">
        <v>57</v>
      </c>
      <c r="B50" s="29" t="e">
        <f t="shared" si="30"/>
        <v>#DIV/0!</v>
      </c>
      <c r="C50" s="29" t="e">
        <f t="shared" si="30"/>
        <v>#DIV/0!</v>
      </c>
      <c r="D50" s="29">
        <f t="shared" ref="D50:L50" si="111">D21/D$22*100</f>
        <v>0</v>
      </c>
      <c r="E50" s="29">
        <f t="shared" si="111"/>
        <v>0</v>
      </c>
      <c r="F50" s="29">
        <f t="shared" si="111"/>
        <v>0</v>
      </c>
      <c r="G50" s="29">
        <f t="shared" si="111"/>
        <v>0</v>
      </c>
      <c r="H50" s="29">
        <f t="shared" si="111"/>
        <v>0</v>
      </c>
      <c r="I50" s="29">
        <f t="shared" si="111"/>
        <v>0</v>
      </c>
      <c r="J50" s="29">
        <f t="shared" si="111"/>
        <v>0</v>
      </c>
      <c r="K50" s="29">
        <f t="shared" si="111"/>
        <v>0</v>
      </c>
      <c r="L50" s="29">
        <f t="shared" si="111"/>
        <v>0</v>
      </c>
      <c r="M50" s="29">
        <f t="shared" si="20"/>
        <v>0</v>
      </c>
      <c r="N50" s="29">
        <f t="shared" si="20"/>
        <v>0</v>
      </c>
      <c r="O50" s="29">
        <f t="shared" si="21"/>
        <v>2.0314777477006212E-5</v>
      </c>
      <c r="P50" s="29">
        <f t="shared" si="21"/>
        <v>0</v>
      </c>
      <c r="Q50" s="29">
        <f t="shared" si="22"/>
        <v>0</v>
      </c>
      <c r="R50" s="29">
        <f t="shared" si="22"/>
        <v>0</v>
      </c>
      <c r="S50" s="29">
        <f t="shared" si="23"/>
        <v>0</v>
      </c>
      <c r="T50" s="29">
        <f t="shared" si="23"/>
        <v>0</v>
      </c>
      <c r="U50" s="29">
        <f t="shared" si="24"/>
        <v>0</v>
      </c>
      <c r="V50" s="29">
        <f t="shared" si="24"/>
        <v>0</v>
      </c>
      <c r="W50" s="29">
        <f t="shared" si="25"/>
        <v>0</v>
      </c>
      <c r="X50" s="29">
        <f t="shared" si="25"/>
        <v>0</v>
      </c>
      <c r="Y50" s="101">
        <f t="shared" ref="Y50:AB50" si="112">Y21/Y$22*100</f>
        <v>0</v>
      </c>
      <c r="Z50" s="101">
        <f t="shared" si="112"/>
        <v>0</v>
      </c>
      <c r="AA50" s="101">
        <f t="shared" si="112"/>
        <v>0</v>
      </c>
      <c r="AB50" s="101">
        <f t="shared" si="112"/>
        <v>0</v>
      </c>
      <c r="AC50" s="101">
        <f t="shared" ref="AC50" si="113">AC21/AC$22*100</f>
        <v>0</v>
      </c>
      <c r="AD50" s="101">
        <f t="shared" ref="AD50" si="114">AD21/AD$22*100</f>
        <v>0</v>
      </c>
      <c r="AE50" s="101">
        <f t="shared" ref="AE50:AF50" si="115">AE21/AE$22*100</f>
        <v>0</v>
      </c>
      <c r="AF50" s="101">
        <f t="shared" si="115"/>
        <v>0</v>
      </c>
    </row>
    <row r="51" spans="1:32" ht="18" customHeight="1" x14ac:dyDescent="0.15">
      <c r="A51" s="12" t="s">
        <v>58</v>
      </c>
      <c r="B51" s="30" t="e">
        <f>+B33+B38+B40+B41+B42+B43+B44+B45+B46</f>
        <v>#DIV/0!</v>
      </c>
      <c r="C51" s="30" t="e">
        <f>+C33+C38+C40+C41+C42+C43+C44+C45+C46</f>
        <v>#DIV/0!</v>
      </c>
      <c r="D51" s="30">
        <f t="shared" ref="D51:L51" si="116">+D33+D38+D40+D41+D42+D43+D44+D45+D46</f>
        <v>100</v>
      </c>
      <c r="E51" s="30">
        <f t="shared" si="116"/>
        <v>99.999999999999986</v>
      </c>
      <c r="F51" s="30">
        <f t="shared" si="116"/>
        <v>99.999999999999986</v>
      </c>
      <c r="G51" s="30">
        <f t="shared" si="116"/>
        <v>100</v>
      </c>
      <c r="H51" s="30">
        <f t="shared" si="116"/>
        <v>100</v>
      </c>
      <c r="I51" s="30">
        <f t="shared" si="116"/>
        <v>100</v>
      </c>
      <c r="J51" s="30">
        <f t="shared" si="116"/>
        <v>99.999999999999986</v>
      </c>
      <c r="K51" s="30">
        <f t="shared" si="116"/>
        <v>100</v>
      </c>
      <c r="L51" s="30">
        <f t="shared" si="116"/>
        <v>99.999999999999986</v>
      </c>
      <c r="M51" s="30">
        <f t="shared" ref="M51:R51" si="117">+M33+M38+M40+M41+M42+M43+M44+M45+M46</f>
        <v>99.999999999999986</v>
      </c>
      <c r="N51" s="30">
        <f t="shared" si="117"/>
        <v>100</v>
      </c>
      <c r="O51" s="30">
        <f t="shared" si="117"/>
        <v>100</v>
      </c>
      <c r="P51" s="30">
        <f t="shared" si="117"/>
        <v>100</v>
      </c>
      <c r="Q51" s="30">
        <f t="shared" si="117"/>
        <v>100</v>
      </c>
      <c r="R51" s="30">
        <f t="shared" si="117"/>
        <v>100.00000000000001</v>
      </c>
      <c r="S51" s="30">
        <f t="shared" ref="S51:X51" si="118">+S33+S38+S40+S41+S42+S43+S44+S45+S46</f>
        <v>99.999999999999972</v>
      </c>
      <c r="T51" s="30">
        <f t="shared" si="118"/>
        <v>99.999999999999986</v>
      </c>
      <c r="U51" s="30">
        <f t="shared" si="118"/>
        <v>100</v>
      </c>
      <c r="V51" s="30">
        <f t="shared" si="118"/>
        <v>100.00000000000001</v>
      </c>
      <c r="W51" s="30">
        <f t="shared" si="118"/>
        <v>100.00000000000001</v>
      </c>
      <c r="X51" s="30">
        <f t="shared" si="118"/>
        <v>100</v>
      </c>
      <c r="Y51" s="102">
        <f t="shared" ref="Y51:AB51" si="119">+Y33+Y38+Y40+Y41+Y42+Y43+Y44+Y45+Y46</f>
        <v>100</v>
      </c>
      <c r="Z51" s="102">
        <f t="shared" si="119"/>
        <v>100.00000000000003</v>
      </c>
      <c r="AA51" s="102">
        <f t="shared" si="119"/>
        <v>100.00000000000001</v>
      </c>
      <c r="AB51" s="102">
        <f t="shared" si="119"/>
        <v>100.00000000000001</v>
      </c>
      <c r="AC51" s="102">
        <f t="shared" ref="AC51" si="120">+AC33+AC38+AC40+AC41+AC42+AC43+AC44+AC45+AC46</f>
        <v>100</v>
      </c>
      <c r="AD51" s="102">
        <f t="shared" ref="AD51" si="121">+AD33+AD38+AD40+AD41+AD42+AD43+AD44+AD45+AD46</f>
        <v>100.00000000000001</v>
      </c>
      <c r="AE51" s="102">
        <f t="shared" ref="AE51:AF51" si="122">+AE33+AE38+AE40+AE41+AE42+AE43+AE44+AE45+AE46</f>
        <v>100</v>
      </c>
      <c r="AF51" s="102">
        <f t="shared" si="122"/>
        <v>100</v>
      </c>
    </row>
    <row r="52" spans="1:32" ht="18" customHeight="1" x14ac:dyDescent="0.15"/>
    <row r="53" spans="1:32" ht="18" customHeight="1" x14ac:dyDescent="0.15"/>
    <row r="54" spans="1:32" ht="18" customHeight="1" x14ac:dyDescent="0.15"/>
    <row r="55" spans="1:32" ht="18" customHeight="1" x14ac:dyDescent="0.15"/>
    <row r="56" spans="1:32" ht="18" customHeight="1" x14ac:dyDescent="0.15"/>
    <row r="57" spans="1:32" ht="18" customHeight="1" x14ac:dyDescent="0.15"/>
    <row r="58" spans="1:32" ht="18" customHeight="1" x14ac:dyDescent="0.15"/>
    <row r="59" spans="1:32" ht="18" customHeight="1" x14ac:dyDescent="0.15"/>
    <row r="60" spans="1:32" ht="18" customHeight="1" x14ac:dyDescent="0.15"/>
    <row r="61" spans="1:32" ht="18" customHeight="1" x14ac:dyDescent="0.15"/>
    <row r="62" spans="1:32" ht="18" customHeight="1" x14ac:dyDescent="0.15"/>
    <row r="63" spans="1:32" ht="18" customHeight="1" x14ac:dyDescent="0.15"/>
    <row r="64" spans="1:3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2"/>
  <pageMargins left="0.98425196850393704" right="0.78740157480314965" top="0.78740157480314965" bottom="0.78740157480314965" header="0" footer="0.31496062992125984"/>
  <pageSetup paperSize="9" firstPageNumber="4" orientation="landscape" useFirstPageNumber="1" r:id="rId1"/>
  <headerFooter alignWithMargins="0">
    <oddFooter>&amp;C-&amp;P--</oddFooter>
  </headerFooter>
  <colBreaks count="1" manualBreakCount="1">
    <brk id="12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274"/>
  <sheetViews>
    <sheetView view="pageBreakPreview" zoomScaleNormal="100" zoomScaleSheetLayoutView="100" workbookViewId="0">
      <pane xSplit="1" ySplit="3" topLeftCell="Z21" activePane="bottomRight" state="frozen"/>
      <selection pane="topRight" activeCell="B1" sqref="B1"/>
      <selection pane="bottomLeft" activeCell="A2" sqref="A2"/>
      <selection pane="bottomRight" activeCell="AI27" sqref="AI27"/>
    </sheetView>
  </sheetViews>
  <sheetFormatPr defaultColWidth="9" defaultRowHeight="12" x14ac:dyDescent="0.15"/>
  <cols>
    <col min="1" max="1" width="25.21875" style="16" customWidth="1"/>
    <col min="2" max="2" width="8.6640625" style="20" hidden="1" customWidth="1"/>
    <col min="3" max="3" width="8.6640625" style="16" hidden="1" customWidth="1"/>
    <col min="4" max="9" width="9.77734375" style="16" customWidth="1"/>
    <col min="10" max="11" width="9.77734375" style="18" customWidth="1"/>
    <col min="12" max="24" width="9.77734375" style="16" customWidth="1"/>
    <col min="25" max="32" width="9.77734375" style="87" customWidth="1"/>
    <col min="33" max="16384" width="9" style="16"/>
  </cols>
  <sheetData>
    <row r="1" spans="1:32" ht="18" customHeight="1" x14ac:dyDescent="0.2">
      <c r="A1" s="31" t="s">
        <v>98</v>
      </c>
      <c r="K1" s="32" t="str">
        <f>財政指標!$L$1</f>
        <v>芳賀町</v>
      </c>
      <c r="U1" s="104" t="str">
        <f>財政指標!$L$1</f>
        <v>芳賀町</v>
      </c>
      <c r="V1" s="87"/>
      <c r="W1" s="32"/>
      <c r="AE1" s="104" t="str">
        <f>財政指標!$L$1</f>
        <v>芳賀町</v>
      </c>
    </row>
    <row r="2" spans="1:32" ht="18" customHeight="1" x14ac:dyDescent="0.15">
      <c r="K2" s="16"/>
      <c r="L2" s="20" t="s">
        <v>169</v>
      </c>
      <c r="U2" s="87"/>
      <c r="V2" s="87" t="s">
        <v>169</v>
      </c>
      <c r="W2" s="20"/>
      <c r="X2" s="20"/>
      <c r="AF2" s="87" t="s">
        <v>169</v>
      </c>
    </row>
    <row r="3" spans="1:32" s="73" customFormat="1" ht="18" customHeight="1" x14ac:dyDescent="0.2">
      <c r="A3" s="51"/>
      <c r="B3" s="71" t="s">
        <v>10</v>
      </c>
      <c r="C3" s="51" t="s">
        <v>9</v>
      </c>
      <c r="D3" s="51" t="s">
        <v>8</v>
      </c>
      <c r="E3" s="51" t="s">
        <v>7</v>
      </c>
      <c r="F3" s="51" t="s">
        <v>6</v>
      </c>
      <c r="G3" s="51" t="s">
        <v>5</v>
      </c>
      <c r="H3" s="51" t="s">
        <v>4</v>
      </c>
      <c r="I3" s="51" t="s">
        <v>3</v>
      </c>
      <c r="J3" s="52" t="s">
        <v>165</v>
      </c>
      <c r="K3" s="52" t="s">
        <v>166</v>
      </c>
      <c r="L3" s="51" t="s">
        <v>83</v>
      </c>
      <c r="M3" s="51" t="s">
        <v>174</v>
      </c>
      <c r="N3" s="51" t="s">
        <v>182</v>
      </c>
      <c r="O3" s="46" t="s">
        <v>186</v>
      </c>
      <c r="P3" s="46" t="s">
        <v>187</v>
      </c>
      <c r="Q3" s="46" t="s">
        <v>192</v>
      </c>
      <c r="R3" s="46" t="s">
        <v>199</v>
      </c>
      <c r="S3" s="46" t="s">
        <v>201</v>
      </c>
      <c r="T3" s="46" t="s">
        <v>209</v>
      </c>
      <c r="U3" s="46" t="s">
        <v>212</v>
      </c>
      <c r="V3" s="46" t="s">
        <v>215</v>
      </c>
      <c r="W3" s="46" t="s">
        <v>218</v>
      </c>
      <c r="X3" s="46" t="s">
        <v>219</v>
      </c>
      <c r="Y3" s="77" t="s">
        <v>221</v>
      </c>
      <c r="Z3" s="77" t="s">
        <v>222</v>
      </c>
      <c r="AA3" s="77" t="s">
        <v>223</v>
      </c>
      <c r="AB3" s="77" t="s">
        <v>224</v>
      </c>
      <c r="AC3" s="77" t="s">
        <v>229</v>
      </c>
      <c r="AD3" s="77" t="s">
        <v>232</v>
      </c>
      <c r="AE3" s="77" t="str">
        <f>財政指標!AF3</f>
        <v>１８(H30)</v>
      </c>
      <c r="AF3" s="77" t="str">
        <f>財政指標!AG3</f>
        <v>１９(R１)</v>
      </c>
    </row>
    <row r="4" spans="1:32" ht="18" customHeight="1" x14ac:dyDescent="0.15">
      <c r="A4" s="17" t="s">
        <v>60</v>
      </c>
      <c r="B4" s="17"/>
      <c r="C4" s="13"/>
      <c r="D4" s="13">
        <v>1221953</v>
      </c>
      <c r="E4" s="13">
        <v>1345602</v>
      </c>
      <c r="F4" s="13">
        <v>1393017</v>
      </c>
      <c r="G4" s="13">
        <v>1459341</v>
      </c>
      <c r="H4" s="13">
        <v>1544500</v>
      </c>
      <c r="I4" s="13">
        <v>1606042</v>
      </c>
      <c r="J4" s="15">
        <v>1617799</v>
      </c>
      <c r="K4" s="14">
        <v>1613277</v>
      </c>
      <c r="L4" s="17">
        <v>1563669</v>
      </c>
      <c r="M4" s="17">
        <v>1565239</v>
      </c>
      <c r="N4" s="17">
        <v>1639417</v>
      </c>
      <c r="O4" s="17">
        <v>1645190</v>
      </c>
      <c r="P4" s="17">
        <v>1614173</v>
      </c>
      <c r="Q4" s="17">
        <v>1619952</v>
      </c>
      <c r="R4" s="17">
        <v>1579329</v>
      </c>
      <c r="S4" s="17">
        <v>1571269</v>
      </c>
      <c r="T4" s="17">
        <v>1506043</v>
      </c>
      <c r="U4" s="17">
        <v>1469872</v>
      </c>
      <c r="V4" s="17">
        <v>1494826</v>
      </c>
      <c r="W4" s="17">
        <v>1539630</v>
      </c>
      <c r="X4" s="17">
        <v>1478036</v>
      </c>
      <c r="Y4" s="103">
        <v>1452441</v>
      </c>
      <c r="Z4" s="103">
        <v>1439373</v>
      </c>
      <c r="AA4" s="103">
        <v>1455968</v>
      </c>
      <c r="AB4" s="103">
        <v>1435114</v>
      </c>
      <c r="AC4" s="119">
        <v>1442903</v>
      </c>
      <c r="AD4" s="119">
        <v>1418451</v>
      </c>
      <c r="AE4" s="119">
        <v>1413796</v>
      </c>
      <c r="AF4" s="119">
        <v>1411030</v>
      </c>
    </row>
    <row r="5" spans="1:32" ht="18" customHeight="1" x14ac:dyDescent="0.15">
      <c r="A5" s="17" t="s">
        <v>61</v>
      </c>
      <c r="B5" s="17"/>
      <c r="C5" s="13"/>
      <c r="D5" s="13">
        <v>855866</v>
      </c>
      <c r="E5" s="13">
        <v>931265</v>
      </c>
      <c r="F5" s="13">
        <v>972342</v>
      </c>
      <c r="G5" s="13">
        <v>1011686</v>
      </c>
      <c r="H5" s="13">
        <v>1061200</v>
      </c>
      <c r="I5" s="13">
        <v>1093474</v>
      </c>
      <c r="J5" s="15">
        <v>1087869</v>
      </c>
      <c r="K5" s="14">
        <v>1093703</v>
      </c>
      <c r="L5" s="17">
        <v>1056933</v>
      </c>
      <c r="M5" s="17">
        <v>1061548</v>
      </c>
      <c r="N5" s="17">
        <v>1089382</v>
      </c>
      <c r="O5" s="17">
        <v>1087576</v>
      </c>
      <c r="P5" s="17">
        <v>1028255</v>
      </c>
      <c r="Q5" s="17">
        <v>1013484</v>
      </c>
      <c r="R5" s="17">
        <v>988314</v>
      </c>
      <c r="S5" s="17">
        <v>956124</v>
      </c>
      <c r="T5" s="17">
        <v>918387</v>
      </c>
      <c r="U5" s="17">
        <v>874382</v>
      </c>
      <c r="V5" s="17">
        <v>857447</v>
      </c>
      <c r="W5" s="17">
        <v>864314</v>
      </c>
      <c r="X5" s="17">
        <v>846105</v>
      </c>
      <c r="Y5" s="103">
        <v>835867</v>
      </c>
      <c r="Z5" s="103">
        <v>818676</v>
      </c>
      <c r="AA5" s="103">
        <v>856537</v>
      </c>
      <c r="AB5" s="103">
        <v>840994</v>
      </c>
      <c r="AC5" s="119">
        <v>849132</v>
      </c>
      <c r="AD5" s="119">
        <v>823626</v>
      </c>
      <c r="AE5" s="119">
        <v>811531</v>
      </c>
      <c r="AF5" s="119">
        <v>799216</v>
      </c>
    </row>
    <row r="6" spans="1:32" ht="18" customHeight="1" x14ac:dyDescent="0.15">
      <c r="A6" s="17" t="s">
        <v>62</v>
      </c>
      <c r="B6" s="17"/>
      <c r="C6" s="13"/>
      <c r="D6" s="13">
        <v>46909</v>
      </c>
      <c r="E6" s="13">
        <v>60710</v>
      </c>
      <c r="F6" s="13">
        <v>60261</v>
      </c>
      <c r="G6" s="13">
        <v>58474</v>
      </c>
      <c r="H6" s="13">
        <v>65166</v>
      </c>
      <c r="I6" s="13">
        <v>67086</v>
      </c>
      <c r="J6" s="15">
        <v>75613</v>
      </c>
      <c r="K6" s="18">
        <v>82161</v>
      </c>
      <c r="L6" s="17">
        <v>89267</v>
      </c>
      <c r="M6" s="17">
        <v>106017</v>
      </c>
      <c r="N6" s="17">
        <v>118992</v>
      </c>
      <c r="O6" s="17">
        <v>136399</v>
      </c>
      <c r="P6" s="17">
        <v>241837</v>
      </c>
      <c r="Q6" s="17">
        <v>277625</v>
      </c>
      <c r="R6" s="17">
        <v>287573</v>
      </c>
      <c r="S6" s="17">
        <v>317360</v>
      </c>
      <c r="T6" s="17">
        <v>363974</v>
      </c>
      <c r="U6" s="17">
        <v>375673</v>
      </c>
      <c r="V6" s="17">
        <v>386568</v>
      </c>
      <c r="W6" s="17">
        <v>584134</v>
      </c>
      <c r="X6" s="17">
        <v>623429</v>
      </c>
      <c r="Y6" s="103">
        <v>589663</v>
      </c>
      <c r="Z6" s="103">
        <v>596708</v>
      </c>
      <c r="AA6" s="103">
        <v>641687</v>
      </c>
      <c r="AB6" s="103">
        <v>633318</v>
      </c>
      <c r="AC6" s="119">
        <v>681526</v>
      </c>
      <c r="AD6" s="119">
        <v>700745</v>
      </c>
      <c r="AE6" s="119">
        <v>673343</v>
      </c>
      <c r="AF6" s="119">
        <v>694130</v>
      </c>
    </row>
    <row r="7" spans="1:32" ht="18" customHeight="1" x14ac:dyDescent="0.15">
      <c r="A7" s="17" t="s">
        <v>63</v>
      </c>
      <c r="B7" s="17"/>
      <c r="C7" s="13"/>
      <c r="D7" s="13">
        <v>383157</v>
      </c>
      <c r="E7" s="13">
        <v>526648</v>
      </c>
      <c r="F7" s="13">
        <v>651605</v>
      </c>
      <c r="G7" s="13">
        <v>655147</v>
      </c>
      <c r="H7" s="13">
        <v>697883</v>
      </c>
      <c r="I7" s="13">
        <v>797796</v>
      </c>
      <c r="J7" s="15">
        <v>808879</v>
      </c>
      <c r="K7" s="14">
        <v>821996</v>
      </c>
      <c r="L7" s="17">
        <v>808506</v>
      </c>
      <c r="M7" s="17">
        <v>842479</v>
      </c>
      <c r="N7" s="17">
        <v>730564</v>
      </c>
      <c r="O7" s="17">
        <v>621414</v>
      </c>
      <c r="P7" s="17">
        <v>640717</v>
      </c>
      <c r="Q7" s="17">
        <v>632269</v>
      </c>
      <c r="R7" s="17">
        <v>546408</v>
      </c>
      <c r="S7" s="17">
        <v>558157</v>
      </c>
      <c r="T7" s="17">
        <v>597816</v>
      </c>
      <c r="U7" s="17">
        <v>637724</v>
      </c>
      <c r="V7" s="17">
        <v>638878</v>
      </c>
      <c r="W7" s="17">
        <v>644211</v>
      </c>
      <c r="X7" s="17">
        <v>603807</v>
      </c>
      <c r="Y7" s="103">
        <v>610876</v>
      </c>
      <c r="Z7" s="103">
        <v>609851</v>
      </c>
      <c r="AA7" s="103">
        <v>570177</v>
      </c>
      <c r="AB7" s="103">
        <v>498466</v>
      </c>
      <c r="AC7" s="119">
        <v>494703</v>
      </c>
      <c r="AD7" s="119">
        <v>460258</v>
      </c>
      <c r="AE7" s="119">
        <v>435532</v>
      </c>
      <c r="AF7" s="119">
        <v>399196</v>
      </c>
    </row>
    <row r="8" spans="1:32" ht="18" customHeight="1" x14ac:dyDescent="0.15">
      <c r="A8" s="17" t="s">
        <v>64</v>
      </c>
      <c r="B8" s="17"/>
      <c r="C8" s="13"/>
      <c r="D8" s="13">
        <v>383157</v>
      </c>
      <c r="E8" s="13">
        <v>526648</v>
      </c>
      <c r="F8" s="13">
        <v>651605</v>
      </c>
      <c r="G8" s="13">
        <v>655147</v>
      </c>
      <c r="H8" s="13">
        <v>697883</v>
      </c>
      <c r="I8" s="13">
        <v>797796</v>
      </c>
      <c r="J8" s="15">
        <v>808879</v>
      </c>
      <c r="K8" s="14">
        <v>821996</v>
      </c>
      <c r="L8" s="17">
        <v>808506</v>
      </c>
      <c r="M8" s="17">
        <v>842479</v>
      </c>
      <c r="N8" s="17">
        <v>730564</v>
      </c>
      <c r="O8" s="17">
        <v>621414</v>
      </c>
      <c r="P8" s="17">
        <v>640717</v>
      </c>
      <c r="Q8" s="17">
        <v>632269</v>
      </c>
      <c r="R8" s="17">
        <v>546408</v>
      </c>
      <c r="S8" s="17">
        <v>558157</v>
      </c>
      <c r="T8" s="17">
        <v>597816</v>
      </c>
      <c r="U8" s="17">
        <v>637724</v>
      </c>
      <c r="V8" s="17">
        <v>638878</v>
      </c>
      <c r="W8" s="17">
        <v>644211</v>
      </c>
      <c r="X8" s="17">
        <v>603807</v>
      </c>
      <c r="Y8" s="103">
        <v>610876</v>
      </c>
      <c r="Z8" s="103">
        <v>609851</v>
      </c>
      <c r="AA8" s="103">
        <v>570177</v>
      </c>
      <c r="AB8" s="103">
        <v>498466</v>
      </c>
      <c r="AC8" s="119">
        <v>494703</v>
      </c>
      <c r="AD8" s="119">
        <v>460258</v>
      </c>
      <c r="AE8" s="119">
        <v>435532</v>
      </c>
      <c r="AF8" s="119">
        <v>399196</v>
      </c>
    </row>
    <row r="9" spans="1:32" ht="18" customHeight="1" x14ac:dyDescent="0.15">
      <c r="A9" s="17" t="s">
        <v>65</v>
      </c>
      <c r="B9" s="17"/>
      <c r="C9" s="13"/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5">
        <v>0</v>
      </c>
      <c r="K9" s="14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v>0</v>
      </c>
      <c r="AD9" s="103">
        <v>0</v>
      </c>
      <c r="AE9" s="103">
        <v>0</v>
      </c>
      <c r="AF9" s="103">
        <v>0</v>
      </c>
    </row>
    <row r="10" spans="1:32" ht="18" customHeight="1" x14ac:dyDescent="0.15">
      <c r="A10" s="17" t="s">
        <v>66</v>
      </c>
      <c r="B10" s="17"/>
      <c r="C10" s="13"/>
      <c r="D10" s="13">
        <v>579082</v>
      </c>
      <c r="E10" s="13">
        <v>596839</v>
      </c>
      <c r="F10" s="13">
        <v>704091</v>
      </c>
      <c r="G10" s="13">
        <v>721499</v>
      </c>
      <c r="H10" s="13">
        <v>822148</v>
      </c>
      <c r="I10" s="13">
        <v>940628</v>
      </c>
      <c r="J10" s="15">
        <v>995619</v>
      </c>
      <c r="K10" s="14">
        <v>1116547</v>
      </c>
      <c r="L10" s="17">
        <v>1181683</v>
      </c>
      <c r="M10" s="17">
        <v>917694</v>
      </c>
      <c r="N10" s="17">
        <v>958552</v>
      </c>
      <c r="O10" s="17">
        <v>967720</v>
      </c>
      <c r="P10" s="17">
        <v>953367</v>
      </c>
      <c r="Q10" s="17">
        <v>888233</v>
      </c>
      <c r="R10" s="17">
        <v>858983</v>
      </c>
      <c r="S10" s="17">
        <v>831574</v>
      </c>
      <c r="T10" s="17">
        <v>913539</v>
      </c>
      <c r="U10" s="17">
        <v>983738</v>
      </c>
      <c r="V10" s="17">
        <v>957406</v>
      </c>
      <c r="W10" s="17">
        <v>1044663</v>
      </c>
      <c r="X10" s="17">
        <v>1249286</v>
      </c>
      <c r="Y10" s="103">
        <v>1190444</v>
      </c>
      <c r="Z10" s="103">
        <v>1192057</v>
      </c>
      <c r="AA10" s="103">
        <v>1255354</v>
      </c>
      <c r="AB10" s="103">
        <v>1285407</v>
      </c>
      <c r="AC10" s="119">
        <v>1311040</v>
      </c>
      <c r="AD10" s="119">
        <v>1307826</v>
      </c>
      <c r="AE10" s="119">
        <v>1393354</v>
      </c>
      <c r="AF10" s="119">
        <v>1366023</v>
      </c>
    </row>
    <row r="11" spans="1:32" ht="18" customHeight="1" x14ac:dyDescent="0.15">
      <c r="A11" s="17" t="s">
        <v>67</v>
      </c>
      <c r="B11" s="17"/>
      <c r="C11" s="13"/>
      <c r="D11" s="13">
        <v>23925</v>
      </c>
      <c r="E11" s="13">
        <v>17436</v>
      </c>
      <c r="F11" s="13">
        <v>14993</v>
      </c>
      <c r="G11" s="13">
        <v>16292</v>
      </c>
      <c r="H11" s="13">
        <v>15881</v>
      </c>
      <c r="I11" s="13">
        <v>21505</v>
      </c>
      <c r="J11" s="15">
        <v>26566</v>
      </c>
      <c r="K11" s="15">
        <v>25376</v>
      </c>
      <c r="L11" s="17">
        <v>24460</v>
      </c>
      <c r="M11" s="17">
        <v>10909</v>
      </c>
      <c r="N11" s="17">
        <v>20629</v>
      </c>
      <c r="O11" s="17">
        <v>17182</v>
      </c>
      <c r="P11" s="17">
        <v>14225</v>
      </c>
      <c r="Q11" s="17">
        <v>22015</v>
      </c>
      <c r="R11" s="17">
        <v>27311</v>
      </c>
      <c r="S11" s="17">
        <v>26383</v>
      </c>
      <c r="T11" s="17">
        <v>24620</v>
      </c>
      <c r="U11" s="17">
        <v>27149</v>
      </c>
      <c r="V11" s="17">
        <v>61949</v>
      </c>
      <c r="W11" s="17">
        <v>52119</v>
      </c>
      <c r="X11" s="17">
        <v>98448</v>
      </c>
      <c r="Y11" s="103">
        <v>28103</v>
      </c>
      <c r="Z11" s="103">
        <v>37342</v>
      </c>
      <c r="AA11" s="103">
        <v>32120</v>
      </c>
      <c r="AB11" s="103">
        <v>32332</v>
      </c>
      <c r="AC11" s="119">
        <v>52310</v>
      </c>
      <c r="AD11" s="119">
        <v>26349</v>
      </c>
      <c r="AE11" s="119">
        <v>20598</v>
      </c>
      <c r="AF11" s="119">
        <v>19152</v>
      </c>
    </row>
    <row r="12" spans="1:32" ht="18" customHeight="1" x14ac:dyDescent="0.15">
      <c r="A12" s="17" t="s">
        <v>68</v>
      </c>
      <c r="B12" s="17"/>
      <c r="C12" s="13"/>
      <c r="D12" s="13">
        <v>648280</v>
      </c>
      <c r="E12" s="13">
        <v>757732</v>
      </c>
      <c r="F12" s="13">
        <v>970050</v>
      </c>
      <c r="G12" s="13">
        <v>844905</v>
      </c>
      <c r="H12" s="13">
        <v>832743</v>
      </c>
      <c r="I12" s="13">
        <v>933608</v>
      </c>
      <c r="J12" s="15">
        <v>974900</v>
      </c>
      <c r="K12" s="15">
        <v>933654</v>
      </c>
      <c r="L12" s="17">
        <v>1012220</v>
      </c>
      <c r="M12" s="17">
        <v>918625</v>
      </c>
      <c r="N12" s="17">
        <v>942631</v>
      </c>
      <c r="O12" s="17">
        <v>870438</v>
      </c>
      <c r="P12" s="17">
        <v>843761</v>
      </c>
      <c r="Q12" s="17">
        <v>911598</v>
      </c>
      <c r="R12" s="17">
        <v>984493</v>
      </c>
      <c r="S12" s="17">
        <v>997752</v>
      </c>
      <c r="T12" s="17">
        <v>1013497</v>
      </c>
      <c r="U12" s="17">
        <v>904323</v>
      </c>
      <c r="V12" s="17">
        <v>1487500</v>
      </c>
      <c r="W12" s="17">
        <v>1300980</v>
      </c>
      <c r="X12" s="17">
        <v>1320055</v>
      </c>
      <c r="Y12" s="103">
        <v>1240642</v>
      </c>
      <c r="Z12" s="103">
        <v>1333491</v>
      </c>
      <c r="AA12" s="103">
        <v>1370288</v>
      </c>
      <c r="AB12" s="103">
        <v>1790793</v>
      </c>
      <c r="AC12" s="119">
        <v>1662130</v>
      </c>
      <c r="AD12" s="119">
        <v>1424006</v>
      </c>
      <c r="AE12" s="119">
        <v>1458706</v>
      </c>
      <c r="AF12" s="119">
        <v>1563513</v>
      </c>
    </row>
    <row r="13" spans="1:32" ht="18" customHeight="1" x14ac:dyDescent="0.15">
      <c r="A13" s="17" t="s">
        <v>69</v>
      </c>
      <c r="B13" s="17"/>
      <c r="C13" s="13"/>
      <c r="D13" s="13">
        <v>325787</v>
      </c>
      <c r="E13" s="13">
        <v>347497</v>
      </c>
      <c r="F13" s="13">
        <v>476810</v>
      </c>
      <c r="G13" s="13">
        <v>452181</v>
      </c>
      <c r="H13" s="13">
        <v>420996</v>
      </c>
      <c r="I13" s="13">
        <v>394315</v>
      </c>
      <c r="J13" s="15">
        <v>446013</v>
      </c>
      <c r="K13" s="15">
        <v>483352</v>
      </c>
      <c r="L13" s="17">
        <v>501822</v>
      </c>
      <c r="M13" s="17">
        <v>527451</v>
      </c>
      <c r="N13" s="17">
        <v>528488</v>
      </c>
      <c r="O13" s="17">
        <v>499645</v>
      </c>
      <c r="P13" s="17">
        <v>469366</v>
      </c>
      <c r="Q13" s="17">
        <v>452644</v>
      </c>
      <c r="R13" s="17">
        <v>485082</v>
      </c>
      <c r="S13" s="17">
        <v>460980</v>
      </c>
      <c r="T13" s="17">
        <v>462289</v>
      </c>
      <c r="U13" s="17">
        <v>446810</v>
      </c>
      <c r="V13" s="17">
        <v>433373</v>
      </c>
      <c r="W13" s="17">
        <v>406221</v>
      </c>
      <c r="X13" s="17">
        <v>399877</v>
      </c>
      <c r="Y13" s="103">
        <v>481665</v>
      </c>
      <c r="Z13" s="103">
        <v>606454</v>
      </c>
      <c r="AA13" s="103">
        <v>346125</v>
      </c>
      <c r="AB13" s="103">
        <v>425676</v>
      </c>
      <c r="AC13" s="119">
        <v>433853</v>
      </c>
      <c r="AD13" s="119">
        <v>318117</v>
      </c>
      <c r="AE13" s="119">
        <v>364132</v>
      </c>
      <c r="AF13" s="119">
        <v>380899</v>
      </c>
    </row>
    <row r="14" spans="1:32" ht="18" customHeight="1" x14ac:dyDescent="0.15">
      <c r="A14" s="17" t="s">
        <v>70</v>
      </c>
      <c r="B14" s="17"/>
      <c r="C14" s="13"/>
      <c r="D14" s="13">
        <v>299349</v>
      </c>
      <c r="E14" s="13">
        <v>316521</v>
      </c>
      <c r="F14" s="13">
        <v>258458</v>
      </c>
      <c r="G14" s="13">
        <v>266027</v>
      </c>
      <c r="H14" s="13">
        <v>249114</v>
      </c>
      <c r="I14" s="13">
        <v>352577</v>
      </c>
      <c r="J14" s="15">
        <v>225943</v>
      </c>
      <c r="K14" s="15">
        <v>286760</v>
      </c>
      <c r="L14" s="17">
        <v>395662</v>
      </c>
      <c r="M14" s="17">
        <v>459326</v>
      </c>
      <c r="N14" s="17">
        <v>594699</v>
      </c>
      <c r="O14" s="17">
        <v>544426</v>
      </c>
      <c r="P14" s="17">
        <v>653106</v>
      </c>
      <c r="Q14" s="17">
        <v>689567</v>
      </c>
      <c r="R14" s="17">
        <v>617909</v>
      </c>
      <c r="S14" s="17">
        <v>574916</v>
      </c>
      <c r="T14" s="17">
        <v>712001</v>
      </c>
      <c r="U14" s="17">
        <v>639958</v>
      </c>
      <c r="V14" s="17">
        <v>657193</v>
      </c>
      <c r="W14" s="17">
        <v>686237</v>
      </c>
      <c r="X14" s="17">
        <v>719422</v>
      </c>
      <c r="Y14" s="103">
        <v>752775</v>
      </c>
      <c r="Z14" s="103">
        <v>765484</v>
      </c>
      <c r="AA14" s="103">
        <v>738628</v>
      </c>
      <c r="AB14" s="103">
        <v>795615</v>
      </c>
      <c r="AC14" s="119">
        <v>784685</v>
      </c>
      <c r="AD14" s="119">
        <v>847832</v>
      </c>
      <c r="AE14" s="119">
        <v>843495</v>
      </c>
      <c r="AF14" s="119">
        <v>774619</v>
      </c>
    </row>
    <row r="15" spans="1:32" ht="18" customHeight="1" x14ac:dyDescent="0.15">
      <c r="A15" s="17" t="s">
        <v>71</v>
      </c>
      <c r="B15" s="17"/>
      <c r="C15" s="13"/>
      <c r="D15" s="13">
        <v>648512</v>
      </c>
      <c r="E15" s="13">
        <v>658213</v>
      </c>
      <c r="F15" s="13">
        <v>440274</v>
      </c>
      <c r="G15" s="13">
        <v>344184</v>
      </c>
      <c r="H15" s="13">
        <v>456263</v>
      </c>
      <c r="I15" s="13">
        <v>375250</v>
      </c>
      <c r="J15" s="15">
        <v>679931</v>
      </c>
      <c r="K15" s="14">
        <v>517464</v>
      </c>
      <c r="L15" s="17">
        <v>584867</v>
      </c>
      <c r="M15" s="17">
        <v>419473</v>
      </c>
      <c r="N15" s="17">
        <v>686675</v>
      </c>
      <c r="O15" s="17">
        <v>422468</v>
      </c>
      <c r="P15" s="17">
        <v>834634</v>
      </c>
      <c r="Q15" s="17">
        <v>535745</v>
      </c>
      <c r="R15" s="17">
        <v>707650</v>
      </c>
      <c r="S15" s="17">
        <v>908054</v>
      </c>
      <c r="T15" s="17">
        <v>212836</v>
      </c>
      <c r="U15" s="17">
        <v>1098294</v>
      </c>
      <c r="V15" s="17">
        <v>437803</v>
      </c>
      <c r="W15" s="17">
        <v>11407</v>
      </c>
      <c r="X15" s="17">
        <v>581956</v>
      </c>
      <c r="Y15" s="103">
        <v>632435</v>
      </c>
      <c r="Z15" s="103">
        <v>361941</v>
      </c>
      <c r="AA15" s="103">
        <v>235998</v>
      </c>
      <c r="AB15" s="103">
        <v>220183</v>
      </c>
      <c r="AC15" s="119">
        <v>278599</v>
      </c>
      <c r="AD15" s="119">
        <v>288874</v>
      </c>
      <c r="AE15" s="119">
        <v>447586</v>
      </c>
      <c r="AF15" s="119">
        <v>298303</v>
      </c>
    </row>
    <row r="16" spans="1:32" ht="18" customHeight="1" x14ac:dyDescent="0.15">
      <c r="A16" s="17" t="s">
        <v>72</v>
      </c>
      <c r="B16" s="17"/>
      <c r="C16" s="13"/>
      <c r="D16" s="13">
        <v>45869</v>
      </c>
      <c r="E16" s="13">
        <v>55000</v>
      </c>
      <c r="F16" s="13">
        <v>111800</v>
      </c>
      <c r="G16" s="13">
        <v>109000</v>
      </c>
      <c r="H16" s="13">
        <v>111053</v>
      </c>
      <c r="I16" s="13">
        <v>81000</v>
      </c>
      <c r="J16" s="15">
        <v>52500</v>
      </c>
      <c r="K16" s="14">
        <v>50280</v>
      </c>
      <c r="L16" s="17">
        <v>79080</v>
      </c>
      <c r="M16" s="17">
        <v>93653</v>
      </c>
      <c r="N16" s="17">
        <v>134014</v>
      </c>
      <c r="O16" s="17">
        <v>107690</v>
      </c>
      <c r="P16" s="17">
        <v>43502</v>
      </c>
      <c r="Q16" s="17">
        <v>99799</v>
      </c>
      <c r="R16" s="17">
        <v>81078</v>
      </c>
      <c r="S16" s="17">
        <v>76235</v>
      </c>
      <c r="T16" s="17">
        <v>68332</v>
      </c>
      <c r="U16" s="17">
        <v>63098</v>
      </c>
      <c r="V16" s="17">
        <v>80300</v>
      </c>
      <c r="W16" s="17">
        <v>80000</v>
      </c>
      <c r="X16" s="17">
        <v>90000</v>
      </c>
      <c r="Y16" s="103">
        <v>90000</v>
      </c>
      <c r="Z16" s="103">
        <v>88000</v>
      </c>
      <c r="AA16" s="103">
        <v>88000</v>
      </c>
      <c r="AB16" s="103">
        <v>95600</v>
      </c>
      <c r="AC16" s="119">
        <v>80000</v>
      </c>
      <c r="AD16" s="119">
        <v>85000</v>
      </c>
      <c r="AE16" s="119">
        <v>114980</v>
      </c>
      <c r="AF16" s="119">
        <v>80000</v>
      </c>
    </row>
    <row r="17" spans="1:32" ht="18" customHeight="1" x14ac:dyDescent="0.15">
      <c r="A17" s="17" t="s">
        <v>80</v>
      </c>
      <c r="B17" s="17"/>
      <c r="C17" s="13"/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5">
        <v>0</v>
      </c>
      <c r="K17" s="14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v>0</v>
      </c>
      <c r="AD17" s="103">
        <v>0</v>
      </c>
      <c r="AE17" s="103">
        <v>0</v>
      </c>
      <c r="AF17" s="103">
        <v>0</v>
      </c>
    </row>
    <row r="18" spans="1:32" ht="18" customHeight="1" x14ac:dyDescent="0.15">
      <c r="A18" s="17" t="s">
        <v>176</v>
      </c>
      <c r="B18" s="17"/>
      <c r="C18" s="13"/>
      <c r="D18" s="13">
        <v>3334251</v>
      </c>
      <c r="E18" s="13">
        <v>2343748</v>
      </c>
      <c r="F18" s="13">
        <v>2523164</v>
      </c>
      <c r="G18" s="13">
        <v>3470612</v>
      </c>
      <c r="H18" s="13">
        <v>2245380</v>
      </c>
      <c r="I18" s="13">
        <v>1920316</v>
      </c>
      <c r="J18" s="15">
        <v>2122923</v>
      </c>
      <c r="K18" s="14">
        <v>1751959</v>
      </c>
      <c r="L18" s="17">
        <v>2493794</v>
      </c>
      <c r="M18" s="17">
        <v>1953940</v>
      </c>
      <c r="N18" s="17">
        <v>2540465</v>
      </c>
      <c r="O18" s="17">
        <v>2360489</v>
      </c>
      <c r="P18" s="17">
        <v>2557926</v>
      </c>
      <c r="Q18" s="17">
        <v>2932294</v>
      </c>
      <c r="R18" s="17">
        <v>3667749</v>
      </c>
      <c r="S18" s="17">
        <v>2876234</v>
      </c>
      <c r="T18" s="17">
        <v>3180893</v>
      </c>
      <c r="U18" s="17">
        <v>2732429</v>
      </c>
      <c r="V18" s="17">
        <v>1592578</v>
      </c>
      <c r="W18" s="17">
        <v>1981130</v>
      </c>
      <c r="X18" s="17">
        <v>1447022</v>
      </c>
      <c r="Y18" s="103">
        <v>1259688</v>
      </c>
      <c r="Z18" s="103">
        <v>956222</v>
      </c>
      <c r="AA18" s="103">
        <v>1979668</v>
      </c>
      <c r="AB18" s="103">
        <v>1192445</v>
      </c>
      <c r="AC18" s="119">
        <v>1118083</v>
      </c>
      <c r="AD18" s="119">
        <v>674282</v>
      </c>
      <c r="AE18" s="119">
        <v>730659</v>
      </c>
      <c r="AF18" s="119">
        <v>1191389</v>
      </c>
    </row>
    <row r="19" spans="1:32" ht="18" customHeight="1" x14ac:dyDescent="0.15">
      <c r="A19" s="17" t="s">
        <v>74</v>
      </c>
      <c r="B19" s="17"/>
      <c r="C19" s="13"/>
      <c r="D19" s="13">
        <v>418434</v>
      </c>
      <c r="E19" s="13">
        <v>343152</v>
      </c>
      <c r="F19" s="13">
        <v>757519</v>
      </c>
      <c r="G19" s="13">
        <v>1010991</v>
      </c>
      <c r="H19" s="13">
        <v>359704</v>
      </c>
      <c r="I19" s="13">
        <v>435026</v>
      </c>
      <c r="J19" s="15">
        <v>185032</v>
      </c>
      <c r="K19" s="14">
        <v>277880</v>
      </c>
      <c r="L19" s="17">
        <v>958728</v>
      </c>
      <c r="M19" s="17">
        <v>854719</v>
      </c>
      <c r="N19" s="17">
        <v>1112241</v>
      </c>
      <c r="O19" s="17">
        <v>760300</v>
      </c>
      <c r="P19" s="17">
        <v>318526</v>
      </c>
      <c r="Q19" s="17">
        <v>1530439</v>
      </c>
      <c r="R19" s="17">
        <v>2006848</v>
      </c>
      <c r="S19" s="17">
        <v>939086</v>
      </c>
      <c r="T19" s="17">
        <v>1350792</v>
      </c>
      <c r="U19" s="17">
        <v>1118998</v>
      </c>
      <c r="V19" s="17">
        <v>406485</v>
      </c>
      <c r="W19" s="17">
        <v>898764</v>
      </c>
      <c r="X19" s="17">
        <v>402963</v>
      </c>
      <c r="Y19" s="103">
        <v>307048</v>
      </c>
      <c r="Z19" s="103">
        <v>442818</v>
      </c>
      <c r="AA19" s="103">
        <v>741486</v>
      </c>
      <c r="AB19" s="103">
        <v>180844</v>
      </c>
      <c r="AC19" s="119">
        <v>496780</v>
      </c>
      <c r="AD19" s="119">
        <v>164127</v>
      </c>
      <c r="AE19" s="119">
        <v>317516</v>
      </c>
      <c r="AF19" s="119">
        <v>657249</v>
      </c>
    </row>
    <row r="20" spans="1:32" ht="18" customHeight="1" x14ac:dyDescent="0.15">
      <c r="A20" s="17" t="s">
        <v>75</v>
      </c>
      <c r="B20" s="17"/>
      <c r="C20" s="13"/>
      <c r="D20" s="13">
        <v>2887712</v>
      </c>
      <c r="E20" s="13">
        <v>1780628</v>
      </c>
      <c r="F20" s="13">
        <v>1549482</v>
      </c>
      <c r="G20" s="13">
        <v>2233655</v>
      </c>
      <c r="H20" s="13">
        <v>1677144</v>
      </c>
      <c r="I20" s="13">
        <v>1313607</v>
      </c>
      <c r="J20" s="15">
        <v>1844150</v>
      </c>
      <c r="K20" s="14">
        <v>1371604</v>
      </c>
      <c r="L20" s="17">
        <v>1451187</v>
      </c>
      <c r="M20" s="17">
        <v>1019584</v>
      </c>
      <c r="N20" s="17">
        <v>1320147</v>
      </c>
      <c r="O20" s="17">
        <v>1485562</v>
      </c>
      <c r="P20" s="17">
        <v>1760700</v>
      </c>
      <c r="Q20" s="17">
        <v>1220298</v>
      </c>
      <c r="R20" s="17">
        <v>1463436</v>
      </c>
      <c r="S20" s="17">
        <v>1831459</v>
      </c>
      <c r="T20" s="17">
        <v>1773000</v>
      </c>
      <c r="U20" s="17">
        <v>1590321</v>
      </c>
      <c r="V20" s="17">
        <v>1182406</v>
      </c>
      <c r="W20" s="17">
        <v>1061565</v>
      </c>
      <c r="X20" s="17">
        <v>1044059</v>
      </c>
      <c r="Y20" s="103">
        <v>952640</v>
      </c>
      <c r="Z20" s="103">
        <v>513404</v>
      </c>
      <c r="AA20" s="103">
        <v>1238182</v>
      </c>
      <c r="AB20" s="103">
        <v>1011601</v>
      </c>
      <c r="AC20" s="119">
        <v>621303</v>
      </c>
      <c r="AD20" s="119">
        <v>510155</v>
      </c>
      <c r="AE20" s="119">
        <v>403051</v>
      </c>
      <c r="AF20" s="119">
        <v>534140</v>
      </c>
    </row>
    <row r="21" spans="1:32" ht="18" customHeight="1" x14ac:dyDescent="0.15">
      <c r="A21" s="17" t="s">
        <v>177</v>
      </c>
      <c r="B21" s="17"/>
      <c r="C21" s="13"/>
      <c r="D21" s="13">
        <v>42089</v>
      </c>
      <c r="E21" s="13">
        <v>0</v>
      </c>
      <c r="F21" s="13">
        <v>13992</v>
      </c>
      <c r="G21" s="13">
        <v>346</v>
      </c>
      <c r="H21" s="13">
        <v>22187</v>
      </c>
      <c r="I21" s="13">
        <v>0</v>
      </c>
      <c r="J21" s="15">
        <v>5669</v>
      </c>
      <c r="K21" s="14">
        <v>0</v>
      </c>
      <c r="L21" s="17">
        <v>5464</v>
      </c>
      <c r="M21" s="17">
        <v>0</v>
      </c>
      <c r="N21" s="17">
        <v>7372</v>
      </c>
      <c r="O21" s="17">
        <v>1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8981</v>
      </c>
      <c r="X21" s="17">
        <v>192504</v>
      </c>
      <c r="Y21" s="103">
        <v>12467</v>
      </c>
      <c r="Z21" s="103">
        <v>9758</v>
      </c>
      <c r="AA21" s="103">
        <v>2905</v>
      </c>
      <c r="AB21" s="103">
        <v>208</v>
      </c>
      <c r="AC21" s="119">
        <v>44</v>
      </c>
      <c r="AD21" s="119"/>
      <c r="AE21" s="119"/>
      <c r="AF21" s="119"/>
    </row>
    <row r="22" spans="1:32" ht="18" customHeight="1" x14ac:dyDescent="0.15">
      <c r="A22" s="17" t="s">
        <v>178</v>
      </c>
      <c r="B22" s="17"/>
      <c r="C22" s="13"/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5">
        <v>0</v>
      </c>
      <c r="K22" s="14">
        <v>0</v>
      </c>
      <c r="L22" s="17">
        <v>0</v>
      </c>
      <c r="M22" s="17">
        <v>0</v>
      </c>
      <c r="N22" s="17">
        <v>0</v>
      </c>
      <c r="O22" s="17">
        <v>1</v>
      </c>
      <c r="P22" s="17">
        <v>1</v>
      </c>
      <c r="Q22" s="17">
        <v>1</v>
      </c>
      <c r="R22" s="17">
        <v>1</v>
      </c>
      <c r="S22" s="17">
        <v>1</v>
      </c>
      <c r="T22" s="17">
        <v>1</v>
      </c>
      <c r="U22" s="17">
        <v>1</v>
      </c>
      <c r="V22" s="17">
        <v>1</v>
      </c>
      <c r="W22" s="17">
        <v>1</v>
      </c>
      <c r="X22" s="17">
        <v>1</v>
      </c>
      <c r="Y22" s="103">
        <v>1</v>
      </c>
      <c r="Z22" s="103">
        <v>1</v>
      </c>
      <c r="AA22" s="103">
        <v>1</v>
      </c>
      <c r="AB22" s="103">
        <v>1</v>
      </c>
      <c r="AC22" s="103">
        <v>1</v>
      </c>
      <c r="AD22" s="103">
        <v>1</v>
      </c>
      <c r="AE22" s="103">
        <v>1</v>
      </c>
      <c r="AF22" s="103">
        <v>1</v>
      </c>
    </row>
    <row r="23" spans="1:32" ht="18" customHeight="1" x14ac:dyDescent="0.15">
      <c r="A23" s="17" t="s">
        <v>59</v>
      </c>
      <c r="B23" s="17">
        <f t="shared" ref="B23:G23" si="0">SUM(B4:B22)-B5-B8-B9-B13-B19-B20</f>
        <v>0</v>
      </c>
      <c r="C23" s="13">
        <f t="shared" si="0"/>
        <v>0</v>
      </c>
      <c r="D23" s="13">
        <f t="shared" si="0"/>
        <v>7273376</v>
      </c>
      <c r="E23" s="13">
        <f t="shared" si="0"/>
        <v>6678449</v>
      </c>
      <c r="F23" s="13">
        <f t="shared" si="0"/>
        <v>7141705</v>
      </c>
      <c r="G23" s="13">
        <f t="shared" si="0"/>
        <v>7945827</v>
      </c>
      <c r="H23" s="13">
        <f t="shared" ref="H23:U23" si="1">SUM(H4:H22)-H5-H8-H9-H13-H19-H20</f>
        <v>7062318</v>
      </c>
      <c r="I23" s="13">
        <f t="shared" si="1"/>
        <v>7095808</v>
      </c>
      <c r="J23" s="15">
        <f t="shared" si="1"/>
        <v>7586342</v>
      </c>
      <c r="K23" s="14">
        <f t="shared" si="1"/>
        <v>7199474</v>
      </c>
      <c r="L23" s="19">
        <f t="shared" si="1"/>
        <v>8238672</v>
      </c>
      <c r="M23" s="19">
        <f t="shared" si="1"/>
        <v>7287355</v>
      </c>
      <c r="N23" s="19">
        <f t="shared" si="1"/>
        <v>8374010</v>
      </c>
      <c r="O23" s="19">
        <f t="shared" si="1"/>
        <v>7693418</v>
      </c>
      <c r="P23" s="19">
        <f t="shared" si="1"/>
        <v>8397249</v>
      </c>
      <c r="Q23" s="19">
        <f t="shared" si="1"/>
        <v>8609098</v>
      </c>
      <c r="R23" s="19">
        <f t="shared" si="1"/>
        <v>9358484</v>
      </c>
      <c r="S23" s="19">
        <f t="shared" si="1"/>
        <v>8737935</v>
      </c>
      <c r="T23" s="19">
        <f t="shared" si="1"/>
        <v>8593552</v>
      </c>
      <c r="U23" s="19">
        <f t="shared" si="1"/>
        <v>8932259</v>
      </c>
      <c r="V23" s="19">
        <f>SUM(V4:V22)-V5-V8-V9-V13-V19-V20</f>
        <v>7795002</v>
      </c>
      <c r="W23" s="19">
        <f>SUM(W4:W22)-W5-W8-W9-W13-W19-W20</f>
        <v>7933493</v>
      </c>
      <c r="X23" s="19">
        <f>SUM(X4:X22)-X5-X8-X9-X13-X19-X20</f>
        <v>8403966</v>
      </c>
      <c r="Y23" s="88">
        <f t="shared" ref="Y23:AB23" si="2">SUM(Y4:Y22)-Y5-Y8-Y9-Y13-Y19-Y20</f>
        <v>7859535</v>
      </c>
      <c r="Z23" s="88">
        <f t="shared" si="2"/>
        <v>7390228</v>
      </c>
      <c r="AA23" s="88">
        <f t="shared" si="2"/>
        <v>8370794</v>
      </c>
      <c r="AB23" s="88">
        <f t="shared" si="2"/>
        <v>7979482</v>
      </c>
      <c r="AC23" s="88">
        <f t="shared" ref="AC23" si="3">SUM(AC4:AC22)-AC5-AC8-AC9-AC13-AC19-AC20</f>
        <v>7906024</v>
      </c>
      <c r="AD23" s="88">
        <f>SUM(AD4:AD22)-AD5-AD8-AD9-AD13-AD19-AD20</f>
        <v>7233624</v>
      </c>
      <c r="AE23" s="88">
        <f>SUM(AE4:AE22)-AE5-AE8-AE9-AE13-AE19-AE20</f>
        <v>7532050</v>
      </c>
      <c r="AF23" s="88">
        <f>SUM(AF4:AF22)-AF5-AF8-AF9-AF13-AF19-AF20</f>
        <v>7797356</v>
      </c>
    </row>
    <row r="24" spans="1:32" ht="18" customHeight="1" x14ac:dyDescent="0.15">
      <c r="A24" s="17" t="s">
        <v>78</v>
      </c>
      <c r="B24" s="17">
        <f t="shared" ref="B24:G24" si="4">SUM(B4:B7)-B5</f>
        <v>0</v>
      </c>
      <c r="C24" s="13">
        <f t="shared" si="4"/>
        <v>0</v>
      </c>
      <c r="D24" s="13">
        <f t="shared" si="4"/>
        <v>1652019</v>
      </c>
      <c r="E24" s="13">
        <f t="shared" si="4"/>
        <v>1932960</v>
      </c>
      <c r="F24" s="13">
        <f t="shared" si="4"/>
        <v>2104883</v>
      </c>
      <c r="G24" s="13">
        <f t="shared" si="4"/>
        <v>2172962</v>
      </c>
      <c r="H24" s="13">
        <f t="shared" ref="H24:M24" si="5">SUM(H4:H7)-H5</f>
        <v>2307549</v>
      </c>
      <c r="I24" s="13">
        <f t="shared" si="5"/>
        <v>2470924</v>
      </c>
      <c r="J24" s="15">
        <f t="shared" si="5"/>
        <v>2502291</v>
      </c>
      <c r="K24" s="14">
        <f t="shared" si="5"/>
        <v>2517434</v>
      </c>
      <c r="L24" s="19">
        <f t="shared" si="5"/>
        <v>2461442</v>
      </c>
      <c r="M24" s="19">
        <f t="shared" si="5"/>
        <v>2513735</v>
      </c>
      <c r="N24" s="19">
        <f t="shared" ref="N24:S24" si="6">SUM(N4:N7)-N5</f>
        <v>2488973</v>
      </c>
      <c r="O24" s="19">
        <f t="shared" si="6"/>
        <v>2403003</v>
      </c>
      <c r="P24" s="19">
        <f t="shared" si="6"/>
        <v>2496727</v>
      </c>
      <c r="Q24" s="19">
        <f t="shared" si="6"/>
        <v>2529846</v>
      </c>
      <c r="R24" s="19">
        <f t="shared" si="6"/>
        <v>2413310</v>
      </c>
      <c r="S24" s="19">
        <f t="shared" si="6"/>
        <v>2446786</v>
      </c>
      <c r="T24" s="19">
        <f>SUM(T4:T7)-T5</f>
        <v>2467833</v>
      </c>
      <c r="U24" s="19">
        <f>SUM(U4:U7)-U5</f>
        <v>2483269</v>
      </c>
      <c r="V24" s="19">
        <f>SUM(V4:V7)-V5</f>
        <v>2520272</v>
      </c>
      <c r="W24" s="19">
        <f>SUM(W4:W7)-W5</f>
        <v>2767975</v>
      </c>
      <c r="X24" s="19">
        <f>SUM(X4:X7)-X5</f>
        <v>2705272</v>
      </c>
      <c r="Y24" s="88">
        <f t="shared" ref="Y24:AB24" si="7">SUM(Y4:Y7)-Y5</f>
        <v>2652980</v>
      </c>
      <c r="Z24" s="88">
        <f t="shared" si="7"/>
        <v>2645932</v>
      </c>
      <c r="AA24" s="88">
        <f t="shared" si="7"/>
        <v>2667832</v>
      </c>
      <c r="AB24" s="88">
        <f t="shared" si="7"/>
        <v>2566898</v>
      </c>
      <c r="AC24" s="88">
        <f t="shared" ref="AC24" si="8">SUM(AC4:AC7)-AC5</f>
        <v>2619132</v>
      </c>
      <c r="AD24" s="88">
        <f t="shared" ref="AD24:AE24" si="9">SUM(AD4:AD7)-AD5</f>
        <v>2579454</v>
      </c>
      <c r="AE24" s="88">
        <f t="shared" si="9"/>
        <v>2522671</v>
      </c>
      <c r="AF24" s="88">
        <f t="shared" ref="AF24" si="10">SUM(AF4:AF7)-AF5</f>
        <v>2504356</v>
      </c>
    </row>
    <row r="25" spans="1:32" ht="18" customHeight="1" x14ac:dyDescent="0.15">
      <c r="A25" s="17" t="s">
        <v>179</v>
      </c>
      <c r="B25" s="17">
        <f t="shared" ref="B25:G25" si="11">+B18+B21+B22</f>
        <v>0</v>
      </c>
      <c r="C25" s="13">
        <f t="shared" si="11"/>
        <v>0</v>
      </c>
      <c r="D25" s="13">
        <f t="shared" si="11"/>
        <v>3376340</v>
      </c>
      <c r="E25" s="13">
        <f t="shared" si="11"/>
        <v>2343748</v>
      </c>
      <c r="F25" s="13">
        <f t="shared" si="11"/>
        <v>2537156</v>
      </c>
      <c r="G25" s="13">
        <f t="shared" si="11"/>
        <v>3470958</v>
      </c>
      <c r="H25" s="13">
        <f t="shared" ref="H25:M25" si="12">+H18+H21+H22</f>
        <v>2267567</v>
      </c>
      <c r="I25" s="13">
        <f t="shared" si="12"/>
        <v>1920316</v>
      </c>
      <c r="J25" s="15">
        <f t="shared" si="12"/>
        <v>2128592</v>
      </c>
      <c r="K25" s="14">
        <f t="shared" si="12"/>
        <v>1751959</v>
      </c>
      <c r="L25" s="19">
        <f t="shared" si="12"/>
        <v>2499258</v>
      </c>
      <c r="M25" s="19">
        <f t="shared" si="12"/>
        <v>1953940</v>
      </c>
      <c r="N25" s="19">
        <f t="shared" ref="N25:S25" si="13">+N18+N21+N22</f>
        <v>2547837</v>
      </c>
      <c r="O25" s="19">
        <f t="shared" si="13"/>
        <v>2360491</v>
      </c>
      <c r="P25" s="19">
        <f t="shared" si="13"/>
        <v>2557927</v>
      </c>
      <c r="Q25" s="19">
        <f t="shared" si="13"/>
        <v>2932295</v>
      </c>
      <c r="R25" s="19">
        <f t="shared" si="13"/>
        <v>3667750</v>
      </c>
      <c r="S25" s="19">
        <f t="shared" si="13"/>
        <v>2876235</v>
      </c>
      <c r="T25" s="19">
        <f>+T18+T21+T22</f>
        <v>3180894</v>
      </c>
      <c r="U25" s="19">
        <f>+U18+U21+U22</f>
        <v>2732430</v>
      </c>
      <c r="V25" s="19">
        <f>+V18+V21+V22</f>
        <v>1592579</v>
      </c>
      <c r="W25" s="19">
        <f>+W18+W21+W22</f>
        <v>1990112</v>
      </c>
      <c r="X25" s="19">
        <f>+X18+X21+X22</f>
        <v>1639527</v>
      </c>
      <c r="Y25" s="88">
        <f t="shared" ref="Y25:AB25" si="14">+Y18+Y21+Y22</f>
        <v>1272156</v>
      </c>
      <c r="Z25" s="88">
        <f t="shared" si="14"/>
        <v>965981</v>
      </c>
      <c r="AA25" s="88">
        <f t="shared" si="14"/>
        <v>1982574</v>
      </c>
      <c r="AB25" s="88">
        <f t="shared" si="14"/>
        <v>1192654</v>
      </c>
      <c r="AC25" s="88">
        <f t="shared" ref="AC25" si="15">+AC18+AC21+AC22</f>
        <v>1118128</v>
      </c>
      <c r="AD25" s="88">
        <f t="shared" ref="AD25:AE25" si="16">+AD18+AD21+AD22</f>
        <v>674283</v>
      </c>
      <c r="AE25" s="88">
        <f t="shared" si="16"/>
        <v>730660</v>
      </c>
      <c r="AF25" s="88">
        <f t="shared" ref="AF25" si="17">+AF18+AF21+AF22</f>
        <v>1191390</v>
      </c>
    </row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15"/>
    <row r="30" spans="1:32" ht="18" customHeight="1" x14ac:dyDescent="0.2">
      <c r="A30" s="31" t="s">
        <v>99</v>
      </c>
      <c r="K30" s="104" t="str">
        <f>財政指標!$L$1</f>
        <v>芳賀町</v>
      </c>
      <c r="L30" s="87"/>
      <c r="M30" s="32"/>
      <c r="P30" s="32"/>
      <c r="R30" s="32"/>
      <c r="S30" s="32"/>
      <c r="T30" s="32"/>
      <c r="U30" s="104" t="str">
        <f>財政指標!$L$1</f>
        <v>芳賀町</v>
      </c>
      <c r="V30" s="87"/>
      <c r="W30" s="32"/>
      <c r="X30" s="32"/>
      <c r="Y30" s="104"/>
      <c r="Z30" s="104"/>
      <c r="AA30" s="104"/>
      <c r="AB30" s="104"/>
      <c r="AC30" s="104"/>
      <c r="AE30" s="104" t="str">
        <f>財政指標!$L$1</f>
        <v>芳賀町</v>
      </c>
    </row>
    <row r="31" spans="1:32" ht="18" customHeight="1" x14ac:dyDescent="0.15">
      <c r="K31" s="87"/>
      <c r="L31" s="87" t="s">
        <v>236</v>
      </c>
      <c r="U31" s="87"/>
      <c r="V31" s="87" t="s">
        <v>236</v>
      </c>
      <c r="AF31" s="87" t="s">
        <v>236</v>
      </c>
    </row>
    <row r="32" spans="1:32" s="73" customFormat="1" ht="18" customHeight="1" x14ac:dyDescent="0.2">
      <c r="A32" s="51"/>
      <c r="B32" s="71" t="s">
        <v>10</v>
      </c>
      <c r="C32" s="51" t="s">
        <v>9</v>
      </c>
      <c r="D32" s="51" t="s">
        <v>8</v>
      </c>
      <c r="E32" s="51" t="s">
        <v>7</v>
      </c>
      <c r="F32" s="51" t="s">
        <v>6</v>
      </c>
      <c r="G32" s="51" t="s">
        <v>5</v>
      </c>
      <c r="H32" s="51" t="s">
        <v>4</v>
      </c>
      <c r="I32" s="51" t="s">
        <v>3</v>
      </c>
      <c r="J32" s="52" t="s">
        <v>165</v>
      </c>
      <c r="K32" s="52" t="s">
        <v>166</v>
      </c>
      <c r="L32" s="51" t="s">
        <v>83</v>
      </c>
      <c r="M32" s="56" t="s">
        <v>174</v>
      </c>
      <c r="N32" s="56" t="s">
        <v>184</v>
      </c>
      <c r="O32" s="46" t="s">
        <v>186</v>
      </c>
      <c r="P32" s="46" t="s">
        <v>187</v>
      </c>
      <c r="Q32" s="46" t="s">
        <v>192</v>
      </c>
      <c r="R32" s="46" t="s">
        <v>199</v>
      </c>
      <c r="S32" s="46" t="s">
        <v>201</v>
      </c>
      <c r="T32" s="46" t="s">
        <v>209</v>
      </c>
      <c r="U32" s="46" t="s">
        <v>212</v>
      </c>
      <c r="V32" s="46" t="s">
        <v>215</v>
      </c>
      <c r="W32" s="46" t="s">
        <v>218</v>
      </c>
      <c r="X32" s="46" t="s">
        <v>219</v>
      </c>
      <c r="Y32" s="77" t="s">
        <v>221</v>
      </c>
      <c r="Z32" s="77" t="s">
        <v>222</v>
      </c>
      <c r="AA32" s="77" t="s">
        <v>223</v>
      </c>
      <c r="AB32" s="77" t="s">
        <v>224</v>
      </c>
      <c r="AC32" s="77" t="s">
        <v>229</v>
      </c>
      <c r="AD32" s="77" t="s">
        <v>231</v>
      </c>
      <c r="AE32" s="77" t="str">
        <f>AE3</f>
        <v>１８(H30)</v>
      </c>
      <c r="AF32" s="77" t="str">
        <f>AF3</f>
        <v>１９(R１)</v>
      </c>
    </row>
    <row r="33" spans="1:32" ht="18" customHeight="1" x14ac:dyDescent="0.15">
      <c r="A33" s="17" t="s">
        <v>60</v>
      </c>
      <c r="B33" s="33" t="e">
        <f>B4/B$23*100</f>
        <v>#DIV/0!</v>
      </c>
      <c r="C33" s="33" t="e">
        <f t="shared" ref="C33:L33" si="18">C4/C$23*100</f>
        <v>#DIV/0!</v>
      </c>
      <c r="D33" s="33">
        <f t="shared" si="18"/>
        <v>16.800355158319878</v>
      </c>
      <c r="E33" s="33">
        <f t="shared" si="18"/>
        <v>20.148420688695833</v>
      </c>
      <c r="F33" s="33">
        <f t="shared" si="18"/>
        <v>19.50538421847444</v>
      </c>
      <c r="G33" s="33">
        <f t="shared" si="18"/>
        <v>18.366131052186262</v>
      </c>
      <c r="H33" s="33">
        <f t="shared" si="18"/>
        <v>21.869590126074755</v>
      </c>
      <c r="I33" s="33">
        <f t="shared" si="18"/>
        <v>22.633673289919908</v>
      </c>
      <c r="J33" s="33">
        <f t="shared" si="18"/>
        <v>21.325152491147907</v>
      </c>
      <c r="K33" s="33">
        <f t="shared" si="18"/>
        <v>22.408262048032952</v>
      </c>
      <c r="L33" s="33">
        <f t="shared" si="18"/>
        <v>18.979624386066103</v>
      </c>
      <c r="M33" s="33">
        <f t="shared" ref="M33:N51" si="19">M4/M$23*100</f>
        <v>21.478835599473335</v>
      </c>
      <c r="N33" s="33">
        <f t="shared" si="19"/>
        <v>19.577442587243148</v>
      </c>
      <c r="O33" s="33">
        <f t="shared" ref="O33:P51" si="20">O4/O$23*100</f>
        <v>21.384383378103205</v>
      </c>
      <c r="P33" s="33">
        <f t="shared" si="20"/>
        <v>19.222640652909064</v>
      </c>
      <c r="Q33" s="33">
        <f t="shared" ref="Q33:R51" si="21">Q4/Q$23*100</f>
        <v>18.816744797190136</v>
      </c>
      <c r="R33" s="33">
        <f t="shared" si="21"/>
        <v>16.875906396805295</v>
      </c>
      <c r="S33" s="33">
        <f t="shared" ref="S33:T51" si="22">S4/S$23*100</f>
        <v>17.982154822621137</v>
      </c>
      <c r="T33" s="33">
        <f t="shared" si="22"/>
        <v>17.525267782169703</v>
      </c>
      <c r="U33" s="33">
        <f t="shared" ref="U33:V51" si="23">U4/U$23*100</f>
        <v>16.455770035329248</v>
      </c>
      <c r="V33" s="33">
        <f t="shared" si="23"/>
        <v>19.176723751963117</v>
      </c>
      <c r="W33" s="33">
        <f t="shared" ref="W33:X51" si="24">W4/W$23*100</f>
        <v>19.406710259906955</v>
      </c>
      <c r="X33" s="33">
        <f t="shared" si="24"/>
        <v>17.587362918888534</v>
      </c>
      <c r="Y33" s="105">
        <f t="shared" ref="Y33:AB33" si="25">Y4/Y$23*100</f>
        <v>18.479986411409836</v>
      </c>
      <c r="Z33" s="105">
        <f t="shared" si="25"/>
        <v>19.476706266707875</v>
      </c>
      <c r="AA33" s="105">
        <f t="shared" si="25"/>
        <v>17.393427672452578</v>
      </c>
      <c r="AB33" s="105">
        <f t="shared" si="25"/>
        <v>17.985052162533862</v>
      </c>
      <c r="AC33" s="105">
        <f t="shared" ref="AC33" si="26">AC4/AC$23*100</f>
        <v>18.250678217015277</v>
      </c>
      <c r="AD33" s="105">
        <f t="shared" ref="AD33:AE33" si="27">AD4/AD$23*100</f>
        <v>19.60913367905216</v>
      </c>
      <c r="AE33" s="105">
        <f t="shared" si="27"/>
        <v>18.770401152408706</v>
      </c>
      <c r="AF33" s="105">
        <f t="shared" ref="AF33" si="28">AF4/AF$23*100</f>
        <v>18.096262374066285</v>
      </c>
    </row>
    <row r="34" spans="1:32" ht="18" customHeight="1" x14ac:dyDescent="0.15">
      <c r="A34" s="17" t="s">
        <v>61</v>
      </c>
      <c r="B34" s="33" t="e">
        <f t="shared" ref="B34:L51" si="29">B5/B$23*100</f>
        <v>#DIV/0!</v>
      </c>
      <c r="C34" s="33" t="e">
        <f t="shared" si="29"/>
        <v>#DIV/0!</v>
      </c>
      <c r="D34" s="33">
        <f t="shared" si="29"/>
        <v>11.76710787397764</v>
      </c>
      <c r="E34" s="33">
        <f t="shared" si="29"/>
        <v>13.944330487512893</v>
      </c>
      <c r="F34" s="33">
        <f t="shared" si="29"/>
        <v>13.614984096934835</v>
      </c>
      <c r="G34" s="33">
        <f t="shared" si="29"/>
        <v>12.732293315724091</v>
      </c>
      <c r="H34" s="33">
        <f t="shared" si="29"/>
        <v>15.026227932528668</v>
      </c>
      <c r="I34" s="33">
        <f t="shared" si="29"/>
        <v>15.410140747889459</v>
      </c>
      <c r="J34" s="33">
        <f t="shared" si="29"/>
        <v>14.3398359841937</v>
      </c>
      <c r="K34" s="33">
        <f t="shared" si="29"/>
        <v>15.191429262748917</v>
      </c>
      <c r="L34" s="33">
        <f t="shared" si="29"/>
        <v>12.828924370335413</v>
      </c>
      <c r="M34" s="33">
        <f t="shared" si="19"/>
        <v>14.566986238491195</v>
      </c>
      <c r="N34" s="33">
        <f t="shared" si="19"/>
        <v>13.009084058891737</v>
      </c>
      <c r="O34" s="33">
        <f t="shared" si="20"/>
        <v>14.136447545161332</v>
      </c>
      <c r="P34" s="33">
        <f t="shared" si="20"/>
        <v>12.245141236135787</v>
      </c>
      <c r="Q34" s="33">
        <f t="shared" si="21"/>
        <v>11.772243735638739</v>
      </c>
      <c r="R34" s="33">
        <f t="shared" si="21"/>
        <v>10.560620715919374</v>
      </c>
      <c r="S34" s="33">
        <f t="shared" si="22"/>
        <v>10.942219185654277</v>
      </c>
      <c r="T34" s="33">
        <f t="shared" si="22"/>
        <v>10.686931317806653</v>
      </c>
      <c r="U34" s="33">
        <f t="shared" si="23"/>
        <v>9.7890354500468479</v>
      </c>
      <c r="V34" s="33">
        <f t="shared" si="23"/>
        <v>10.999958691479488</v>
      </c>
      <c r="W34" s="33">
        <f t="shared" si="24"/>
        <v>10.894495022558159</v>
      </c>
      <c r="X34" s="33">
        <f t="shared" si="24"/>
        <v>10.067925072519332</v>
      </c>
      <c r="Y34" s="105">
        <f t="shared" ref="Y34:AB34" si="30">Y5/Y$23*100</f>
        <v>10.635069377514064</v>
      </c>
      <c r="Z34" s="105">
        <f t="shared" si="30"/>
        <v>11.077817896822669</v>
      </c>
      <c r="AA34" s="105">
        <f t="shared" si="30"/>
        <v>10.232446288846674</v>
      </c>
      <c r="AB34" s="105">
        <f t="shared" si="30"/>
        <v>10.539456069955417</v>
      </c>
      <c r="AC34" s="105">
        <f t="shared" ref="AC34" si="31">AC5/AC$23*100</f>
        <v>10.740316497900841</v>
      </c>
      <c r="AD34" s="105">
        <f t="shared" ref="AD34:AE34" si="32">AD5/AD$23*100</f>
        <v>11.386077020315129</v>
      </c>
      <c r="AE34" s="105">
        <f t="shared" si="32"/>
        <v>10.774370855212061</v>
      </c>
      <c r="AF34" s="105">
        <f t="shared" ref="AF34" si="33">AF5/AF$23*100</f>
        <v>10.249833405067051</v>
      </c>
    </row>
    <row r="35" spans="1:32" ht="18" customHeight="1" x14ac:dyDescent="0.15">
      <c r="A35" s="17" t="s">
        <v>62</v>
      </c>
      <c r="B35" s="33" t="e">
        <f t="shared" si="29"/>
        <v>#DIV/0!</v>
      </c>
      <c r="C35" s="33" t="e">
        <f t="shared" si="29"/>
        <v>#DIV/0!</v>
      </c>
      <c r="D35" s="33">
        <f t="shared" si="29"/>
        <v>0.64494122124306508</v>
      </c>
      <c r="E35" s="33">
        <f t="shared" si="29"/>
        <v>0.90904340214322221</v>
      </c>
      <c r="F35" s="33">
        <f t="shared" si="29"/>
        <v>0.84379010334366933</v>
      </c>
      <c r="G35" s="33">
        <f t="shared" si="29"/>
        <v>0.73590829500818478</v>
      </c>
      <c r="H35" s="33">
        <f t="shared" si="29"/>
        <v>0.9227282034029054</v>
      </c>
      <c r="I35" s="33">
        <f t="shared" si="29"/>
        <v>0.94543144346633956</v>
      </c>
      <c r="J35" s="33">
        <f t="shared" si="29"/>
        <v>0.99669906787750939</v>
      </c>
      <c r="K35" s="33">
        <f t="shared" si="29"/>
        <v>1.1412083716115926</v>
      </c>
      <c r="L35" s="33">
        <f t="shared" si="29"/>
        <v>1.0835120029053225</v>
      </c>
      <c r="M35" s="33">
        <f t="shared" si="19"/>
        <v>1.4548076771338847</v>
      </c>
      <c r="N35" s="33">
        <f t="shared" si="19"/>
        <v>1.4209679711392749</v>
      </c>
      <c r="O35" s="33">
        <f t="shared" si="20"/>
        <v>1.7729310951257298</v>
      </c>
      <c r="P35" s="33">
        <f t="shared" si="20"/>
        <v>2.8799550900538975</v>
      </c>
      <c r="Q35" s="33">
        <f t="shared" si="21"/>
        <v>3.2247861506513225</v>
      </c>
      <c r="R35" s="33">
        <f t="shared" si="21"/>
        <v>3.0728588091831965</v>
      </c>
      <c r="S35" s="33">
        <f t="shared" si="22"/>
        <v>3.6319794093226831</v>
      </c>
      <c r="T35" s="33">
        <f t="shared" si="22"/>
        <v>4.235431402521332</v>
      </c>
      <c r="U35" s="33">
        <f t="shared" si="23"/>
        <v>4.2058005707178889</v>
      </c>
      <c r="V35" s="33">
        <f t="shared" si="23"/>
        <v>4.9591776884726908</v>
      </c>
      <c r="W35" s="33">
        <f t="shared" si="24"/>
        <v>7.3628854276420244</v>
      </c>
      <c r="X35" s="33">
        <f t="shared" si="24"/>
        <v>7.4182713257050308</v>
      </c>
      <c r="Y35" s="105">
        <f t="shared" ref="Y35:AB35" si="34">Y6/Y$23*100</f>
        <v>7.5025176425831814</v>
      </c>
      <c r="Z35" s="105">
        <f t="shared" si="34"/>
        <v>8.0742840410336463</v>
      </c>
      <c r="AA35" s="105">
        <f t="shared" si="34"/>
        <v>7.6657841538090645</v>
      </c>
      <c r="AB35" s="105">
        <f t="shared" si="34"/>
        <v>7.9368309872746128</v>
      </c>
      <c r="AC35" s="105">
        <f t="shared" ref="AC35" si="35">AC6/AC$23*100</f>
        <v>8.6203381117993061</v>
      </c>
      <c r="AD35" s="105">
        <f t="shared" ref="AD35:AE35" si="36">AD6/AD$23*100</f>
        <v>9.6873296151417314</v>
      </c>
      <c r="AE35" s="105">
        <f t="shared" si="36"/>
        <v>8.9397043301624386</v>
      </c>
      <c r="AF35" s="105">
        <f t="shared" ref="AF35" si="37">AF6/AF$23*100</f>
        <v>8.9021201545754742</v>
      </c>
    </row>
    <row r="36" spans="1:32" ht="18" customHeight="1" x14ac:dyDescent="0.15">
      <c r="A36" s="17" t="s">
        <v>63</v>
      </c>
      <c r="B36" s="33" t="e">
        <f t="shared" si="29"/>
        <v>#DIV/0!</v>
      </c>
      <c r="C36" s="33" t="e">
        <f t="shared" si="29"/>
        <v>#DIV/0!</v>
      </c>
      <c r="D36" s="33">
        <f t="shared" si="29"/>
        <v>5.2679388498545929</v>
      </c>
      <c r="E36" s="33">
        <f t="shared" si="29"/>
        <v>7.8857830613066007</v>
      </c>
      <c r="F36" s="33">
        <f t="shared" si="29"/>
        <v>9.1239416917948866</v>
      </c>
      <c r="G36" s="33">
        <f t="shared" si="29"/>
        <v>8.2451707040689417</v>
      </c>
      <c r="H36" s="33">
        <f t="shared" si="29"/>
        <v>9.8817838562353053</v>
      </c>
      <c r="I36" s="33">
        <f t="shared" si="29"/>
        <v>11.243201619885996</v>
      </c>
      <c r="J36" s="33">
        <f t="shared" si="29"/>
        <v>10.662306023113644</v>
      </c>
      <c r="K36" s="33">
        <f t="shared" si="29"/>
        <v>11.417445218914605</v>
      </c>
      <c r="L36" s="33">
        <f t="shared" si="29"/>
        <v>9.8135476202960863</v>
      </c>
      <c r="M36" s="33">
        <f t="shared" si="19"/>
        <v>11.5608338004667</v>
      </c>
      <c r="N36" s="33">
        <f t="shared" si="19"/>
        <v>8.7241835154245084</v>
      </c>
      <c r="O36" s="33">
        <f t="shared" si="20"/>
        <v>8.0772161346231286</v>
      </c>
      <c r="P36" s="33">
        <f t="shared" si="20"/>
        <v>7.6300821852490026</v>
      </c>
      <c r="Q36" s="33">
        <f t="shared" si="21"/>
        <v>7.3441956404724396</v>
      </c>
      <c r="R36" s="33">
        <f t="shared" si="21"/>
        <v>5.8386379674314774</v>
      </c>
      <c r="S36" s="33">
        <f t="shared" si="22"/>
        <v>6.3877449305814249</v>
      </c>
      <c r="T36" s="33">
        <f t="shared" si="22"/>
        <v>6.9565646428857359</v>
      </c>
      <c r="U36" s="33">
        <f t="shared" si="23"/>
        <v>7.1395601045603359</v>
      </c>
      <c r="V36" s="33">
        <f t="shared" si="23"/>
        <v>8.1959953313674596</v>
      </c>
      <c r="W36" s="33">
        <f t="shared" si="24"/>
        <v>8.1201432962756748</v>
      </c>
      <c r="X36" s="33">
        <f t="shared" si="24"/>
        <v>7.1847863258847067</v>
      </c>
      <c r="Y36" s="105">
        <f t="shared" ref="Y36:AB36" si="38">Y7/Y$23*100</f>
        <v>7.772419106219389</v>
      </c>
      <c r="Z36" s="105">
        <f t="shared" si="38"/>
        <v>8.2521269979762462</v>
      </c>
      <c r="AA36" s="105">
        <f t="shared" si="38"/>
        <v>6.8115043805880306</v>
      </c>
      <c r="AB36" s="105">
        <f t="shared" si="38"/>
        <v>6.2468465998168803</v>
      </c>
      <c r="AC36" s="105">
        <f t="shared" ref="AC36" si="39">AC7/AC$23*100</f>
        <v>6.2572919080437908</v>
      </c>
      <c r="AD36" s="105">
        <f t="shared" ref="AD36:AE36" si="40">AD7/AD$23*100</f>
        <v>6.362758141700481</v>
      </c>
      <c r="AE36" s="105">
        <f t="shared" si="40"/>
        <v>5.7823832821077925</v>
      </c>
      <c r="AF36" s="105">
        <f t="shared" ref="AF36" si="41">AF7/AF$23*100</f>
        <v>5.1196328601643941</v>
      </c>
    </row>
    <row r="37" spans="1:32" ht="18" customHeight="1" x14ac:dyDescent="0.15">
      <c r="A37" s="17" t="s">
        <v>64</v>
      </c>
      <c r="B37" s="33" t="e">
        <f t="shared" si="29"/>
        <v>#DIV/0!</v>
      </c>
      <c r="C37" s="33" t="e">
        <f t="shared" si="29"/>
        <v>#DIV/0!</v>
      </c>
      <c r="D37" s="33">
        <f t="shared" si="29"/>
        <v>5.2679388498545929</v>
      </c>
      <c r="E37" s="33">
        <f t="shared" si="29"/>
        <v>7.8857830613066007</v>
      </c>
      <c r="F37" s="33">
        <f t="shared" si="29"/>
        <v>9.1239416917948866</v>
      </c>
      <c r="G37" s="33">
        <f t="shared" si="29"/>
        <v>8.2451707040689417</v>
      </c>
      <c r="H37" s="33">
        <f t="shared" si="29"/>
        <v>9.8817838562353053</v>
      </c>
      <c r="I37" s="33">
        <f t="shared" si="29"/>
        <v>11.243201619885996</v>
      </c>
      <c r="J37" s="33">
        <f t="shared" si="29"/>
        <v>10.662306023113644</v>
      </c>
      <c r="K37" s="33">
        <f t="shared" si="29"/>
        <v>11.417445218914605</v>
      </c>
      <c r="L37" s="33">
        <f t="shared" si="29"/>
        <v>9.8135476202960863</v>
      </c>
      <c r="M37" s="33">
        <f t="shared" si="19"/>
        <v>11.5608338004667</v>
      </c>
      <c r="N37" s="33">
        <f t="shared" si="19"/>
        <v>8.7241835154245084</v>
      </c>
      <c r="O37" s="33">
        <f t="shared" si="20"/>
        <v>8.0772161346231286</v>
      </c>
      <c r="P37" s="33">
        <f t="shared" si="20"/>
        <v>7.6300821852490026</v>
      </c>
      <c r="Q37" s="33">
        <f t="shared" si="21"/>
        <v>7.3441956404724396</v>
      </c>
      <c r="R37" s="33">
        <f t="shared" si="21"/>
        <v>5.8386379674314774</v>
      </c>
      <c r="S37" s="33">
        <f t="shared" si="22"/>
        <v>6.3877449305814249</v>
      </c>
      <c r="T37" s="33">
        <f t="shared" si="22"/>
        <v>6.9565646428857359</v>
      </c>
      <c r="U37" s="33">
        <f t="shared" si="23"/>
        <v>7.1395601045603359</v>
      </c>
      <c r="V37" s="33">
        <f t="shared" si="23"/>
        <v>8.1959953313674596</v>
      </c>
      <c r="W37" s="33">
        <f t="shared" si="24"/>
        <v>8.1201432962756748</v>
      </c>
      <c r="X37" s="33">
        <f t="shared" si="24"/>
        <v>7.1847863258847067</v>
      </c>
      <c r="Y37" s="105">
        <f t="shared" ref="Y37:AB37" si="42">Y8/Y$23*100</f>
        <v>7.772419106219389</v>
      </c>
      <c r="Z37" s="105">
        <f t="shared" si="42"/>
        <v>8.2521269979762462</v>
      </c>
      <c r="AA37" s="105">
        <f t="shared" si="42"/>
        <v>6.8115043805880306</v>
      </c>
      <c r="AB37" s="105">
        <f t="shared" si="42"/>
        <v>6.2468465998168803</v>
      </c>
      <c r="AC37" s="105">
        <f t="shared" ref="AC37" si="43">AC8/AC$23*100</f>
        <v>6.2572919080437908</v>
      </c>
      <c r="AD37" s="105">
        <f t="shared" ref="AD37:AE37" si="44">AD8/AD$23*100</f>
        <v>6.362758141700481</v>
      </c>
      <c r="AE37" s="105">
        <f t="shared" si="44"/>
        <v>5.7823832821077925</v>
      </c>
      <c r="AF37" s="105">
        <f t="shared" ref="AF37" si="45">AF8/AF$23*100</f>
        <v>5.1196328601643941</v>
      </c>
    </row>
    <row r="38" spans="1:32" ht="18" customHeight="1" x14ac:dyDescent="0.15">
      <c r="A38" s="17" t="s">
        <v>65</v>
      </c>
      <c r="B38" s="33" t="e">
        <f t="shared" si="29"/>
        <v>#DIV/0!</v>
      </c>
      <c r="C38" s="33" t="e">
        <f t="shared" si="29"/>
        <v>#DIV/0!</v>
      </c>
      <c r="D38" s="33">
        <f t="shared" si="29"/>
        <v>0</v>
      </c>
      <c r="E38" s="33">
        <f t="shared" si="29"/>
        <v>0</v>
      </c>
      <c r="F38" s="33">
        <f t="shared" si="29"/>
        <v>0</v>
      </c>
      <c r="G38" s="33">
        <f t="shared" si="29"/>
        <v>0</v>
      </c>
      <c r="H38" s="33">
        <f t="shared" si="29"/>
        <v>0</v>
      </c>
      <c r="I38" s="33">
        <f t="shared" si="29"/>
        <v>0</v>
      </c>
      <c r="J38" s="33">
        <f t="shared" si="29"/>
        <v>0</v>
      </c>
      <c r="K38" s="33">
        <f t="shared" si="29"/>
        <v>0</v>
      </c>
      <c r="L38" s="33">
        <f t="shared" si="29"/>
        <v>0</v>
      </c>
      <c r="M38" s="33">
        <f t="shared" si="19"/>
        <v>0</v>
      </c>
      <c r="N38" s="33">
        <f t="shared" si="19"/>
        <v>0</v>
      </c>
      <c r="O38" s="33">
        <f t="shared" si="20"/>
        <v>0</v>
      </c>
      <c r="P38" s="33">
        <f t="shared" si="20"/>
        <v>0</v>
      </c>
      <c r="Q38" s="33">
        <f t="shared" si="21"/>
        <v>0</v>
      </c>
      <c r="R38" s="33">
        <f t="shared" si="21"/>
        <v>0</v>
      </c>
      <c r="S38" s="33">
        <f t="shared" si="22"/>
        <v>0</v>
      </c>
      <c r="T38" s="33">
        <f t="shared" si="22"/>
        <v>0</v>
      </c>
      <c r="U38" s="33">
        <f t="shared" si="23"/>
        <v>0</v>
      </c>
      <c r="V38" s="33">
        <f t="shared" si="23"/>
        <v>0</v>
      </c>
      <c r="W38" s="33">
        <f t="shared" si="24"/>
        <v>0</v>
      </c>
      <c r="X38" s="33">
        <f t="shared" si="24"/>
        <v>0</v>
      </c>
      <c r="Y38" s="105">
        <f t="shared" ref="Y38:AB38" si="46">Y9/Y$23*100</f>
        <v>0</v>
      </c>
      <c r="Z38" s="105">
        <f t="shared" si="46"/>
        <v>0</v>
      </c>
      <c r="AA38" s="105">
        <f t="shared" si="46"/>
        <v>0</v>
      </c>
      <c r="AB38" s="105">
        <f t="shared" si="46"/>
        <v>0</v>
      </c>
      <c r="AC38" s="105">
        <f t="shared" ref="AC38" si="47">AC9/AC$23*100</f>
        <v>0</v>
      </c>
      <c r="AD38" s="105">
        <f t="shared" ref="AD38:AE38" si="48">AD9/AD$23*100</f>
        <v>0</v>
      </c>
      <c r="AE38" s="105">
        <f t="shared" si="48"/>
        <v>0</v>
      </c>
      <c r="AF38" s="105">
        <f t="shared" ref="AF38" si="49">AF9/AF$23*100</f>
        <v>0</v>
      </c>
    </row>
    <row r="39" spans="1:32" ht="18" customHeight="1" x14ac:dyDescent="0.15">
      <c r="A39" s="17" t="s">
        <v>66</v>
      </c>
      <c r="B39" s="33" t="e">
        <f t="shared" si="29"/>
        <v>#DIV/0!</v>
      </c>
      <c r="C39" s="33" t="e">
        <f t="shared" si="29"/>
        <v>#DIV/0!</v>
      </c>
      <c r="D39" s="33">
        <f t="shared" si="29"/>
        <v>7.9616673192751204</v>
      </c>
      <c r="E39" s="33">
        <f t="shared" si="29"/>
        <v>8.9367905631981319</v>
      </c>
      <c r="F39" s="33">
        <f t="shared" si="29"/>
        <v>9.8588642348010733</v>
      </c>
      <c r="G39" s="33">
        <f t="shared" si="29"/>
        <v>9.0802253811969482</v>
      </c>
      <c r="H39" s="33">
        <f t="shared" si="29"/>
        <v>11.64133362445588</v>
      </c>
      <c r="I39" s="33">
        <f t="shared" si="29"/>
        <v>13.256108395266613</v>
      </c>
      <c r="J39" s="33">
        <f t="shared" si="29"/>
        <v>13.123834912794599</v>
      </c>
      <c r="K39" s="33">
        <f t="shared" si="29"/>
        <v>15.508730221124486</v>
      </c>
      <c r="L39" s="33">
        <f t="shared" si="29"/>
        <v>14.343124717187431</v>
      </c>
      <c r="M39" s="33">
        <f t="shared" si="19"/>
        <v>12.592964113865731</v>
      </c>
      <c r="N39" s="33">
        <f t="shared" si="19"/>
        <v>11.446750123298157</v>
      </c>
      <c r="O39" s="33">
        <f t="shared" si="20"/>
        <v>12.578544412899442</v>
      </c>
      <c r="P39" s="33">
        <f t="shared" si="20"/>
        <v>11.353325356911531</v>
      </c>
      <c r="Q39" s="33">
        <f t="shared" si="21"/>
        <v>10.31737587375588</v>
      </c>
      <c r="R39" s="33">
        <f t="shared" si="21"/>
        <v>9.1786554317985694</v>
      </c>
      <c r="S39" s="33">
        <f t="shared" si="22"/>
        <v>9.5168251995465738</v>
      </c>
      <c r="T39" s="33">
        <f t="shared" si="22"/>
        <v>10.630516927110001</v>
      </c>
      <c r="U39" s="33">
        <f t="shared" si="23"/>
        <v>11.013317011967521</v>
      </c>
      <c r="V39" s="33">
        <f t="shared" si="23"/>
        <v>12.282306021217185</v>
      </c>
      <c r="W39" s="33">
        <f t="shared" si="24"/>
        <v>13.167755993482317</v>
      </c>
      <c r="X39" s="33">
        <f t="shared" si="24"/>
        <v>14.86543377257833</v>
      </c>
      <c r="Y39" s="105">
        <f t="shared" ref="Y39:AB39" si="50">Y10/Y$23*100</f>
        <v>15.146494035588621</v>
      </c>
      <c r="Z39" s="105">
        <f t="shared" si="50"/>
        <v>16.130178933586354</v>
      </c>
      <c r="AA39" s="105">
        <f t="shared" si="50"/>
        <v>14.996833036388185</v>
      </c>
      <c r="AB39" s="105">
        <f t="shared" si="50"/>
        <v>16.108902808478042</v>
      </c>
      <c r="AC39" s="105">
        <f t="shared" ref="AC39" si="51">AC10/AC$23*100</f>
        <v>16.582798129628749</v>
      </c>
      <c r="AD39" s="105">
        <f t="shared" ref="AD39:AE39" si="52">AD10/AD$23*100</f>
        <v>18.079817253426498</v>
      </c>
      <c r="AE39" s="105">
        <f t="shared" si="52"/>
        <v>18.499000936000158</v>
      </c>
      <c r="AF39" s="105">
        <f t="shared" ref="AF39" si="53">AF10/AF$23*100</f>
        <v>17.519053894679171</v>
      </c>
    </row>
    <row r="40" spans="1:32" ht="18" customHeight="1" x14ac:dyDescent="0.15">
      <c r="A40" s="17" t="s">
        <v>67</v>
      </c>
      <c r="B40" s="33" t="e">
        <f t="shared" si="29"/>
        <v>#DIV/0!</v>
      </c>
      <c r="C40" s="33" t="e">
        <f t="shared" si="29"/>
        <v>#DIV/0!</v>
      </c>
      <c r="D40" s="33">
        <f t="shared" si="29"/>
        <v>0.32893940860475246</v>
      </c>
      <c r="E40" s="33">
        <f t="shared" si="29"/>
        <v>0.26107858276674717</v>
      </c>
      <c r="F40" s="33">
        <f t="shared" si="29"/>
        <v>0.20993586265464617</v>
      </c>
      <c r="G40" s="33">
        <f t="shared" si="29"/>
        <v>0.20503844344962455</v>
      </c>
      <c r="H40" s="33">
        <f t="shared" si="29"/>
        <v>0.2248695116815754</v>
      </c>
      <c r="I40" s="33">
        <f t="shared" si="29"/>
        <v>0.30306626109387402</v>
      </c>
      <c r="J40" s="33">
        <f t="shared" si="29"/>
        <v>0.35018194539608155</v>
      </c>
      <c r="K40" s="33">
        <f t="shared" si="29"/>
        <v>0.35247019435030952</v>
      </c>
      <c r="L40" s="33">
        <f t="shared" si="29"/>
        <v>0.29689250888978225</v>
      </c>
      <c r="M40" s="33">
        <f t="shared" si="19"/>
        <v>0.1496976612227619</v>
      </c>
      <c r="N40" s="33">
        <f t="shared" si="19"/>
        <v>0.24634553815913762</v>
      </c>
      <c r="O40" s="33">
        <f t="shared" si="20"/>
        <v>0.22333376400450358</v>
      </c>
      <c r="P40" s="33">
        <f t="shared" si="20"/>
        <v>0.16940071682999991</v>
      </c>
      <c r="Q40" s="33">
        <f t="shared" si="21"/>
        <v>0.2557178463992395</v>
      </c>
      <c r="R40" s="33">
        <f t="shared" si="21"/>
        <v>0.29183145475271421</v>
      </c>
      <c r="S40" s="33">
        <f t="shared" si="22"/>
        <v>0.30193632706125645</v>
      </c>
      <c r="T40" s="33">
        <f t="shared" si="22"/>
        <v>0.28649387354611922</v>
      </c>
      <c r="U40" s="33">
        <f t="shared" si="23"/>
        <v>0.30394326899835755</v>
      </c>
      <c r="V40" s="33">
        <f t="shared" si="23"/>
        <v>0.7947271854452379</v>
      </c>
      <c r="W40" s="33">
        <f t="shared" si="24"/>
        <v>0.65694896308599504</v>
      </c>
      <c r="X40" s="33">
        <f t="shared" si="24"/>
        <v>1.1714469097090587</v>
      </c>
      <c r="Y40" s="105">
        <f t="shared" ref="Y40:AB40" si="54">Y11/Y$23*100</f>
        <v>0.35756568295707059</v>
      </c>
      <c r="Z40" s="105">
        <f t="shared" si="54"/>
        <v>0.50528887606715245</v>
      </c>
      <c r="AA40" s="105">
        <f t="shared" si="54"/>
        <v>0.38371509321576902</v>
      </c>
      <c r="AB40" s="105">
        <f t="shared" si="54"/>
        <v>0.40518920902384387</v>
      </c>
      <c r="AC40" s="105">
        <f t="shared" ref="AC40" si="55">AC11/AC$23*100</f>
        <v>0.66164737167506704</v>
      </c>
      <c r="AD40" s="105">
        <f t="shared" ref="AD40:AE40" si="56">AD11/AD$23*100</f>
        <v>0.3642572519666491</v>
      </c>
      <c r="AE40" s="105">
        <f t="shared" si="56"/>
        <v>0.27347136569725372</v>
      </c>
      <c r="AF40" s="105">
        <f t="shared" ref="AF40" si="57">AF11/AF$23*100</f>
        <v>0.24562172100388902</v>
      </c>
    </row>
    <row r="41" spans="1:32" ht="18" customHeight="1" x14ac:dyDescent="0.15">
      <c r="A41" s="17" t="s">
        <v>68</v>
      </c>
      <c r="B41" s="33" t="e">
        <f t="shared" si="29"/>
        <v>#DIV/0!</v>
      </c>
      <c r="C41" s="33" t="e">
        <f t="shared" si="29"/>
        <v>#DIV/0!</v>
      </c>
      <c r="D41" s="33">
        <f t="shared" si="29"/>
        <v>8.9130549554979694</v>
      </c>
      <c r="E41" s="33">
        <f t="shared" si="29"/>
        <v>11.345927774547654</v>
      </c>
      <c r="F41" s="33">
        <f t="shared" si="29"/>
        <v>13.582890920305445</v>
      </c>
      <c r="G41" s="33">
        <f t="shared" si="29"/>
        <v>10.633317337515654</v>
      </c>
      <c r="H41" s="33">
        <f t="shared" si="29"/>
        <v>11.791355189613382</v>
      </c>
      <c r="I41" s="33">
        <f t="shared" si="29"/>
        <v>13.157176744353849</v>
      </c>
      <c r="J41" s="33">
        <f t="shared" si="29"/>
        <v>12.850725685712561</v>
      </c>
      <c r="K41" s="33">
        <f t="shared" si="29"/>
        <v>12.96836407770901</v>
      </c>
      <c r="L41" s="33">
        <f t="shared" si="29"/>
        <v>12.286203407539467</v>
      </c>
      <c r="M41" s="33">
        <f t="shared" si="19"/>
        <v>12.605739668233538</v>
      </c>
      <c r="N41" s="33">
        <f t="shared" si="19"/>
        <v>11.256626156405353</v>
      </c>
      <c r="O41" s="33">
        <f t="shared" si="20"/>
        <v>11.314060928445588</v>
      </c>
      <c r="P41" s="33">
        <f t="shared" si="20"/>
        <v>10.048064550664151</v>
      </c>
      <c r="Q41" s="33">
        <f t="shared" si="21"/>
        <v>10.588774805444194</v>
      </c>
      <c r="R41" s="33">
        <f t="shared" si="21"/>
        <v>10.519791453402068</v>
      </c>
      <c r="S41" s="33">
        <f t="shared" si="22"/>
        <v>11.41862465216324</v>
      </c>
      <c r="T41" s="33">
        <f t="shared" si="22"/>
        <v>11.793691363012639</v>
      </c>
      <c r="U41" s="33">
        <f t="shared" si="23"/>
        <v>10.124236209451606</v>
      </c>
      <c r="V41" s="33">
        <f t="shared" si="23"/>
        <v>19.082740453434134</v>
      </c>
      <c r="W41" s="33">
        <f t="shared" si="24"/>
        <v>16.398577524427136</v>
      </c>
      <c r="X41" s="33">
        <f t="shared" si="24"/>
        <v>15.7075242807979</v>
      </c>
      <c r="Y41" s="105">
        <f t="shared" ref="Y41:AB41" si="58">Y12/Y$23*100</f>
        <v>15.785183220126891</v>
      </c>
      <c r="Z41" s="105">
        <f t="shared" si="58"/>
        <v>18.043976451064839</v>
      </c>
      <c r="AA41" s="105">
        <f t="shared" si="58"/>
        <v>16.369868855929319</v>
      </c>
      <c r="AB41" s="105">
        <f t="shared" si="58"/>
        <v>22.442471829625031</v>
      </c>
      <c r="AC41" s="105">
        <f t="shared" ref="AC41" si="59">AC12/AC$23*100</f>
        <v>21.02358910117146</v>
      </c>
      <c r="AD41" s="105">
        <f t="shared" ref="AD41:AE41" si="60">AD12/AD$23*100</f>
        <v>19.685927828153634</v>
      </c>
      <c r="AE41" s="105">
        <f t="shared" si="60"/>
        <v>19.366653168792027</v>
      </c>
      <c r="AF41" s="105">
        <f t="shared" ref="AF41" si="61">AF12/AF$23*100</f>
        <v>20.051835519629986</v>
      </c>
    </row>
    <row r="42" spans="1:32" ht="18" customHeight="1" x14ac:dyDescent="0.15">
      <c r="A42" s="17" t="s">
        <v>69</v>
      </c>
      <c r="B42" s="33" t="e">
        <f t="shared" si="29"/>
        <v>#DIV/0!</v>
      </c>
      <c r="C42" s="33" t="e">
        <f t="shared" si="29"/>
        <v>#DIV/0!</v>
      </c>
      <c r="D42" s="33">
        <f t="shared" si="29"/>
        <v>4.4791717078836575</v>
      </c>
      <c r="E42" s="33">
        <f t="shared" si="29"/>
        <v>5.2032590201707016</v>
      </c>
      <c r="F42" s="33">
        <f t="shared" si="29"/>
        <v>6.6764169060469447</v>
      </c>
      <c r="G42" s="33">
        <f t="shared" si="29"/>
        <v>5.6907984530748026</v>
      </c>
      <c r="H42" s="33">
        <f t="shared" si="29"/>
        <v>5.9611589282725586</v>
      </c>
      <c r="I42" s="33">
        <f t="shared" si="29"/>
        <v>5.5570133802943937</v>
      </c>
      <c r="J42" s="33">
        <f t="shared" si="29"/>
        <v>5.8791575702756349</v>
      </c>
      <c r="K42" s="33">
        <f t="shared" si="29"/>
        <v>6.7137126962330855</v>
      </c>
      <c r="L42" s="33">
        <f t="shared" si="29"/>
        <v>6.0910544806250329</v>
      </c>
      <c r="M42" s="33">
        <f t="shared" si="19"/>
        <v>7.2378935841605081</v>
      </c>
      <c r="N42" s="33">
        <f t="shared" si="19"/>
        <v>6.311050500297946</v>
      </c>
      <c r="O42" s="33">
        <f t="shared" si="20"/>
        <v>6.4944475914346516</v>
      </c>
      <c r="P42" s="33">
        <f t="shared" si="20"/>
        <v>5.5895210443324954</v>
      </c>
      <c r="Q42" s="33">
        <f t="shared" si="21"/>
        <v>5.2577401256205931</v>
      </c>
      <c r="R42" s="33">
        <f t="shared" si="21"/>
        <v>5.1833395237946656</v>
      </c>
      <c r="S42" s="33">
        <f t="shared" si="22"/>
        <v>5.2756171795738922</v>
      </c>
      <c r="T42" s="33">
        <f t="shared" si="22"/>
        <v>5.3794868524679895</v>
      </c>
      <c r="U42" s="33">
        <f t="shared" si="23"/>
        <v>5.0022060488841626</v>
      </c>
      <c r="V42" s="33">
        <f t="shared" si="23"/>
        <v>5.5596265401856213</v>
      </c>
      <c r="W42" s="33">
        <f t="shared" si="24"/>
        <v>5.1203297210951089</v>
      </c>
      <c r="X42" s="33">
        <f t="shared" si="24"/>
        <v>4.7581939289140385</v>
      </c>
      <c r="Y42" s="105">
        <f t="shared" ref="Y42:AB42" si="62">Y13/Y$23*100</f>
        <v>6.1284159940759855</v>
      </c>
      <c r="Z42" s="105">
        <f t="shared" si="62"/>
        <v>8.2061608924650233</v>
      </c>
      <c r="AA42" s="105">
        <f t="shared" si="62"/>
        <v>4.1349124109373614</v>
      </c>
      <c r="AB42" s="105">
        <f t="shared" si="62"/>
        <v>5.3346319974153715</v>
      </c>
      <c r="AC42" s="105">
        <f t="shared" ref="AC42" si="63">AC13/AC$23*100</f>
        <v>5.487625638373979</v>
      </c>
      <c r="AD42" s="105">
        <f t="shared" ref="AD42:AE42" si="64">AD13/AD$23*100</f>
        <v>4.397754154763919</v>
      </c>
      <c r="AE42" s="105">
        <f t="shared" si="64"/>
        <v>4.8344341845845422</v>
      </c>
      <c r="AF42" s="105">
        <f t="shared" ref="AF42" si="65">AF13/AF$23*100</f>
        <v>4.8849763945624645</v>
      </c>
    </row>
    <row r="43" spans="1:32" ht="18" customHeight="1" x14ac:dyDescent="0.15">
      <c r="A43" s="17" t="s">
        <v>70</v>
      </c>
      <c r="B43" s="33" t="e">
        <f t="shared" si="29"/>
        <v>#DIV/0!</v>
      </c>
      <c r="C43" s="33" t="e">
        <f t="shared" si="29"/>
        <v>#DIV/0!</v>
      </c>
      <c r="D43" s="33">
        <f t="shared" si="29"/>
        <v>4.1156816311984974</v>
      </c>
      <c r="E43" s="33">
        <f t="shared" si="29"/>
        <v>4.7394387529200266</v>
      </c>
      <c r="F43" s="33">
        <f t="shared" si="29"/>
        <v>3.6189957440135099</v>
      </c>
      <c r="G43" s="33">
        <f t="shared" si="29"/>
        <v>3.3480089611817623</v>
      </c>
      <c r="H43" s="33">
        <f t="shared" si="29"/>
        <v>3.527368776087398</v>
      </c>
      <c r="I43" s="33">
        <f t="shared" si="29"/>
        <v>4.9688069350241717</v>
      </c>
      <c r="J43" s="33">
        <f t="shared" si="29"/>
        <v>2.9782865048794265</v>
      </c>
      <c r="K43" s="33">
        <f t="shared" si="29"/>
        <v>3.9830687630790806</v>
      </c>
      <c r="L43" s="33">
        <f t="shared" si="29"/>
        <v>4.8024972956806629</v>
      </c>
      <c r="M43" s="33">
        <f t="shared" si="19"/>
        <v>6.3030550865163013</v>
      </c>
      <c r="N43" s="33">
        <f t="shared" si="19"/>
        <v>7.10172306935387</v>
      </c>
      <c r="O43" s="33">
        <f t="shared" si="20"/>
        <v>7.0765165755974788</v>
      </c>
      <c r="P43" s="33">
        <f t="shared" si="20"/>
        <v>7.7776185986624906</v>
      </c>
      <c r="Q43" s="33">
        <f t="shared" si="21"/>
        <v>8.0097473626156894</v>
      </c>
      <c r="R43" s="33">
        <f t="shared" si="21"/>
        <v>6.6026612857381597</v>
      </c>
      <c r="S43" s="33">
        <f t="shared" si="22"/>
        <v>6.579540818282581</v>
      </c>
      <c r="T43" s="33">
        <f t="shared" si="22"/>
        <v>8.2852934386153709</v>
      </c>
      <c r="U43" s="33">
        <f t="shared" si="23"/>
        <v>7.1645705750359463</v>
      </c>
      <c r="V43" s="33">
        <f t="shared" si="23"/>
        <v>8.4309535776899089</v>
      </c>
      <c r="W43" s="33">
        <f t="shared" si="24"/>
        <v>8.6498721307247646</v>
      </c>
      <c r="X43" s="33">
        <f t="shared" si="24"/>
        <v>8.5605058373629781</v>
      </c>
      <c r="Y43" s="105">
        <f t="shared" ref="Y43:AB43" si="66">Y14/Y$23*100</f>
        <v>9.5778567052630983</v>
      </c>
      <c r="Z43" s="105">
        <f t="shared" si="66"/>
        <v>10.358056612055812</v>
      </c>
      <c r="AA43" s="105">
        <f t="shared" si="66"/>
        <v>8.8238702326207044</v>
      </c>
      <c r="AB43" s="105">
        <f t="shared" si="66"/>
        <v>9.9707600067272537</v>
      </c>
      <c r="AC43" s="105">
        <f t="shared" ref="AC43" si="67">AC14/AC$23*100</f>
        <v>9.9251532755276237</v>
      </c>
      <c r="AD43" s="105">
        <f t="shared" ref="AD43:AE43" si="68">AD14/AD$23*100</f>
        <v>11.720708734653613</v>
      </c>
      <c r="AE43" s="105">
        <f t="shared" si="68"/>
        <v>11.19874403382877</v>
      </c>
      <c r="AF43" s="105">
        <f t="shared" ref="AF43" si="69">AF14/AF$23*100</f>
        <v>9.9343803207138421</v>
      </c>
    </row>
    <row r="44" spans="1:32" ht="18" customHeight="1" x14ac:dyDescent="0.15">
      <c r="A44" s="17" t="s">
        <v>71</v>
      </c>
      <c r="B44" s="33" t="e">
        <f t="shared" si="29"/>
        <v>#DIV/0!</v>
      </c>
      <c r="C44" s="33" t="e">
        <f t="shared" si="29"/>
        <v>#DIV/0!</v>
      </c>
      <c r="D44" s="33">
        <f t="shared" si="29"/>
        <v>8.9162446709753489</v>
      </c>
      <c r="E44" s="33">
        <f t="shared" si="29"/>
        <v>9.8557763935907872</v>
      </c>
      <c r="F44" s="33">
        <f t="shared" si="29"/>
        <v>6.1648303871414454</v>
      </c>
      <c r="G44" s="33">
        <f t="shared" si="29"/>
        <v>4.3316321888206222</v>
      </c>
      <c r="H44" s="33">
        <f t="shared" si="29"/>
        <v>6.4605275491701173</v>
      </c>
      <c r="I44" s="33">
        <f t="shared" si="29"/>
        <v>5.2883336189479762</v>
      </c>
      <c r="J44" s="33">
        <f t="shared" si="29"/>
        <v>8.9625672030077208</v>
      </c>
      <c r="K44" s="33">
        <f t="shared" si="29"/>
        <v>7.1875250886384201</v>
      </c>
      <c r="L44" s="33">
        <f t="shared" si="29"/>
        <v>7.099044603304999</v>
      </c>
      <c r="M44" s="33">
        <f t="shared" si="19"/>
        <v>5.7561762806944365</v>
      </c>
      <c r="N44" s="33">
        <f t="shared" si="19"/>
        <v>8.2000737997685711</v>
      </c>
      <c r="O44" s="33">
        <f t="shared" si="20"/>
        <v>5.4912913870012003</v>
      </c>
      <c r="P44" s="33">
        <f t="shared" si="20"/>
        <v>9.9393741926671453</v>
      </c>
      <c r="Q44" s="33">
        <f t="shared" si="21"/>
        <v>6.2230096579223515</v>
      </c>
      <c r="R44" s="33">
        <f t="shared" si="21"/>
        <v>7.561587966598009</v>
      </c>
      <c r="S44" s="33">
        <f t="shared" si="22"/>
        <v>10.392089206431496</v>
      </c>
      <c r="T44" s="33">
        <f t="shared" si="22"/>
        <v>2.4766941539423977</v>
      </c>
      <c r="U44" s="33">
        <f t="shared" si="23"/>
        <v>12.295814530232498</v>
      </c>
      <c r="V44" s="33">
        <f t="shared" si="23"/>
        <v>5.6164578277208905</v>
      </c>
      <c r="W44" s="33">
        <f t="shared" si="24"/>
        <v>0.14378282050541924</v>
      </c>
      <c r="X44" s="33">
        <f t="shared" si="24"/>
        <v>6.9247781345141091</v>
      </c>
      <c r="Y44" s="105">
        <f t="shared" ref="Y44:AB44" si="70">Y15/Y$23*100</f>
        <v>8.0467228659201844</v>
      </c>
      <c r="Z44" s="105">
        <f t="shared" si="70"/>
        <v>4.89756202379683</v>
      </c>
      <c r="AA44" s="105">
        <f t="shared" si="70"/>
        <v>2.8193024461000955</v>
      </c>
      <c r="AB44" s="105">
        <f t="shared" si="70"/>
        <v>2.7593645803073432</v>
      </c>
      <c r="AC44" s="105">
        <f t="shared" ref="AC44" si="71">AC15/AC$23*100</f>
        <v>3.5238825482948188</v>
      </c>
      <c r="AD44" s="105">
        <f t="shared" ref="AD44:AE44" si="72">AD15/AD$23*100</f>
        <v>3.9934892938864395</v>
      </c>
      <c r="AE44" s="105">
        <f t="shared" si="72"/>
        <v>5.9424193944543653</v>
      </c>
      <c r="AF44" s="105">
        <f t="shared" ref="AF44" si="73">AF15/AF$23*100</f>
        <v>3.8256942481528355</v>
      </c>
    </row>
    <row r="45" spans="1:32" ht="18" customHeight="1" x14ac:dyDescent="0.15">
      <c r="A45" s="17" t="s">
        <v>72</v>
      </c>
      <c r="B45" s="33" t="e">
        <f t="shared" si="29"/>
        <v>#DIV/0!</v>
      </c>
      <c r="C45" s="33" t="e">
        <f t="shared" si="29"/>
        <v>#DIV/0!</v>
      </c>
      <c r="D45" s="33">
        <f t="shared" si="29"/>
        <v>0.6306424966892954</v>
      </c>
      <c r="E45" s="33">
        <f t="shared" si="29"/>
        <v>0.82354450861270334</v>
      </c>
      <c r="F45" s="33">
        <f t="shared" si="29"/>
        <v>1.5654525074894579</v>
      </c>
      <c r="G45" s="33">
        <f t="shared" si="29"/>
        <v>1.3717892423280797</v>
      </c>
      <c r="H45" s="33">
        <f t="shared" si="29"/>
        <v>1.572472380881178</v>
      </c>
      <c r="I45" s="33">
        <f t="shared" si="29"/>
        <v>1.1415190489934339</v>
      </c>
      <c r="J45" s="33">
        <f t="shared" si="29"/>
        <v>0.69203313006452905</v>
      </c>
      <c r="K45" s="33">
        <f t="shared" si="29"/>
        <v>0.69838435419032008</v>
      </c>
      <c r="L45" s="33">
        <f t="shared" si="29"/>
        <v>0.95986343430106214</v>
      </c>
      <c r="M45" s="33">
        <f t="shared" si="19"/>
        <v>1.2851439239614373</v>
      </c>
      <c r="N45" s="33">
        <f t="shared" si="19"/>
        <v>1.6003563406301162</v>
      </c>
      <c r="O45" s="33">
        <f t="shared" si="20"/>
        <v>1.3997679574930155</v>
      </c>
      <c r="P45" s="33">
        <f t="shared" si="20"/>
        <v>0.51805061395702323</v>
      </c>
      <c r="Q45" s="33">
        <f t="shared" si="21"/>
        <v>1.1592271338995095</v>
      </c>
      <c r="R45" s="33">
        <f t="shared" si="21"/>
        <v>0.86635826913846292</v>
      </c>
      <c r="S45" s="33">
        <f t="shared" si="22"/>
        <v>0.87246014075407985</v>
      </c>
      <c r="T45" s="33">
        <f t="shared" si="22"/>
        <v>0.79515432035554101</v>
      </c>
      <c r="U45" s="33">
        <f t="shared" si="23"/>
        <v>0.70640584873322643</v>
      </c>
      <c r="V45" s="33">
        <f t="shared" si="23"/>
        <v>1.0301472661584949</v>
      </c>
      <c r="W45" s="33">
        <f t="shared" si="24"/>
        <v>1.0083830665760971</v>
      </c>
      <c r="X45" s="33">
        <f t="shared" si="24"/>
        <v>1.0709229428105731</v>
      </c>
      <c r="Y45" s="105">
        <f t="shared" ref="Y45:AB45" si="74">Y16/Y$23*100</f>
        <v>1.1451059127543806</v>
      </c>
      <c r="Z45" s="105">
        <f t="shared" si="74"/>
        <v>1.1907616382065616</v>
      </c>
      <c r="AA45" s="105">
        <f t="shared" si="74"/>
        <v>1.0512742279884084</v>
      </c>
      <c r="AB45" s="105">
        <f t="shared" si="74"/>
        <v>1.1980727571037819</v>
      </c>
      <c r="AC45" s="105">
        <f t="shared" ref="AC45" si="75">AC16/AC$23*100</f>
        <v>1.011886632269267</v>
      </c>
      <c r="AD45" s="105">
        <f t="shared" ref="AD45:AE45" si="76">AD16/AD$23*100</f>
        <v>1.1750679880513557</v>
      </c>
      <c r="AE45" s="105">
        <f t="shared" si="76"/>
        <v>1.5265432385605511</v>
      </c>
      <c r="AF45" s="105">
        <f t="shared" ref="AF45" si="77">AF16/AF$23*100</f>
        <v>1.0259888095400544</v>
      </c>
    </row>
    <row r="46" spans="1:32" ht="18" customHeight="1" x14ac:dyDescent="0.15">
      <c r="A46" s="17" t="s">
        <v>80</v>
      </c>
      <c r="B46" s="33" t="e">
        <f t="shared" si="29"/>
        <v>#DIV/0!</v>
      </c>
      <c r="C46" s="33" t="e">
        <f t="shared" si="29"/>
        <v>#DIV/0!</v>
      </c>
      <c r="D46" s="33">
        <f t="shared" si="29"/>
        <v>0</v>
      </c>
      <c r="E46" s="33">
        <f t="shared" si="29"/>
        <v>0</v>
      </c>
      <c r="F46" s="33">
        <f t="shared" si="29"/>
        <v>0</v>
      </c>
      <c r="G46" s="33">
        <f t="shared" si="29"/>
        <v>0</v>
      </c>
      <c r="H46" s="33">
        <f t="shared" si="29"/>
        <v>0</v>
      </c>
      <c r="I46" s="33">
        <f t="shared" si="29"/>
        <v>0</v>
      </c>
      <c r="J46" s="33">
        <f t="shared" si="29"/>
        <v>0</v>
      </c>
      <c r="K46" s="33">
        <f t="shared" si="29"/>
        <v>0</v>
      </c>
      <c r="L46" s="33">
        <f t="shared" si="29"/>
        <v>0</v>
      </c>
      <c r="M46" s="33">
        <f t="shared" si="19"/>
        <v>0</v>
      </c>
      <c r="N46" s="33">
        <f t="shared" si="19"/>
        <v>0</v>
      </c>
      <c r="O46" s="33">
        <f t="shared" si="20"/>
        <v>0</v>
      </c>
      <c r="P46" s="33">
        <f t="shared" si="20"/>
        <v>0</v>
      </c>
      <c r="Q46" s="33">
        <f t="shared" si="21"/>
        <v>0</v>
      </c>
      <c r="R46" s="33">
        <f t="shared" si="21"/>
        <v>0</v>
      </c>
      <c r="S46" s="33">
        <f t="shared" si="22"/>
        <v>0</v>
      </c>
      <c r="T46" s="33">
        <f t="shared" si="22"/>
        <v>0</v>
      </c>
      <c r="U46" s="33">
        <f t="shared" si="23"/>
        <v>0</v>
      </c>
      <c r="V46" s="33">
        <f t="shared" si="23"/>
        <v>0</v>
      </c>
      <c r="W46" s="33">
        <f t="shared" si="24"/>
        <v>0</v>
      </c>
      <c r="X46" s="33">
        <f t="shared" si="24"/>
        <v>0</v>
      </c>
      <c r="Y46" s="105">
        <f t="shared" ref="Y46:AB46" si="78">Y17/Y$23*100</f>
        <v>0</v>
      </c>
      <c r="Z46" s="105">
        <f t="shared" si="78"/>
        <v>0</v>
      </c>
      <c r="AA46" s="105">
        <f t="shared" si="78"/>
        <v>0</v>
      </c>
      <c r="AB46" s="105">
        <f t="shared" si="78"/>
        <v>0</v>
      </c>
      <c r="AC46" s="105">
        <f t="shared" ref="AC46" si="79">AC17/AC$23*100</f>
        <v>0</v>
      </c>
      <c r="AD46" s="105">
        <f t="shared" ref="AD46:AE46" si="80">AD17/AD$23*100</f>
        <v>0</v>
      </c>
      <c r="AE46" s="105">
        <f t="shared" si="80"/>
        <v>0</v>
      </c>
      <c r="AF46" s="105">
        <f t="shared" ref="AF46" si="81">AF17/AF$23*100</f>
        <v>0</v>
      </c>
    </row>
    <row r="47" spans="1:32" ht="18" customHeight="1" x14ac:dyDescent="0.15">
      <c r="A47" s="17" t="s">
        <v>73</v>
      </c>
      <c r="B47" s="33" t="e">
        <f t="shared" si="29"/>
        <v>#DIV/0!</v>
      </c>
      <c r="C47" s="33" t="e">
        <f t="shared" si="29"/>
        <v>#DIV/0!</v>
      </c>
      <c r="D47" s="33">
        <f t="shared" si="29"/>
        <v>45.841862155895697</v>
      </c>
      <c r="E47" s="33">
        <f t="shared" si="29"/>
        <v>35.094196272218298</v>
      </c>
      <c r="F47" s="33">
        <f t="shared" si="29"/>
        <v>35.32999472814965</v>
      </c>
      <c r="G47" s="33">
        <f t="shared" si="29"/>
        <v>43.678423907291211</v>
      </c>
      <c r="H47" s="33">
        <f t="shared" si="29"/>
        <v>31.793810474124783</v>
      </c>
      <c r="I47" s="33">
        <f t="shared" si="29"/>
        <v>27.062682643047836</v>
      </c>
      <c r="J47" s="33">
        <f t="shared" si="29"/>
        <v>27.98348663954248</v>
      </c>
      <c r="K47" s="33">
        <f t="shared" si="29"/>
        <v>24.334541662349221</v>
      </c>
      <c r="L47" s="33">
        <f t="shared" si="29"/>
        <v>30.269368655530894</v>
      </c>
      <c r="M47" s="33">
        <f t="shared" si="19"/>
        <v>26.812746188431881</v>
      </c>
      <c r="N47" s="33">
        <f t="shared" si="19"/>
        <v>30.337496611539756</v>
      </c>
      <c r="O47" s="33">
        <f t="shared" si="20"/>
        <v>30.681928370459012</v>
      </c>
      <c r="P47" s="33">
        <f t="shared" si="20"/>
        <v>30.461476133433703</v>
      </c>
      <c r="Q47" s="33">
        <f t="shared" si="21"/>
        <v>34.060409116030506</v>
      </c>
      <c r="R47" s="33">
        <f t="shared" si="21"/>
        <v>39.191700279660679</v>
      </c>
      <c r="S47" s="33">
        <f t="shared" si="22"/>
        <v>32.916633048883973</v>
      </c>
      <c r="T47" s="33">
        <f t="shared" si="22"/>
        <v>37.014880459209415</v>
      </c>
      <c r="U47" s="33">
        <f t="shared" si="23"/>
        <v>30.590570649597147</v>
      </c>
      <c r="V47" s="33">
        <f t="shared" si="23"/>
        <v>20.430758067797804</v>
      </c>
      <c r="W47" s="33">
        <f t="shared" si="24"/>
        <v>24.971724308573791</v>
      </c>
      <c r="X47" s="33">
        <f t="shared" si="24"/>
        <v>17.218322872796008</v>
      </c>
      <c r="Y47" s="105">
        <f t="shared" ref="Y47:AB47" si="82">Y18/Y$23*100</f>
        <v>16.02751307806378</v>
      </c>
      <c r="Z47" s="105">
        <f t="shared" si="82"/>
        <v>12.939005400104028</v>
      </c>
      <c r="AA47" s="105">
        <f t="shared" si="82"/>
        <v>23.649703958788137</v>
      </c>
      <c r="AB47" s="105">
        <f t="shared" si="82"/>
        <v>14.943889841470911</v>
      </c>
      <c r="AC47" s="105">
        <f t="shared" ref="AC47" si="83">AC18/AC$23*100</f>
        <v>14.142165518343988</v>
      </c>
      <c r="AD47" s="105">
        <f t="shared" ref="AD47:AE47" si="84">AD18/AD$23*100</f>
        <v>9.3214963896381668</v>
      </c>
      <c r="AE47" s="105">
        <f t="shared" si="84"/>
        <v>9.7006658213899275</v>
      </c>
      <c r="AF47" s="105">
        <f t="shared" ref="AF47" si="85">AF18/AF$23*100</f>
        <v>15.279397272613949</v>
      </c>
    </row>
    <row r="48" spans="1:32" ht="18" customHeight="1" x14ac:dyDescent="0.15">
      <c r="A48" s="17" t="s">
        <v>74</v>
      </c>
      <c r="B48" s="33" t="e">
        <f t="shared" si="29"/>
        <v>#DIV/0!</v>
      </c>
      <c r="C48" s="33" t="e">
        <f t="shared" si="29"/>
        <v>#DIV/0!</v>
      </c>
      <c r="D48" s="33">
        <f t="shared" si="29"/>
        <v>5.7529543364731861</v>
      </c>
      <c r="E48" s="33">
        <f t="shared" si="29"/>
        <v>5.1381990039902981</v>
      </c>
      <c r="F48" s="33">
        <f t="shared" si="29"/>
        <v>10.606976905374838</v>
      </c>
      <c r="G48" s="33">
        <f t="shared" si="29"/>
        <v>12.72354658615145</v>
      </c>
      <c r="H48" s="33">
        <f t="shared" si="29"/>
        <v>5.0932852358106784</v>
      </c>
      <c r="I48" s="33">
        <f t="shared" si="29"/>
        <v>6.1307464914495995</v>
      </c>
      <c r="J48" s="33">
        <f t="shared" si="29"/>
        <v>2.4390147451828561</v>
      </c>
      <c r="K48" s="33">
        <f t="shared" si="29"/>
        <v>3.85972641890227</v>
      </c>
      <c r="L48" s="33">
        <f t="shared" si="29"/>
        <v>11.636924009112148</v>
      </c>
      <c r="M48" s="33">
        <f t="shared" si="19"/>
        <v>11.728795976043434</v>
      </c>
      <c r="N48" s="33">
        <f t="shared" si="19"/>
        <v>13.282059610628599</v>
      </c>
      <c r="O48" s="33">
        <f t="shared" si="20"/>
        <v>9.8824735637658065</v>
      </c>
      <c r="P48" s="33">
        <f t="shared" si="20"/>
        <v>3.7932184695249602</v>
      </c>
      <c r="Q48" s="33">
        <f t="shared" si="21"/>
        <v>17.776995917574638</v>
      </c>
      <c r="R48" s="33">
        <f t="shared" si="21"/>
        <v>21.444156980981109</v>
      </c>
      <c r="S48" s="33">
        <f t="shared" si="22"/>
        <v>10.747230323869426</v>
      </c>
      <c r="T48" s="33">
        <f t="shared" si="22"/>
        <v>15.718669067226218</v>
      </c>
      <c r="U48" s="33">
        <f t="shared" si="23"/>
        <v>12.527603599492581</v>
      </c>
      <c r="V48" s="33">
        <f t="shared" si="23"/>
        <v>5.2146875651859999</v>
      </c>
      <c r="W48" s="33">
        <f t="shared" si="24"/>
        <v>11.328729980602491</v>
      </c>
      <c r="X48" s="33">
        <f t="shared" si="24"/>
        <v>4.7949146867086325</v>
      </c>
      <c r="Y48" s="105">
        <f t="shared" ref="Y48:AB48" si="86">Y19/Y$23*100</f>
        <v>3.9066942255489669</v>
      </c>
      <c r="Z48" s="105">
        <f t="shared" si="86"/>
        <v>5.9919396262199225</v>
      </c>
      <c r="AA48" s="105">
        <f t="shared" si="86"/>
        <v>8.8580127524342362</v>
      </c>
      <c r="AB48" s="105">
        <f t="shared" si="86"/>
        <v>2.2663626536158614</v>
      </c>
      <c r="AC48" s="105">
        <f t="shared" ref="AC48" si="87">AC19/AC$23*100</f>
        <v>6.2835630147340806</v>
      </c>
      <c r="AD48" s="105">
        <f t="shared" ref="AD48:AE48" si="88">AD19/AD$23*100</f>
        <v>2.2689456902929983</v>
      </c>
      <c r="AE48" s="105">
        <f t="shared" si="88"/>
        <v>4.2155322920054967</v>
      </c>
      <c r="AF48" s="105">
        <f t="shared" ref="AF48" si="89">AF19/AF$23*100</f>
        <v>8.4291264885173902</v>
      </c>
    </row>
    <row r="49" spans="1:32" ht="18" customHeight="1" x14ac:dyDescent="0.15">
      <c r="A49" s="17" t="s">
        <v>75</v>
      </c>
      <c r="B49" s="33" t="e">
        <f t="shared" si="29"/>
        <v>#DIV/0!</v>
      </c>
      <c r="C49" s="33" t="e">
        <f t="shared" si="29"/>
        <v>#DIV/0!</v>
      </c>
      <c r="D49" s="33">
        <f t="shared" si="29"/>
        <v>39.702498537130488</v>
      </c>
      <c r="E49" s="33">
        <f t="shared" si="29"/>
        <v>26.662298386945832</v>
      </c>
      <c r="F49" s="33">
        <f t="shared" si="29"/>
        <v>21.696247604738645</v>
      </c>
      <c r="G49" s="33">
        <f t="shared" si="29"/>
        <v>28.111044954791993</v>
      </c>
      <c r="H49" s="33">
        <f t="shared" si="29"/>
        <v>23.747783659699266</v>
      </c>
      <c r="I49" s="33">
        <f t="shared" si="29"/>
        <v>18.512437202359479</v>
      </c>
      <c r="J49" s="33">
        <f t="shared" si="29"/>
        <v>24.308817082066696</v>
      </c>
      <c r="K49" s="33">
        <f t="shared" si="29"/>
        <v>19.051447369627279</v>
      </c>
      <c r="L49" s="33">
        <f t="shared" si="29"/>
        <v>17.614331533043188</v>
      </c>
      <c r="M49" s="33">
        <f t="shared" si="19"/>
        <v>13.991139446342329</v>
      </c>
      <c r="N49" s="33">
        <f t="shared" si="19"/>
        <v>15.764812795781232</v>
      </c>
      <c r="O49" s="33">
        <f t="shared" si="20"/>
        <v>19.309518864047163</v>
      </c>
      <c r="P49" s="33">
        <f t="shared" si="20"/>
        <v>20.967581168546985</v>
      </c>
      <c r="Q49" s="33">
        <f t="shared" si="21"/>
        <v>14.174516308212546</v>
      </c>
      <c r="R49" s="33">
        <f t="shared" si="21"/>
        <v>15.637532745688299</v>
      </c>
      <c r="S49" s="33">
        <f t="shared" si="22"/>
        <v>20.959860653575475</v>
      </c>
      <c r="T49" s="33">
        <f t="shared" si="22"/>
        <v>20.631748082748555</v>
      </c>
      <c r="U49" s="33">
        <f t="shared" si="23"/>
        <v>17.804241905659026</v>
      </c>
      <c r="V49" s="33">
        <f t="shared" si="23"/>
        <v>15.168770963753442</v>
      </c>
      <c r="W49" s="33">
        <f t="shared" si="24"/>
        <v>13.380802125873181</v>
      </c>
      <c r="X49" s="33">
        <f t="shared" si="24"/>
        <v>12.423408186087379</v>
      </c>
      <c r="Y49" s="105">
        <f t="shared" ref="Y49:AB49" si="90">Y20/Y$23*100</f>
        <v>12.120818852514811</v>
      </c>
      <c r="Z49" s="105">
        <f t="shared" si="90"/>
        <v>6.9470657738841073</v>
      </c>
      <c r="AA49" s="105">
        <f t="shared" si="90"/>
        <v>14.791691206353901</v>
      </c>
      <c r="AB49" s="105">
        <f t="shared" si="90"/>
        <v>12.67752718785505</v>
      </c>
      <c r="AC49" s="105">
        <f t="shared" ref="AC49" si="91">AC20/AC$23*100</f>
        <v>7.8586025036099061</v>
      </c>
      <c r="AD49" s="105">
        <f t="shared" ref="AD49:AE49" si="92">AD20/AD$23*100</f>
        <v>7.0525506993451694</v>
      </c>
      <c r="AE49" s="105">
        <f t="shared" si="92"/>
        <v>5.3511461023227413</v>
      </c>
      <c r="AF49" s="105">
        <f t="shared" ref="AF49" si="93">AF20/AF$23*100</f>
        <v>6.8502707840965584</v>
      </c>
    </row>
    <row r="50" spans="1:32" ht="18" customHeight="1" x14ac:dyDescent="0.15">
      <c r="A50" s="17" t="s">
        <v>76</v>
      </c>
      <c r="B50" s="33" t="e">
        <f t="shared" si="29"/>
        <v>#DIV/0!</v>
      </c>
      <c r="C50" s="33" t="e">
        <f t="shared" si="29"/>
        <v>#DIV/0!</v>
      </c>
      <c r="D50" s="33">
        <f t="shared" si="29"/>
        <v>0.57867213244578575</v>
      </c>
      <c r="E50" s="33">
        <f t="shared" si="29"/>
        <v>0</v>
      </c>
      <c r="F50" s="33">
        <f t="shared" si="29"/>
        <v>0.19591960183177548</v>
      </c>
      <c r="G50" s="33">
        <f t="shared" si="29"/>
        <v>4.3544869527111533E-3</v>
      </c>
      <c r="H50" s="33">
        <f t="shared" si="29"/>
        <v>0.31416030827272295</v>
      </c>
      <c r="I50" s="33">
        <f t="shared" si="29"/>
        <v>0</v>
      </c>
      <c r="J50" s="33">
        <f t="shared" si="29"/>
        <v>7.4726396463539346E-2</v>
      </c>
      <c r="K50" s="33">
        <f t="shared" si="29"/>
        <v>0</v>
      </c>
      <c r="L50" s="33">
        <f t="shared" si="29"/>
        <v>6.6321368298191755E-2</v>
      </c>
      <c r="M50" s="33">
        <f t="shared" si="19"/>
        <v>0</v>
      </c>
      <c r="N50" s="33">
        <f t="shared" si="19"/>
        <v>8.8034287038109574E-2</v>
      </c>
      <c r="O50" s="33">
        <f t="shared" si="20"/>
        <v>1.2998123850803375E-5</v>
      </c>
      <c r="P50" s="33">
        <f t="shared" si="20"/>
        <v>0</v>
      </c>
      <c r="Q50" s="33">
        <f t="shared" si="21"/>
        <v>0</v>
      </c>
      <c r="R50" s="33">
        <f t="shared" si="21"/>
        <v>0</v>
      </c>
      <c r="S50" s="33">
        <f t="shared" si="22"/>
        <v>0</v>
      </c>
      <c r="T50" s="33">
        <f t="shared" si="22"/>
        <v>0</v>
      </c>
      <c r="U50" s="33">
        <f t="shared" si="23"/>
        <v>0</v>
      </c>
      <c r="V50" s="33">
        <f t="shared" si="23"/>
        <v>0</v>
      </c>
      <c r="W50" s="33">
        <f t="shared" si="24"/>
        <v>0.11320360401149909</v>
      </c>
      <c r="X50" s="33">
        <f t="shared" si="24"/>
        <v>2.2906327798089614</v>
      </c>
      <c r="Y50" s="105">
        <f t="shared" ref="Y50:AB50" si="94">Y21/Y$23*100</f>
        <v>0.15862261571454292</v>
      </c>
      <c r="Z50" s="105">
        <f t="shared" si="94"/>
        <v>0.13203922801840484</v>
      </c>
      <c r="AA50" s="105">
        <f t="shared" si="94"/>
        <v>3.4703995821662795E-2</v>
      </c>
      <c r="AB50" s="105">
        <f t="shared" si="94"/>
        <v>2.6066854966274753E-3</v>
      </c>
      <c r="AC50" s="105">
        <f t="shared" ref="AC50" si="95">AC21/AC$23*100</f>
        <v>5.5653764774809687E-4</v>
      </c>
      <c r="AD50" s="105">
        <f t="shared" ref="AD50:AE50" si="96">AD21/AD$23*100</f>
        <v>0</v>
      </c>
      <c r="AE50" s="105">
        <f t="shared" si="96"/>
        <v>0</v>
      </c>
      <c r="AF50" s="105">
        <f t="shared" ref="AF50" si="97">AF21/AF$23*100</f>
        <v>0</v>
      </c>
    </row>
    <row r="51" spans="1:32" ht="18" customHeight="1" x14ac:dyDescent="0.15">
      <c r="A51" s="17" t="s">
        <v>77</v>
      </c>
      <c r="B51" s="33" t="e">
        <f t="shared" si="29"/>
        <v>#DIV/0!</v>
      </c>
      <c r="C51" s="33" t="e">
        <f t="shared" si="29"/>
        <v>#DIV/0!</v>
      </c>
      <c r="D51" s="33">
        <f t="shared" si="29"/>
        <v>0</v>
      </c>
      <c r="E51" s="33">
        <f t="shared" si="29"/>
        <v>0</v>
      </c>
      <c r="F51" s="33">
        <f t="shared" si="29"/>
        <v>0</v>
      </c>
      <c r="G51" s="33">
        <f t="shared" si="29"/>
        <v>0</v>
      </c>
      <c r="H51" s="33">
        <f t="shared" si="29"/>
        <v>0</v>
      </c>
      <c r="I51" s="33">
        <f t="shared" si="29"/>
        <v>0</v>
      </c>
      <c r="J51" s="33">
        <f t="shared" si="29"/>
        <v>0</v>
      </c>
      <c r="K51" s="33">
        <f t="shared" si="29"/>
        <v>0</v>
      </c>
      <c r="L51" s="33">
        <f t="shared" si="29"/>
        <v>0</v>
      </c>
      <c r="M51" s="33">
        <f t="shared" si="19"/>
        <v>0</v>
      </c>
      <c r="N51" s="33">
        <f t="shared" si="19"/>
        <v>0</v>
      </c>
      <c r="O51" s="33">
        <f t="shared" si="20"/>
        <v>1.2998123850803375E-5</v>
      </c>
      <c r="P51" s="33">
        <f t="shared" si="20"/>
        <v>1.1908661991564142E-5</v>
      </c>
      <c r="Q51" s="33">
        <f t="shared" si="21"/>
        <v>1.1615618732647718E-5</v>
      </c>
      <c r="R51" s="33">
        <f t="shared" si="21"/>
        <v>1.0685491368046363E-5</v>
      </c>
      <c r="S51" s="33">
        <f t="shared" si="22"/>
        <v>1.1444351554457662E-5</v>
      </c>
      <c r="T51" s="33">
        <f t="shared" si="22"/>
        <v>1.1636631744359026E-5</v>
      </c>
      <c r="U51" s="33">
        <f t="shared" si="23"/>
        <v>1.1195376220058107E-5</v>
      </c>
      <c r="V51" s="33">
        <f t="shared" si="23"/>
        <v>1.2828733077938915E-5</v>
      </c>
      <c r="W51" s="33">
        <f t="shared" si="24"/>
        <v>1.2604788332201213E-5</v>
      </c>
      <c r="X51" s="33">
        <f t="shared" si="24"/>
        <v>1.1899143809006367E-5</v>
      </c>
      <c r="Y51" s="105">
        <f t="shared" ref="Y51:AB51" si="98">Y22/Y$23*100</f>
        <v>1.2723399030604227E-5</v>
      </c>
      <c r="Z51" s="105">
        <f t="shared" si="98"/>
        <v>1.3531382252347288E-5</v>
      </c>
      <c r="AA51" s="105">
        <f t="shared" si="98"/>
        <v>1.1946298045322821E-5</v>
      </c>
      <c r="AB51" s="105">
        <f t="shared" si="98"/>
        <v>1.2532141810709015E-5</v>
      </c>
      <c r="AC51" s="105">
        <f t="shared" ref="AC51" si="99">AC22/AC$23*100</f>
        <v>1.2648582903365839E-5</v>
      </c>
      <c r="AD51" s="105">
        <f t="shared" ref="AD51:AE51" si="100">AD22/AD$23*100</f>
        <v>1.3824329271192421E-5</v>
      </c>
      <c r="AE51" s="105">
        <f t="shared" si="100"/>
        <v>1.3276598004527319E-5</v>
      </c>
      <c r="AF51" s="105">
        <f t="shared" ref="AF51" si="101">AF22/AF$23*100</f>
        <v>1.2824860119250681E-5</v>
      </c>
    </row>
    <row r="52" spans="1:32" ht="18" customHeight="1" x14ac:dyDescent="0.15">
      <c r="A52" s="17" t="s">
        <v>59</v>
      </c>
      <c r="B52" s="33" t="e">
        <f t="shared" ref="B52:L52" si="102">SUM(B33:B51)-B34-B37-B38-B42-B48-B49</f>
        <v>#DIV/0!</v>
      </c>
      <c r="C52" s="24" t="e">
        <f t="shared" si="102"/>
        <v>#DIV/0!</v>
      </c>
      <c r="D52" s="24">
        <f t="shared" si="102"/>
        <v>99.999999999999972</v>
      </c>
      <c r="E52" s="24">
        <f t="shared" si="102"/>
        <v>100</v>
      </c>
      <c r="F52" s="24">
        <f t="shared" si="102"/>
        <v>99.999999999999986</v>
      </c>
      <c r="G52" s="24">
        <f t="shared" si="102"/>
        <v>100</v>
      </c>
      <c r="H52" s="24">
        <f t="shared" si="102"/>
        <v>100.00000000000003</v>
      </c>
      <c r="I52" s="24">
        <f t="shared" si="102"/>
        <v>99.999999999999972</v>
      </c>
      <c r="J52" s="25">
        <f t="shared" si="102"/>
        <v>100</v>
      </c>
      <c r="K52" s="34">
        <f t="shared" si="102"/>
        <v>100</v>
      </c>
      <c r="L52" s="35">
        <f t="shared" si="102"/>
        <v>99.999999999999986</v>
      </c>
      <c r="M52" s="35">
        <f t="shared" ref="M52:U52" si="103">SUM(M33:M51)-M34-M37-M38-M42-M48-M49</f>
        <v>100.00000000000003</v>
      </c>
      <c r="N52" s="35">
        <f t="shared" si="103"/>
        <v>100.00000000000006</v>
      </c>
      <c r="O52" s="35">
        <f t="shared" si="103"/>
        <v>100</v>
      </c>
      <c r="P52" s="35">
        <f t="shared" si="103"/>
        <v>100.00000000000001</v>
      </c>
      <c r="Q52" s="35">
        <f t="shared" si="103"/>
        <v>100.00000000000003</v>
      </c>
      <c r="R52" s="35">
        <f t="shared" si="103"/>
        <v>99.999999999999986</v>
      </c>
      <c r="S52" s="35">
        <f t="shared" si="103"/>
        <v>100.00000000000001</v>
      </c>
      <c r="T52" s="35">
        <f t="shared" si="103"/>
        <v>100.00000000000001</v>
      </c>
      <c r="U52" s="35">
        <f t="shared" si="103"/>
        <v>100.00000000000004</v>
      </c>
      <c r="V52" s="35">
        <f>SUM(V33:V51)-V34-V37-V38-V42-V48-V49</f>
        <v>99.999999999999986</v>
      </c>
      <c r="W52" s="35">
        <f>SUM(W33:W51)-W34-W37-W38-W42-W48-W49</f>
        <v>100.00000000000003</v>
      </c>
      <c r="X52" s="35">
        <f>SUM(X33:X51)-X34-X37-X38-X42-X48-X49</f>
        <v>100</v>
      </c>
      <c r="Y52" s="94">
        <f t="shared" ref="Y52:AB52" si="104">SUM(Y33:Y51)-Y34-Y37-Y38-Y42-Y48-Y49</f>
        <v>100.00000000000001</v>
      </c>
      <c r="Z52" s="94">
        <f t="shared" si="104"/>
        <v>100.00000000000003</v>
      </c>
      <c r="AA52" s="94">
        <f t="shared" si="104"/>
        <v>100.00000000000003</v>
      </c>
      <c r="AB52" s="94">
        <f t="shared" si="104"/>
        <v>100.00000000000003</v>
      </c>
      <c r="AC52" s="94">
        <f t="shared" ref="AC52" si="105">SUM(AC33:AC51)-AC34-AC37-AC38-AC42-AC48-AC49</f>
        <v>100.00000000000001</v>
      </c>
      <c r="AD52" s="94">
        <f t="shared" ref="AD52:AE52" si="106">SUM(AD33:AD51)-AD34-AD37-AD38-AD42-AD48-AD49</f>
        <v>100</v>
      </c>
      <c r="AE52" s="94">
        <f t="shared" si="106"/>
        <v>100</v>
      </c>
      <c r="AF52" s="94">
        <f t="shared" ref="AF52" si="107">SUM(AF33:AF51)-AF34-AF37-AF38-AF42-AF48-AF49</f>
        <v>100</v>
      </c>
    </row>
    <row r="53" spans="1:32" ht="18" customHeight="1" x14ac:dyDescent="0.15">
      <c r="A53" s="17" t="s">
        <v>78</v>
      </c>
      <c r="B53" s="33" t="e">
        <f t="shared" ref="B53:G53" si="108">SUM(B33:B36)-B34</f>
        <v>#DIV/0!</v>
      </c>
      <c r="C53" s="24" t="e">
        <f t="shared" si="108"/>
        <v>#DIV/0!</v>
      </c>
      <c r="D53" s="24">
        <f t="shared" si="108"/>
        <v>22.713235229417538</v>
      </c>
      <c r="E53" s="24">
        <f t="shared" si="108"/>
        <v>28.943247152145652</v>
      </c>
      <c r="F53" s="24">
        <f t="shared" si="108"/>
        <v>29.473116013612994</v>
      </c>
      <c r="G53" s="24">
        <f t="shared" si="108"/>
        <v>27.347210051263389</v>
      </c>
      <c r="H53" s="24">
        <f t="shared" ref="H53:M53" si="109">SUM(H33:H36)-H34</f>
        <v>32.674102185712968</v>
      </c>
      <c r="I53" s="24">
        <f t="shared" si="109"/>
        <v>34.822306353272246</v>
      </c>
      <c r="J53" s="25">
        <f t="shared" si="109"/>
        <v>32.984157582139062</v>
      </c>
      <c r="K53" s="34">
        <f t="shared" si="109"/>
        <v>34.966915638559151</v>
      </c>
      <c r="L53" s="35">
        <f t="shared" si="109"/>
        <v>29.876684009267507</v>
      </c>
      <c r="M53" s="35">
        <f t="shared" si="109"/>
        <v>34.494477077073924</v>
      </c>
      <c r="N53" s="35">
        <f t="shared" ref="N53:S53" si="110">SUM(N33:N36)-N34</f>
        <v>29.722594073806931</v>
      </c>
      <c r="O53" s="35">
        <f t="shared" si="110"/>
        <v>31.234530607852065</v>
      </c>
      <c r="P53" s="35">
        <f t="shared" si="110"/>
        <v>29.732677928211963</v>
      </c>
      <c r="Q53" s="35">
        <f t="shared" si="110"/>
        <v>29.385726588313901</v>
      </c>
      <c r="R53" s="35">
        <f t="shared" si="110"/>
        <v>25.787403173419971</v>
      </c>
      <c r="S53" s="35">
        <f t="shared" si="110"/>
        <v>28.001879162525245</v>
      </c>
      <c r="T53" s="35">
        <f>SUM(T33:T36)-T34</f>
        <v>28.717263827576772</v>
      </c>
      <c r="U53" s="35">
        <f>SUM(U33:U36)-U34</f>
        <v>27.801130710607481</v>
      </c>
      <c r="V53" s="35">
        <f>SUM(V33:V36)-V34</f>
        <v>32.331896771803258</v>
      </c>
      <c r="W53" s="35">
        <f>SUM(W33:W36)-W34</f>
        <v>34.889738983824657</v>
      </c>
      <c r="X53" s="35">
        <f>SUM(X33:X36)-X34</f>
        <v>32.190420570478274</v>
      </c>
      <c r="Y53" s="94">
        <f t="shared" ref="Y53:AB53" si="111">SUM(Y33:Y36)-Y34</f>
        <v>33.754923160212407</v>
      </c>
      <c r="Z53" s="94">
        <f t="shared" si="111"/>
        <v>35.803117305717777</v>
      </c>
      <c r="AA53" s="94">
        <f t="shared" si="111"/>
        <v>31.870716206849679</v>
      </c>
      <c r="AB53" s="94">
        <f t="shared" si="111"/>
        <v>32.168729749625356</v>
      </c>
      <c r="AC53" s="94">
        <f t="shared" ref="AC53" si="112">SUM(AC33:AC36)-AC34</f>
        <v>33.128308236858373</v>
      </c>
      <c r="AD53" s="94">
        <f t="shared" ref="AD53:AE53" si="113">SUM(AD33:AD36)-AD34</f>
        <v>35.659221435894381</v>
      </c>
      <c r="AE53" s="94">
        <f t="shared" si="113"/>
        <v>33.492488764678939</v>
      </c>
      <c r="AF53" s="94">
        <f t="shared" ref="AF53" si="114">SUM(AF33:AF36)-AF34</f>
        <v>32.11801538880615</v>
      </c>
    </row>
    <row r="54" spans="1:32" ht="18" customHeight="1" x14ac:dyDescent="0.15">
      <c r="A54" s="17" t="s">
        <v>79</v>
      </c>
      <c r="B54" s="33" t="e">
        <f t="shared" ref="B54:L54" si="115">+B47+B50+B51</f>
        <v>#DIV/0!</v>
      </c>
      <c r="C54" s="24" t="e">
        <f t="shared" si="115"/>
        <v>#DIV/0!</v>
      </c>
      <c r="D54" s="24">
        <f t="shared" si="115"/>
        <v>46.420534288341486</v>
      </c>
      <c r="E54" s="24">
        <f t="shared" si="115"/>
        <v>35.094196272218298</v>
      </c>
      <c r="F54" s="24">
        <f t="shared" si="115"/>
        <v>35.525914329981426</v>
      </c>
      <c r="G54" s="24">
        <f t="shared" si="115"/>
        <v>43.682778394243925</v>
      </c>
      <c r="H54" s="24">
        <f t="shared" si="115"/>
        <v>32.107970782397508</v>
      </c>
      <c r="I54" s="24">
        <f t="shared" si="115"/>
        <v>27.062682643047836</v>
      </c>
      <c r="J54" s="25">
        <f t="shared" si="115"/>
        <v>28.05821303600602</v>
      </c>
      <c r="K54" s="34">
        <f t="shared" si="115"/>
        <v>24.334541662349221</v>
      </c>
      <c r="L54" s="35">
        <f t="shared" si="115"/>
        <v>30.335690023829084</v>
      </c>
      <c r="M54" s="35">
        <f t="shared" ref="M54:R54" si="116">+M47+M50+M51</f>
        <v>26.812746188431881</v>
      </c>
      <c r="N54" s="35">
        <f t="shared" si="116"/>
        <v>30.425530898577865</v>
      </c>
      <c r="O54" s="35">
        <f t="shared" si="116"/>
        <v>30.681954366706712</v>
      </c>
      <c r="P54" s="35">
        <f t="shared" si="116"/>
        <v>30.461488042095695</v>
      </c>
      <c r="Q54" s="35">
        <f t="shared" si="116"/>
        <v>34.060420731649238</v>
      </c>
      <c r="R54" s="35">
        <f t="shared" si="116"/>
        <v>39.191710965152048</v>
      </c>
      <c r="S54" s="35">
        <f t="shared" ref="S54:X54" si="117">+S47+S50+S51</f>
        <v>32.91664449323553</v>
      </c>
      <c r="T54" s="35">
        <f t="shared" si="117"/>
        <v>37.014892095841162</v>
      </c>
      <c r="U54" s="35">
        <f t="shared" si="117"/>
        <v>30.590581844973368</v>
      </c>
      <c r="V54" s="35">
        <f t="shared" si="117"/>
        <v>20.430770896530881</v>
      </c>
      <c r="W54" s="35">
        <f t="shared" si="117"/>
        <v>25.084940517373621</v>
      </c>
      <c r="X54" s="35">
        <f t="shared" si="117"/>
        <v>19.508967551748782</v>
      </c>
      <c r="Y54" s="94">
        <f t="shared" ref="Y54:AB54" si="118">+Y47+Y50+Y51</f>
        <v>16.186148417177353</v>
      </c>
      <c r="Z54" s="94">
        <f t="shared" si="118"/>
        <v>13.071058159504686</v>
      </c>
      <c r="AA54" s="94">
        <f t="shared" si="118"/>
        <v>23.684419900907844</v>
      </c>
      <c r="AB54" s="94">
        <f t="shared" si="118"/>
        <v>14.946509059109349</v>
      </c>
      <c r="AC54" s="94">
        <f t="shared" ref="AC54" si="119">+AC47+AC50+AC51</f>
        <v>14.142734704574639</v>
      </c>
      <c r="AD54" s="94">
        <f t="shared" ref="AD54:AE54" si="120">+AD47+AD50+AD51</f>
        <v>9.3215102139674375</v>
      </c>
      <c r="AE54" s="94">
        <f t="shared" si="120"/>
        <v>9.7006790979879316</v>
      </c>
      <c r="AF54" s="94">
        <f t="shared" ref="AF54" si="121">+AF47+AF50+AF51</f>
        <v>15.279410097474068</v>
      </c>
    </row>
    <row r="55" spans="1:32" ht="18" customHeight="1" x14ac:dyDescent="0.15"/>
    <row r="56" spans="1:32" ht="18" customHeight="1" x14ac:dyDescent="0.15"/>
    <row r="57" spans="1:32" ht="18" customHeight="1" x14ac:dyDescent="0.15"/>
    <row r="58" spans="1:32" ht="18" customHeight="1" x14ac:dyDescent="0.15"/>
    <row r="59" spans="1:32" ht="18" customHeight="1" x14ac:dyDescent="0.15"/>
    <row r="60" spans="1:32" ht="18" customHeight="1" x14ac:dyDescent="0.15"/>
    <row r="61" spans="1:32" ht="18" customHeight="1" x14ac:dyDescent="0.15"/>
    <row r="62" spans="1:32" ht="18" customHeight="1" x14ac:dyDescent="0.15"/>
    <row r="63" spans="1:32" ht="18" customHeight="1" x14ac:dyDescent="0.15"/>
    <row r="64" spans="1:3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2"/>
  <pageMargins left="0.78740157480314965" right="0.78740157480314965" top="0.78740157480314965" bottom="0.78740157480314965" header="0.51181102362204722" footer="0.51181102362204722"/>
  <pageSetup paperSize="9" firstPageNumber="6" orientation="landscape" useFirstPageNumber="1" r:id="rId1"/>
  <headerFooter alignWithMargins="0">
    <oddFooter>&amp;C-&amp;P--</oddFooter>
  </headerFooter>
  <colBreaks count="1" manualBreakCount="1">
    <brk id="12" max="5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81"/>
  <sheetViews>
    <sheetView view="pageBreakPreview" zoomScaleNormal="100" zoomScaleSheetLayoutView="100" workbookViewId="0">
      <pane xSplit="1" ySplit="3" topLeftCell="Z32" activePane="bottomRight" state="frozen"/>
      <selection pane="topRight" activeCell="B1" sqref="B1"/>
      <selection pane="bottomLeft" activeCell="A2" sqref="A2"/>
      <selection pane="bottomRight" activeCell="AD30" sqref="AD30"/>
    </sheetView>
  </sheetViews>
  <sheetFormatPr defaultColWidth="9" defaultRowHeight="12" x14ac:dyDescent="0.15"/>
  <cols>
    <col min="1" max="1" width="24.77734375" style="20" customWidth="1"/>
    <col min="2" max="3" width="8.6640625" style="20" hidden="1" customWidth="1"/>
    <col min="4" max="9" width="9.77734375" style="20" customWidth="1"/>
    <col min="10" max="11" width="9.77734375" style="23" customWidth="1"/>
    <col min="12" max="24" width="9.77734375" style="20" customWidth="1"/>
    <col min="25" max="32" width="9.77734375" style="87" customWidth="1"/>
    <col min="33" max="16384" width="9" style="20"/>
  </cols>
  <sheetData>
    <row r="1" spans="1:32" ht="15" customHeight="1" x14ac:dyDescent="0.2">
      <c r="A1" s="36" t="s">
        <v>101</v>
      </c>
      <c r="K1" s="37" t="str">
        <f>財政指標!$L$1</f>
        <v>芳賀町</v>
      </c>
      <c r="U1" s="104" t="str">
        <f>財政指標!$L$1</f>
        <v>芳賀町</v>
      </c>
      <c r="V1" s="87"/>
      <c r="W1" s="37"/>
      <c r="AE1" s="104" t="str">
        <f>財政指標!$L$1</f>
        <v>芳賀町</v>
      </c>
    </row>
    <row r="2" spans="1:32" ht="15" customHeight="1" x14ac:dyDescent="0.15">
      <c r="K2" s="20"/>
      <c r="L2" s="20" t="s">
        <v>169</v>
      </c>
      <c r="U2" s="87"/>
      <c r="V2" s="87" t="s">
        <v>169</v>
      </c>
      <c r="AF2" s="87" t="s">
        <v>169</v>
      </c>
    </row>
    <row r="3" spans="1:32" s="72" customFormat="1" ht="18" customHeight="1" x14ac:dyDescent="0.2">
      <c r="A3" s="71"/>
      <c r="B3" s="71" t="s">
        <v>10</v>
      </c>
      <c r="C3" s="71" t="s">
        <v>85</v>
      </c>
      <c r="D3" s="71" t="s">
        <v>86</v>
      </c>
      <c r="E3" s="71" t="s">
        <v>87</v>
      </c>
      <c r="F3" s="71" t="s">
        <v>88</v>
      </c>
      <c r="G3" s="71" t="s">
        <v>89</v>
      </c>
      <c r="H3" s="71" t="s">
        <v>90</v>
      </c>
      <c r="I3" s="71" t="s">
        <v>91</v>
      </c>
      <c r="J3" s="52" t="s">
        <v>165</v>
      </c>
      <c r="K3" s="52" t="s">
        <v>166</v>
      </c>
      <c r="L3" s="51" t="s">
        <v>83</v>
      </c>
      <c r="M3" s="51" t="s">
        <v>174</v>
      </c>
      <c r="N3" s="51" t="s">
        <v>182</v>
      </c>
      <c r="O3" s="46" t="s">
        <v>186</v>
      </c>
      <c r="P3" s="46" t="s">
        <v>187</v>
      </c>
      <c r="Q3" s="46" t="s">
        <v>192</v>
      </c>
      <c r="R3" s="46" t="s">
        <v>199</v>
      </c>
      <c r="S3" s="46" t="s">
        <v>201</v>
      </c>
      <c r="T3" s="46" t="s">
        <v>209</v>
      </c>
      <c r="U3" s="46" t="s">
        <v>212</v>
      </c>
      <c r="V3" s="46" t="s">
        <v>215</v>
      </c>
      <c r="W3" s="46" t="s">
        <v>218</v>
      </c>
      <c r="X3" s="46" t="s">
        <v>219</v>
      </c>
      <c r="Y3" s="77" t="s">
        <v>221</v>
      </c>
      <c r="Z3" s="77" t="s">
        <v>222</v>
      </c>
      <c r="AA3" s="77" t="s">
        <v>223</v>
      </c>
      <c r="AB3" s="77" t="s">
        <v>224</v>
      </c>
      <c r="AC3" s="77" t="s">
        <v>229</v>
      </c>
      <c r="AD3" s="77" t="s">
        <v>232</v>
      </c>
      <c r="AE3" s="77" t="str">
        <f>財政指標!AF3</f>
        <v>１８(H30)</v>
      </c>
      <c r="AF3" s="77" t="str">
        <f>財政指標!AG3</f>
        <v>１９(R１)</v>
      </c>
    </row>
    <row r="4" spans="1:32" ht="18" customHeight="1" x14ac:dyDescent="0.15">
      <c r="A4" s="22" t="s">
        <v>93</v>
      </c>
      <c r="B4" s="17"/>
      <c r="C4" s="19"/>
      <c r="D4" s="19">
        <v>114657</v>
      </c>
      <c r="E4" s="19">
        <v>125560</v>
      </c>
      <c r="F4" s="19">
        <v>117272</v>
      </c>
      <c r="G4" s="19">
        <v>127259</v>
      </c>
      <c r="H4" s="19">
        <v>136101</v>
      </c>
      <c r="I4" s="19">
        <v>137918</v>
      </c>
      <c r="J4" s="21">
        <v>138950</v>
      </c>
      <c r="K4" s="14">
        <v>137085</v>
      </c>
      <c r="L4" s="65">
        <v>125082</v>
      </c>
      <c r="M4" s="65">
        <v>123527</v>
      </c>
      <c r="N4" s="65">
        <v>120131</v>
      </c>
      <c r="O4" s="65">
        <v>122853</v>
      </c>
      <c r="P4" s="65">
        <v>122614</v>
      </c>
      <c r="Q4" s="65">
        <v>125754</v>
      </c>
      <c r="R4" s="65">
        <v>124058</v>
      </c>
      <c r="S4" s="65">
        <v>121827</v>
      </c>
      <c r="T4" s="65">
        <v>105947</v>
      </c>
      <c r="U4" s="65">
        <v>105295</v>
      </c>
      <c r="V4" s="65">
        <v>104341</v>
      </c>
      <c r="W4" s="65">
        <v>103168</v>
      </c>
      <c r="X4" s="65">
        <v>127408</v>
      </c>
      <c r="Y4" s="106">
        <v>109949</v>
      </c>
      <c r="Z4" s="106">
        <v>107864</v>
      </c>
      <c r="AA4" s="106">
        <v>108633</v>
      </c>
      <c r="AB4" s="106">
        <v>106041</v>
      </c>
      <c r="AC4" s="120">
        <v>125661</v>
      </c>
      <c r="AD4" s="120">
        <v>99596</v>
      </c>
      <c r="AE4" s="120">
        <v>99068</v>
      </c>
      <c r="AF4" s="120">
        <v>98114</v>
      </c>
    </row>
    <row r="5" spans="1:32" ht="18" customHeight="1" x14ac:dyDescent="0.15">
      <c r="A5" s="22" t="s">
        <v>92</v>
      </c>
      <c r="B5" s="17"/>
      <c r="C5" s="19"/>
      <c r="D5" s="19">
        <v>1139267</v>
      </c>
      <c r="E5" s="19">
        <v>1397534</v>
      </c>
      <c r="F5" s="19">
        <v>1236394</v>
      </c>
      <c r="G5" s="19">
        <v>2116674</v>
      </c>
      <c r="H5" s="19">
        <v>1823060</v>
      </c>
      <c r="I5" s="19">
        <v>1332257</v>
      </c>
      <c r="J5" s="21">
        <v>1174401</v>
      </c>
      <c r="K5" s="14">
        <v>1519736</v>
      </c>
      <c r="L5" s="65">
        <v>1434805</v>
      </c>
      <c r="M5" s="65">
        <v>1229703</v>
      </c>
      <c r="N5" s="65">
        <v>1424231</v>
      </c>
      <c r="O5" s="65">
        <v>1120179</v>
      </c>
      <c r="P5" s="65">
        <v>1656270</v>
      </c>
      <c r="Q5" s="65">
        <v>1464020</v>
      </c>
      <c r="R5" s="65">
        <v>1371224</v>
      </c>
      <c r="S5" s="65">
        <v>1722229</v>
      </c>
      <c r="T5" s="65">
        <v>1107277</v>
      </c>
      <c r="U5" s="65">
        <v>1690496</v>
      </c>
      <c r="V5" s="65">
        <v>1845453</v>
      </c>
      <c r="W5" s="65">
        <v>2007199</v>
      </c>
      <c r="X5" s="65">
        <v>1893429</v>
      </c>
      <c r="Y5" s="106">
        <v>1433130</v>
      </c>
      <c r="Z5" s="106">
        <v>1264353</v>
      </c>
      <c r="AA5" s="106">
        <v>1266777</v>
      </c>
      <c r="AB5" s="106">
        <v>1347617</v>
      </c>
      <c r="AC5" s="120">
        <v>1266268</v>
      </c>
      <c r="AD5" s="120">
        <v>1166882</v>
      </c>
      <c r="AE5" s="120">
        <v>1375189</v>
      </c>
      <c r="AF5" s="120">
        <v>1228246</v>
      </c>
    </row>
    <row r="6" spans="1:32" ht="18" customHeight="1" x14ac:dyDescent="0.15">
      <c r="A6" s="22" t="s">
        <v>94</v>
      </c>
      <c r="B6" s="17"/>
      <c r="C6" s="19"/>
      <c r="D6" s="19">
        <v>495064</v>
      </c>
      <c r="E6" s="19">
        <v>604607</v>
      </c>
      <c r="F6" s="19">
        <v>1084907</v>
      </c>
      <c r="G6" s="19">
        <v>676166</v>
      </c>
      <c r="H6" s="19">
        <v>652626</v>
      </c>
      <c r="I6" s="19">
        <v>729547</v>
      </c>
      <c r="J6" s="21">
        <v>835081</v>
      </c>
      <c r="K6" s="23">
        <v>998566</v>
      </c>
      <c r="L6" s="65">
        <v>1355680</v>
      </c>
      <c r="M6" s="65">
        <v>890135</v>
      </c>
      <c r="N6" s="65">
        <v>932567</v>
      </c>
      <c r="O6" s="65">
        <v>983192</v>
      </c>
      <c r="P6" s="65">
        <v>1013711</v>
      </c>
      <c r="Q6" s="65">
        <v>1123994</v>
      </c>
      <c r="R6" s="65">
        <v>1163126</v>
      </c>
      <c r="S6" s="65">
        <v>1233968</v>
      </c>
      <c r="T6" s="65">
        <v>1257885</v>
      </c>
      <c r="U6" s="65">
        <v>1317312</v>
      </c>
      <c r="V6" s="65">
        <v>1409410</v>
      </c>
      <c r="W6" s="65">
        <v>1644347</v>
      </c>
      <c r="X6" s="65">
        <v>2100768</v>
      </c>
      <c r="Y6" s="106">
        <v>2264369</v>
      </c>
      <c r="Z6" s="106">
        <v>1737819</v>
      </c>
      <c r="AA6" s="106">
        <v>1869911</v>
      </c>
      <c r="AB6" s="106">
        <v>1934211</v>
      </c>
      <c r="AC6" s="120">
        <v>2236358</v>
      </c>
      <c r="AD6" s="120">
        <v>2082477</v>
      </c>
      <c r="AE6" s="120">
        <v>2059513</v>
      </c>
      <c r="AF6" s="120">
        <v>2130392</v>
      </c>
    </row>
    <row r="7" spans="1:32" ht="18" customHeight="1" x14ac:dyDescent="0.15">
      <c r="A7" s="22" t="s">
        <v>103</v>
      </c>
      <c r="B7" s="17"/>
      <c r="C7" s="19"/>
      <c r="D7" s="19">
        <v>358016</v>
      </c>
      <c r="E7" s="19">
        <v>422184</v>
      </c>
      <c r="F7" s="19">
        <v>603443</v>
      </c>
      <c r="G7" s="19">
        <v>559293</v>
      </c>
      <c r="H7" s="19">
        <v>550057</v>
      </c>
      <c r="I7" s="19">
        <v>482104</v>
      </c>
      <c r="J7" s="21">
        <v>501285</v>
      </c>
      <c r="K7" s="14">
        <v>562579</v>
      </c>
      <c r="L7" s="65">
        <v>573344</v>
      </c>
      <c r="M7" s="65">
        <v>667296</v>
      </c>
      <c r="N7" s="65">
        <v>701432</v>
      </c>
      <c r="O7" s="65">
        <v>627310</v>
      </c>
      <c r="P7" s="65">
        <v>580027</v>
      </c>
      <c r="Q7" s="65">
        <v>536394</v>
      </c>
      <c r="R7" s="65">
        <v>628199</v>
      </c>
      <c r="S7" s="65">
        <v>479568</v>
      </c>
      <c r="T7" s="65">
        <v>466096</v>
      </c>
      <c r="U7" s="65">
        <v>443250</v>
      </c>
      <c r="V7" s="65">
        <v>438455</v>
      </c>
      <c r="W7" s="65">
        <v>472369</v>
      </c>
      <c r="X7" s="65">
        <v>483408</v>
      </c>
      <c r="Y7" s="106">
        <v>583026</v>
      </c>
      <c r="Z7" s="106">
        <v>735214</v>
      </c>
      <c r="AA7" s="106">
        <v>495446</v>
      </c>
      <c r="AB7" s="106">
        <v>582060</v>
      </c>
      <c r="AC7" s="120">
        <v>581363</v>
      </c>
      <c r="AD7" s="120">
        <v>455057</v>
      </c>
      <c r="AE7" s="120">
        <v>475126</v>
      </c>
      <c r="AF7" s="120">
        <v>432937</v>
      </c>
    </row>
    <row r="8" spans="1:32" ht="18" customHeight="1" x14ac:dyDescent="0.15">
      <c r="A8" s="22" t="s">
        <v>104</v>
      </c>
      <c r="B8" s="17"/>
      <c r="C8" s="19"/>
      <c r="D8" s="19">
        <v>9743</v>
      </c>
      <c r="E8" s="19">
        <v>214174</v>
      </c>
      <c r="F8" s="19">
        <v>461</v>
      </c>
      <c r="G8" s="19">
        <v>7765</v>
      </c>
      <c r="H8" s="19">
        <v>320</v>
      </c>
      <c r="I8" s="19">
        <v>578</v>
      </c>
      <c r="J8" s="21">
        <v>199</v>
      </c>
      <c r="K8" s="14">
        <v>252</v>
      </c>
      <c r="L8" s="65">
        <v>333</v>
      </c>
      <c r="M8" s="65">
        <v>335</v>
      </c>
      <c r="N8" s="65">
        <v>570</v>
      </c>
      <c r="O8" s="65">
        <v>435</v>
      </c>
      <c r="P8" s="65">
        <v>329</v>
      </c>
      <c r="Q8" s="65">
        <v>268</v>
      </c>
      <c r="R8" s="65">
        <v>340</v>
      </c>
      <c r="S8" s="65">
        <v>126</v>
      </c>
      <c r="T8" s="65">
        <v>126</v>
      </c>
      <c r="U8" s="65">
        <v>131</v>
      </c>
      <c r="V8" s="65">
        <v>7509</v>
      </c>
      <c r="W8" s="65">
        <v>22147</v>
      </c>
      <c r="X8" s="65">
        <v>78105</v>
      </c>
      <c r="Y8" s="106">
        <v>242</v>
      </c>
      <c r="Z8" s="106">
        <v>1568</v>
      </c>
      <c r="AA8" s="106">
        <v>22825</v>
      </c>
      <c r="AB8" s="106">
        <v>106</v>
      </c>
      <c r="AC8" s="120">
        <v>48</v>
      </c>
      <c r="AD8" s="120">
        <v>48</v>
      </c>
      <c r="AE8" s="120">
        <v>48</v>
      </c>
      <c r="AF8" s="120">
        <v>85</v>
      </c>
    </row>
    <row r="9" spans="1:32" ht="18" customHeight="1" x14ac:dyDescent="0.15">
      <c r="A9" s="22" t="s">
        <v>105</v>
      </c>
      <c r="B9" s="17"/>
      <c r="C9" s="19"/>
      <c r="D9" s="19">
        <v>868644</v>
      </c>
      <c r="E9" s="19">
        <v>1178325</v>
      </c>
      <c r="F9" s="19">
        <v>1074505</v>
      </c>
      <c r="G9" s="19">
        <v>1568913</v>
      </c>
      <c r="H9" s="19">
        <v>1270181</v>
      </c>
      <c r="I9" s="19">
        <v>1347035</v>
      </c>
      <c r="J9" s="21">
        <v>1030598</v>
      </c>
      <c r="K9" s="14">
        <v>812507</v>
      </c>
      <c r="L9" s="65">
        <v>1126138</v>
      </c>
      <c r="M9" s="65">
        <v>1246163</v>
      </c>
      <c r="N9" s="65">
        <v>839500</v>
      </c>
      <c r="O9" s="65">
        <v>723037</v>
      </c>
      <c r="P9" s="65">
        <v>1143980</v>
      </c>
      <c r="Q9" s="65">
        <v>1052665</v>
      </c>
      <c r="R9" s="65">
        <v>721694</v>
      </c>
      <c r="S9" s="65">
        <v>628711</v>
      </c>
      <c r="T9" s="65">
        <v>458062</v>
      </c>
      <c r="U9" s="65">
        <v>451339</v>
      </c>
      <c r="V9" s="65">
        <v>395131</v>
      </c>
      <c r="W9" s="65">
        <v>458358</v>
      </c>
      <c r="X9" s="65">
        <v>433237</v>
      </c>
      <c r="Y9" s="106">
        <v>439956</v>
      </c>
      <c r="Z9" s="106">
        <v>544579</v>
      </c>
      <c r="AA9" s="106">
        <v>602559</v>
      </c>
      <c r="AB9" s="106">
        <v>760654</v>
      </c>
      <c r="AC9" s="120">
        <v>778539</v>
      </c>
      <c r="AD9" s="120">
        <v>577736</v>
      </c>
      <c r="AE9" s="120">
        <v>529709</v>
      </c>
      <c r="AF9" s="120">
        <v>641202</v>
      </c>
    </row>
    <row r="10" spans="1:32" ht="18" customHeight="1" x14ac:dyDescent="0.15">
      <c r="A10" s="22" t="s">
        <v>106</v>
      </c>
      <c r="B10" s="17"/>
      <c r="C10" s="19"/>
      <c r="D10" s="19">
        <v>71409</v>
      </c>
      <c r="E10" s="19">
        <v>86382</v>
      </c>
      <c r="F10" s="19">
        <v>130031</v>
      </c>
      <c r="G10" s="19">
        <v>373492</v>
      </c>
      <c r="H10" s="19">
        <v>147602</v>
      </c>
      <c r="I10" s="19">
        <v>147817</v>
      </c>
      <c r="J10" s="21">
        <v>148471</v>
      </c>
      <c r="K10" s="14">
        <v>143326</v>
      </c>
      <c r="L10" s="65">
        <v>158837</v>
      </c>
      <c r="M10" s="65">
        <v>235283</v>
      </c>
      <c r="N10" s="65">
        <v>234802</v>
      </c>
      <c r="O10" s="65">
        <v>365449</v>
      </c>
      <c r="P10" s="65">
        <v>214946</v>
      </c>
      <c r="Q10" s="65">
        <v>303573</v>
      </c>
      <c r="R10" s="65">
        <v>298253</v>
      </c>
      <c r="S10" s="65">
        <v>306406</v>
      </c>
      <c r="T10" s="65">
        <v>681087</v>
      </c>
      <c r="U10" s="65">
        <v>848684</v>
      </c>
      <c r="V10" s="65">
        <v>307096</v>
      </c>
      <c r="W10" s="65">
        <v>275156</v>
      </c>
      <c r="X10" s="65">
        <v>383471</v>
      </c>
      <c r="Y10" s="106">
        <v>415949</v>
      </c>
      <c r="Z10" s="106">
        <v>385940</v>
      </c>
      <c r="AA10" s="106">
        <v>355193</v>
      </c>
      <c r="AB10" s="106">
        <v>385003</v>
      </c>
      <c r="AC10" s="120">
        <v>329454</v>
      </c>
      <c r="AD10" s="120">
        <v>291203</v>
      </c>
      <c r="AE10" s="120">
        <v>282618</v>
      </c>
      <c r="AF10" s="120">
        <v>267961</v>
      </c>
    </row>
    <row r="11" spans="1:32" ht="18" customHeight="1" x14ac:dyDescent="0.15">
      <c r="A11" s="22" t="s">
        <v>107</v>
      </c>
      <c r="B11" s="17"/>
      <c r="C11" s="19"/>
      <c r="D11" s="19">
        <v>1073421</v>
      </c>
      <c r="E11" s="19">
        <v>921764</v>
      </c>
      <c r="F11" s="19">
        <v>832956</v>
      </c>
      <c r="G11" s="19">
        <v>794929</v>
      </c>
      <c r="H11" s="19">
        <v>701151</v>
      </c>
      <c r="I11" s="19">
        <v>739401</v>
      </c>
      <c r="J11" s="21">
        <v>664231</v>
      </c>
      <c r="K11" s="21">
        <v>818173</v>
      </c>
      <c r="L11" s="65">
        <v>885960</v>
      </c>
      <c r="M11" s="65">
        <v>717546</v>
      </c>
      <c r="N11" s="65">
        <v>991871</v>
      </c>
      <c r="O11" s="65">
        <v>1091999</v>
      </c>
      <c r="P11" s="65">
        <v>1433753</v>
      </c>
      <c r="Q11" s="65">
        <v>1606799</v>
      </c>
      <c r="R11" s="65">
        <v>1945622</v>
      </c>
      <c r="S11" s="65">
        <v>1828635</v>
      </c>
      <c r="T11" s="65">
        <v>1614929</v>
      </c>
      <c r="U11" s="65">
        <v>1352363</v>
      </c>
      <c r="V11" s="65">
        <v>1203641</v>
      </c>
      <c r="W11" s="65">
        <v>1048707</v>
      </c>
      <c r="X11" s="65">
        <v>960223</v>
      </c>
      <c r="Y11" s="106">
        <v>707986</v>
      </c>
      <c r="Z11" s="106">
        <v>737466</v>
      </c>
      <c r="AA11" s="106">
        <v>1047663</v>
      </c>
      <c r="AB11" s="106">
        <v>1111934</v>
      </c>
      <c r="AC11" s="120">
        <v>953726</v>
      </c>
      <c r="AD11" s="120">
        <v>937004</v>
      </c>
      <c r="AE11" s="120">
        <v>1107597</v>
      </c>
      <c r="AF11" s="120">
        <v>1391866</v>
      </c>
    </row>
    <row r="12" spans="1:32" ht="18" customHeight="1" x14ac:dyDescent="0.15">
      <c r="A12" s="22" t="s">
        <v>108</v>
      </c>
      <c r="B12" s="17"/>
      <c r="C12" s="19"/>
      <c r="D12" s="19">
        <v>279409</v>
      </c>
      <c r="E12" s="19">
        <v>318876</v>
      </c>
      <c r="F12" s="19">
        <v>325483</v>
      </c>
      <c r="G12" s="19">
        <v>292621</v>
      </c>
      <c r="H12" s="19">
        <v>249664</v>
      </c>
      <c r="I12" s="19">
        <v>276114</v>
      </c>
      <c r="J12" s="21">
        <v>265973</v>
      </c>
      <c r="K12" s="21">
        <v>273769</v>
      </c>
      <c r="L12" s="65">
        <v>293105</v>
      </c>
      <c r="M12" s="65">
        <v>285957</v>
      </c>
      <c r="N12" s="65">
        <v>286313</v>
      </c>
      <c r="O12" s="65">
        <v>373729</v>
      </c>
      <c r="P12" s="65">
        <v>281760</v>
      </c>
      <c r="Q12" s="65">
        <v>273069</v>
      </c>
      <c r="R12" s="65">
        <v>286291</v>
      </c>
      <c r="S12" s="65">
        <v>294353</v>
      </c>
      <c r="T12" s="65">
        <v>299195</v>
      </c>
      <c r="U12" s="65">
        <v>308007</v>
      </c>
      <c r="V12" s="65">
        <v>293538</v>
      </c>
      <c r="W12" s="65">
        <v>300269</v>
      </c>
      <c r="X12" s="65">
        <v>321712</v>
      </c>
      <c r="Y12" s="106">
        <v>314391</v>
      </c>
      <c r="Z12" s="106">
        <v>299636</v>
      </c>
      <c r="AA12" s="106">
        <v>709993</v>
      </c>
      <c r="AB12" s="106">
        <v>353735</v>
      </c>
      <c r="AC12" s="120">
        <v>277192</v>
      </c>
      <c r="AD12" s="120">
        <v>272422</v>
      </c>
      <c r="AE12" s="120">
        <v>300773</v>
      </c>
      <c r="AF12" s="120">
        <v>303343</v>
      </c>
    </row>
    <row r="13" spans="1:32" ht="18" customHeight="1" x14ac:dyDescent="0.15">
      <c r="A13" s="22" t="s">
        <v>109</v>
      </c>
      <c r="B13" s="17"/>
      <c r="C13" s="19"/>
      <c r="D13" s="19">
        <v>2437619</v>
      </c>
      <c r="E13" s="19">
        <v>882352</v>
      </c>
      <c r="F13" s="19">
        <v>1070183</v>
      </c>
      <c r="G13" s="19">
        <v>773032</v>
      </c>
      <c r="H13" s="19">
        <v>810993</v>
      </c>
      <c r="I13" s="19">
        <v>1105203</v>
      </c>
      <c r="J13" s="21">
        <v>2012537</v>
      </c>
      <c r="K13" s="21">
        <v>1111448</v>
      </c>
      <c r="L13" s="65">
        <v>1471386</v>
      </c>
      <c r="M13" s="65">
        <v>1048902</v>
      </c>
      <c r="N13" s="65">
        <v>2104631</v>
      </c>
      <c r="O13" s="65">
        <v>1663803</v>
      </c>
      <c r="P13" s="65">
        <v>1309127</v>
      </c>
      <c r="Q13" s="65">
        <v>1490279</v>
      </c>
      <c r="R13" s="65">
        <v>2273249</v>
      </c>
      <c r="S13" s="65">
        <v>1563954</v>
      </c>
      <c r="T13" s="65">
        <v>2005131</v>
      </c>
      <c r="U13" s="65">
        <v>1777657</v>
      </c>
      <c r="V13" s="65">
        <v>1151549</v>
      </c>
      <c r="W13" s="65">
        <v>948580</v>
      </c>
      <c r="X13" s="65">
        <v>825893</v>
      </c>
      <c r="Y13" s="106">
        <v>967193</v>
      </c>
      <c r="Z13" s="106">
        <v>956179</v>
      </c>
      <c r="AA13" s="106">
        <v>1318711</v>
      </c>
      <c r="AB13" s="106">
        <v>899446</v>
      </c>
      <c r="AC13" s="120">
        <v>862667</v>
      </c>
      <c r="AD13" s="120">
        <v>890940</v>
      </c>
      <c r="AE13" s="120">
        <v>866876</v>
      </c>
      <c r="AF13" s="120">
        <v>904013</v>
      </c>
    </row>
    <row r="14" spans="1:32" ht="18" customHeight="1" x14ac:dyDescent="0.15">
      <c r="A14" s="22" t="s">
        <v>110</v>
      </c>
      <c r="B14" s="17"/>
      <c r="C14" s="19"/>
      <c r="D14" s="19">
        <v>42089</v>
      </c>
      <c r="E14" s="19">
        <v>0</v>
      </c>
      <c r="F14" s="19">
        <v>13992</v>
      </c>
      <c r="G14" s="19">
        <v>346</v>
      </c>
      <c r="H14" s="19">
        <v>22187</v>
      </c>
      <c r="I14" s="19">
        <v>0</v>
      </c>
      <c r="J14" s="21">
        <v>5669</v>
      </c>
      <c r="K14" s="21">
        <v>0</v>
      </c>
      <c r="L14" s="65">
        <v>5464</v>
      </c>
      <c r="M14" s="65">
        <v>0</v>
      </c>
      <c r="N14" s="65">
        <v>7372</v>
      </c>
      <c r="O14" s="65">
        <v>0</v>
      </c>
      <c r="P14" s="65">
        <v>0</v>
      </c>
      <c r="Q14" s="65">
        <v>0</v>
      </c>
      <c r="R14" s="65">
        <v>0</v>
      </c>
      <c r="S14" s="65">
        <v>0</v>
      </c>
      <c r="T14" s="65">
        <v>0</v>
      </c>
      <c r="U14" s="65">
        <v>0</v>
      </c>
      <c r="V14" s="65">
        <v>0</v>
      </c>
      <c r="W14" s="65">
        <v>8981</v>
      </c>
      <c r="X14" s="65">
        <v>192504</v>
      </c>
      <c r="Y14" s="106">
        <v>12467</v>
      </c>
      <c r="Z14" s="106">
        <v>9758</v>
      </c>
      <c r="AA14" s="106">
        <v>2905</v>
      </c>
      <c r="AB14" s="106">
        <v>208</v>
      </c>
      <c r="AC14" s="120">
        <v>44</v>
      </c>
      <c r="AD14" s="120">
        <v>0</v>
      </c>
      <c r="AE14" s="120"/>
      <c r="AF14" s="120"/>
    </row>
    <row r="15" spans="1:32" ht="18" customHeight="1" x14ac:dyDescent="0.15">
      <c r="A15" s="22" t="s">
        <v>111</v>
      </c>
      <c r="B15" s="17"/>
      <c r="C15" s="19"/>
      <c r="D15" s="19">
        <v>384038</v>
      </c>
      <c r="E15" s="19">
        <v>526691</v>
      </c>
      <c r="F15" s="19">
        <v>651660</v>
      </c>
      <c r="G15" s="19">
        <v>655337</v>
      </c>
      <c r="H15" s="19">
        <v>698376</v>
      </c>
      <c r="I15" s="19">
        <v>797834</v>
      </c>
      <c r="J15" s="21">
        <v>808947</v>
      </c>
      <c r="K15" s="14">
        <v>822033</v>
      </c>
      <c r="L15" s="65">
        <v>808538</v>
      </c>
      <c r="M15" s="65">
        <v>842508</v>
      </c>
      <c r="N15" s="65">
        <v>730590</v>
      </c>
      <c r="O15" s="65">
        <v>621430</v>
      </c>
      <c r="P15" s="65">
        <v>640731</v>
      </c>
      <c r="Q15" s="65">
        <v>632282</v>
      </c>
      <c r="R15" s="65">
        <v>546427</v>
      </c>
      <c r="S15" s="65">
        <v>558157</v>
      </c>
      <c r="T15" s="65">
        <v>597816</v>
      </c>
      <c r="U15" s="65">
        <v>637724</v>
      </c>
      <c r="V15" s="65">
        <v>638878</v>
      </c>
      <c r="W15" s="65">
        <v>644211</v>
      </c>
      <c r="X15" s="65">
        <v>603807</v>
      </c>
      <c r="Y15" s="106">
        <v>610876</v>
      </c>
      <c r="Z15" s="106">
        <v>609851</v>
      </c>
      <c r="AA15" s="106">
        <v>570177</v>
      </c>
      <c r="AB15" s="106">
        <v>498466</v>
      </c>
      <c r="AC15" s="120">
        <v>494703</v>
      </c>
      <c r="AD15" s="120">
        <v>460258</v>
      </c>
      <c r="AE15" s="120">
        <v>435532</v>
      </c>
      <c r="AF15" s="120">
        <v>399196</v>
      </c>
    </row>
    <row r="16" spans="1:32" ht="18" customHeight="1" x14ac:dyDescent="0.15">
      <c r="A16" s="22" t="s">
        <v>81</v>
      </c>
      <c r="B16" s="17"/>
      <c r="C16" s="19"/>
      <c r="D16" s="19">
        <v>0</v>
      </c>
      <c r="E16" s="19">
        <v>0</v>
      </c>
      <c r="F16" s="19">
        <v>418</v>
      </c>
      <c r="G16" s="19">
        <v>0</v>
      </c>
      <c r="H16" s="19">
        <v>0</v>
      </c>
      <c r="I16" s="19">
        <v>0</v>
      </c>
      <c r="J16" s="21">
        <v>0</v>
      </c>
      <c r="K16" s="14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  <c r="S16" s="65">
        <v>0</v>
      </c>
      <c r="T16" s="65">
        <v>0</v>
      </c>
      <c r="U16" s="65">
        <v>0</v>
      </c>
      <c r="V16" s="65">
        <v>0</v>
      </c>
      <c r="W16" s="65">
        <v>0</v>
      </c>
      <c r="X16" s="65">
        <v>0</v>
      </c>
      <c r="Y16" s="106">
        <v>0</v>
      </c>
      <c r="Z16" s="106">
        <v>0</v>
      </c>
      <c r="AA16" s="106">
        <v>0</v>
      </c>
      <c r="AB16" s="106">
        <v>0</v>
      </c>
      <c r="AC16" s="106">
        <v>0</v>
      </c>
      <c r="AD16" s="106">
        <v>0</v>
      </c>
      <c r="AE16" s="106">
        <v>0</v>
      </c>
      <c r="AF16" s="106">
        <v>0</v>
      </c>
    </row>
    <row r="17" spans="1:32" ht="18" customHeight="1" x14ac:dyDescent="0.15">
      <c r="A17" s="22" t="s">
        <v>113</v>
      </c>
      <c r="B17" s="17"/>
      <c r="C17" s="19"/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21">
        <v>0</v>
      </c>
      <c r="K17" s="14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  <c r="R17" s="65">
        <v>0</v>
      </c>
      <c r="S17" s="65">
        <v>0</v>
      </c>
      <c r="T17" s="65">
        <v>0</v>
      </c>
      <c r="U17" s="65">
        <v>0</v>
      </c>
      <c r="V17" s="65">
        <v>0</v>
      </c>
      <c r="W17" s="65">
        <v>0</v>
      </c>
      <c r="X17" s="65">
        <v>0</v>
      </c>
      <c r="Y17" s="106">
        <v>0</v>
      </c>
      <c r="Z17" s="106">
        <v>0</v>
      </c>
      <c r="AA17" s="106">
        <v>0</v>
      </c>
      <c r="AB17" s="106">
        <v>0</v>
      </c>
      <c r="AC17" s="106">
        <v>0</v>
      </c>
      <c r="AD17" s="106">
        <v>0</v>
      </c>
      <c r="AE17" s="106">
        <v>0</v>
      </c>
      <c r="AF17" s="106">
        <v>0</v>
      </c>
    </row>
    <row r="18" spans="1:32" ht="18" customHeight="1" x14ac:dyDescent="0.15">
      <c r="A18" s="22" t="s">
        <v>112</v>
      </c>
      <c r="B18" s="17"/>
      <c r="C18" s="19"/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21">
        <v>0</v>
      </c>
      <c r="K18" s="14">
        <v>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  <c r="S18" s="65">
        <v>0</v>
      </c>
      <c r="T18" s="65">
        <v>0</v>
      </c>
      <c r="U18" s="65">
        <v>0</v>
      </c>
      <c r="V18" s="65">
        <v>0</v>
      </c>
      <c r="W18" s="65">
        <v>0</v>
      </c>
      <c r="X18" s="65">
        <v>0</v>
      </c>
      <c r="Y18" s="106">
        <v>0</v>
      </c>
      <c r="Z18" s="106">
        <v>0</v>
      </c>
      <c r="AA18" s="106">
        <v>0</v>
      </c>
      <c r="AB18" s="106">
        <v>0</v>
      </c>
      <c r="AC18" s="106">
        <v>0</v>
      </c>
      <c r="AD18" s="106">
        <v>0</v>
      </c>
      <c r="AE18" s="106">
        <v>0</v>
      </c>
      <c r="AF18" s="106">
        <v>0</v>
      </c>
    </row>
    <row r="19" spans="1:32" ht="18" customHeight="1" x14ac:dyDescent="0.15">
      <c r="A19" s="22" t="s">
        <v>114</v>
      </c>
      <c r="B19" s="17">
        <f t="shared" ref="B19:G19" si="0">SUM(B4:B18)</f>
        <v>0</v>
      </c>
      <c r="C19" s="19">
        <f t="shared" si="0"/>
        <v>0</v>
      </c>
      <c r="D19" s="19">
        <f t="shared" si="0"/>
        <v>7273376</v>
      </c>
      <c r="E19" s="19">
        <f t="shared" si="0"/>
        <v>6678449</v>
      </c>
      <c r="F19" s="19">
        <f t="shared" si="0"/>
        <v>7141705</v>
      </c>
      <c r="G19" s="19">
        <f t="shared" si="0"/>
        <v>7945827</v>
      </c>
      <c r="H19" s="19">
        <f t="shared" ref="H19:U19" si="1">SUM(H4:H18)</f>
        <v>7062318</v>
      </c>
      <c r="I19" s="19">
        <f t="shared" si="1"/>
        <v>7095808</v>
      </c>
      <c r="J19" s="19">
        <f t="shared" si="1"/>
        <v>7586342</v>
      </c>
      <c r="K19" s="19">
        <f t="shared" si="1"/>
        <v>7199474</v>
      </c>
      <c r="L19" s="66">
        <f t="shared" si="1"/>
        <v>8238672</v>
      </c>
      <c r="M19" s="66">
        <f t="shared" si="1"/>
        <v>7287355</v>
      </c>
      <c r="N19" s="66">
        <f t="shared" si="1"/>
        <v>8374010</v>
      </c>
      <c r="O19" s="66">
        <f t="shared" si="1"/>
        <v>7693416</v>
      </c>
      <c r="P19" s="66">
        <f t="shared" si="1"/>
        <v>8397248</v>
      </c>
      <c r="Q19" s="66">
        <f t="shared" si="1"/>
        <v>8609097</v>
      </c>
      <c r="R19" s="66">
        <f t="shared" si="1"/>
        <v>9358483</v>
      </c>
      <c r="S19" s="66">
        <f t="shared" si="1"/>
        <v>8737934</v>
      </c>
      <c r="T19" s="66">
        <f t="shared" si="1"/>
        <v>8593551</v>
      </c>
      <c r="U19" s="66">
        <f t="shared" si="1"/>
        <v>8932258</v>
      </c>
      <c r="V19" s="66">
        <f>SUM(V4:V18)</f>
        <v>7795001</v>
      </c>
      <c r="W19" s="66">
        <f>SUM(W4:W18)</f>
        <v>7933492</v>
      </c>
      <c r="X19" s="66">
        <f>SUM(X4:X18)</f>
        <v>8403965</v>
      </c>
      <c r="Y19" s="107">
        <f t="shared" ref="Y19:AB19" si="2">SUM(Y4:Y18)</f>
        <v>7859534</v>
      </c>
      <c r="Z19" s="107">
        <f t="shared" si="2"/>
        <v>7390227</v>
      </c>
      <c r="AA19" s="107">
        <f t="shared" si="2"/>
        <v>8370793</v>
      </c>
      <c r="AB19" s="107">
        <f t="shared" si="2"/>
        <v>7979481</v>
      </c>
      <c r="AC19" s="107">
        <f t="shared" ref="AC19" si="3">SUM(AC4:AC18)</f>
        <v>7906023</v>
      </c>
      <c r="AD19" s="107">
        <f t="shared" ref="AD19" si="4">SUM(AD4:AD18)</f>
        <v>7233623</v>
      </c>
      <c r="AE19" s="107">
        <f t="shared" ref="AE19:AF19" si="5">SUM(AE4:AE18)</f>
        <v>7532049</v>
      </c>
      <c r="AF19" s="107">
        <f t="shared" si="5"/>
        <v>7797355</v>
      </c>
    </row>
    <row r="20" spans="1:32" ht="18" customHeight="1" x14ac:dyDescent="0.15"/>
    <row r="21" spans="1:32" ht="18" customHeight="1" x14ac:dyDescent="0.15"/>
    <row r="22" spans="1:32" ht="18" customHeight="1" x14ac:dyDescent="0.15"/>
    <row r="23" spans="1:32" ht="18" customHeight="1" x14ac:dyDescent="0.15"/>
    <row r="24" spans="1:32" ht="18" customHeight="1" x14ac:dyDescent="0.15"/>
    <row r="25" spans="1:32" ht="18" customHeight="1" x14ac:dyDescent="0.15"/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15"/>
    <row r="30" spans="1:32" ht="18" customHeight="1" x14ac:dyDescent="0.2">
      <c r="A30" s="36" t="s">
        <v>102</v>
      </c>
      <c r="K30" s="104" t="str">
        <f>財政指標!$L$1</f>
        <v>芳賀町</v>
      </c>
      <c r="L30" s="87"/>
      <c r="M30" s="37"/>
      <c r="P30" s="37"/>
      <c r="R30" s="37"/>
      <c r="S30" s="37"/>
      <c r="T30" s="37"/>
      <c r="U30" s="104" t="str">
        <f>財政指標!$L$1</f>
        <v>芳賀町</v>
      </c>
      <c r="V30" s="87"/>
      <c r="W30" s="37"/>
      <c r="X30" s="37"/>
      <c r="Y30" s="104"/>
      <c r="Z30" s="104"/>
      <c r="AA30" s="104"/>
      <c r="AB30" s="104"/>
      <c r="AC30" s="104"/>
      <c r="AD30" s="104"/>
      <c r="AE30" s="104" t="str">
        <f>財政指標!$L$1</f>
        <v>芳賀町</v>
      </c>
    </row>
    <row r="31" spans="1:32" ht="18" customHeight="1" x14ac:dyDescent="0.15">
      <c r="K31" s="87"/>
      <c r="L31" s="87" t="s">
        <v>236</v>
      </c>
      <c r="U31" s="87"/>
      <c r="V31" s="87" t="s">
        <v>236</v>
      </c>
      <c r="AF31" s="87" t="s">
        <v>236</v>
      </c>
    </row>
    <row r="32" spans="1:32" s="72" customFormat="1" ht="18" customHeight="1" x14ac:dyDescent="0.2">
      <c r="A32" s="71"/>
      <c r="B32" s="71" t="s">
        <v>10</v>
      </c>
      <c r="C32" s="71" t="s">
        <v>85</v>
      </c>
      <c r="D32" s="71" t="s">
        <v>86</v>
      </c>
      <c r="E32" s="71" t="s">
        <v>87</v>
      </c>
      <c r="F32" s="71" t="s">
        <v>88</v>
      </c>
      <c r="G32" s="71" t="s">
        <v>89</v>
      </c>
      <c r="H32" s="71" t="s">
        <v>90</v>
      </c>
      <c r="I32" s="71" t="s">
        <v>91</v>
      </c>
      <c r="J32" s="52" t="s">
        <v>165</v>
      </c>
      <c r="K32" s="52" t="s">
        <v>166</v>
      </c>
      <c r="L32" s="51" t="s">
        <v>83</v>
      </c>
      <c r="M32" s="56" t="s">
        <v>174</v>
      </c>
      <c r="N32" s="56" t="s">
        <v>184</v>
      </c>
      <c r="O32" s="46" t="s">
        <v>186</v>
      </c>
      <c r="P32" s="46" t="s">
        <v>187</v>
      </c>
      <c r="Q32" s="46" t="s">
        <v>192</v>
      </c>
      <c r="R32" s="46" t="s">
        <v>199</v>
      </c>
      <c r="S32" s="46" t="s">
        <v>201</v>
      </c>
      <c r="T32" s="46" t="s">
        <v>209</v>
      </c>
      <c r="U32" s="46" t="s">
        <v>212</v>
      </c>
      <c r="V32" s="46" t="s">
        <v>215</v>
      </c>
      <c r="W32" s="46" t="s">
        <v>218</v>
      </c>
      <c r="X32" s="46" t="s">
        <v>219</v>
      </c>
      <c r="Y32" s="77" t="s">
        <v>221</v>
      </c>
      <c r="Z32" s="77" t="s">
        <v>222</v>
      </c>
      <c r="AA32" s="77" t="s">
        <v>223</v>
      </c>
      <c r="AB32" s="77" t="s">
        <v>224</v>
      </c>
      <c r="AC32" s="77" t="s">
        <v>229</v>
      </c>
      <c r="AD32" s="77" t="s">
        <v>231</v>
      </c>
      <c r="AE32" s="77" t="str">
        <f>AE3</f>
        <v>１８(H30)</v>
      </c>
      <c r="AF32" s="77" t="str">
        <f>AF3</f>
        <v>１９(R１)</v>
      </c>
    </row>
    <row r="33" spans="1:32" s="39" customFormat="1" ht="18" customHeight="1" x14ac:dyDescent="0.15">
      <c r="A33" s="22" t="s">
        <v>93</v>
      </c>
      <c r="B33" s="38" t="e">
        <f>B4/B$19*100</f>
        <v>#DIV/0!</v>
      </c>
      <c r="C33" s="38" t="e">
        <f t="shared" ref="C33:L33" si="6">C4/C$19*100</f>
        <v>#DIV/0!</v>
      </c>
      <c r="D33" s="38">
        <f t="shared" si="6"/>
        <v>1.5763931357322927</v>
      </c>
      <c r="E33" s="38">
        <f t="shared" si="6"/>
        <v>1.8800772454802006</v>
      </c>
      <c r="F33" s="38">
        <f t="shared" si="6"/>
        <v>1.6420728663533428</v>
      </c>
      <c r="G33" s="38">
        <f t="shared" si="6"/>
        <v>1.6015828182516432</v>
      </c>
      <c r="H33" s="38">
        <f t="shared" si="6"/>
        <v>1.9271434676263515</v>
      </c>
      <c r="I33" s="38">
        <f t="shared" si="6"/>
        <v>1.9436546197416842</v>
      </c>
      <c r="J33" s="38">
        <f t="shared" si="6"/>
        <v>1.831581017570787</v>
      </c>
      <c r="K33" s="38">
        <f t="shared" si="6"/>
        <v>1.9040974382295153</v>
      </c>
      <c r="L33" s="38">
        <f t="shared" si="6"/>
        <v>1.5182301225246009</v>
      </c>
      <c r="M33" s="38">
        <f t="shared" ref="M33:N47" si="7">M4/M$19*100</f>
        <v>1.6950869005283808</v>
      </c>
      <c r="N33" s="38">
        <f t="shared" si="7"/>
        <v>1.4345695789711261</v>
      </c>
      <c r="O33" s="38">
        <f t="shared" ref="O33:P47" si="8">O4/O$19*100</f>
        <v>1.5968589245661486</v>
      </c>
      <c r="P33" s="38">
        <f t="shared" si="8"/>
        <v>1.4601688553202192</v>
      </c>
      <c r="Q33" s="38">
        <f t="shared" ref="Q33:R47" si="9">Q4/Q$19*100</f>
        <v>1.4607106877759652</v>
      </c>
      <c r="R33" s="38">
        <f t="shared" si="9"/>
        <v>1.3256208297861951</v>
      </c>
      <c r="S33" s="38">
        <f t="shared" ref="S33:T47" si="10">S4/S$19*100</f>
        <v>1.3942311763856308</v>
      </c>
      <c r="T33" s="38">
        <f t="shared" si="10"/>
        <v>1.2328663668837248</v>
      </c>
      <c r="U33" s="38">
        <f t="shared" ref="U33:V47" si="11">U4/U$19*100</f>
        <v>1.1788172710640468</v>
      </c>
      <c r="V33" s="38">
        <f t="shared" si="11"/>
        <v>1.3385630098058998</v>
      </c>
      <c r="W33" s="38">
        <f t="shared" ref="W33:X47" si="12">W4/W$19*100</f>
        <v>1.3004109665705845</v>
      </c>
      <c r="X33" s="38">
        <f t="shared" si="12"/>
        <v>1.516046294814412</v>
      </c>
      <c r="Y33" s="108">
        <f t="shared" ref="Y33:AB33" si="13">Y4/Y$19*100</f>
        <v>1.3989251780067369</v>
      </c>
      <c r="Z33" s="108">
        <f t="shared" si="13"/>
        <v>1.4595492127643712</v>
      </c>
      <c r="AA33" s="108">
        <f t="shared" si="13"/>
        <v>1.2977623505921123</v>
      </c>
      <c r="AB33" s="108">
        <f t="shared" si="13"/>
        <v>1.3289210162916609</v>
      </c>
      <c r="AC33" s="108">
        <f t="shared" ref="AC33" si="14">AC4/AC$19*100</f>
        <v>1.5894337772607035</v>
      </c>
      <c r="AD33" s="108">
        <f t="shared" ref="AD33" si="15">AD4/AD$19*100</f>
        <v>1.3768480884336936</v>
      </c>
      <c r="AE33" s="108">
        <f t="shared" ref="AE33:AF33" si="16">AE4/AE$19*100</f>
        <v>1.315286185737772</v>
      </c>
      <c r="AF33" s="108">
        <f t="shared" si="16"/>
        <v>1.2582984871151819</v>
      </c>
    </row>
    <row r="34" spans="1:32" s="39" customFormat="1" ht="18" customHeight="1" x14ac:dyDescent="0.15">
      <c r="A34" s="22" t="s">
        <v>92</v>
      </c>
      <c r="B34" s="38" t="e">
        <f t="shared" ref="B34:L47" si="17">B5/B$19*100</f>
        <v>#DIV/0!</v>
      </c>
      <c r="C34" s="38" t="e">
        <f t="shared" si="17"/>
        <v>#DIV/0!</v>
      </c>
      <c r="D34" s="38">
        <f t="shared" si="17"/>
        <v>15.663524063653522</v>
      </c>
      <c r="E34" s="38">
        <f t="shared" si="17"/>
        <v>20.926026387264468</v>
      </c>
      <c r="F34" s="38">
        <f t="shared" si="17"/>
        <v>17.312308475357074</v>
      </c>
      <c r="G34" s="38">
        <f t="shared" si="17"/>
        <v>26.638813052436205</v>
      </c>
      <c r="H34" s="38">
        <f t="shared" si="17"/>
        <v>25.813904160078888</v>
      </c>
      <c r="I34" s="38">
        <f t="shared" si="17"/>
        <v>18.775268440183275</v>
      </c>
      <c r="J34" s="38">
        <f t="shared" si="17"/>
        <v>15.480464761541201</v>
      </c>
      <c r="K34" s="38">
        <f t="shared" si="17"/>
        <v>21.108986573185764</v>
      </c>
      <c r="L34" s="38">
        <f t="shared" si="17"/>
        <v>17.415488806933933</v>
      </c>
      <c r="M34" s="38">
        <f t="shared" si="7"/>
        <v>16.874476404676319</v>
      </c>
      <c r="N34" s="38">
        <f t="shared" si="7"/>
        <v>17.007753752383863</v>
      </c>
      <c r="O34" s="38">
        <f t="shared" si="8"/>
        <v>14.560229162182312</v>
      </c>
      <c r="P34" s="38">
        <f t="shared" si="8"/>
        <v>19.723961945627902</v>
      </c>
      <c r="Q34" s="38">
        <f t="shared" si="9"/>
        <v>17.005500112264968</v>
      </c>
      <c r="R34" s="38">
        <f t="shared" si="9"/>
        <v>14.652203781317978</v>
      </c>
      <c r="S34" s="38">
        <f t="shared" si="10"/>
        <v>19.70979638894045</v>
      </c>
      <c r="T34" s="38">
        <f t="shared" si="10"/>
        <v>12.884976187375861</v>
      </c>
      <c r="U34" s="38">
        <f t="shared" si="11"/>
        <v>18.925740837311235</v>
      </c>
      <c r="V34" s="38">
        <f t="shared" si="11"/>
        <v>23.674826982061965</v>
      </c>
      <c r="W34" s="38">
        <f t="shared" si="12"/>
        <v>25.300321724657941</v>
      </c>
      <c r="X34" s="38">
        <f t="shared" si="12"/>
        <v>22.530186644042423</v>
      </c>
      <c r="Y34" s="108">
        <f t="shared" ref="Y34:AB34" si="18">Y5/Y$19*100</f>
        <v>18.234287172750953</v>
      </c>
      <c r="Z34" s="108">
        <f t="shared" si="18"/>
        <v>17.108446059911287</v>
      </c>
      <c r="AA34" s="108">
        <f t="shared" si="18"/>
        <v>15.133297406828719</v>
      </c>
      <c r="AB34" s="108">
        <f t="shared" si="18"/>
        <v>16.888529467016713</v>
      </c>
      <c r="AC34" s="108">
        <f t="shared" ref="AC34" si="19">AC5/AC$19*100</f>
        <v>16.016497801739256</v>
      </c>
      <c r="AD34" s="108">
        <f t="shared" ref="AD34" si="20">AD5/AD$19*100</f>
        <v>16.131363218680324</v>
      </c>
      <c r="AE34" s="108">
        <f t="shared" ref="AE34:AF34" si="21">AE5/AE$19*100</f>
        <v>18.257833957267138</v>
      </c>
      <c r="AF34" s="108">
        <f t="shared" si="21"/>
        <v>15.752085162212056</v>
      </c>
    </row>
    <row r="35" spans="1:32" s="39" customFormat="1" ht="18" customHeight="1" x14ac:dyDescent="0.15">
      <c r="A35" s="22" t="s">
        <v>94</v>
      </c>
      <c r="B35" s="38" t="e">
        <f t="shared" si="17"/>
        <v>#DIV/0!</v>
      </c>
      <c r="C35" s="38" t="e">
        <f t="shared" si="17"/>
        <v>#DIV/0!</v>
      </c>
      <c r="D35" s="38">
        <f t="shared" si="17"/>
        <v>6.8065228581610517</v>
      </c>
      <c r="E35" s="38">
        <f t="shared" si="17"/>
        <v>9.0531049948872866</v>
      </c>
      <c r="F35" s="38">
        <f t="shared" si="17"/>
        <v>15.191148332225987</v>
      </c>
      <c r="G35" s="38">
        <f t="shared" si="17"/>
        <v>8.5096994938349386</v>
      </c>
      <c r="H35" s="38">
        <f t="shared" si="17"/>
        <v>9.2409602626219893</v>
      </c>
      <c r="I35" s="38">
        <f t="shared" si="17"/>
        <v>10.281380217728552</v>
      </c>
      <c r="J35" s="38">
        <f t="shared" si="17"/>
        <v>11.007689872141277</v>
      </c>
      <c r="K35" s="38">
        <f t="shared" si="17"/>
        <v>13.869985501718599</v>
      </c>
      <c r="L35" s="38">
        <f t="shared" si="17"/>
        <v>16.455079168098933</v>
      </c>
      <c r="M35" s="38">
        <f t="shared" si="7"/>
        <v>12.214788493218732</v>
      </c>
      <c r="N35" s="38">
        <f t="shared" si="7"/>
        <v>11.136444785711982</v>
      </c>
      <c r="O35" s="38">
        <f t="shared" si="8"/>
        <v>12.779654707349767</v>
      </c>
      <c r="P35" s="38">
        <f t="shared" si="8"/>
        <v>12.071943093737376</v>
      </c>
      <c r="Q35" s="38">
        <f t="shared" si="9"/>
        <v>13.055887278305727</v>
      </c>
      <c r="R35" s="38">
        <f t="shared" si="9"/>
        <v>12.428574161004512</v>
      </c>
      <c r="S35" s="38">
        <f t="shared" si="10"/>
        <v>14.121965215118356</v>
      </c>
      <c r="T35" s="38">
        <f t="shared" si="10"/>
        <v>14.637546225070405</v>
      </c>
      <c r="U35" s="38">
        <f t="shared" si="11"/>
        <v>14.747805090269447</v>
      </c>
      <c r="V35" s="38">
        <f t="shared" si="11"/>
        <v>18.080947006934316</v>
      </c>
      <c r="W35" s="38">
        <f t="shared" si="12"/>
        <v>20.726648492240241</v>
      </c>
      <c r="X35" s="38">
        <f t="shared" si="12"/>
        <v>24.99734351582854</v>
      </c>
      <c r="Y35" s="108">
        <f t="shared" ref="Y35:AB35" si="22">Y6/Y$19*100</f>
        <v>28.810474005201836</v>
      </c>
      <c r="Z35" s="108">
        <f t="shared" si="22"/>
        <v>23.515096356309488</v>
      </c>
      <c r="AA35" s="108">
        <f t="shared" si="22"/>
        <v>22.338516792853436</v>
      </c>
      <c r="AB35" s="108">
        <f t="shared" si="22"/>
        <v>24.239809581600607</v>
      </c>
      <c r="AC35" s="108">
        <f t="shared" ref="AC35" si="23">AC6/AC$19*100</f>
        <v>28.286763142480108</v>
      </c>
      <c r="AD35" s="108">
        <f t="shared" ref="AD35" si="24">AD6/AD$19*100</f>
        <v>28.788851727550636</v>
      </c>
      <c r="AE35" s="108">
        <f t="shared" ref="AE35:AF35" si="25">AE6/AE$19*100</f>
        <v>27.343329816362054</v>
      </c>
      <c r="AF35" s="108">
        <f t="shared" si="25"/>
        <v>27.321982903176785</v>
      </c>
    </row>
    <row r="36" spans="1:32" s="39" customFormat="1" ht="18" customHeight="1" x14ac:dyDescent="0.15">
      <c r="A36" s="22" t="s">
        <v>103</v>
      </c>
      <c r="B36" s="38" t="e">
        <f t="shared" si="17"/>
        <v>#DIV/0!</v>
      </c>
      <c r="C36" s="38" t="e">
        <f t="shared" si="17"/>
        <v>#DIV/0!</v>
      </c>
      <c r="D36" s="38">
        <f t="shared" si="17"/>
        <v>4.9222809325408168</v>
      </c>
      <c r="E36" s="38">
        <f t="shared" si="17"/>
        <v>6.3215875422571912</v>
      </c>
      <c r="F36" s="38">
        <f t="shared" si="17"/>
        <v>8.4495649148207601</v>
      </c>
      <c r="G36" s="38">
        <f t="shared" si="17"/>
        <v>7.0388267954990713</v>
      </c>
      <c r="H36" s="38">
        <f t="shared" si="17"/>
        <v>7.7886184111222407</v>
      </c>
      <c r="I36" s="38">
        <f t="shared" si="17"/>
        <v>6.7942086369867951</v>
      </c>
      <c r="J36" s="38">
        <f t="shared" si="17"/>
        <v>6.6077300496075715</v>
      </c>
      <c r="K36" s="38">
        <f t="shared" si="17"/>
        <v>7.8141680906132871</v>
      </c>
      <c r="L36" s="38">
        <f t="shared" si="17"/>
        <v>6.9591798289821467</v>
      </c>
      <c r="M36" s="38">
        <f t="shared" si="7"/>
        <v>9.1569026073246054</v>
      </c>
      <c r="N36" s="38">
        <f t="shared" si="7"/>
        <v>8.3762976160764069</v>
      </c>
      <c r="O36" s="38">
        <f t="shared" si="8"/>
        <v>8.1538551925438583</v>
      </c>
      <c r="P36" s="38">
        <f t="shared" si="8"/>
        <v>6.9073463115534999</v>
      </c>
      <c r="Q36" s="38">
        <f t="shared" si="9"/>
        <v>6.2305489181966465</v>
      </c>
      <c r="R36" s="38">
        <f t="shared" si="9"/>
        <v>6.7126157091913292</v>
      </c>
      <c r="S36" s="38">
        <f t="shared" si="10"/>
        <v>5.4883454143736952</v>
      </c>
      <c r="T36" s="38">
        <f t="shared" si="10"/>
        <v>5.4237881406650175</v>
      </c>
      <c r="U36" s="38">
        <f t="shared" si="11"/>
        <v>4.9623510650946265</v>
      </c>
      <c r="V36" s="38">
        <f t="shared" si="11"/>
        <v>5.6248228832812206</v>
      </c>
      <c r="W36" s="38">
        <f t="shared" si="12"/>
        <v>5.9541120101967708</v>
      </c>
      <c r="X36" s="38">
        <f t="shared" si="12"/>
        <v>5.7521419948797972</v>
      </c>
      <c r="Y36" s="108">
        <f t="shared" ref="Y36:AB36" si="26">Y7/Y$19*100</f>
        <v>7.4180733870481381</v>
      </c>
      <c r="Z36" s="108">
        <f t="shared" si="26"/>
        <v>9.9484630174418189</v>
      </c>
      <c r="AA36" s="108">
        <f t="shared" si="26"/>
        <v>5.9187462884340825</v>
      </c>
      <c r="AB36" s="108">
        <f t="shared" si="26"/>
        <v>7.2944593764932826</v>
      </c>
      <c r="AC36" s="108">
        <f t="shared" ref="AC36" si="27">AC7/AC$19*100</f>
        <v>7.3534190325527771</v>
      </c>
      <c r="AD36" s="108">
        <f t="shared" ref="AD36" si="28">AD7/AD$19*100</f>
        <v>6.2908586748300257</v>
      </c>
      <c r="AE36" s="108">
        <f t="shared" ref="AE36:AF36" si="29">AE7/AE$19*100</f>
        <v>6.3080577409945162</v>
      </c>
      <c r="AF36" s="108">
        <f t="shared" si="29"/>
        <v>5.5523571775300731</v>
      </c>
    </row>
    <row r="37" spans="1:32" s="39" customFormat="1" ht="18" customHeight="1" x14ac:dyDescent="0.15">
      <c r="A37" s="22" t="s">
        <v>104</v>
      </c>
      <c r="B37" s="38" t="e">
        <f t="shared" si="17"/>
        <v>#DIV/0!</v>
      </c>
      <c r="C37" s="38" t="e">
        <f t="shared" si="17"/>
        <v>#DIV/0!</v>
      </c>
      <c r="D37" s="38">
        <f t="shared" si="17"/>
        <v>0.13395430127632615</v>
      </c>
      <c r="E37" s="38">
        <f t="shared" si="17"/>
        <v>3.2069422106839474</v>
      </c>
      <c r="F37" s="38">
        <f t="shared" si="17"/>
        <v>6.4550411981452614E-3</v>
      </c>
      <c r="G37" s="38">
        <f t="shared" si="17"/>
        <v>9.7724251987867342E-2</v>
      </c>
      <c r="H37" s="38">
        <f t="shared" si="17"/>
        <v>4.5310902171213476E-3</v>
      </c>
      <c r="I37" s="38">
        <f t="shared" si="17"/>
        <v>8.1456544483728983E-3</v>
      </c>
      <c r="J37" s="38">
        <f t="shared" si="17"/>
        <v>2.6231351025303102E-3</v>
      </c>
      <c r="K37" s="38">
        <f t="shared" si="17"/>
        <v>3.500255713125709E-3</v>
      </c>
      <c r="L37" s="38">
        <f t="shared" si="17"/>
        <v>4.0419135511160055E-3</v>
      </c>
      <c r="M37" s="38">
        <f t="shared" si="7"/>
        <v>4.5970039884155496E-3</v>
      </c>
      <c r="N37" s="38">
        <f t="shared" si="7"/>
        <v>6.806774770987855E-3</v>
      </c>
      <c r="O37" s="38">
        <f t="shared" si="8"/>
        <v>5.654185344975496E-3</v>
      </c>
      <c r="P37" s="38">
        <f t="shared" si="8"/>
        <v>3.9179502618000564E-3</v>
      </c>
      <c r="Q37" s="38">
        <f t="shared" si="9"/>
        <v>3.1129861819421947E-3</v>
      </c>
      <c r="R37" s="38">
        <f t="shared" si="9"/>
        <v>3.6330674533468724E-3</v>
      </c>
      <c r="S37" s="38">
        <f t="shared" si="10"/>
        <v>1.4419884608878942E-3</v>
      </c>
      <c r="T37" s="38">
        <f t="shared" si="10"/>
        <v>1.4662157704073671E-3</v>
      </c>
      <c r="U37" s="38">
        <f t="shared" si="11"/>
        <v>1.4665944490183781E-3</v>
      </c>
      <c r="V37" s="38">
        <f t="shared" si="11"/>
        <v>9.6330969040286207E-2</v>
      </c>
      <c r="W37" s="38">
        <f t="shared" si="12"/>
        <v>0.27915828238057089</v>
      </c>
      <c r="X37" s="38">
        <f t="shared" si="12"/>
        <v>0.92938273779103087</v>
      </c>
      <c r="Y37" s="108">
        <f t="shared" ref="Y37:AB37" si="30">Y8/Y$19*100</f>
        <v>3.0790629571676898E-3</v>
      </c>
      <c r="Z37" s="108">
        <f t="shared" si="30"/>
        <v>2.121721024266237E-2</v>
      </c>
      <c r="AA37" s="108">
        <f t="shared" si="30"/>
        <v>0.27267428545897621</v>
      </c>
      <c r="AB37" s="108">
        <f t="shared" si="30"/>
        <v>1.3284071984130297E-3</v>
      </c>
      <c r="AC37" s="108">
        <f t="shared" ref="AC37" si="31">AC8/AC$19*100</f>
        <v>6.0713205615516171E-4</v>
      </c>
      <c r="AD37" s="108">
        <f t="shared" ref="AD37" si="32">AD8/AD$19*100</f>
        <v>6.6356789675104712E-4</v>
      </c>
      <c r="AE37" s="108">
        <f t="shared" ref="AE37:AF37" si="33">AE8/AE$19*100</f>
        <v>6.3727678882598878E-4</v>
      </c>
      <c r="AF37" s="108">
        <f t="shared" si="33"/>
        <v>1.0901132499418072E-3</v>
      </c>
    </row>
    <row r="38" spans="1:32" s="39" customFormat="1" ht="18" customHeight="1" x14ac:dyDescent="0.15">
      <c r="A38" s="22" t="s">
        <v>105</v>
      </c>
      <c r="B38" s="38" t="e">
        <f t="shared" si="17"/>
        <v>#DIV/0!</v>
      </c>
      <c r="C38" s="38" t="e">
        <f t="shared" si="17"/>
        <v>#DIV/0!</v>
      </c>
      <c r="D38" s="38">
        <f t="shared" si="17"/>
        <v>11.942789703158478</v>
      </c>
      <c r="E38" s="38">
        <f t="shared" si="17"/>
        <v>17.643692420201155</v>
      </c>
      <c r="F38" s="38">
        <f t="shared" si="17"/>
        <v>15.045496838640075</v>
      </c>
      <c r="G38" s="38">
        <f t="shared" si="17"/>
        <v>19.745119041730959</v>
      </c>
      <c r="H38" s="38">
        <f t="shared" si="17"/>
        <v>17.985327197104407</v>
      </c>
      <c r="I38" s="38">
        <f t="shared" si="17"/>
        <v>18.983532248899632</v>
      </c>
      <c r="J38" s="38">
        <f t="shared" si="17"/>
        <v>13.584913519585593</v>
      </c>
      <c r="K38" s="38">
        <f t="shared" si="17"/>
        <v>11.285643923431072</v>
      </c>
      <c r="L38" s="38">
        <f t="shared" si="17"/>
        <v>13.668926254134162</v>
      </c>
      <c r="M38" s="38">
        <f t="shared" si="7"/>
        <v>17.100347108107126</v>
      </c>
      <c r="N38" s="38">
        <f t="shared" si="7"/>
        <v>10.02506564955141</v>
      </c>
      <c r="O38" s="38">
        <f t="shared" si="8"/>
        <v>9.3981269178736717</v>
      </c>
      <c r="P38" s="38">
        <f t="shared" si="8"/>
        <v>13.623272767459053</v>
      </c>
      <c r="Q38" s="38">
        <f t="shared" si="9"/>
        <v>12.227356713485747</v>
      </c>
      <c r="R38" s="38">
        <f t="shared" si="9"/>
        <v>7.7116558313991694</v>
      </c>
      <c r="S38" s="38">
        <f t="shared" si="10"/>
        <v>7.1951905335975299</v>
      </c>
      <c r="T38" s="38">
        <f t="shared" si="10"/>
        <v>5.3302994303519</v>
      </c>
      <c r="U38" s="38">
        <f t="shared" si="11"/>
        <v>5.0529104734771426</v>
      </c>
      <c r="V38" s="38">
        <f t="shared" si="11"/>
        <v>5.0690307801115102</v>
      </c>
      <c r="W38" s="38">
        <f t="shared" si="12"/>
        <v>5.7775062986135239</v>
      </c>
      <c r="X38" s="38">
        <f t="shared" si="12"/>
        <v>5.1551499798012008</v>
      </c>
      <c r="Y38" s="108">
        <f t="shared" ref="Y38:AB38" si="34">Y9/Y$19*100</f>
        <v>5.5977364561308596</v>
      </c>
      <c r="Z38" s="108">
        <f t="shared" si="34"/>
        <v>7.3689076127160913</v>
      </c>
      <c r="AA38" s="108">
        <f t="shared" si="34"/>
        <v>7.1983502638280505</v>
      </c>
      <c r="AB38" s="108">
        <f t="shared" si="34"/>
        <v>9.5326249915251378</v>
      </c>
      <c r="AC38" s="108">
        <f t="shared" ref="AC38" si="35">AC9/AC$19*100</f>
        <v>9.8474163305621545</v>
      </c>
      <c r="AD38" s="108">
        <f t="shared" ref="AD38" si="36">AD9/AD$19*100</f>
        <v>7.9868137999450628</v>
      </c>
      <c r="AE38" s="108">
        <f t="shared" ref="AE38:AF38" si="37">AE9/AE$19*100</f>
        <v>7.0327343860880358</v>
      </c>
      <c r="AF38" s="108">
        <f t="shared" si="37"/>
        <v>8.2233270128139608</v>
      </c>
    </row>
    <row r="39" spans="1:32" s="39" customFormat="1" ht="18" customHeight="1" x14ac:dyDescent="0.15">
      <c r="A39" s="22" t="s">
        <v>106</v>
      </c>
      <c r="B39" s="38" t="e">
        <f t="shared" si="17"/>
        <v>#DIV/0!</v>
      </c>
      <c r="C39" s="38" t="e">
        <f t="shared" si="17"/>
        <v>#DIV/0!</v>
      </c>
      <c r="D39" s="38">
        <f t="shared" si="17"/>
        <v>0.98178617467321927</v>
      </c>
      <c r="E39" s="38">
        <f t="shared" si="17"/>
        <v>1.2934440316905917</v>
      </c>
      <c r="F39" s="38">
        <f t="shared" si="17"/>
        <v>1.8207276833753283</v>
      </c>
      <c r="G39" s="38">
        <f t="shared" si="17"/>
        <v>4.7004798871155895</v>
      </c>
      <c r="H39" s="38">
        <f t="shared" si="17"/>
        <v>2.0899936819610785</v>
      </c>
      <c r="I39" s="38">
        <f t="shared" si="17"/>
        <v>2.0831595217908938</v>
      </c>
      <c r="J39" s="38">
        <f t="shared" si="17"/>
        <v>1.957082873405918</v>
      </c>
      <c r="K39" s="38">
        <f t="shared" si="17"/>
        <v>1.9907843267438705</v>
      </c>
      <c r="L39" s="38">
        <f t="shared" si="17"/>
        <v>1.9279442123682069</v>
      </c>
      <c r="M39" s="38">
        <f t="shared" si="7"/>
        <v>3.2286474310638087</v>
      </c>
      <c r="N39" s="38">
        <f t="shared" si="7"/>
        <v>2.8039374206622636</v>
      </c>
      <c r="O39" s="38">
        <f t="shared" si="8"/>
        <v>4.7501525980136776</v>
      </c>
      <c r="P39" s="38">
        <f t="shared" si="8"/>
        <v>2.559719565267097</v>
      </c>
      <c r="Q39" s="38">
        <f t="shared" si="9"/>
        <v>3.5261886351146932</v>
      </c>
      <c r="R39" s="38">
        <f t="shared" si="9"/>
        <v>3.1869801975384258</v>
      </c>
      <c r="S39" s="38">
        <f t="shared" si="10"/>
        <v>3.5066183837048897</v>
      </c>
      <c r="T39" s="38">
        <f t="shared" si="10"/>
        <v>7.9255595271384314</v>
      </c>
      <c r="U39" s="38">
        <f t="shared" si="11"/>
        <v>9.5013377356542996</v>
      </c>
      <c r="V39" s="38">
        <f t="shared" si="11"/>
        <v>3.9396531187103117</v>
      </c>
      <c r="W39" s="38">
        <f t="shared" si="12"/>
        <v>3.468283575504961</v>
      </c>
      <c r="X39" s="38">
        <f t="shared" si="12"/>
        <v>4.56297711853869</v>
      </c>
      <c r="Y39" s="108">
        <f t="shared" ref="Y39:AB39" si="38">Y10/Y$19*100</f>
        <v>5.2922857767394351</v>
      </c>
      <c r="Z39" s="108">
        <f t="shared" si="38"/>
        <v>5.2223023731206091</v>
      </c>
      <c r="AA39" s="108">
        <f t="shared" si="38"/>
        <v>4.2432419485226784</v>
      </c>
      <c r="AB39" s="108">
        <f t="shared" si="38"/>
        <v>4.824912798213318</v>
      </c>
      <c r="AC39" s="108">
        <f t="shared" ref="AC39" si="39">AC10/AC$19*100</f>
        <v>4.1671267589279717</v>
      </c>
      <c r="AD39" s="108">
        <f t="shared" ref="AD39" si="40">AD10/AD$19*100</f>
        <v>4.0256867132832328</v>
      </c>
      <c r="AE39" s="108">
        <f t="shared" ref="AE39:AF39" si="41">AE10/AE$19*100</f>
        <v>3.7522060730088187</v>
      </c>
      <c r="AF39" s="108">
        <f t="shared" si="41"/>
        <v>3.4365627831489012</v>
      </c>
    </row>
    <row r="40" spans="1:32" s="39" customFormat="1" ht="18" customHeight="1" x14ac:dyDescent="0.15">
      <c r="A40" s="22" t="s">
        <v>107</v>
      </c>
      <c r="B40" s="38" t="e">
        <f t="shared" si="17"/>
        <v>#DIV/0!</v>
      </c>
      <c r="C40" s="38" t="e">
        <f t="shared" si="17"/>
        <v>#DIV/0!</v>
      </c>
      <c r="D40" s="38">
        <f t="shared" si="17"/>
        <v>14.758222316569361</v>
      </c>
      <c r="E40" s="38">
        <f t="shared" si="17"/>
        <v>13.80206691703418</v>
      </c>
      <c r="F40" s="38">
        <f t="shared" si="17"/>
        <v>11.66326528469042</v>
      </c>
      <c r="G40" s="38">
        <f t="shared" si="17"/>
        <v>10.004358262519434</v>
      </c>
      <c r="H40" s="38">
        <f t="shared" si="17"/>
        <v>9.9280576150776554</v>
      </c>
      <c r="I40" s="38">
        <f t="shared" si="17"/>
        <v>10.420250942528321</v>
      </c>
      <c r="J40" s="38">
        <f t="shared" si="17"/>
        <v>8.7556163431598524</v>
      </c>
      <c r="K40" s="38">
        <f t="shared" si="17"/>
        <v>11.364344117361908</v>
      </c>
      <c r="L40" s="38">
        <f t="shared" si="17"/>
        <v>10.753674864104312</v>
      </c>
      <c r="M40" s="38">
        <f t="shared" si="7"/>
        <v>9.846453205586938</v>
      </c>
      <c r="N40" s="38">
        <f t="shared" si="7"/>
        <v>11.844635962937708</v>
      </c>
      <c r="O40" s="38">
        <f t="shared" si="8"/>
        <v>14.193941936845739</v>
      </c>
      <c r="P40" s="38">
        <f t="shared" si="8"/>
        <v>17.074081889685765</v>
      </c>
      <c r="Q40" s="38">
        <f t="shared" si="9"/>
        <v>18.663966731934835</v>
      </c>
      <c r="R40" s="38">
        <f t="shared" si="9"/>
        <v>20.789929307987205</v>
      </c>
      <c r="S40" s="38">
        <f t="shared" si="10"/>
        <v>20.927544199807414</v>
      </c>
      <c r="T40" s="38">
        <f t="shared" si="10"/>
        <v>18.792336253080943</v>
      </c>
      <c r="U40" s="38">
        <f t="shared" si="11"/>
        <v>15.140214266090387</v>
      </c>
      <c r="V40" s="38">
        <f t="shared" si="11"/>
        <v>15.441191091572662</v>
      </c>
      <c r="W40" s="38">
        <f t="shared" si="12"/>
        <v>13.218731423690855</v>
      </c>
      <c r="X40" s="38">
        <f t="shared" si="12"/>
        <v>11.425832925291813</v>
      </c>
      <c r="Y40" s="108">
        <f t="shared" ref="Y40:AB40" si="42">Y11/Y$19*100</f>
        <v>9.0079895322038173</v>
      </c>
      <c r="Z40" s="108">
        <f t="shared" si="42"/>
        <v>9.9789356943974798</v>
      </c>
      <c r="AA40" s="108">
        <f t="shared" si="42"/>
        <v>12.515695944219383</v>
      </c>
      <c r="AB40" s="108">
        <f t="shared" si="42"/>
        <v>13.934916318492393</v>
      </c>
      <c r="AC40" s="108">
        <f t="shared" ref="AC40" si="43">AC11/AC$19*100</f>
        <v>12.063283903929953</v>
      </c>
      <c r="AD40" s="108">
        <f t="shared" ref="AD40" si="44">AD11/AD$19*100</f>
        <v>12.953453615152464</v>
      </c>
      <c r="AE40" s="108">
        <f t="shared" ref="AE40:AF40" si="45">AE11/AE$19*100</f>
        <v>14.705122072360391</v>
      </c>
      <c r="AF40" s="108">
        <f t="shared" si="45"/>
        <v>17.850489044041218</v>
      </c>
    </row>
    <row r="41" spans="1:32" s="39" customFormat="1" ht="18" customHeight="1" x14ac:dyDescent="0.15">
      <c r="A41" s="22" t="s">
        <v>108</v>
      </c>
      <c r="B41" s="38" t="e">
        <f t="shared" si="17"/>
        <v>#DIV/0!</v>
      </c>
      <c r="C41" s="38" t="e">
        <f t="shared" si="17"/>
        <v>#DIV/0!</v>
      </c>
      <c r="D41" s="38">
        <f t="shared" si="17"/>
        <v>3.8415310854271798</v>
      </c>
      <c r="E41" s="38">
        <f t="shared" si="17"/>
        <v>4.7747014314251706</v>
      </c>
      <c r="F41" s="38">
        <f t="shared" si="17"/>
        <v>4.5574971242861473</v>
      </c>
      <c r="G41" s="38">
        <f t="shared" si="17"/>
        <v>3.6827003658650006</v>
      </c>
      <c r="H41" s="38">
        <f t="shared" si="17"/>
        <v>3.5351565873980748</v>
      </c>
      <c r="I41" s="38">
        <f t="shared" si="17"/>
        <v>3.8912270456021361</v>
      </c>
      <c r="J41" s="38">
        <f t="shared" si="17"/>
        <v>3.5059452895743428</v>
      </c>
      <c r="K41" s="38">
        <f t="shared" si="17"/>
        <v>3.8026250251060012</v>
      </c>
      <c r="L41" s="38">
        <f t="shared" si="17"/>
        <v>3.5576728870866567</v>
      </c>
      <c r="M41" s="38">
        <f t="shared" si="7"/>
        <v>3.9240163269114787</v>
      </c>
      <c r="N41" s="38">
        <f t="shared" si="7"/>
        <v>3.4190668508874484</v>
      </c>
      <c r="O41" s="38">
        <f t="shared" si="8"/>
        <v>4.8577770914766605</v>
      </c>
      <c r="P41" s="38">
        <f t="shared" si="8"/>
        <v>3.3553850023245713</v>
      </c>
      <c r="Q41" s="38">
        <f t="shared" si="9"/>
        <v>3.1718657601372131</v>
      </c>
      <c r="R41" s="38">
        <f t="shared" si="9"/>
        <v>3.0591603361356747</v>
      </c>
      <c r="S41" s="38">
        <f t="shared" si="10"/>
        <v>3.3686795986328115</v>
      </c>
      <c r="T41" s="38">
        <f t="shared" si="10"/>
        <v>3.4816224398970808</v>
      </c>
      <c r="U41" s="38">
        <f t="shared" si="11"/>
        <v>3.4482546294565162</v>
      </c>
      <c r="V41" s="38">
        <f t="shared" si="11"/>
        <v>3.7657211333263461</v>
      </c>
      <c r="W41" s="38">
        <f t="shared" si="12"/>
        <v>3.784827664791242</v>
      </c>
      <c r="X41" s="38">
        <f t="shared" si="12"/>
        <v>3.8280978085939195</v>
      </c>
      <c r="Y41" s="108">
        <f t="shared" ref="Y41:AB41" si="46">Y12/Y$19*100</f>
        <v>4.0001226535822614</v>
      </c>
      <c r="Z41" s="108">
        <f t="shared" si="46"/>
        <v>4.0544898011928456</v>
      </c>
      <c r="AA41" s="108">
        <f t="shared" si="46"/>
        <v>8.4817890013526807</v>
      </c>
      <c r="AB41" s="108">
        <f t="shared" si="46"/>
        <v>4.4330577389682357</v>
      </c>
      <c r="AC41" s="108">
        <f t="shared" ref="AC41" si="47">AC12/AC$19*100</f>
        <v>3.5060864356200332</v>
      </c>
      <c r="AD41" s="108">
        <f t="shared" ref="AD41" si="48">AD12/AD$19*100</f>
        <v>3.7660519493482036</v>
      </c>
      <c r="AE41" s="108">
        <f t="shared" ref="AE41:AF41" si="49">AE12/AE$19*100</f>
        <v>3.9932427417824816</v>
      </c>
      <c r="AF41" s="108">
        <f t="shared" si="49"/>
        <v>3.890332042083501</v>
      </c>
    </row>
    <row r="42" spans="1:32" s="39" customFormat="1" ht="18" customHeight="1" x14ac:dyDescent="0.15">
      <c r="A42" s="22" t="s">
        <v>109</v>
      </c>
      <c r="B42" s="38" t="e">
        <f t="shared" si="17"/>
        <v>#DIV/0!</v>
      </c>
      <c r="C42" s="38" t="e">
        <f t="shared" si="17"/>
        <v>#DIV/0!</v>
      </c>
      <c r="D42" s="38">
        <f t="shared" si="17"/>
        <v>33.514271776957493</v>
      </c>
      <c r="E42" s="38">
        <f t="shared" si="17"/>
        <v>13.211929895698837</v>
      </c>
      <c r="F42" s="38">
        <f t="shared" si="17"/>
        <v>14.984979077125141</v>
      </c>
      <c r="G42" s="38">
        <f t="shared" si="17"/>
        <v>9.7287796474803692</v>
      </c>
      <c r="H42" s="38">
        <f t="shared" si="17"/>
        <v>11.483382651418415</v>
      </c>
      <c r="I42" s="38">
        <f t="shared" si="17"/>
        <v>15.57543552474926</v>
      </c>
      <c r="J42" s="38">
        <f t="shared" si="17"/>
        <v>26.52842437106052</v>
      </c>
      <c r="K42" s="38">
        <f t="shared" si="17"/>
        <v>15.437905602548184</v>
      </c>
      <c r="L42" s="38">
        <f t="shared" si="17"/>
        <v>17.859504541508631</v>
      </c>
      <c r="M42" s="38">
        <f t="shared" si="7"/>
        <v>14.393452768528499</v>
      </c>
      <c r="N42" s="38">
        <f t="shared" si="7"/>
        <v>25.132893321120946</v>
      </c>
      <c r="O42" s="38">
        <f t="shared" si="8"/>
        <v>21.626323079370724</v>
      </c>
      <c r="P42" s="38">
        <f t="shared" si="8"/>
        <v>15.589952803585176</v>
      </c>
      <c r="Q42" s="38">
        <f t="shared" si="9"/>
        <v>17.310514679994892</v>
      </c>
      <c r="R42" s="38">
        <f t="shared" si="9"/>
        <v>24.290785162509778</v>
      </c>
      <c r="S42" s="38">
        <f t="shared" si="10"/>
        <v>17.898441439360838</v>
      </c>
      <c r="T42" s="38">
        <f t="shared" si="10"/>
        <v>23.332973761370589</v>
      </c>
      <c r="U42" s="38">
        <f t="shared" si="11"/>
        <v>19.901541133272236</v>
      </c>
      <c r="V42" s="38">
        <f t="shared" si="11"/>
        <v>14.772916642345525</v>
      </c>
      <c r="W42" s="38">
        <f t="shared" si="12"/>
        <v>11.956651623270055</v>
      </c>
      <c r="X42" s="38">
        <f t="shared" si="12"/>
        <v>9.8274207472306223</v>
      </c>
      <c r="Y42" s="108">
        <f t="shared" ref="Y42:AB42" si="50">Y13/Y$19*100</f>
        <v>12.305984044346649</v>
      </c>
      <c r="Z42" s="108">
        <f t="shared" si="50"/>
        <v>12.938425301414963</v>
      </c>
      <c r="AA42" s="108">
        <f t="shared" si="50"/>
        <v>15.753716523631631</v>
      </c>
      <c r="AB42" s="108">
        <f t="shared" si="50"/>
        <v>11.27198623569628</v>
      </c>
      <c r="AC42" s="108">
        <f t="shared" ref="AC42" si="51">AC13/AC$19*100</f>
        <v>10.911516447650103</v>
      </c>
      <c r="AD42" s="108">
        <f t="shared" ref="AD42" si="52">AD13/AD$19*100</f>
        <v>12.316649623570374</v>
      </c>
      <c r="AE42" s="108">
        <f t="shared" ref="AE42:AF42" si="53">AE13/AE$19*100</f>
        <v>11.50916569979829</v>
      </c>
      <c r="AF42" s="108">
        <f t="shared" si="53"/>
        <v>11.593841757878153</v>
      </c>
    </row>
    <row r="43" spans="1:32" s="39" customFormat="1" ht="18" customHeight="1" x14ac:dyDescent="0.15">
      <c r="A43" s="22" t="s">
        <v>110</v>
      </c>
      <c r="B43" s="38" t="e">
        <f t="shared" si="17"/>
        <v>#DIV/0!</v>
      </c>
      <c r="C43" s="38" t="e">
        <f t="shared" si="17"/>
        <v>#DIV/0!</v>
      </c>
      <c r="D43" s="38">
        <f t="shared" si="17"/>
        <v>0.57867213244578575</v>
      </c>
      <c r="E43" s="38">
        <f t="shared" si="17"/>
        <v>0</v>
      </c>
      <c r="F43" s="38">
        <f t="shared" si="17"/>
        <v>0.19591960183177548</v>
      </c>
      <c r="G43" s="38">
        <f t="shared" si="17"/>
        <v>4.3544869527111533E-3</v>
      </c>
      <c r="H43" s="38">
        <f t="shared" si="17"/>
        <v>0.31416030827272295</v>
      </c>
      <c r="I43" s="38">
        <f t="shared" si="17"/>
        <v>0</v>
      </c>
      <c r="J43" s="38">
        <f t="shared" si="17"/>
        <v>7.4726396463539346E-2</v>
      </c>
      <c r="K43" s="38">
        <f t="shared" si="17"/>
        <v>0</v>
      </c>
      <c r="L43" s="38">
        <f t="shared" si="17"/>
        <v>6.6321368298191755E-2</v>
      </c>
      <c r="M43" s="38">
        <f t="shared" si="7"/>
        <v>0</v>
      </c>
      <c r="N43" s="38">
        <f t="shared" si="7"/>
        <v>8.8034287038109574E-2</v>
      </c>
      <c r="O43" s="38">
        <f t="shared" si="8"/>
        <v>0</v>
      </c>
      <c r="P43" s="38">
        <f t="shared" si="8"/>
        <v>0</v>
      </c>
      <c r="Q43" s="38">
        <f t="shared" si="9"/>
        <v>0</v>
      </c>
      <c r="R43" s="38">
        <f t="shared" si="9"/>
        <v>0</v>
      </c>
      <c r="S43" s="38">
        <f t="shared" si="10"/>
        <v>0</v>
      </c>
      <c r="T43" s="38">
        <f t="shared" si="10"/>
        <v>0</v>
      </c>
      <c r="U43" s="38">
        <f t="shared" si="11"/>
        <v>0</v>
      </c>
      <c r="V43" s="38">
        <f t="shared" si="11"/>
        <v>0</v>
      </c>
      <c r="W43" s="38">
        <f t="shared" si="12"/>
        <v>0.11320361828057557</v>
      </c>
      <c r="X43" s="38">
        <f t="shared" si="12"/>
        <v>2.2906330523746825</v>
      </c>
      <c r="Y43" s="108">
        <f t="shared" ref="Y43:AB43" si="54">Y14/Y$19*100</f>
        <v>0.15862263589673384</v>
      </c>
      <c r="Z43" s="108">
        <f t="shared" si="54"/>
        <v>0.13203924588513993</v>
      </c>
      <c r="AA43" s="108">
        <f t="shared" si="54"/>
        <v>3.4703999967506068E-2</v>
      </c>
      <c r="AB43" s="108">
        <f t="shared" si="54"/>
        <v>2.6066858233010394E-3</v>
      </c>
      <c r="AC43" s="108">
        <f t="shared" ref="AC43" si="55">AC14/AC$19*100</f>
        <v>5.5653771814223151E-4</v>
      </c>
      <c r="AD43" s="108">
        <f t="shared" ref="AD43" si="56">AD14/AD$19*100</f>
        <v>0</v>
      </c>
      <c r="AE43" s="108">
        <f t="shared" ref="AE43:AF43" si="57">AE14/AE$19*100</f>
        <v>0</v>
      </c>
      <c r="AF43" s="108">
        <f t="shared" si="57"/>
        <v>0</v>
      </c>
    </row>
    <row r="44" spans="1:32" s="39" customFormat="1" ht="18" customHeight="1" x14ac:dyDescent="0.15">
      <c r="A44" s="22" t="s">
        <v>111</v>
      </c>
      <c r="B44" s="38" t="e">
        <f t="shared" si="17"/>
        <v>#DIV/0!</v>
      </c>
      <c r="C44" s="38" t="e">
        <f t="shared" si="17"/>
        <v>#DIV/0!</v>
      </c>
      <c r="D44" s="38">
        <f t="shared" si="17"/>
        <v>5.280051519404469</v>
      </c>
      <c r="E44" s="38">
        <f t="shared" si="17"/>
        <v>7.8864269233769697</v>
      </c>
      <c r="F44" s="38">
        <f t="shared" si="17"/>
        <v>9.1247118160159228</v>
      </c>
      <c r="G44" s="38">
        <f t="shared" si="17"/>
        <v>8.247561896326209</v>
      </c>
      <c r="H44" s="38">
        <f t="shared" si="17"/>
        <v>9.888764567101056</v>
      </c>
      <c r="I44" s="38">
        <f t="shared" si="17"/>
        <v>11.243737147341077</v>
      </c>
      <c r="J44" s="38">
        <f t="shared" si="17"/>
        <v>10.663202370786868</v>
      </c>
      <c r="K44" s="38">
        <f t="shared" si="17"/>
        <v>11.417959145348675</v>
      </c>
      <c r="L44" s="38">
        <f t="shared" si="17"/>
        <v>9.8139360324091065</v>
      </c>
      <c r="M44" s="38">
        <f t="shared" si="7"/>
        <v>11.561231750065696</v>
      </c>
      <c r="N44" s="38">
        <f t="shared" si="7"/>
        <v>8.7244939998877467</v>
      </c>
      <c r="O44" s="38">
        <f t="shared" si="8"/>
        <v>8.0774262044324647</v>
      </c>
      <c r="P44" s="38">
        <f t="shared" si="8"/>
        <v>7.6302498151775433</v>
      </c>
      <c r="Q44" s="38">
        <f t="shared" si="9"/>
        <v>7.3443474966073676</v>
      </c>
      <c r="R44" s="38">
        <f t="shared" si="9"/>
        <v>5.8388416156763867</v>
      </c>
      <c r="S44" s="38">
        <f t="shared" si="10"/>
        <v>6.3877456616174939</v>
      </c>
      <c r="T44" s="38">
        <f t="shared" si="10"/>
        <v>6.9565654523956395</v>
      </c>
      <c r="U44" s="38">
        <f t="shared" si="11"/>
        <v>7.1395609038610388</v>
      </c>
      <c r="V44" s="38">
        <f t="shared" si="11"/>
        <v>8.1959963828099571</v>
      </c>
      <c r="W44" s="38">
        <f t="shared" si="12"/>
        <v>8.1201443198026801</v>
      </c>
      <c r="X44" s="38">
        <f t="shared" si="12"/>
        <v>7.1847871808128669</v>
      </c>
      <c r="Y44" s="108">
        <f t="shared" ref="Y44:AB44" si="58">Y15/Y$19*100</f>
        <v>7.772420095135411</v>
      </c>
      <c r="Z44" s="108">
        <f t="shared" si="58"/>
        <v>8.252128114603245</v>
      </c>
      <c r="AA44" s="108">
        <f t="shared" si="58"/>
        <v>6.8115051943107421</v>
      </c>
      <c r="AB44" s="108">
        <f t="shared" si="58"/>
        <v>6.2468473826806532</v>
      </c>
      <c r="AC44" s="108">
        <f t="shared" ref="AC44" si="59">AC15/AC$19*100</f>
        <v>6.2572926995026448</v>
      </c>
      <c r="AD44" s="108">
        <f t="shared" ref="AD44" si="60">AD15/AD$19*100</f>
        <v>6.3627590213092393</v>
      </c>
      <c r="AE44" s="108">
        <f t="shared" ref="AE44:AF44" si="61">AE15/AE$19*100</f>
        <v>5.7823840498116779</v>
      </c>
      <c r="AF44" s="108">
        <f t="shared" si="61"/>
        <v>5.1196335167502314</v>
      </c>
    </row>
    <row r="45" spans="1:32" s="39" customFormat="1" ht="18" customHeight="1" x14ac:dyDescent="0.15">
      <c r="A45" s="22" t="s">
        <v>81</v>
      </c>
      <c r="B45" s="38" t="e">
        <f t="shared" si="17"/>
        <v>#DIV/0!</v>
      </c>
      <c r="C45" s="38" t="e">
        <f t="shared" si="17"/>
        <v>#DIV/0!</v>
      </c>
      <c r="D45" s="38">
        <f t="shared" si="17"/>
        <v>0</v>
      </c>
      <c r="E45" s="38">
        <f t="shared" si="17"/>
        <v>0</v>
      </c>
      <c r="F45" s="38">
        <f t="shared" si="17"/>
        <v>5.852944079880084E-3</v>
      </c>
      <c r="G45" s="38">
        <f t="shared" si="17"/>
        <v>0</v>
      </c>
      <c r="H45" s="38">
        <f t="shared" si="17"/>
        <v>0</v>
      </c>
      <c r="I45" s="38">
        <f t="shared" si="17"/>
        <v>0</v>
      </c>
      <c r="J45" s="38">
        <f t="shared" si="17"/>
        <v>0</v>
      </c>
      <c r="K45" s="38">
        <f t="shared" si="17"/>
        <v>0</v>
      </c>
      <c r="L45" s="38">
        <f t="shared" si="17"/>
        <v>0</v>
      </c>
      <c r="M45" s="38">
        <f t="shared" si="7"/>
        <v>0</v>
      </c>
      <c r="N45" s="38">
        <f t="shared" si="7"/>
        <v>0</v>
      </c>
      <c r="O45" s="38">
        <f t="shared" si="8"/>
        <v>0</v>
      </c>
      <c r="P45" s="38">
        <f t="shared" si="8"/>
        <v>0</v>
      </c>
      <c r="Q45" s="38">
        <f t="shared" si="9"/>
        <v>0</v>
      </c>
      <c r="R45" s="38">
        <f t="shared" si="9"/>
        <v>0</v>
      </c>
      <c r="S45" s="38">
        <f t="shared" si="10"/>
        <v>0</v>
      </c>
      <c r="T45" s="38">
        <f t="shared" si="10"/>
        <v>0</v>
      </c>
      <c r="U45" s="38">
        <f t="shared" si="11"/>
        <v>0</v>
      </c>
      <c r="V45" s="38">
        <f t="shared" si="11"/>
        <v>0</v>
      </c>
      <c r="W45" s="38">
        <f t="shared" si="12"/>
        <v>0</v>
      </c>
      <c r="X45" s="38">
        <f t="shared" si="12"/>
        <v>0</v>
      </c>
      <c r="Y45" s="108">
        <f t="shared" ref="Y45:AB45" si="62">Y16/Y$19*100</f>
        <v>0</v>
      </c>
      <c r="Z45" s="108">
        <f t="shared" si="62"/>
        <v>0</v>
      </c>
      <c r="AA45" s="108">
        <f t="shared" si="62"/>
        <v>0</v>
      </c>
      <c r="AB45" s="108">
        <f t="shared" si="62"/>
        <v>0</v>
      </c>
      <c r="AC45" s="108">
        <f t="shared" ref="AC45" si="63">AC16/AC$19*100</f>
        <v>0</v>
      </c>
      <c r="AD45" s="108">
        <f t="shared" ref="AD45" si="64">AD16/AD$19*100</f>
        <v>0</v>
      </c>
      <c r="AE45" s="108">
        <f t="shared" ref="AE45:AF45" si="65">AE16/AE$19*100</f>
        <v>0</v>
      </c>
      <c r="AF45" s="108">
        <f t="shared" si="65"/>
        <v>0</v>
      </c>
    </row>
    <row r="46" spans="1:32" s="39" customFormat="1" ht="18" customHeight="1" x14ac:dyDescent="0.15">
      <c r="A46" s="22" t="s">
        <v>113</v>
      </c>
      <c r="B46" s="38" t="e">
        <f t="shared" si="17"/>
        <v>#DIV/0!</v>
      </c>
      <c r="C46" s="38" t="e">
        <f t="shared" si="17"/>
        <v>#DIV/0!</v>
      </c>
      <c r="D46" s="38">
        <f t="shared" si="17"/>
        <v>0</v>
      </c>
      <c r="E46" s="38">
        <f t="shared" si="17"/>
        <v>0</v>
      </c>
      <c r="F46" s="38">
        <f t="shared" si="17"/>
        <v>0</v>
      </c>
      <c r="G46" s="38">
        <f t="shared" si="17"/>
        <v>0</v>
      </c>
      <c r="H46" s="38">
        <f t="shared" si="17"/>
        <v>0</v>
      </c>
      <c r="I46" s="38">
        <f t="shared" si="17"/>
        <v>0</v>
      </c>
      <c r="J46" s="38">
        <f t="shared" si="17"/>
        <v>0</v>
      </c>
      <c r="K46" s="38">
        <f t="shared" si="17"/>
        <v>0</v>
      </c>
      <c r="L46" s="38">
        <f t="shared" si="17"/>
        <v>0</v>
      </c>
      <c r="M46" s="38">
        <f t="shared" si="7"/>
        <v>0</v>
      </c>
      <c r="N46" s="38">
        <f t="shared" si="7"/>
        <v>0</v>
      </c>
      <c r="O46" s="38">
        <f t="shared" si="8"/>
        <v>0</v>
      </c>
      <c r="P46" s="38">
        <f t="shared" si="8"/>
        <v>0</v>
      </c>
      <c r="Q46" s="38">
        <f t="shared" si="9"/>
        <v>0</v>
      </c>
      <c r="R46" s="38">
        <f t="shared" si="9"/>
        <v>0</v>
      </c>
      <c r="S46" s="38">
        <f t="shared" si="10"/>
        <v>0</v>
      </c>
      <c r="T46" s="38">
        <f t="shared" si="10"/>
        <v>0</v>
      </c>
      <c r="U46" s="38">
        <f t="shared" si="11"/>
        <v>0</v>
      </c>
      <c r="V46" s="38">
        <f t="shared" si="11"/>
        <v>0</v>
      </c>
      <c r="W46" s="38">
        <f t="shared" si="12"/>
        <v>0</v>
      </c>
      <c r="X46" s="38">
        <f t="shared" si="12"/>
        <v>0</v>
      </c>
      <c r="Y46" s="108">
        <f t="shared" ref="Y46:AB46" si="66">Y17/Y$19*100</f>
        <v>0</v>
      </c>
      <c r="Z46" s="108">
        <f t="shared" si="66"/>
        <v>0</v>
      </c>
      <c r="AA46" s="108">
        <f t="shared" si="66"/>
        <v>0</v>
      </c>
      <c r="AB46" s="108">
        <f t="shared" si="66"/>
        <v>0</v>
      </c>
      <c r="AC46" s="108">
        <f t="shared" ref="AC46" si="67">AC17/AC$19*100</f>
        <v>0</v>
      </c>
      <c r="AD46" s="108">
        <f t="shared" ref="AD46" si="68">AD17/AD$19*100</f>
        <v>0</v>
      </c>
      <c r="AE46" s="108">
        <f t="shared" ref="AE46:AF46" si="69">AE17/AE$19*100</f>
        <v>0</v>
      </c>
      <c r="AF46" s="108">
        <f t="shared" si="69"/>
        <v>0</v>
      </c>
    </row>
    <row r="47" spans="1:32" s="39" customFormat="1" ht="18" customHeight="1" x14ac:dyDescent="0.15">
      <c r="A47" s="22" t="s">
        <v>112</v>
      </c>
      <c r="B47" s="38" t="e">
        <f t="shared" si="17"/>
        <v>#DIV/0!</v>
      </c>
      <c r="C47" s="38" t="e">
        <f t="shared" si="17"/>
        <v>#DIV/0!</v>
      </c>
      <c r="D47" s="38">
        <f t="shared" si="17"/>
        <v>0</v>
      </c>
      <c r="E47" s="38">
        <f t="shared" si="17"/>
        <v>0</v>
      </c>
      <c r="F47" s="38">
        <f t="shared" si="17"/>
        <v>0</v>
      </c>
      <c r="G47" s="38">
        <f t="shared" si="17"/>
        <v>0</v>
      </c>
      <c r="H47" s="38">
        <f t="shared" si="17"/>
        <v>0</v>
      </c>
      <c r="I47" s="38">
        <f t="shared" si="17"/>
        <v>0</v>
      </c>
      <c r="J47" s="38">
        <f t="shared" si="17"/>
        <v>0</v>
      </c>
      <c r="K47" s="38">
        <f t="shared" si="17"/>
        <v>0</v>
      </c>
      <c r="L47" s="38">
        <f t="shared" si="17"/>
        <v>0</v>
      </c>
      <c r="M47" s="38">
        <f t="shared" si="7"/>
        <v>0</v>
      </c>
      <c r="N47" s="38">
        <f t="shared" si="7"/>
        <v>0</v>
      </c>
      <c r="O47" s="38">
        <f t="shared" si="8"/>
        <v>0</v>
      </c>
      <c r="P47" s="38">
        <f t="shared" si="8"/>
        <v>0</v>
      </c>
      <c r="Q47" s="38">
        <f t="shared" si="9"/>
        <v>0</v>
      </c>
      <c r="R47" s="38">
        <f t="shared" si="9"/>
        <v>0</v>
      </c>
      <c r="S47" s="38">
        <f t="shared" si="10"/>
        <v>0</v>
      </c>
      <c r="T47" s="38">
        <f t="shared" si="10"/>
        <v>0</v>
      </c>
      <c r="U47" s="38">
        <f t="shared" si="11"/>
        <v>0</v>
      </c>
      <c r="V47" s="38">
        <f t="shared" si="11"/>
        <v>0</v>
      </c>
      <c r="W47" s="38">
        <f t="shared" si="12"/>
        <v>0</v>
      </c>
      <c r="X47" s="38">
        <f t="shared" si="12"/>
        <v>0</v>
      </c>
      <c r="Y47" s="108">
        <f t="shared" ref="Y47:AB47" si="70">Y18/Y$19*100</f>
        <v>0</v>
      </c>
      <c r="Z47" s="108">
        <f t="shared" si="70"/>
        <v>0</v>
      </c>
      <c r="AA47" s="108">
        <f t="shared" si="70"/>
        <v>0</v>
      </c>
      <c r="AB47" s="108">
        <f t="shared" si="70"/>
        <v>0</v>
      </c>
      <c r="AC47" s="108">
        <f t="shared" ref="AC47" si="71">AC18/AC$19*100</f>
        <v>0</v>
      </c>
      <c r="AD47" s="108">
        <f t="shared" ref="AD47" si="72">AD18/AD$19*100</f>
        <v>0</v>
      </c>
      <c r="AE47" s="108">
        <f t="shared" ref="AE47:AF47" si="73">AE18/AE$19*100</f>
        <v>0</v>
      </c>
      <c r="AF47" s="108">
        <f t="shared" si="73"/>
        <v>0</v>
      </c>
    </row>
    <row r="48" spans="1:32" s="39" customFormat="1" ht="18" customHeight="1" x14ac:dyDescent="0.15">
      <c r="A48" s="22" t="s">
        <v>114</v>
      </c>
      <c r="B48" s="38" t="e">
        <f t="shared" ref="B48:L48" si="74">SUM(B33:B47)</f>
        <v>#DIV/0!</v>
      </c>
      <c r="C48" s="35" t="e">
        <f t="shared" si="74"/>
        <v>#DIV/0!</v>
      </c>
      <c r="D48" s="35">
        <f t="shared" si="74"/>
        <v>100</v>
      </c>
      <c r="E48" s="35">
        <f t="shared" si="74"/>
        <v>100</v>
      </c>
      <c r="F48" s="35">
        <f t="shared" si="74"/>
        <v>100</v>
      </c>
      <c r="G48" s="35">
        <f t="shared" si="74"/>
        <v>99.999999999999986</v>
      </c>
      <c r="H48" s="35">
        <f t="shared" si="74"/>
        <v>100</v>
      </c>
      <c r="I48" s="35">
        <f t="shared" si="74"/>
        <v>100</v>
      </c>
      <c r="J48" s="35">
        <f t="shared" si="74"/>
        <v>99.999999999999986</v>
      </c>
      <c r="K48" s="35">
        <f t="shared" si="74"/>
        <v>100</v>
      </c>
      <c r="L48" s="35">
        <f t="shared" si="74"/>
        <v>99.999999999999986</v>
      </c>
      <c r="M48" s="35">
        <f t="shared" ref="M48:U48" si="75">SUM(M33:M47)</f>
        <v>100.00000000000001</v>
      </c>
      <c r="N48" s="35">
        <f t="shared" si="75"/>
        <v>100</v>
      </c>
      <c r="O48" s="35">
        <f t="shared" si="75"/>
        <v>100</v>
      </c>
      <c r="P48" s="35">
        <f t="shared" si="75"/>
        <v>100</v>
      </c>
      <c r="Q48" s="35">
        <f t="shared" si="75"/>
        <v>100</v>
      </c>
      <c r="R48" s="35">
        <f t="shared" si="75"/>
        <v>100</v>
      </c>
      <c r="S48" s="35">
        <f t="shared" si="75"/>
        <v>100</v>
      </c>
      <c r="T48" s="35">
        <f t="shared" si="75"/>
        <v>100</v>
      </c>
      <c r="U48" s="35">
        <f t="shared" si="75"/>
        <v>99.999999999999986</v>
      </c>
      <c r="V48" s="35">
        <f>SUM(V33:V47)</f>
        <v>99.999999999999986</v>
      </c>
      <c r="W48" s="35">
        <f>SUM(W33:W47)</f>
        <v>100</v>
      </c>
      <c r="X48" s="35">
        <f>SUM(X33:X47)</f>
        <v>100.00000000000001</v>
      </c>
      <c r="Y48" s="94">
        <f t="shared" ref="Y48:AB48" si="76">SUM(Y33:Y47)</f>
        <v>100.00000000000001</v>
      </c>
      <c r="Z48" s="94">
        <f t="shared" si="76"/>
        <v>100</v>
      </c>
      <c r="AA48" s="94">
        <f t="shared" si="76"/>
        <v>99.999999999999986</v>
      </c>
      <c r="AB48" s="94">
        <f t="shared" si="76"/>
        <v>99.999999999999986</v>
      </c>
      <c r="AC48" s="94">
        <f t="shared" ref="AC48" si="77">SUM(AC33:AC47)</f>
        <v>100</v>
      </c>
      <c r="AD48" s="94">
        <f t="shared" ref="AD48" si="78">SUM(AD33:AD47)</f>
        <v>100.00000000000001</v>
      </c>
      <c r="AE48" s="94">
        <f t="shared" ref="AE48:AF48" si="79">SUM(AE33:AE47)</f>
        <v>100.00000000000001</v>
      </c>
      <c r="AF48" s="94">
        <f t="shared" si="79"/>
        <v>100</v>
      </c>
    </row>
    <row r="49" spans="10:32" s="39" customFormat="1" ht="18" customHeight="1" x14ac:dyDescent="0.15">
      <c r="J49" s="40"/>
      <c r="K49" s="40"/>
      <c r="Y49" s="109"/>
      <c r="Z49" s="109"/>
      <c r="AA49" s="109"/>
      <c r="AB49" s="109"/>
      <c r="AC49" s="109"/>
      <c r="AD49" s="109"/>
      <c r="AE49" s="109"/>
      <c r="AF49" s="109"/>
    </row>
    <row r="50" spans="10:32" s="39" customFormat="1" ht="18" customHeight="1" x14ac:dyDescent="0.15">
      <c r="J50" s="40"/>
      <c r="K50" s="40"/>
      <c r="Y50" s="109"/>
      <c r="Z50" s="109"/>
      <c r="AA50" s="109"/>
      <c r="AB50" s="109"/>
      <c r="AC50" s="109"/>
      <c r="AD50" s="109"/>
      <c r="AE50" s="109"/>
      <c r="AF50" s="109"/>
    </row>
    <row r="51" spans="10:32" s="39" customFormat="1" ht="18" customHeight="1" x14ac:dyDescent="0.15">
      <c r="J51" s="40"/>
      <c r="K51" s="40"/>
      <c r="Y51" s="109"/>
      <c r="Z51" s="109"/>
      <c r="AA51" s="109"/>
      <c r="AB51" s="109"/>
      <c r="AC51" s="109"/>
      <c r="AD51" s="109"/>
      <c r="AE51" s="109"/>
      <c r="AF51" s="109"/>
    </row>
    <row r="52" spans="10:32" s="39" customFormat="1" ht="18" customHeight="1" x14ac:dyDescent="0.15">
      <c r="J52" s="40"/>
      <c r="K52" s="40"/>
      <c r="Y52" s="109"/>
      <c r="Z52" s="109"/>
      <c r="AA52" s="109"/>
      <c r="AB52" s="109"/>
      <c r="AC52" s="109"/>
      <c r="AD52" s="109"/>
      <c r="AE52" s="109"/>
      <c r="AF52" s="109"/>
    </row>
    <row r="53" spans="10:32" s="39" customFormat="1" ht="18" customHeight="1" x14ac:dyDescent="0.15">
      <c r="J53" s="40"/>
      <c r="K53" s="40"/>
      <c r="Y53" s="109"/>
      <c r="Z53" s="109"/>
      <c r="AA53" s="109"/>
      <c r="AB53" s="109"/>
      <c r="AC53" s="109"/>
      <c r="AD53" s="109"/>
      <c r="AE53" s="109"/>
      <c r="AF53" s="109"/>
    </row>
    <row r="54" spans="10:32" s="39" customFormat="1" ht="18" customHeight="1" x14ac:dyDescent="0.15">
      <c r="J54" s="40"/>
      <c r="K54" s="40"/>
      <c r="Y54" s="109"/>
      <c r="Z54" s="109"/>
      <c r="AA54" s="109"/>
      <c r="AB54" s="109"/>
      <c r="AC54" s="109"/>
      <c r="AD54" s="109"/>
      <c r="AE54" s="109"/>
      <c r="AF54" s="109"/>
    </row>
    <row r="55" spans="10:32" s="39" customFormat="1" ht="18" customHeight="1" x14ac:dyDescent="0.15">
      <c r="J55" s="40"/>
      <c r="K55" s="40"/>
      <c r="Y55" s="109"/>
      <c r="Z55" s="109"/>
      <c r="AA55" s="109"/>
      <c r="AB55" s="109"/>
      <c r="AC55" s="109"/>
      <c r="AD55" s="109"/>
      <c r="AE55" s="109"/>
      <c r="AF55" s="109"/>
    </row>
    <row r="56" spans="10:32" s="39" customFormat="1" ht="18" customHeight="1" x14ac:dyDescent="0.15">
      <c r="J56" s="40"/>
      <c r="K56" s="40"/>
      <c r="Y56" s="109"/>
      <c r="Z56" s="109"/>
      <c r="AA56" s="109"/>
      <c r="AB56" s="109"/>
      <c r="AC56" s="109"/>
      <c r="AD56" s="109"/>
      <c r="AE56" s="109"/>
      <c r="AF56" s="109"/>
    </row>
    <row r="57" spans="10:32" s="39" customFormat="1" ht="18" customHeight="1" x14ac:dyDescent="0.15">
      <c r="J57" s="40"/>
      <c r="K57" s="40"/>
      <c r="Y57" s="109"/>
      <c r="Z57" s="109"/>
      <c r="AA57" s="109"/>
      <c r="AB57" s="109"/>
      <c r="AC57" s="109"/>
      <c r="AD57" s="109"/>
      <c r="AE57" s="109"/>
      <c r="AF57" s="109"/>
    </row>
    <row r="58" spans="10:32" s="39" customFormat="1" ht="18" customHeight="1" x14ac:dyDescent="0.15">
      <c r="J58" s="40"/>
      <c r="K58" s="40"/>
      <c r="Y58" s="109"/>
      <c r="Z58" s="109"/>
      <c r="AA58" s="109"/>
      <c r="AB58" s="109"/>
      <c r="AC58" s="109"/>
      <c r="AD58" s="109"/>
      <c r="AE58" s="109"/>
      <c r="AF58" s="109"/>
    </row>
    <row r="59" spans="10:32" s="39" customFormat="1" ht="18" customHeight="1" x14ac:dyDescent="0.15">
      <c r="J59" s="40"/>
      <c r="K59" s="40"/>
      <c r="Y59" s="109"/>
      <c r="Z59" s="109"/>
      <c r="AA59" s="109"/>
      <c r="AB59" s="109"/>
      <c r="AC59" s="109"/>
      <c r="AD59" s="109"/>
      <c r="AE59" s="109"/>
      <c r="AF59" s="109"/>
    </row>
    <row r="60" spans="10:32" s="39" customFormat="1" ht="18" customHeight="1" x14ac:dyDescent="0.15">
      <c r="J60" s="40"/>
      <c r="K60" s="40"/>
      <c r="Y60" s="109"/>
      <c r="Z60" s="109"/>
      <c r="AA60" s="109"/>
      <c r="AB60" s="109"/>
      <c r="AC60" s="109"/>
      <c r="AD60" s="109"/>
      <c r="AE60" s="109"/>
      <c r="AF60" s="109"/>
    </row>
    <row r="61" spans="10:32" s="39" customFormat="1" ht="18" customHeight="1" x14ac:dyDescent="0.15">
      <c r="J61" s="40"/>
      <c r="K61" s="40"/>
      <c r="Y61" s="109"/>
      <c r="Z61" s="109"/>
      <c r="AA61" s="109"/>
      <c r="AB61" s="109"/>
      <c r="AC61" s="109"/>
      <c r="AD61" s="109"/>
      <c r="AE61" s="109"/>
      <c r="AF61" s="109"/>
    </row>
    <row r="62" spans="10:32" s="39" customFormat="1" ht="18" customHeight="1" x14ac:dyDescent="0.15">
      <c r="J62" s="40"/>
      <c r="K62" s="40"/>
      <c r="Y62" s="109"/>
      <c r="Z62" s="109"/>
      <c r="AA62" s="109"/>
      <c r="AB62" s="109"/>
      <c r="AC62" s="109"/>
      <c r="AD62" s="109"/>
      <c r="AE62" s="109"/>
      <c r="AF62" s="109"/>
    </row>
    <row r="63" spans="10:32" s="39" customFormat="1" ht="18" customHeight="1" x14ac:dyDescent="0.15">
      <c r="J63" s="40"/>
      <c r="K63" s="40"/>
      <c r="Y63" s="109"/>
      <c r="Z63" s="109"/>
      <c r="AA63" s="109"/>
      <c r="AB63" s="109"/>
      <c r="AC63" s="109"/>
      <c r="AD63" s="109"/>
      <c r="AE63" s="109"/>
      <c r="AF63" s="109"/>
    </row>
    <row r="64" spans="10:32" s="39" customFormat="1" ht="18" customHeight="1" x14ac:dyDescent="0.15">
      <c r="J64" s="40"/>
      <c r="K64" s="40"/>
      <c r="Y64" s="109"/>
      <c r="Z64" s="109"/>
      <c r="AA64" s="109"/>
      <c r="AB64" s="109"/>
      <c r="AC64" s="109"/>
      <c r="AD64" s="109"/>
      <c r="AE64" s="109"/>
      <c r="AF64" s="109"/>
    </row>
    <row r="65" spans="10:32" s="39" customFormat="1" ht="18" customHeight="1" x14ac:dyDescent="0.15">
      <c r="J65" s="40"/>
      <c r="K65" s="40"/>
      <c r="Y65" s="109"/>
      <c r="Z65" s="109"/>
      <c r="AA65" s="109"/>
      <c r="AB65" s="109"/>
      <c r="AC65" s="109"/>
      <c r="AD65" s="109"/>
      <c r="AE65" s="109"/>
      <c r="AF65" s="109"/>
    </row>
    <row r="66" spans="10:32" s="39" customFormat="1" ht="18" customHeight="1" x14ac:dyDescent="0.15">
      <c r="J66" s="40"/>
      <c r="K66" s="40"/>
      <c r="Y66" s="109"/>
      <c r="Z66" s="109"/>
      <c r="AA66" s="109"/>
      <c r="AB66" s="109"/>
      <c r="AC66" s="109"/>
      <c r="AD66" s="109"/>
      <c r="AE66" s="109"/>
      <c r="AF66" s="109"/>
    </row>
    <row r="67" spans="10:32" s="39" customFormat="1" ht="18" customHeight="1" x14ac:dyDescent="0.15">
      <c r="J67" s="40"/>
      <c r="K67" s="40"/>
      <c r="Y67" s="109"/>
      <c r="Z67" s="109"/>
      <c r="AA67" s="109"/>
      <c r="AB67" s="109"/>
      <c r="AC67" s="109"/>
      <c r="AD67" s="109"/>
      <c r="AE67" s="109"/>
      <c r="AF67" s="109"/>
    </row>
    <row r="68" spans="10:32" s="39" customFormat="1" ht="18" customHeight="1" x14ac:dyDescent="0.15">
      <c r="J68" s="40"/>
      <c r="K68" s="40"/>
      <c r="Y68" s="109"/>
      <c r="Z68" s="109"/>
      <c r="AA68" s="109"/>
      <c r="AB68" s="109"/>
      <c r="AC68" s="109"/>
      <c r="AD68" s="109"/>
      <c r="AE68" s="109"/>
      <c r="AF68" s="109"/>
    </row>
    <row r="69" spans="10:32" s="39" customFormat="1" ht="18" customHeight="1" x14ac:dyDescent="0.15">
      <c r="J69" s="40"/>
      <c r="K69" s="40"/>
      <c r="Y69" s="109"/>
      <c r="Z69" s="109"/>
      <c r="AA69" s="109"/>
      <c r="AB69" s="109"/>
      <c r="AC69" s="109"/>
      <c r="AD69" s="109"/>
      <c r="AE69" s="109"/>
      <c r="AF69" s="109"/>
    </row>
    <row r="70" spans="10:32" s="39" customFormat="1" ht="18" customHeight="1" x14ac:dyDescent="0.15">
      <c r="J70" s="40"/>
      <c r="K70" s="40"/>
      <c r="Y70" s="109"/>
      <c r="Z70" s="109"/>
      <c r="AA70" s="109"/>
      <c r="AB70" s="109"/>
      <c r="AC70" s="109"/>
      <c r="AD70" s="109"/>
      <c r="AE70" s="109"/>
      <c r="AF70" s="109"/>
    </row>
    <row r="71" spans="10:32" s="39" customFormat="1" ht="18" customHeight="1" x14ac:dyDescent="0.15">
      <c r="J71" s="40"/>
      <c r="K71" s="40"/>
      <c r="Y71" s="109"/>
      <c r="Z71" s="109"/>
      <c r="AA71" s="109"/>
      <c r="AB71" s="109"/>
      <c r="AC71" s="109"/>
      <c r="AD71" s="109"/>
      <c r="AE71" s="109"/>
      <c r="AF71" s="109"/>
    </row>
    <row r="72" spans="10:32" s="39" customFormat="1" ht="18" customHeight="1" x14ac:dyDescent="0.15">
      <c r="J72" s="40"/>
      <c r="K72" s="40"/>
      <c r="Y72" s="109"/>
      <c r="Z72" s="109"/>
      <c r="AA72" s="109"/>
      <c r="AB72" s="109"/>
      <c r="AC72" s="109"/>
      <c r="AD72" s="109"/>
      <c r="AE72" s="109"/>
      <c r="AF72" s="109"/>
    </row>
    <row r="73" spans="10:32" s="39" customFormat="1" ht="18" customHeight="1" x14ac:dyDescent="0.15">
      <c r="J73" s="40"/>
      <c r="K73" s="40"/>
      <c r="Y73" s="109"/>
      <c r="Z73" s="109"/>
      <c r="AA73" s="109"/>
      <c r="AB73" s="109"/>
      <c r="AC73" s="109"/>
      <c r="AD73" s="109"/>
      <c r="AE73" s="109"/>
      <c r="AF73" s="109"/>
    </row>
    <row r="74" spans="10:32" s="39" customFormat="1" ht="18" customHeight="1" x14ac:dyDescent="0.15">
      <c r="J74" s="40"/>
      <c r="K74" s="40"/>
      <c r="Y74" s="109"/>
      <c r="Z74" s="109"/>
      <c r="AA74" s="109"/>
      <c r="AB74" s="109"/>
      <c r="AC74" s="109"/>
      <c r="AD74" s="109"/>
      <c r="AE74" s="109"/>
      <c r="AF74" s="109"/>
    </row>
    <row r="75" spans="10:32" s="39" customFormat="1" ht="18" customHeight="1" x14ac:dyDescent="0.15">
      <c r="J75" s="40"/>
      <c r="K75" s="40"/>
      <c r="Y75" s="109"/>
      <c r="Z75" s="109"/>
      <c r="AA75" s="109"/>
      <c r="AB75" s="109"/>
      <c r="AC75" s="109"/>
      <c r="AD75" s="109"/>
      <c r="AE75" s="109"/>
      <c r="AF75" s="109"/>
    </row>
    <row r="76" spans="10:32" s="39" customFormat="1" ht="18" customHeight="1" x14ac:dyDescent="0.15">
      <c r="J76" s="40"/>
      <c r="K76" s="40"/>
      <c r="Y76" s="109"/>
      <c r="Z76" s="109"/>
      <c r="AA76" s="109"/>
      <c r="AB76" s="109"/>
      <c r="AC76" s="109"/>
      <c r="AD76" s="109"/>
      <c r="AE76" s="109"/>
      <c r="AF76" s="109"/>
    </row>
    <row r="77" spans="10:32" s="39" customFormat="1" ht="18" customHeight="1" x14ac:dyDescent="0.15">
      <c r="J77" s="40"/>
      <c r="K77" s="40"/>
      <c r="Y77" s="109"/>
      <c r="Z77" s="109"/>
      <c r="AA77" s="109"/>
      <c r="AB77" s="109"/>
      <c r="AC77" s="109"/>
      <c r="AD77" s="109"/>
      <c r="AE77" s="109"/>
      <c r="AF77" s="109"/>
    </row>
    <row r="78" spans="10:32" s="39" customFormat="1" ht="18" customHeight="1" x14ac:dyDescent="0.15">
      <c r="J78" s="40"/>
      <c r="K78" s="40"/>
      <c r="Y78" s="109"/>
      <c r="Z78" s="109"/>
      <c r="AA78" s="109"/>
      <c r="AB78" s="109"/>
      <c r="AC78" s="109"/>
      <c r="AD78" s="109"/>
      <c r="AE78" s="109"/>
      <c r="AF78" s="109"/>
    </row>
    <row r="79" spans="10:32" s="39" customFormat="1" ht="18" customHeight="1" x14ac:dyDescent="0.15">
      <c r="J79" s="40"/>
      <c r="K79" s="40"/>
      <c r="Y79" s="109"/>
      <c r="Z79" s="109"/>
      <c r="AA79" s="109"/>
      <c r="AB79" s="109"/>
      <c r="AC79" s="109"/>
      <c r="AD79" s="109"/>
      <c r="AE79" s="109"/>
      <c r="AF79" s="109"/>
    </row>
    <row r="80" spans="10:32" s="39" customFormat="1" ht="18" customHeight="1" x14ac:dyDescent="0.15">
      <c r="J80" s="40"/>
      <c r="K80" s="40"/>
      <c r="Y80" s="109"/>
      <c r="Z80" s="109"/>
      <c r="AA80" s="109"/>
      <c r="AB80" s="109"/>
      <c r="AC80" s="109"/>
      <c r="AD80" s="109"/>
      <c r="AE80" s="109"/>
      <c r="AF80" s="109"/>
    </row>
    <row r="81" spans="10:32" s="39" customFormat="1" ht="18" customHeight="1" x14ac:dyDescent="0.15">
      <c r="J81" s="40"/>
      <c r="K81" s="40"/>
      <c r="Y81" s="109"/>
      <c r="Z81" s="109"/>
      <c r="AA81" s="109"/>
      <c r="AB81" s="109"/>
      <c r="AC81" s="109"/>
      <c r="AD81" s="109"/>
      <c r="AE81" s="109"/>
      <c r="AF81" s="109"/>
    </row>
    <row r="82" spans="10:32" s="39" customFormat="1" ht="18" customHeight="1" x14ac:dyDescent="0.15">
      <c r="J82" s="40"/>
      <c r="K82" s="40"/>
      <c r="Y82" s="109"/>
      <c r="Z82" s="109"/>
      <c r="AA82" s="109"/>
      <c r="AB82" s="109"/>
      <c r="AC82" s="109"/>
      <c r="AD82" s="109"/>
      <c r="AE82" s="109"/>
      <c r="AF82" s="109"/>
    </row>
    <row r="83" spans="10:32" s="39" customFormat="1" ht="18" customHeight="1" x14ac:dyDescent="0.15">
      <c r="J83" s="40"/>
      <c r="K83" s="40"/>
      <c r="Y83" s="109"/>
      <c r="Z83" s="109"/>
      <c r="AA83" s="109"/>
      <c r="AB83" s="109"/>
      <c r="AC83" s="109"/>
      <c r="AD83" s="109"/>
      <c r="AE83" s="109"/>
      <c r="AF83" s="109"/>
    </row>
    <row r="84" spans="10:32" s="39" customFormat="1" ht="18" customHeight="1" x14ac:dyDescent="0.15">
      <c r="J84" s="40"/>
      <c r="K84" s="40"/>
      <c r="Y84" s="109"/>
      <c r="Z84" s="109"/>
      <c r="AA84" s="109"/>
      <c r="AB84" s="109"/>
      <c r="AC84" s="109"/>
      <c r="AD84" s="109"/>
      <c r="AE84" s="109"/>
      <c r="AF84" s="109"/>
    </row>
    <row r="85" spans="10:32" s="39" customFormat="1" ht="18" customHeight="1" x14ac:dyDescent="0.15">
      <c r="J85" s="40"/>
      <c r="K85" s="40"/>
      <c r="Y85" s="109"/>
      <c r="Z85" s="109"/>
      <c r="AA85" s="109"/>
      <c r="AB85" s="109"/>
      <c r="AC85" s="109"/>
      <c r="AD85" s="109"/>
      <c r="AE85" s="109"/>
      <c r="AF85" s="109"/>
    </row>
    <row r="86" spans="10:32" s="39" customFormat="1" ht="18" customHeight="1" x14ac:dyDescent="0.15">
      <c r="J86" s="40"/>
      <c r="K86" s="40"/>
      <c r="Y86" s="109"/>
      <c r="Z86" s="109"/>
      <c r="AA86" s="109"/>
      <c r="AB86" s="109"/>
      <c r="AC86" s="109"/>
      <c r="AD86" s="109"/>
      <c r="AE86" s="109"/>
      <c r="AF86" s="109"/>
    </row>
    <row r="87" spans="10:32" s="39" customFormat="1" ht="18" customHeight="1" x14ac:dyDescent="0.15">
      <c r="J87" s="40"/>
      <c r="K87" s="40"/>
      <c r="Y87" s="109"/>
      <c r="Z87" s="109"/>
      <c r="AA87" s="109"/>
      <c r="AB87" s="109"/>
      <c r="AC87" s="109"/>
      <c r="AD87" s="109"/>
      <c r="AE87" s="109"/>
      <c r="AF87" s="109"/>
    </row>
    <row r="88" spans="10:32" s="39" customFormat="1" ht="18" customHeight="1" x14ac:dyDescent="0.15">
      <c r="J88" s="40"/>
      <c r="K88" s="40"/>
      <c r="Y88" s="109"/>
      <c r="Z88" s="109"/>
      <c r="AA88" s="109"/>
      <c r="AB88" s="109"/>
      <c r="AC88" s="109"/>
      <c r="AD88" s="109"/>
      <c r="AE88" s="109"/>
      <c r="AF88" s="109"/>
    </row>
    <row r="89" spans="10:32" s="39" customFormat="1" ht="18" customHeight="1" x14ac:dyDescent="0.15">
      <c r="J89" s="40"/>
      <c r="K89" s="40"/>
      <c r="Y89" s="109"/>
      <c r="Z89" s="109"/>
      <c r="AA89" s="109"/>
      <c r="AB89" s="109"/>
      <c r="AC89" s="109"/>
      <c r="AD89" s="109"/>
      <c r="AE89" s="109"/>
      <c r="AF89" s="109"/>
    </row>
    <row r="90" spans="10:32" s="39" customFormat="1" ht="18" customHeight="1" x14ac:dyDescent="0.15">
      <c r="J90" s="40"/>
      <c r="K90" s="40"/>
      <c r="Y90" s="109"/>
      <c r="Z90" s="109"/>
      <c r="AA90" s="109"/>
      <c r="AB90" s="109"/>
      <c r="AC90" s="109"/>
      <c r="AD90" s="109"/>
      <c r="AE90" s="109"/>
      <c r="AF90" s="109"/>
    </row>
    <row r="91" spans="10:32" s="39" customFormat="1" ht="18" customHeight="1" x14ac:dyDescent="0.15">
      <c r="J91" s="40"/>
      <c r="K91" s="40"/>
      <c r="Y91" s="109"/>
      <c r="Z91" s="109"/>
      <c r="AA91" s="109"/>
      <c r="AB91" s="109"/>
      <c r="AC91" s="109"/>
      <c r="AD91" s="109"/>
      <c r="AE91" s="109"/>
      <c r="AF91" s="109"/>
    </row>
    <row r="92" spans="10:32" s="39" customFormat="1" ht="18" customHeight="1" x14ac:dyDescent="0.15">
      <c r="J92" s="40"/>
      <c r="K92" s="40"/>
      <c r="Y92" s="109"/>
      <c r="Z92" s="109"/>
      <c r="AA92" s="109"/>
      <c r="AB92" s="109"/>
      <c r="AC92" s="109"/>
      <c r="AD92" s="109"/>
      <c r="AE92" s="109"/>
      <c r="AF92" s="109"/>
    </row>
    <row r="93" spans="10:32" s="39" customFormat="1" ht="18" customHeight="1" x14ac:dyDescent="0.15">
      <c r="J93" s="40"/>
      <c r="K93" s="40"/>
      <c r="Y93" s="109"/>
      <c r="Z93" s="109"/>
      <c r="AA93" s="109"/>
      <c r="AB93" s="109"/>
      <c r="AC93" s="109"/>
      <c r="AD93" s="109"/>
      <c r="AE93" s="109"/>
      <c r="AF93" s="109"/>
    </row>
    <row r="94" spans="10:32" s="39" customFormat="1" ht="18" customHeight="1" x14ac:dyDescent="0.15">
      <c r="J94" s="40"/>
      <c r="K94" s="40"/>
      <c r="Y94" s="109"/>
      <c r="Z94" s="109"/>
      <c r="AA94" s="109"/>
      <c r="AB94" s="109"/>
      <c r="AC94" s="109"/>
      <c r="AD94" s="109"/>
      <c r="AE94" s="109"/>
      <c r="AF94" s="109"/>
    </row>
    <row r="95" spans="10:32" s="39" customFormat="1" ht="18" customHeight="1" x14ac:dyDescent="0.15">
      <c r="J95" s="40"/>
      <c r="K95" s="40"/>
      <c r="Y95" s="109"/>
      <c r="Z95" s="109"/>
      <c r="AA95" s="109"/>
      <c r="AB95" s="109"/>
      <c r="AC95" s="109"/>
      <c r="AD95" s="109"/>
      <c r="AE95" s="109"/>
      <c r="AF95" s="109"/>
    </row>
    <row r="96" spans="10:32" s="39" customFormat="1" ht="18" customHeight="1" x14ac:dyDescent="0.15">
      <c r="J96" s="40"/>
      <c r="K96" s="40"/>
      <c r="Y96" s="109"/>
      <c r="Z96" s="109"/>
      <c r="AA96" s="109"/>
      <c r="AB96" s="109"/>
      <c r="AC96" s="109"/>
      <c r="AD96" s="109"/>
      <c r="AE96" s="109"/>
      <c r="AF96" s="109"/>
    </row>
    <row r="97" spans="10:32" s="39" customFormat="1" ht="18" customHeight="1" x14ac:dyDescent="0.15">
      <c r="J97" s="40"/>
      <c r="K97" s="40"/>
      <c r="Y97" s="109"/>
      <c r="Z97" s="109"/>
      <c r="AA97" s="109"/>
      <c r="AB97" s="109"/>
      <c r="AC97" s="109"/>
      <c r="AD97" s="109"/>
      <c r="AE97" s="109"/>
      <c r="AF97" s="109"/>
    </row>
    <row r="98" spans="10:32" s="39" customFormat="1" ht="18" customHeight="1" x14ac:dyDescent="0.15">
      <c r="J98" s="40"/>
      <c r="K98" s="40"/>
      <c r="Y98" s="109"/>
      <c r="Z98" s="109"/>
      <c r="AA98" s="109"/>
      <c r="AB98" s="109"/>
      <c r="AC98" s="109"/>
      <c r="AD98" s="109"/>
      <c r="AE98" s="109"/>
      <c r="AF98" s="109"/>
    </row>
    <row r="99" spans="10:32" s="39" customFormat="1" ht="18" customHeight="1" x14ac:dyDescent="0.15">
      <c r="J99" s="40"/>
      <c r="K99" s="40"/>
      <c r="Y99" s="109"/>
      <c r="Z99" s="109"/>
      <c r="AA99" s="109"/>
      <c r="AB99" s="109"/>
      <c r="AC99" s="109"/>
      <c r="AD99" s="109"/>
      <c r="AE99" s="109"/>
      <c r="AF99" s="109"/>
    </row>
    <row r="100" spans="10:32" s="39" customFormat="1" ht="18" customHeight="1" x14ac:dyDescent="0.15">
      <c r="J100" s="40"/>
      <c r="K100" s="40"/>
      <c r="Y100" s="109"/>
      <c r="Z100" s="109"/>
      <c r="AA100" s="109"/>
      <c r="AB100" s="109"/>
      <c r="AC100" s="109"/>
      <c r="AD100" s="109"/>
      <c r="AE100" s="109"/>
      <c r="AF100" s="109"/>
    </row>
    <row r="101" spans="10:32" s="39" customFormat="1" ht="18" customHeight="1" x14ac:dyDescent="0.15">
      <c r="J101" s="40"/>
      <c r="K101" s="40"/>
      <c r="Y101" s="109"/>
      <c r="Z101" s="109"/>
      <c r="AA101" s="109"/>
      <c r="AB101" s="109"/>
      <c r="AC101" s="109"/>
      <c r="AD101" s="109"/>
      <c r="AE101" s="109"/>
      <c r="AF101" s="109"/>
    </row>
    <row r="102" spans="10:32" s="39" customFormat="1" ht="18" customHeight="1" x14ac:dyDescent="0.15">
      <c r="J102" s="40"/>
      <c r="K102" s="40"/>
      <c r="Y102" s="109"/>
      <c r="Z102" s="109"/>
      <c r="AA102" s="109"/>
      <c r="AB102" s="109"/>
      <c r="AC102" s="109"/>
      <c r="AD102" s="109"/>
      <c r="AE102" s="109"/>
      <c r="AF102" s="109"/>
    </row>
    <row r="103" spans="10:32" s="39" customFormat="1" ht="18" customHeight="1" x14ac:dyDescent="0.15">
      <c r="J103" s="40"/>
      <c r="K103" s="40"/>
      <c r="Y103" s="109"/>
      <c r="Z103" s="109"/>
      <c r="AA103" s="109"/>
      <c r="AB103" s="109"/>
      <c r="AC103" s="109"/>
      <c r="AD103" s="109"/>
      <c r="AE103" s="109"/>
      <c r="AF103" s="109"/>
    </row>
    <row r="104" spans="10:32" s="39" customFormat="1" ht="18" customHeight="1" x14ac:dyDescent="0.15">
      <c r="J104" s="40"/>
      <c r="K104" s="40"/>
      <c r="Y104" s="109"/>
      <c r="Z104" s="109"/>
      <c r="AA104" s="109"/>
      <c r="AB104" s="109"/>
      <c r="AC104" s="109"/>
      <c r="AD104" s="109"/>
      <c r="AE104" s="109"/>
      <c r="AF104" s="109"/>
    </row>
    <row r="105" spans="10:32" s="39" customFormat="1" ht="18" customHeight="1" x14ac:dyDescent="0.15">
      <c r="J105" s="40"/>
      <c r="K105" s="40"/>
      <c r="Y105" s="109"/>
      <c r="Z105" s="109"/>
      <c r="AA105" s="109"/>
      <c r="AB105" s="109"/>
      <c r="AC105" s="109"/>
      <c r="AD105" s="109"/>
      <c r="AE105" s="109"/>
      <c r="AF105" s="109"/>
    </row>
    <row r="106" spans="10:32" s="39" customFormat="1" ht="18" customHeight="1" x14ac:dyDescent="0.15">
      <c r="J106" s="40"/>
      <c r="K106" s="40"/>
      <c r="Y106" s="109"/>
      <c r="Z106" s="109"/>
      <c r="AA106" s="109"/>
      <c r="AB106" s="109"/>
      <c r="AC106" s="109"/>
      <c r="AD106" s="109"/>
      <c r="AE106" s="109"/>
      <c r="AF106" s="109"/>
    </row>
    <row r="107" spans="10:32" s="39" customFormat="1" ht="18" customHeight="1" x14ac:dyDescent="0.15">
      <c r="J107" s="40"/>
      <c r="K107" s="40"/>
      <c r="Y107" s="109"/>
      <c r="Z107" s="109"/>
      <c r="AA107" s="109"/>
      <c r="AB107" s="109"/>
      <c r="AC107" s="109"/>
      <c r="AD107" s="109"/>
      <c r="AE107" s="109"/>
      <c r="AF107" s="109"/>
    </row>
    <row r="108" spans="10:32" s="39" customFormat="1" ht="18" customHeight="1" x14ac:dyDescent="0.15">
      <c r="J108" s="40"/>
      <c r="K108" s="40"/>
      <c r="Y108" s="109"/>
      <c r="Z108" s="109"/>
      <c r="AA108" s="109"/>
      <c r="AB108" s="109"/>
      <c r="AC108" s="109"/>
      <c r="AD108" s="109"/>
      <c r="AE108" s="109"/>
      <c r="AF108" s="109"/>
    </row>
    <row r="109" spans="10:32" s="39" customFormat="1" ht="18" customHeight="1" x14ac:dyDescent="0.15">
      <c r="J109" s="40"/>
      <c r="K109" s="40"/>
      <c r="Y109" s="109"/>
      <c r="Z109" s="109"/>
      <c r="AA109" s="109"/>
      <c r="AB109" s="109"/>
      <c r="AC109" s="109"/>
      <c r="AD109" s="109"/>
      <c r="AE109" s="109"/>
      <c r="AF109" s="109"/>
    </row>
    <row r="110" spans="10:32" s="39" customFormat="1" ht="18" customHeight="1" x14ac:dyDescent="0.15">
      <c r="J110" s="40"/>
      <c r="K110" s="40"/>
      <c r="Y110" s="109"/>
      <c r="Z110" s="109"/>
      <c r="AA110" s="109"/>
      <c r="AB110" s="109"/>
      <c r="AC110" s="109"/>
      <c r="AD110" s="109"/>
      <c r="AE110" s="109"/>
      <c r="AF110" s="109"/>
    </row>
    <row r="111" spans="10:32" s="39" customFormat="1" ht="18" customHeight="1" x14ac:dyDescent="0.15">
      <c r="J111" s="40"/>
      <c r="K111" s="40"/>
      <c r="Y111" s="109"/>
      <c r="Z111" s="109"/>
      <c r="AA111" s="109"/>
      <c r="AB111" s="109"/>
      <c r="AC111" s="109"/>
      <c r="AD111" s="109"/>
      <c r="AE111" s="109"/>
      <c r="AF111" s="109"/>
    </row>
    <row r="112" spans="10:32" s="39" customFormat="1" ht="18" customHeight="1" x14ac:dyDescent="0.15">
      <c r="J112" s="40"/>
      <c r="K112" s="40"/>
      <c r="Y112" s="109"/>
      <c r="Z112" s="109"/>
      <c r="AA112" s="109"/>
      <c r="AB112" s="109"/>
      <c r="AC112" s="109"/>
      <c r="AD112" s="109"/>
      <c r="AE112" s="109"/>
      <c r="AF112" s="109"/>
    </row>
    <row r="113" spans="10:32" s="39" customFormat="1" ht="18" customHeight="1" x14ac:dyDescent="0.15">
      <c r="J113" s="40"/>
      <c r="K113" s="40"/>
      <c r="Y113" s="109"/>
      <c r="Z113" s="109"/>
      <c r="AA113" s="109"/>
      <c r="AB113" s="109"/>
      <c r="AC113" s="109"/>
      <c r="AD113" s="109"/>
      <c r="AE113" s="109"/>
      <c r="AF113" s="109"/>
    </row>
    <row r="114" spans="10:32" s="39" customFormat="1" ht="18" customHeight="1" x14ac:dyDescent="0.15">
      <c r="J114" s="40"/>
      <c r="K114" s="40"/>
      <c r="Y114" s="109"/>
      <c r="Z114" s="109"/>
      <c r="AA114" s="109"/>
      <c r="AB114" s="109"/>
      <c r="AC114" s="109"/>
      <c r="AD114" s="109"/>
      <c r="AE114" s="109"/>
      <c r="AF114" s="109"/>
    </row>
    <row r="115" spans="10:32" s="39" customFormat="1" ht="18" customHeight="1" x14ac:dyDescent="0.15">
      <c r="J115" s="40"/>
      <c r="K115" s="40"/>
      <c r="Y115" s="109"/>
      <c r="Z115" s="109"/>
      <c r="AA115" s="109"/>
      <c r="AB115" s="109"/>
      <c r="AC115" s="109"/>
      <c r="AD115" s="109"/>
      <c r="AE115" s="109"/>
      <c r="AF115" s="109"/>
    </row>
    <row r="116" spans="10:32" s="39" customFormat="1" ht="18" customHeight="1" x14ac:dyDescent="0.15">
      <c r="J116" s="40"/>
      <c r="K116" s="40"/>
      <c r="Y116" s="109"/>
      <c r="Z116" s="109"/>
      <c r="AA116" s="109"/>
      <c r="AB116" s="109"/>
      <c r="AC116" s="109"/>
      <c r="AD116" s="109"/>
      <c r="AE116" s="109"/>
      <c r="AF116" s="109"/>
    </row>
    <row r="117" spans="10:32" s="39" customFormat="1" ht="18" customHeight="1" x14ac:dyDescent="0.15">
      <c r="J117" s="40"/>
      <c r="K117" s="40"/>
      <c r="Y117" s="109"/>
      <c r="Z117" s="109"/>
      <c r="AA117" s="109"/>
      <c r="AB117" s="109"/>
      <c r="AC117" s="109"/>
      <c r="AD117" s="109"/>
      <c r="AE117" s="109"/>
      <c r="AF117" s="109"/>
    </row>
    <row r="118" spans="10:32" s="39" customFormat="1" ht="18" customHeight="1" x14ac:dyDescent="0.15">
      <c r="J118" s="40"/>
      <c r="K118" s="40"/>
      <c r="Y118" s="109"/>
      <c r="Z118" s="109"/>
      <c r="AA118" s="109"/>
      <c r="AB118" s="109"/>
      <c r="AC118" s="109"/>
      <c r="AD118" s="109"/>
      <c r="AE118" s="109"/>
      <c r="AF118" s="109"/>
    </row>
    <row r="119" spans="10:32" s="39" customFormat="1" ht="18" customHeight="1" x14ac:dyDescent="0.15">
      <c r="J119" s="40"/>
      <c r="K119" s="40"/>
      <c r="Y119" s="109"/>
      <c r="Z119" s="109"/>
      <c r="AA119" s="109"/>
      <c r="AB119" s="109"/>
      <c r="AC119" s="109"/>
      <c r="AD119" s="109"/>
      <c r="AE119" s="109"/>
      <c r="AF119" s="109"/>
    </row>
    <row r="120" spans="10:32" s="39" customFormat="1" ht="18" customHeight="1" x14ac:dyDescent="0.15">
      <c r="J120" s="40"/>
      <c r="K120" s="40"/>
      <c r="Y120" s="109"/>
      <c r="Z120" s="109"/>
      <c r="AA120" s="109"/>
      <c r="AB120" s="109"/>
      <c r="AC120" s="109"/>
      <c r="AD120" s="109"/>
      <c r="AE120" s="109"/>
      <c r="AF120" s="109"/>
    </row>
    <row r="121" spans="10:32" s="39" customFormat="1" ht="18" customHeight="1" x14ac:dyDescent="0.15">
      <c r="J121" s="40"/>
      <c r="K121" s="40"/>
      <c r="Y121" s="109"/>
      <c r="Z121" s="109"/>
      <c r="AA121" s="109"/>
      <c r="AB121" s="109"/>
      <c r="AC121" s="109"/>
      <c r="AD121" s="109"/>
      <c r="AE121" s="109"/>
      <c r="AF121" s="109"/>
    </row>
    <row r="122" spans="10:32" s="39" customFormat="1" ht="18" customHeight="1" x14ac:dyDescent="0.15">
      <c r="J122" s="40"/>
      <c r="K122" s="40"/>
      <c r="Y122" s="109"/>
      <c r="Z122" s="109"/>
      <c r="AA122" s="109"/>
      <c r="AB122" s="109"/>
      <c r="AC122" s="109"/>
      <c r="AD122" s="109"/>
      <c r="AE122" s="109"/>
      <c r="AF122" s="109"/>
    </row>
    <row r="123" spans="10:32" s="39" customFormat="1" ht="18" customHeight="1" x14ac:dyDescent="0.15">
      <c r="J123" s="40"/>
      <c r="K123" s="40"/>
      <c r="Y123" s="109"/>
      <c r="Z123" s="109"/>
      <c r="AA123" s="109"/>
      <c r="AB123" s="109"/>
      <c r="AC123" s="109"/>
      <c r="AD123" s="109"/>
      <c r="AE123" s="109"/>
      <c r="AF123" s="109"/>
    </row>
    <row r="124" spans="10:32" s="39" customFormat="1" ht="18" customHeight="1" x14ac:dyDescent="0.15">
      <c r="J124" s="40"/>
      <c r="K124" s="40"/>
      <c r="Y124" s="109"/>
      <c r="Z124" s="109"/>
      <c r="AA124" s="109"/>
      <c r="AB124" s="109"/>
      <c r="AC124" s="109"/>
      <c r="AD124" s="109"/>
      <c r="AE124" s="109"/>
      <c r="AF124" s="109"/>
    </row>
    <row r="125" spans="10:32" s="39" customFormat="1" ht="18" customHeight="1" x14ac:dyDescent="0.15">
      <c r="J125" s="40"/>
      <c r="K125" s="40"/>
      <c r="Y125" s="109"/>
      <c r="Z125" s="109"/>
      <c r="AA125" s="109"/>
      <c r="AB125" s="109"/>
      <c r="AC125" s="109"/>
      <c r="AD125" s="109"/>
      <c r="AE125" s="109"/>
      <c r="AF125" s="109"/>
    </row>
    <row r="126" spans="10:32" s="39" customFormat="1" ht="18" customHeight="1" x14ac:dyDescent="0.15">
      <c r="J126" s="40"/>
      <c r="K126" s="40"/>
      <c r="Y126" s="109"/>
      <c r="Z126" s="109"/>
      <c r="AA126" s="109"/>
      <c r="AB126" s="109"/>
      <c r="AC126" s="109"/>
      <c r="AD126" s="109"/>
      <c r="AE126" s="109"/>
      <c r="AF126" s="109"/>
    </row>
    <row r="127" spans="10:32" s="39" customFormat="1" ht="18" customHeight="1" x14ac:dyDescent="0.15">
      <c r="J127" s="40"/>
      <c r="K127" s="40"/>
      <c r="Y127" s="109"/>
      <c r="Z127" s="109"/>
      <c r="AA127" s="109"/>
      <c r="AB127" s="109"/>
      <c r="AC127" s="109"/>
      <c r="AD127" s="109"/>
      <c r="AE127" s="109"/>
      <c r="AF127" s="109"/>
    </row>
    <row r="128" spans="10:32" s="39" customFormat="1" ht="18" customHeight="1" x14ac:dyDescent="0.15">
      <c r="J128" s="40"/>
      <c r="K128" s="40"/>
      <c r="Y128" s="109"/>
      <c r="Z128" s="109"/>
      <c r="AA128" s="109"/>
      <c r="AB128" s="109"/>
      <c r="AC128" s="109"/>
      <c r="AD128" s="109"/>
      <c r="AE128" s="109"/>
      <c r="AF128" s="109"/>
    </row>
    <row r="129" spans="10:32" s="39" customFormat="1" ht="18" customHeight="1" x14ac:dyDescent="0.15">
      <c r="J129" s="40"/>
      <c r="K129" s="40"/>
      <c r="Y129" s="109"/>
      <c r="Z129" s="109"/>
      <c r="AA129" s="109"/>
      <c r="AB129" s="109"/>
      <c r="AC129" s="109"/>
      <c r="AD129" s="109"/>
      <c r="AE129" s="109"/>
      <c r="AF129" s="109"/>
    </row>
    <row r="130" spans="10:32" s="39" customFormat="1" ht="18" customHeight="1" x14ac:dyDescent="0.15">
      <c r="J130" s="40"/>
      <c r="K130" s="40"/>
      <c r="Y130" s="109"/>
      <c r="Z130" s="109"/>
      <c r="AA130" s="109"/>
      <c r="AB130" s="109"/>
      <c r="AC130" s="109"/>
      <c r="AD130" s="109"/>
      <c r="AE130" s="109"/>
      <c r="AF130" s="109"/>
    </row>
    <row r="131" spans="10:32" s="39" customFormat="1" ht="18" customHeight="1" x14ac:dyDescent="0.15">
      <c r="J131" s="40"/>
      <c r="K131" s="40"/>
      <c r="Y131" s="109"/>
      <c r="Z131" s="109"/>
      <c r="AA131" s="109"/>
      <c r="AB131" s="109"/>
      <c r="AC131" s="109"/>
      <c r="AD131" s="109"/>
      <c r="AE131" s="109"/>
      <c r="AF131" s="109"/>
    </row>
    <row r="132" spans="10:32" s="39" customFormat="1" ht="18" customHeight="1" x14ac:dyDescent="0.15">
      <c r="J132" s="40"/>
      <c r="K132" s="40"/>
      <c r="Y132" s="109"/>
      <c r="Z132" s="109"/>
      <c r="AA132" s="109"/>
      <c r="AB132" s="109"/>
      <c r="AC132" s="109"/>
      <c r="AD132" s="109"/>
      <c r="AE132" s="109"/>
      <c r="AF132" s="109"/>
    </row>
    <row r="133" spans="10:32" s="39" customFormat="1" ht="18" customHeight="1" x14ac:dyDescent="0.15">
      <c r="J133" s="40"/>
      <c r="K133" s="40"/>
      <c r="Y133" s="109"/>
      <c r="Z133" s="109"/>
      <c r="AA133" s="109"/>
      <c r="AB133" s="109"/>
      <c r="AC133" s="109"/>
      <c r="AD133" s="109"/>
      <c r="AE133" s="109"/>
      <c r="AF133" s="109"/>
    </row>
    <row r="134" spans="10:32" s="39" customFormat="1" ht="18" customHeight="1" x14ac:dyDescent="0.15">
      <c r="J134" s="40"/>
      <c r="K134" s="40"/>
      <c r="Y134" s="109"/>
      <c r="Z134" s="109"/>
      <c r="AA134" s="109"/>
      <c r="AB134" s="109"/>
      <c r="AC134" s="109"/>
      <c r="AD134" s="109"/>
      <c r="AE134" s="109"/>
      <c r="AF134" s="109"/>
    </row>
    <row r="135" spans="10:32" s="39" customFormat="1" ht="18" customHeight="1" x14ac:dyDescent="0.15">
      <c r="J135" s="40"/>
      <c r="K135" s="40"/>
      <c r="Y135" s="109"/>
      <c r="Z135" s="109"/>
      <c r="AA135" s="109"/>
      <c r="AB135" s="109"/>
      <c r="AC135" s="109"/>
      <c r="AD135" s="109"/>
      <c r="AE135" s="109"/>
      <c r="AF135" s="109"/>
    </row>
    <row r="136" spans="10:32" s="39" customFormat="1" ht="18" customHeight="1" x14ac:dyDescent="0.15">
      <c r="J136" s="40"/>
      <c r="K136" s="40"/>
      <c r="Y136" s="109"/>
      <c r="Z136" s="109"/>
      <c r="AA136" s="109"/>
      <c r="AB136" s="109"/>
      <c r="AC136" s="109"/>
      <c r="AD136" s="109"/>
      <c r="AE136" s="109"/>
      <c r="AF136" s="109"/>
    </row>
    <row r="137" spans="10:32" s="39" customFormat="1" ht="18" customHeight="1" x14ac:dyDescent="0.15">
      <c r="J137" s="40"/>
      <c r="K137" s="40"/>
      <c r="Y137" s="109"/>
      <c r="Z137" s="109"/>
      <c r="AA137" s="109"/>
      <c r="AB137" s="109"/>
      <c r="AC137" s="109"/>
      <c r="AD137" s="109"/>
      <c r="AE137" s="109"/>
      <c r="AF137" s="109"/>
    </row>
    <row r="138" spans="10:32" s="39" customFormat="1" ht="18" customHeight="1" x14ac:dyDescent="0.15">
      <c r="J138" s="40"/>
      <c r="K138" s="40"/>
      <c r="Y138" s="109"/>
      <c r="Z138" s="109"/>
      <c r="AA138" s="109"/>
      <c r="AB138" s="109"/>
      <c r="AC138" s="109"/>
      <c r="AD138" s="109"/>
      <c r="AE138" s="109"/>
      <c r="AF138" s="109"/>
    </row>
    <row r="139" spans="10:32" s="39" customFormat="1" ht="18" customHeight="1" x14ac:dyDescent="0.15">
      <c r="J139" s="40"/>
      <c r="K139" s="40"/>
      <c r="Y139" s="109"/>
      <c r="Z139" s="109"/>
      <c r="AA139" s="109"/>
      <c r="AB139" s="109"/>
      <c r="AC139" s="109"/>
      <c r="AD139" s="109"/>
      <c r="AE139" s="109"/>
      <c r="AF139" s="109"/>
    </row>
    <row r="140" spans="10:32" s="39" customFormat="1" ht="18" customHeight="1" x14ac:dyDescent="0.15">
      <c r="J140" s="40"/>
      <c r="K140" s="40"/>
      <c r="Y140" s="109"/>
      <c r="Z140" s="109"/>
      <c r="AA140" s="109"/>
      <c r="AB140" s="109"/>
      <c r="AC140" s="109"/>
      <c r="AD140" s="109"/>
      <c r="AE140" s="109"/>
      <c r="AF140" s="109"/>
    </row>
    <row r="141" spans="10:32" s="39" customFormat="1" ht="18" customHeight="1" x14ac:dyDescent="0.15">
      <c r="J141" s="40"/>
      <c r="K141" s="40"/>
      <c r="Y141" s="109"/>
      <c r="Z141" s="109"/>
      <c r="AA141" s="109"/>
      <c r="AB141" s="109"/>
      <c r="AC141" s="109"/>
      <c r="AD141" s="109"/>
      <c r="AE141" s="109"/>
      <c r="AF141" s="109"/>
    </row>
    <row r="142" spans="10:32" s="39" customFormat="1" ht="18" customHeight="1" x14ac:dyDescent="0.15">
      <c r="J142" s="40"/>
      <c r="K142" s="40"/>
      <c r="Y142" s="109"/>
      <c r="Z142" s="109"/>
      <c r="AA142" s="109"/>
      <c r="AB142" s="109"/>
      <c r="AC142" s="109"/>
      <c r="AD142" s="109"/>
      <c r="AE142" s="109"/>
      <c r="AF142" s="109"/>
    </row>
    <row r="143" spans="10:32" s="39" customFormat="1" ht="18" customHeight="1" x14ac:dyDescent="0.15">
      <c r="J143" s="40"/>
      <c r="K143" s="40"/>
      <c r="Y143" s="109"/>
      <c r="Z143" s="109"/>
      <c r="AA143" s="109"/>
      <c r="AB143" s="109"/>
      <c r="AC143" s="109"/>
      <c r="AD143" s="109"/>
      <c r="AE143" s="109"/>
      <c r="AF143" s="109"/>
    </row>
    <row r="144" spans="10:32" s="39" customFormat="1" ht="18" customHeight="1" x14ac:dyDescent="0.15">
      <c r="J144" s="40"/>
      <c r="K144" s="40"/>
      <c r="Y144" s="109"/>
      <c r="Z144" s="109"/>
      <c r="AA144" s="109"/>
      <c r="AB144" s="109"/>
      <c r="AC144" s="109"/>
      <c r="AD144" s="109"/>
      <c r="AE144" s="109"/>
      <c r="AF144" s="109"/>
    </row>
    <row r="145" spans="10:32" s="39" customFormat="1" ht="18" customHeight="1" x14ac:dyDescent="0.15">
      <c r="J145" s="40"/>
      <c r="K145" s="40"/>
      <c r="Y145" s="109"/>
      <c r="Z145" s="109"/>
      <c r="AA145" s="109"/>
      <c r="AB145" s="109"/>
      <c r="AC145" s="109"/>
      <c r="AD145" s="109"/>
      <c r="AE145" s="109"/>
      <c r="AF145" s="109"/>
    </row>
    <row r="146" spans="10:32" s="39" customFormat="1" ht="18" customHeight="1" x14ac:dyDescent="0.15">
      <c r="J146" s="40"/>
      <c r="K146" s="40"/>
      <c r="Y146" s="109"/>
      <c r="Z146" s="109"/>
      <c r="AA146" s="109"/>
      <c r="AB146" s="109"/>
      <c r="AC146" s="109"/>
      <c r="AD146" s="109"/>
      <c r="AE146" s="109"/>
      <c r="AF146" s="109"/>
    </row>
    <row r="147" spans="10:32" s="39" customFormat="1" ht="18" customHeight="1" x14ac:dyDescent="0.15">
      <c r="J147" s="40"/>
      <c r="K147" s="40"/>
      <c r="Y147" s="109"/>
      <c r="Z147" s="109"/>
      <c r="AA147" s="109"/>
      <c r="AB147" s="109"/>
      <c r="AC147" s="109"/>
      <c r="AD147" s="109"/>
      <c r="AE147" s="109"/>
      <c r="AF147" s="109"/>
    </row>
    <row r="148" spans="10:32" s="39" customFormat="1" ht="18" customHeight="1" x14ac:dyDescent="0.15">
      <c r="J148" s="40"/>
      <c r="K148" s="40"/>
      <c r="Y148" s="109"/>
      <c r="Z148" s="109"/>
      <c r="AA148" s="109"/>
      <c r="AB148" s="109"/>
      <c r="AC148" s="109"/>
      <c r="AD148" s="109"/>
      <c r="AE148" s="109"/>
      <c r="AF148" s="109"/>
    </row>
    <row r="149" spans="10:32" s="39" customFormat="1" ht="18" customHeight="1" x14ac:dyDescent="0.15">
      <c r="J149" s="40"/>
      <c r="K149" s="40"/>
      <c r="Y149" s="109"/>
      <c r="Z149" s="109"/>
      <c r="AA149" s="109"/>
      <c r="AB149" s="109"/>
      <c r="AC149" s="109"/>
      <c r="AD149" s="109"/>
      <c r="AE149" s="109"/>
      <c r="AF149" s="109"/>
    </row>
    <row r="150" spans="10:32" s="39" customFormat="1" ht="18" customHeight="1" x14ac:dyDescent="0.15">
      <c r="J150" s="40"/>
      <c r="K150" s="40"/>
      <c r="Y150" s="109"/>
      <c r="Z150" s="109"/>
      <c r="AA150" s="109"/>
      <c r="AB150" s="109"/>
      <c r="AC150" s="109"/>
      <c r="AD150" s="109"/>
      <c r="AE150" s="109"/>
      <c r="AF150" s="109"/>
    </row>
    <row r="151" spans="10:32" s="39" customFormat="1" ht="18" customHeight="1" x14ac:dyDescent="0.15">
      <c r="J151" s="40"/>
      <c r="K151" s="40"/>
      <c r="Y151" s="109"/>
      <c r="Z151" s="109"/>
      <c r="AA151" s="109"/>
      <c r="AB151" s="109"/>
      <c r="AC151" s="109"/>
      <c r="AD151" s="109"/>
      <c r="AE151" s="109"/>
      <c r="AF151" s="109"/>
    </row>
    <row r="152" spans="10:32" s="39" customFormat="1" ht="18" customHeight="1" x14ac:dyDescent="0.15">
      <c r="J152" s="40"/>
      <c r="K152" s="40"/>
      <c r="Y152" s="109"/>
      <c r="Z152" s="109"/>
      <c r="AA152" s="109"/>
      <c r="AB152" s="109"/>
      <c r="AC152" s="109"/>
      <c r="AD152" s="109"/>
      <c r="AE152" s="109"/>
      <c r="AF152" s="109"/>
    </row>
    <row r="153" spans="10:32" s="39" customFormat="1" ht="18" customHeight="1" x14ac:dyDescent="0.15">
      <c r="J153" s="40"/>
      <c r="K153" s="40"/>
      <c r="Y153" s="109"/>
      <c r="Z153" s="109"/>
      <c r="AA153" s="109"/>
      <c r="AB153" s="109"/>
      <c r="AC153" s="109"/>
      <c r="AD153" s="109"/>
      <c r="AE153" s="109"/>
      <c r="AF153" s="109"/>
    </row>
    <row r="154" spans="10:32" s="39" customFormat="1" ht="18" customHeight="1" x14ac:dyDescent="0.15">
      <c r="J154" s="40"/>
      <c r="K154" s="40"/>
      <c r="Y154" s="109"/>
      <c r="Z154" s="109"/>
      <c r="AA154" s="109"/>
      <c r="AB154" s="109"/>
      <c r="AC154" s="109"/>
      <c r="AD154" s="109"/>
      <c r="AE154" s="109"/>
      <c r="AF154" s="109"/>
    </row>
    <row r="155" spans="10:32" s="39" customFormat="1" ht="18" customHeight="1" x14ac:dyDescent="0.15">
      <c r="J155" s="40"/>
      <c r="K155" s="40"/>
      <c r="Y155" s="109"/>
      <c r="Z155" s="109"/>
      <c r="AA155" s="109"/>
      <c r="AB155" s="109"/>
      <c r="AC155" s="109"/>
      <c r="AD155" s="109"/>
      <c r="AE155" s="109"/>
      <c r="AF155" s="109"/>
    </row>
    <row r="156" spans="10:32" s="39" customFormat="1" ht="18" customHeight="1" x14ac:dyDescent="0.15">
      <c r="J156" s="40"/>
      <c r="K156" s="40"/>
      <c r="Y156" s="109"/>
      <c r="Z156" s="109"/>
      <c r="AA156" s="109"/>
      <c r="AB156" s="109"/>
      <c r="AC156" s="109"/>
      <c r="AD156" s="109"/>
      <c r="AE156" s="109"/>
      <c r="AF156" s="109"/>
    </row>
    <row r="157" spans="10:32" s="39" customFormat="1" ht="18" customHeight="1" x14ac:dyDescent="0.15">
      <c r="J157" s="40"/>
      <c r="K157" s="40"/>
      <c r="Y157" s="109"/>
      <c r="Z157" s="109"/>
      <c r="AA157" s="109"/>
      <c r="AB157" s="109"/>
      <c r="AC157" s="109"/>
      <c r="AD157" s="109"/>
      <c r="AE157" s="109"/>
      <c r="AF157" s="109"/>
    </row>
    <row r="158" spans="10:32" s="39" customFormat="1" ht="18" customHeight="1" x14ac:dyDescent="0.15">
      <c r="J158" s="40"/>
      <c r="K158" s="40"/>
      <c r="Y158" s="109"/>
      <c r="Z158" s="109"/>
      <c r="AA158" s="109"/>
      <c r="AB158" s="109"/>
      <c r="AC158" s="109"/>
      <c r="AD158" s="109"/>
      <c r="AE158" s="109"/>
      <c r="AF158" s="109"/>
    </row>
    <row r="159" spans="10:32" s="39" customFormat="1" ht="18" customHeight="1" x14ac:dyDescent="0.15">
      <c r="J159" s="40"/>
      <c r="K159" s="40"/>
      <c r="Y159" s="109"/>
      <c r="Z159" s="109"/>
      <c r="AA159" s="109"/>
      <c r="AB159" s="109"/>
      <c r="AC159" s="109"/>
      <c r="AD159" s="109"/>
      <c r="AE159" s="109"/>
      <c r="AF159" s="109"/>
    </row>
    <row r="160" spans="10:32" s="39" customFormat="1" ht="18" customHeight="1" x14ac:dyDescent="0.15">
      <c r="J160" s="40"/>
      <c r="K160" s="40"/>
      <c r="Y160" s="109"/>
      <c r="Z160" s="109"/>
      <c r="AA160" s="109"/>
      <c r="AB160" s="109"/>
      <c r="AC160" s="109"/>
      <c r="AD160" s="109"/>
      <c r="AE160" s="109"/>
      <c r="AF160" s="109"/>
    </row>
    <row r="161" spans="10:32" s="39" customFormat="1" ht="18" customHeight="1" x14ac:dyDescent="0.15">
      <c r="J161" s="40"/>
      <c r="K161" s="40"/>
      <c r="Y161" s="109"/>
      <c r="Z161" s="109"/>
      <c r="AA161" s="109"/>
      <c r="AB161" s="109"/>
      <c r="AC161" s="109"/>
      <c r="AD161" s="109"/>
      <c r="AE161" s="109"/>
      <c r="AF161" s="109"/>
    </row>
    <row r="162" spans="10:32" s="39" customFormat="1" ht="18" customHeight="1" x14ac:dyDescent="0.15">
      <c r="J162" s="40"/>
      <c r="K162" s="40"/>
      <c r="Y162" s="109"/>
      <c r="Z162" s="109"/>
      <c r="AA162" s="109"/>
      <c r="AB162" s="109"/>
      <c r="AC162" s="109"/>
      <c r="AD162" s="109"/>
      <c r="AE162" s="109"/>
      <c r="AF162" s="109"/>
    </row>
    <row r="163" spans="10:32" s="39" customFormat="1" ht="18" customHeight="1" x14ac:dyDescent="0.15">
      <c r="J163" s="40"/>
      <c r="K163" s="40"/>
      <c r="Y163" s="109"/>
      <c r="Z163" s="109"/>
      <c r="AA163" s="109"/>
      <c r="AB163" s="109"/>
      <c r="AC163" s="109"/>
      <c r="AD163" s="109"/>
      <c r="AE163" s="109"/>
      <c r="AF163" s="109"/>
    </row>
    <row r="164" spans="10:32" s="39" customFormat="1" ht="18" customHeight="1" x14ac:dyDescent="0.15">
      <c r="J164" s="40"/>
      <c r="K164" s="40"/>
      <c r="Y164" s="109"/>
      <c r="Z164" s="109"/>
      <c r="AA164" s="109"/>
      <c r="AB164" s="109"/>
      <c r="AC164" s="109"/>
      <c r="AD164" s="109"/>
      <c r="AE164" s="109"/>
      <c r="AF164" s="109"/>
    </row>
    <row r="165" spans="10:32" s="39" customFormat="1" ht="18" customHeight="1" x14ac:dyDescent="0.15">
      <c r="J165" s="40"/>
      <c r="K165" s="40"/>
      <c r="Y165" s="109"/>
      <c r="Z165" s="109"/>
      <c r="AA165" s="109"/>
      <c r="AB165" s="109"/>
      <c r="AC165" s="109"/>
      <c r="AD165" s="109"/>
      <c r="AE165" s="109"/>
      <c r="AF165" s="109"/>
    </row>
    <row r="166" spans="10:32" s="39" customFormat="1" ht="18" customHeight="1" x14ac:dyDescent="0.15">
      <c r="J166" s="40"/>
      <c r="K166" s="40"/>
      <c r="Y166" s="109"/>
      <c r="Z166" s="109"/>
      <c r="AA166" s="109"/>
      <c r="AB166" s="109"/>
      <c r="AC166" s="109"/>
      <c r="AD166" s="109"/>
      <c r="AE166" s="109"/>
      <c r="AF166" s="109"/>
    </row>
    <row r="167" spans="10:32" s="39" customFormat="1" ht="18" customHeight="1" x14ac:dyDescent="0.15">
      <c r="J167" s="40"/>
      <c r="K167" s="40"/>
      <c r="Y167" s="109"/>
      <c r="Z167" s="109"/>
      <c r="AA167" s="109"/>
      <c r="AB167" s="109"/>
      <c r="AC167" s="109"/>
      <c r="AD167" s="109"/>
      <c r="AE167" s="109"/>
      <c r="AF167" s="109"/>
    </row>
    <row r="168" spans="10:32" s="39" customFormat="1" ht="18" customHeight="1" x14ac:dyDescent="0.15">
      <c r="J168" s="40"/>
      <c r="K168" s="40"/>
      <c r="Y168" s="109"/>
      <c r="Z168" s="109"/>
      <c r="AA168" s="109"/>
      <c r="AB168" s="109"/>
      <c r="AC168" s="109"/>
      <c r="AD168" s="109"/>
      <c r="AE168" s="109"/>
      <c r="AF168" s="109"/>
    </row>
    <row r="169" spans="10:32" s="39" customFormat="1" ht="18" customHeight="1" x14ac:dyDescent="0.15">
      <c r="J169" s="40"/>
      <c r="K169" s="40"/>
      <c r="Y169" s="109"/>
      <c r="Z169" s="109"/>
      <c r="AA169" s="109"/>
      <c r="AB169" s="109"/>
      <c r="AC169" s="109"/>
      <c r="AD169" s="109"/>
      <c r="AE169" s="109"/>
      <c r="AF169" s="109"/>
    </row>
    <row r="170" spans="10:32" s="39" customFormat="1" ht="18" customHeight="1" x14ac:dyDescent="0.15">
      <c r="J170" s="40"/>
      <c r="K170" s="40"/>
      <c r="Y170" s="109"/>
      <c r="Z170" s="109"/>
      <c r="AA170" s="109"/>
      <c r="AB170" s="109"/>
      <c r="AC170" s="109"/>
      <c r="AD170" s="109"/>
      <c r="AE170" s="109"/>
      <c r="AF170" s="109"/>
    </row>
    <row r="171" spans="10:32" s="39" customFormat="1" ht="18" customHeight="1" x14ac:dyDescent="0.15">
      <c r="J171" s="40"/>
      <c r="K171" s="40"/>
      <c r="Y171" s="109"/>
      <c r="Z171" s="109"/>
      <c r="AA171" s="109"/>
      <c r="AB171" s="109"/>
      <c r="AC171" s="109"/>
      <c r="AD171" s="109"/>
      <c r="AE171" s="109"/>
      <c r="AF171" s="109"/>
    </row>
    <row r="172" spans="10:32" s="39" customFormat="1" ht="18" customHeight="1" x14ac:dyDescent="0.15">
      <c r="J172" s="40"/>
      <c r="K172" s="40"/>
      <c r="Y172" s="109"/>
      <c r="Z172" s="109"/>
      <c r="AA172" s="109"/>
      <c r="AB172" s="109"/>
      <c r="AC172" s="109"/>
      <c r="AD172" s="109"/>
      <c r="AE172" s="109"/>
      <c r="AF172" s="109"/>
    </row>
    <row r="173" spans="10:32" s="39" customFormat="1" ht="18" customHeight="1" x14ac:dyDescent="0.15">
      <c r="J173" s="40"/>
      <c r="K173" s="40"/>
      <c r="Y173" s="109"/>
      <c r="Z173" s="109"/>
      <c r="AA173" s="109"/>
      <c r="AB173" s="109"/>
      <c r="AC173" s="109"/>
      <c r="AD173" s="109"/>
      <c r="AE173" s="109"/>
      <c r="AF173" s="109"/>
    </row>
    <row r="174" spans="10:32" s="39" customFormat="1" ht="18" customHeight="1" x14ac:dyDescent="0.15">
      <c r="J174" s="40"/>
      <c r="K174" s="40"/>
      <c r="Y174" s="109"/>
      <c r="Z174" s="109"/>
      <c r="AA174" s="109"/>
      <c r="AB174" s="109"/>
      <c r="AC174" s="109"/>
      <c r="AD174" s="109"/>
      <c r="AE174" s="109"/>
      <c r="AF174" s="109"/>
    </row>
    <row r="175" spans="10:32" s="39" customFormat="1" ht="18" customHeight="1" x14ac:dyDescent="0.15">
      <c r="J175" s="40"/>
      <c r="K175" s="40"/>
      <c r="Y175" s="109"/>
      <c r="Z175" s="109"/>
      <c r="AA175" s="109"/>
      <c r="AB175" s="109"/>
      <c r="AC175" s="109"/>
      <c r="AD175" s="109"/>
      <c r="AE175" s="109"/>
      <c r="AF175" s="109"/>
    </row>
    <row r="176" spans="10:32" s="39" customFormat="1" ht="18" customHeight="1" x14ac:dyDescent="0.15">
      <c r="J176" s="40"/>
      <c r="K176" s="40"/>
      <c r="Y176" s="109"/>
      <c r="Z176" s="109"/>
      <c r="AA176" s="109"/>
      <c r="AB176" s="109"/>
      <c r="AC176" s="109"/>
      <c r="AD176" s="109"/>
      <c r="AE176" s="109"/>
      <c r="AF176" s="109"/>
    </row>
    <row r="177" spans="10:32" s="39" customFormat="1" ht="18" customHeight="1" x14ac:dyDescent="0.15">
      <c r="J177" s="40"/>
      <c r="K177" s="40"/>
      <c r="Y177" s="109"/>
      <c r="Z177" s="109"/>
      <c r="AA177" s="109"/>
      <c r="AB177" s="109"/>
      <c r="AC177" s="109"/>
      <c r="AD177" s="109"/>
      <c r="AE177" s="109"/>
      <c r="AF177" s="109"/>
    </row>
    <row r="178" spans="10:32" s="39" customFormat="1" ht="18" customHeight="1" x14ac:dyDescent="0.15">
      <c r="J178" s="40"/>
      <c r="K178" s="40"/>
      <c r="Y178" s="109"/>
      <c r="Z178" s="109"/>
      <c r="AA178" s="109"/>
      <c r="AB178" s="109"/>
      <c r="AC178" s="109"/>
      <c r="AD178" s="109"/>
      <c r="AE178" s="109"/>
      <c r="AF178" s="109"/>
    </row>
    <row r="179" spans="10:32" s="39" customFormat="1" ht="18" customHeight="1" x14ac:dyDescent="0.15">
      <c r="J179" s="40"/>
      <c r="K179" s="40"/>
      <c r="Y179" s="109"/>
      <c r="Z179" s="109"/>
      <c r="AA179" s="109"/>
      <c r="AB179" s="109"/>
      <c r="AC179" s="109"/>
      <c r="AD179" s="109"/>
      <c r="AE179" s="109"/>
      <c r="AF179" s="109"/>
    </row>
    <row r="180" spans="10:32" s="39" customFormat="1" ht="18" customHeight="1" x14ac:dyDescent="0.15">
      <c r="J180" s="40"/>
      <c r="K180" s="40"/>
      <c r="Y180" s="109"/>
      <c r="Z180" s="109"/>
      <c r="AA180" s="109"/>
      <c r="AB180" s="109"/>
      <c r="AC180" s="109"/>
      <c r="AD180" s="109"/>
      <c r="AE180" s="109"/>
      <c r="AF180" s="109"/>
    </row>
    <row r="181" spans="10:32" s="39" customFormat="1" ht="18" customHeight="1" x14ac:dyDescent="0.15">
      <c r="J181" s="40"/>
      <c r="K181" s="40"/>
      <c r="Y181" s="109"/>
      <c r="Z181" s="109"/>
      <c r="AA181" s="109"/>
      <c r="AB181" s="109"/>
      <c r="AC181" s="109"/>
      <c r="AD181" s="109"/>
      <c r="AE181" s="109"/>
      <c r="AF181" s="109"/>
    </row>
    <row r="182" spans="10:32" s="39" customFormat="1" ht="18" customHeight="1" x14ac:dyDescent="0.15">
      <c r="J182" s="40"/>
      <c r="K182" s="40"/>
      <c r="Y182" s="109"/>
      <c r="Z182" s="109"/>
      <c r="AA182" s="109"/>
      <c r="AB182" s="109"/>
      <c r="AC182" s="109"/>
      <c r="AD182" s="109"/>
      <c r="AE182" s="109"/>
      <c r="AF182" s="109"/>
    </row>
    <row r="183" spans="10:32" s="39" customFormat="1" ht="18" customHeight="1" x14ac:dyDescent="0.15">
      <c r="J183" s="40"/>
      <c r="K183" s="40"/>
      <c r="Y183" s="109"/>
      <c r="Z183" s="109"/>
      <c r="AA183" s="109"/>
      <c r="AB183" s="109"/>
      <c r="AC183" s="109"/>
      <c r="AD183" s="109"/>
      <c r="AE183" s="109"/>
      <c r="AF183" s="109"/>
    </row>
    <row r="184" spans="10:32" s="39" customFormat="1" ht="18" customHeight="1" x14ac:dyDescent="0.15">
      <c r="J184" s="40"/>
      <c r="K184" s="40"/>
      <c r="Y184" s="109"/>
      <c r="Z184" s="109"/>
      <c r="AA184" s="109"/>
      <c r="AB184" s="109"/>
      <c r="AC184" s="109"/>
      <c r="AD184" s="109"/>
      <c r="AE184" s="109"/>
      <c r="AF184" s="109"/>
    </row>
    <row r="185" spans="10:32" s="39" customFormat="1" ht="18" customHeight="1" x14ac:dyDescent="0.15">
      <c r="J185" s="40"/>
      <c r="K185" s="40"/>
      <c r="Y185" s="109"/>
      <c r="Z185" s="109"/>
      <c r="AA185" s="109"/>
      <c r="AB185" s="109"/>
      <c r="AC185" s="109"/>
      <c r="AD185" s="109"/>
      <c r="AE185" s="109"/>
      <c r="AF185" s="109"/>
    </row>
    <row r="186" spans="10:32" s="39" customFormat="1" ht="18" customHeight="1" x14ac:dyDescent="0.15">
      <c r="J186" s="40"/>
      <c r="K186" s="40"/>
      <c r="Y186" s="109"/>
      <c r="Z186" s="109"/>
      <c r="AA186" s="109"/>
      <c r="AB186" s="109"/>
      <c r="AC186" s="109"/>
      <c r="AD186" s="109"/>
      <c r="AE186" s="109"/>
      <c r="AF186" s="109"/>
    </row>
    <row r="187" spans="10:32" s="39" customFormat="1" ht="18" customHeight="1" x14ac:dyDescent="0.15">
      <c r="J187" s="40"/>
      <c r="K187" s="40"/>
      <c r="Y187" s="109"/>
      <c r="Z187" s="109"/>
      <c r="AA187" s="109"/>
      <c r="AB187" s="109"/>
      <c r="AC187" s="109"/>
      <c r="AD187" s="109"/>
      <c r="AE187" s="109"/>
      <c r="AF187" s="109"/>
    </row>
    <row r="188" spans="10:32" s="39" customFormat="1" ht="18" customHeight="1" x14ac:dyDescent="0.15">
      <c r="J188" s="40"/>
      <c r="K188" s="40"/>
      <c r="Y188" s="109"/>
      <c r="Z188" s="109"/>
      <c r="AA188" s="109"/>
      <c r="AB188" s="109"/>
      <c r="AC188" s="109"/>
      <c r="AD188" s="109"/>
      <c r="AE188" s="109"/>
      <c r="AF188" s="109"/>
    </row>
    <row r="189" spans="10:32" s="39" customFormat="1" ht="18" customHeight="1" x14ac:dyDescent="0.15">
      <c r="J189" s="40"/>
      <c r="K189" s="40"/>
      <c r="Y189" s="109"/>
      <c r="Z189" s="109"/>
      <c r="AA189" s="109"/>
      <c r="AB189" s="109"/>
      <c r="AC189" s="109"/>
      <c r="AD189" s="109"/>
      <c r="AE189" s="109"/>
      <c r="AF189" s="109"/>
    </row>
    <row r="190" spans="10:32" s="39" customFormat="1" ht="18" customHeight="1" x14ac:dyDescent="0.15">
      <c r="J190" s="40"/>
      <c r="K190" s="40"/>
      <c r="Y190" s="109"/>
      <c r="Z190" s="109"/>
      <c r="AA190" s="109"/>
      <c r="AB190" s="109"/>
      <c r="AC190" s="109"/>
      <c r="AD190" s="109"/>
      <c r="AE190" s="109"/>
      <c r="AF190" s="109"/>
    </row>
    <row r="191" spans="10:32" s="39" customFormat="1" ht="18" customHeight="1" x14ac:dyDescent="0.15">
      <c r="J191" s="40"/>
      <c r="K191" s="40"/>
      <c r="Y191" s="109"/>
      <c r="Z191" s="109"/>
      <c r="AA191" s="109"/>
      <c r="AB191" s="109"/>
      <c r="AC191" s="109"/>
      <c r="AD191" s="109"/>
      <c r="AE191" s="109"/>
      <c r="AF191" s="109"/>
    </row>
    <row r="192" spans="10:32" s="39" customFormat="1" ht="18" customHeight="1" x14ac:dyDescent="0.15">
      <c r="J192" s="40"/>
      <c r="K192" s="40"/>
      <c r="Y192" s="109"/>
      <c r="Z192" s="109"/>
      <c r="AA192" s="109"/>
      <c r="AB192" s="109"/>
      <c r="AC192" s="109"/>
      <c r="AD192" s="109"/>
      <c r="AE192" s="109"/>
      <c r="AF192" s="109"/>
    </row>
    <row r="193" spans="10:32" s="39" customFormat="1" ht="18" customHeight="1" x14ac:dyDescent="0.15">
      <c r="J193" s="40"/>
      <c r="K193" s="40"/>
      <c r="Y193" s="109"/>
      <c r="Z193" s="109"/>
      <c r="AA193" s="109"/>
      <c r="AB193" s="109"/>
      <c r="AC193" s="109"/>
      <c r="AD193" s="109"/>
      <c r="AE193" s="109"/>
      <c r="AF193" s="109"/>
    </row>
    <row r="194" spans="10:32" s="39" customFormat="1" ht="18" customHeight="1" x14ac:dyDescent="0.15">
      <c r="J194" s="40"/>
      <c r="K194" s="40"/>
      <c r="Y194" s="109"/>
      <c r="Z194" s="109"/>
      <c r="AA194" s="109"/>
      <c r="AB194" s="109"/>
      <c r="AC194" s="109"/>
      <c r="AD194" s="109"/>
      <c r="AE194" s="109"/>
      <c r="AF194" s="109"/>
    </row>
    <row r="195" spans="10:32" s="39" customFormat="1" ht="18" customHeight="1" x14ac:dyDescent="0.15">
      <c r="J195" s="40"/>
      <c r="K195" s="40"/>
      <c r="Y195" s="109"/>
      <c r="Z195" s="109"/>
      <c r="AA195" s="109"/>
      <c r="AB195" s="109"/>
      <c r="AC195" s="109"/>
      <c r="AD195" s="109"/>
      <c r="AE195" s="109"/>
      <c r="AF195" s="109"/>
    </row>
    <row r="196" spans="10:32" s="39" customFormat="1" ht="18" customHeight="1" x14ac:dyDescent="0.15">
      <c r="J196" s="40"/>
      <c r="K196" s="40"/>
      <c r="Y196" s="109"/>
      <c r="Z196" s="109"/>
      <c r="AA196" s="109"/>
      <c r="AB196" s="109"/>
      <c r="AC196" s="109"/>
      <c r="AD196" s="109"/>
      <c r="AE196" s="109"/>
      <c r="AF196" s="109"/>
    </row>
    <row r="197" spans="10:32" s="39" customFormat="1" ht="18" customHeight="1" x14ac:dyDescent="0.15">
      <c r="J197" s="40"/>
      <c r="K197" s="40"/>
      <c r="Y197" s="109"/>
      <c r="Z197" s="109"/>
      <c r="AA197" s="109"/>
      <c r="AB197" s="109"/>
      <c r="AC197" s="109"/>
      <c r="AD197" s="109"/>
      <c r="AE197" s="109"/>
      <c r="AF197" s="109"/>
    </row>
    <row r="198" spans="10:32" s="39" customFormat="1" ht="18" customHeight="1" x14ac:dyDescent="0.15">
      <c r="J198" s="40"/>
      <c r="K198" s="40"/>
      <c r="Y198" s="109"/>
      <c r="Z198" s="109"/>
      <c r="AA198" s="109"/>
      <c r="AB198" s="109"/>
      <c r="AC198" s="109"/>
      <c r="AD198" s="109"/>
      <c r="AE198" s="109"/>
      <c r="AF198" s="109"/>
    </row>
    <row r="199" spans="10:32" s="39" customFormat="1" ht="18" customHeight="1" x14ac:dyDescent="0.15">
      <c r="J199" s="40"/>
      <c r="K199" s="40"/>
      <c r="Y199" s="109"/>
      <c r="Z199" s="109"/>
      <c r="AA199" s="109"/>
      <c r="AB199" s="109"/>
      <c r="AC199" s="109"/>
      <c r="AD199" s="109"/>
      <c r="AE199" s="109"/>
      <c r="AF199" s="109"/>
    </row>
    <row r="200" spans="10:32" s="39" customFormat="1" ht="18" customHeight="1" x14ac:dyDescent="0.15">
      <c r="J200" s="40"/>
      <c r="K200" s="40"/>
      <c r="Y200" s="109"/>
      <c r="Z200" s="109"/>
      <c r="AA200" s="109"/>
      <c r="AB200" s="109"/>
      <c r="AC200" s="109"/>
      <c r="AD200" s="109"/>
      <c r="AE200" s="109"/>
      <c r="AF200" s="109"/>
    </row>
    <row r="201" spans="10:32" s="39" customFormat="1" ht="18" customHeight="1" x14ac:dyDescent="0.15">
      <c r="J201" s="40"/>
      <c r="K201" s="40"/>
      <c r="Y201" s="109"/>
      <c r="Z201" s="109"/>
      <c r="AA201" s="109"/>
      <c r="AB201" s="109"/>
      <c r="AC201" s="109"/>
      <c r="AD201" s="109"/>
      <c r="AE201" s="109"/>
      <c r="AF201" s="109"/>
    </row>
    <row r="202" spans="10:32" s="39" customFormat="1" ht="18" customHeight="1" x14ac:dyDescent="0.15">
      <c r="J202" s="40"/>
      <c r="K202" s="40"/>
      <c r="Y202" s="109"/>
      <c r="Z202" s="109"/>
      <c r="AA202" s="109"/>
      <c r="AB202" s="109"/>
      <c r="AC202" s="109"/>
      <c r="AD202" s="109"/>
      <c r="AE202" s="109"/>
      <c r="AF202" s="109"/>
    </row>
    <row r="203" spans="10:32" s="39" customFormat="1" ht="18" customHeight="1" x14ac:dyDescent="0.15">
      <c r="J203" s="40"/>
      <c r="K203" s="40"/>
      <c r="Y203" s="109"/>
      <c r="Z203" s="109"/>
      <c r="AA203" s="109"/>
      <c r="AB203" s="109"/>
      <c r="AC203" s="109"/>
      <c r="AD203" s="109"/>
      <c r="AE203" s="109"/>
      <c r="AF203" s="109"/>
    </row>
    <row r="204" spans="10:32" s="39" customFormat="1" ht="18" customHeight="1" x14ac:dyDescent="0.15">
      <c r="J204" s="40"/>
      <c r="K204" s="40"/>
      <c r="Y204" s="109"/>
      <c r="Z204" s="109"/>
      <c r="AA204" s="109"/>
      <c r="AB204" s="109"/>
      <c r="AC204" s="109"/>
      <c r="AD204" s="109"/>
      <c r="AE204" s="109"/>
      <c r="AF204" s="109"/>
    </row>
    <row r="205" spans="10:32" s="39" customFormat="1" ht="18" customHeight="1" x14ac:dyDescent="0.15">
      <c r="J205" s="40"/>
      <c r="K205" s="40"/>
      <c r="Y205" s="109"/>
      <c r="Z205" s="109"/>
      <c r="AA205" s="109"/>
      <c r="AB205" s="109"/>
      <c r="AC205" s="109"/>
      <c r="AD205" s="109"/>
      <c r="AE205" s="109"/>
      <c r="AF205" s="109"/>
    </row>
    <row r="206" spans="10:32" s="39" customFormat="1" ht="18" customHeight="1" x14ac:dyDescent="0.15">
      <c r="J206" s="40"/>
      <c r="K206" s="40"/>
      <c r="Y206" s="109"/>
      <c r="Z206" s="109"/>
      <c r="AA206" s="109"/>
      <c r="AB206" s="109"/>
      <c r="AC206" s="109"/>
      <c r="AD206" s="109"/>
      <c r="AE206" s="109"/>
      <c r="AF206" s="109"/>
    </row>
    <row r="207" spans="10:32" s="39" customFormat="1" ht="18" customHeight="1" x14ac:dyDescent="0.15">
      <c r="J207" s="40"/>
      <c r="K207" s="40"/>
      <c r="Y207" s="109"/>
      <c r="Z207" s="109"/>
      <c r="AA207" s="109"/>
      <c r="AB207" s="109"/>
      <c r="AC207" s="109"/>
      <c r="AD207" s="109"/>
      <c r="AE207" s="109"/>
      <c r="AF207" s="109"/>
    </row>
    <row r="208" spans="10:32" s="39" customFormat="1" ht="18" customHeight="1" x14ac:dyDescent="0.15">
      <c r="J208" s="40"/>
      <c r="K208" s="40"/>
      <c r="Y208" s="109"/>
      <c r="Z208" s="109"/>
      <c r="AA208" s="109"/>
      <c r="AB208" s="109"/>
      <c r="AC208" s="109"/>
      <c r="AD208" s="109"/>
      <c r="AE208" s="109"/>
      <c r="AF208" s="109"/>
    </row>
    <row r="209" spans="10:32" s="39" customFormat="1" ht="18" customHeight="1" x14ac:dyDescent="0.15">
      <c r="J209" s="40"/>
      <c r="K209" s="40"/>
      <c r="Y209" s="109"/>
      <c r="Z209" s="109"/>
      <c r="AA209" s="109"/>
      <c r="AB209" s="109"/>
      <c r="AC209" s="109"/>
      <c r="AD209" s="109"/>
      <c r="AE209" s="109"/>
      <c r="AF209" s="109"/>
    </row>
    <row r="210" spans="10:32" s="39" customFormat="1" ht="18" customHeight="1" x14ac:dyDescent="0.15">
      <c r="J210" s="40"/>
      <c r="K210" s="40"/>
      <c r="Y210" s="109"/>
      <c r="Z210" s="109"/>
      <c r="AA210" s="109"/>
      <c r="AB210" s="109"/>
      <c r="AC210" s="109"/>
      <c r="AD210" s="109"/>
      <c r="AE210" s="109"/>
      <c r="AF210" s="109"/>
    </row>
    <row r="211" spans="10:32" s="39" customFormat="1" ht="18" customHeight="1" x14ac:dyDescent="0.15">
      <c r="J211" s="40"/>
      <c r="K211" s="40"/>
      <c r="Y211" s="109"/>
      <c r="Z211" s="109"/>
      <c r="AA211" s="109"/>
      <c r="AB211" s="109"/>
      <c r="AC211" s="109"/>
      <c r="AD211" s="109"/>
      <c r="AE211" s="109"/>
      <c r="AF211" s="109"/>
    </row>
    <row r="212" spans="10:32" s="39" customFormat="1" ht="18" customHeight="1" x14ac:dyDescent="0.15">
      <c r="J212" s="40"/>
      <c r="K212" s="40"/>
      <c r="Y212" s="109"/>
      <c r="Z212" s="109"/>
      <c r="AA212" s="109"/>
      <c r="AB212" s="109"/>
      <c r="AC212" s="109"/>
      <c r="AD212" s="109"/>
      <c r="AE212" s="109"/>
      <c r="AF212" s="109"/>
    </row>
    <row r="213" spans="10:32" s="39" customFormat="1" ht="18" customHeight="1" x14ac:dyDescent="0.15">
      <c r="J213" s="40"/>
      <c r="K213" s="40"/>
      <c r="Y213" s="109"/>
      <c r="Z213" s="109"/>
      <c r="AA213" s="109"/>
      <c r="AB213" s="109"/>
      <c r="AC213" s="109"/>
      <c r="AD213" s="109"/>
      <c r="AE213" s="109"/>
      <c r="AF213" s="109"/>
    </row>
    <row r="214" spans="10:32" s="39" customFormat="1" ht="18" customHeight="1" x14ac:dyDescent="0.15">
      <c r="J214" s="40"/>
      <c r="K214" s="40"/>
      <c r="Y214" s="109"/>
      <c r="Z214" s="109"/>
      <c r="AA214" s="109"/>
      <c r="AB214" s="109"/>
      <c r="AC214" s="109"/>
      <c r="AD214" s="109"/>
      <c r="AE214" s="109"/>
      <c r="AF214" s="109"/>
    </row>
    <row r="215" spans="10:32" s="39" customFormat="1" ht="18" customHeight="1" x14ac:dyDescent="0.15">
      <c r="J215" s="40"/>
      <c r="K215" s="40"/>
      <c r="Y215" s="109"/>
      <c r="Z215" s="109"/>
      <c r="AA215" s="109"/>
      <c r="AB215" s="109"/>
      <c r="AC215" s="109"/>
      <c r="AD215" s="109"/>
      <c r="AE215" s="109"/>
      <c r="AF215" s="109"/>
    </row>
    <row r="216" spans="10:32" s="39" customFormat="1" ht="18" customHeight="1" x14ac:dyDescent="0.15">
      <c r="J216" s="40"/>
      <c r="K216" s="40"/>
      <c r="Y216" s="109"/>
      <c r="Z216" s="109"/>
      <c r="AA216" s="109"/>
      <c r="AB216" s="109"/>
      <c r="AC216" s="109"/>
      <c r="AD216" s="109"/>
      <c r="AE216" s="109"/>
      <c r="AF216" s="109"/>
    </row>
    <row r="217" spans="10:32" s="39" customFormat="1" ht="18" customHeight="1" x14ac:dyDescent="0.15">
      <c r="J217" s="40"/>
      <c r="K217" s="40"/>
      <c r="Y217" s="109"/>
      <c r="Z217" s="109"/>
      <c r="AA217" s="109"/>
      <c r="AB217" s="109"/>
      <c r="AC217" s="109"/>
      <c r="AD217" s="109"/>
      <c r="AE217" s="109"/>
      <c r="AF217" s="109"/>
    </row>
    <row r="218" spans="10:32" s="39" customFormat="1" ht="18" customHeight="1" x14ac:dyDescent="0.15">
      <c r="J218" s="40"/>
      <c r="K218" s="40"/>
      <c r="Y218" s="109"/>
      <c r="Z218" s="109"/>
      <c r="AA218" s="109"/>
      <c r="AB218" s="109"/>
      <c r="AC218" s="109"/>
      <c r="AD218" s="109"/>
      <c r="AE218" s="109"/>
      <c r="AF218" s="109"/>
    </row>
    <row r="219" spans="10:32" s="39" customFormat="1" ht="18" customHeight="1" x14ac:dyDescent="0.15">
      <c r="J219" s="40"/>
      <c r="K219" s="40"/>
      <c r="Y219" s="109"/>
      <c r="Z219" s="109"/>
      <c r="AA219" s="109"/>
      <c r="AB219" s="109"/>
      <c r="AC219" s="109"/>
      <c r="AD219" s="109"/>
      <c r="AE219" s="109"/>
      <c r="AF219" s="109"/>
    </row>
    <row r="220" spans="10:32" s="39" customFormat="1" ht="18" customHeight="1" x14ac:dyDescent="0.15">
      <c r="J220" s="40"/>
      <c r="K220" s="40"/>
      <c r="Y220" s="109"/>
      <c r="Z220" s="109"/>
      <c r="AA220" s="109"/>
      <c r="AB220" s="109"/>
      <c r="AC220" s="109"/>
      <c r="AD220" s="109"/>
      <c r="AE220" s="109"/>
      <c r="AF220" s="109"/>
    </row>
    <row r="221" spans="10:32" s="39" customFormat="1" ht="18" customHeight="1" x14ac:dyDescent="0.15">
      <c r="J221" s="40"/>
      <c r="K221" s="40"/>
      <c r="Y221" s="109"/>
      <c r="Z221" s="109"/>
      <c r="AA221" s="109"/>
      <c r="AB221" s="109"/>
      <c r="AC221" s="109"/>
      <c r="AD221" s="109"/>
      <c r="AE221" s="109"/>
      <c r="AF221" s="109"/>
    </row>
    <row r="222" spans="10:32" s="39" customFormat="1" ht="18" customHeight="1" x14ac:dyDescent="0.15">
      <c r="J222" s="40"/>
      <c r="K222" s="40"/>
      <c r="Y222" s="109"/>
      <c r="Z222" s="109"/>
      <c r="AA222" s="109"/>
      <c r="AB222" s="109"/>
      <c r="AC222" s="109"/>
      <c r="AD222" s="109"/>
      <c r="AE222" s="109"/>
      <c r="AF222" s="109"/>
    </row>
    <row r="223" spans="10:32" s="39" customFormat="1" ht="18" customHeight="1" x14ac:dyDescent="0.15">
      <c r="J223" s="40"/>
      <c r="K223" s="40"/>
      <c r="Y223" s="109"/>
      <c r="Z223" s="109"/>
      <c r="AA223" s="109"/>
      <c r="AB223" s="109"/>
      <c r="AC223" s="109"/>
      <c r="AD223" s="109"/>
      <c r="AE223" s="109"/>
      <c r="AF223" s="109"/>
    </row>
    <row r="224" spans="10:32" s="39" customFormat="1" ht="18" customHeight="1" x14ac:dyDescent="0.15">
      <c r="J224" s="40"/>
      <c r="K224" s="40"/>
      <c r="Y224" s="109"/>
      <c r="Z224" s="109"/>
      <c r="AA224" s="109"/>
      <c r="AB224" s="109"/>
      <c r="AC224" s="109"/>
      <c r="AD224" s="109"/>
      <c r="AE224" s="109"/>
      <c r="AF224" s="109"/>
    </row>
    <row r="225" spans="10:32" s="39" customFormat="1" ht="18" customHeight="1" x14ac:dyDescent="0.15">
      <c r="J225" s="40"/>
      <c r="K225" s="40"/>
      <c r="Y225" s="109"/>
      <c r="Z225" s="109"/>
      <c r="AA225" s="109"/>
      <c r="AB225" s="109"/>
      <c r="AC225" s="109"/>
      <c r="AD225" s="109"/>
      <c r="AE225" s="109"/>
      <c r="AF225" s="109"/>
    </row>
    <row r="226" spans="10:32" s="39" customFormat="1" ht="18" customHeight="1" x14ac:dyDescent="0.15">
      <c r="J226" s="40"/>
      <c r="K226" s="40"/>
      <c r="Y226" s="109"/>
      <c r="Z226" s="109"/>
      <c r="AA226" s="109"/>
      <c r="AB226" s="109"/>
      <c r="AC226" s="109"/>
      <c r="AD226" s="109"/>
      <c r="AE226" s="109"/>
      <c r="AF226" s="109"/>
    </row>
    <row r="227" spans="10:32" s="39" customFormat="1" ht="18" customHeight="1" x14ac:dyDescent="0.15">
      <c r="J227" s="40"/>
      <c r="K227" s="40"/>
      <c r="Y227" s="109"/>
      <c r="Z227" s="109"/>
      <c r="AA227" s="109"/>
      <c r="AB227" s="109"/>
      <c r="AC227" s="109"/>
      <c r="AD227" s="109"/>
      <c r="AE227" s="109"/>
      <c r="AF227" s="109"/>
    </row>
    <row r="228" spans="10:32" s="39" customFormat="1" ht="18" customHeight="1" x14ac:dyDescent="0.15">
      <c r="J228" s="40"/>
      <c r="K228" s="40"/>
      <c r="Y228" s="109"/>
      <c r="Z228" s="109"/>
      <c r="AA228" s="109"/>
      <c r="AB228" s="109"/>
      <c r="AC228" s="109"/>
      <c r="AD228" s="109"/>
      <c r="AE228" s="109"/>
      <c r="AF228" s="109"/>
    </row>
    <row r="229" spans="10:32" s="39" customFormat="1" ht="18" customHeight="1" x14ac:dyDescent="0.15">
      <c r="J229" s="40"/>
      <c r="K229" s="40"/>
      <c r="Y229" s="109"/>
      <c r="Z229" s="109"/>
      <c r="AA229" s="109"/>
      <c r="AB229" s="109"/>
      <c r="AC229" s="109"/>
      <c r="AD229" s="109"/>
      <c r="AE229" s="109"/>
      <c r="AF229" s="109"/>
    </row>
    <row r="230" spans="10:32" s="39" customFormat="1" x14ac:dyDescent="0.15">
      <c r="J230" s="40"/>
      <c r="K230" s="40"/>
      <c r="Y230" s="109"/>
      <c r="Z230" s="109"/>
      <c r="AA230" s="109"/>
      <c r="AB230" s="109"/>
      <c r="AC230" s="109"/>
      <c r="AD230" s="109"/>
      <c r="AE230" s="109"/>
      <c r="AF230" s="109"/>
    </row>
    <row r="231" spans="10:32" s="39" customFormat="1" x14ac:dyDescent="0.15">
      <c r="J231" s="40"/>
      <c r="K231" s="40"/>
      <c r="Y231" s="109"/>
      <c r="Z231" s="109"/>
      <c r="AA231" s="109"/>
      <c r="AB231" s="109"/>
      <c r="AC231" s="109"/>
      <c r="AD231" s="109"/>
      <c r="AE231" s="109"/>
      <c r="AF231" s="109"/>
    </row>
    <row r="232" spans="10:32" s="39" customFormat="1" x14ac:dyDescent="0.15">
      <c r="J232" s="40"/>
      <c r="K232" s="40"/>
      <c r="Y232" s="109"/>
      <c r="Z232" s="109"/>
      <c r="AA232" s="109"/>
      <c r="AB232" s="109"/>
      <c r="AC232" s="109"/>
      <c r="AD232" s="109"/>
      <c r="AE232" s="109"/>
      <c r="AF232" s="109"/>
    </row>
    <row r="233" spans="10:32" s="39" customFormat="1" x14ac:dyDescent="0.15">
      <c r="J233" s="40"/>
      <c r="K233" s="40"/>
      <c r="Y233" s="109"/>
      <c r="Z233" s="109"/>
      <c r="AA233" s="109"/>
      <c r="AB233" s="109"/>
      <c r="AC233" s="109"/>
      <c r="AD233" s="109"/>
      <c r="AE233" s="109"/>
      <c r="AF233" s="109"/>
    </row>
    <row r="234" spans="10:32" s="39" customFormat="1" x14ac:dyDescent="0.15">
      <c r="J234" s="40"/>
      <c r="K234" s="40"/>
      <c r="Y234" s="109"/>
      <c r="Z234" s="109"/>
      <c r="AA234" s="109"/>
      <c r="AB234" s="109"/>
      <c r="AC234" s="109"/>
      <c r="AD234" s="109"/>
      <c r="AE234" s="109"/>
      <c r="AF234" s="109"/>
    </row>
    <row r="235" spans="10:32" s="39" customFormat="1" x14ac:dyDescent="0.15">
      <c r="J235" s="40"/>
      <c r="K235" s="40"/>
      <c r="Y235" s="109"/>
      <c r="Z235" s="109"/>
      <c r="AA235" s="109"/>
      <c r="AB235" s="109"/>
      <c r="AC235" s="109"/>
      <c r="AD235" s="109"/>
      <c r="AE235" s="109"/>
      <c r="AF235" s="109"/>
    </row>
    <row r="236" spans="10:32" s="39" customFormat="1" x14ac:dyDescent="0.15">
      <c r="J236" s="40"/>
      <c r="K236" s="40"/>
      <c r="Y236" s="109"/>
      <c r="Z236" s="109"/>
      <c r="AA236" s="109"/>
      <c r="AB236" s="109"/>
      <c r="AC236" s="109"/>
      <c r="AD236" s="109"/>
      <c r="AE236" s="109"/>
      <c r="AF236" s="109"/>
    </row>
    <row r="237" spans="10:32" s="39" customFormat="1" x14ac:dyDescent="0.15">
      <c r="J237" s="40"/>
      <c r="K237" s="40"/>
      <c r="Y237" s="109"/>
      <c r="Z237" s="109"/>
      <c r="AA237" s="109"/>
      <c r="AB237" s="109"/>
      <c r="AC237" s="109"/>
      <c r="AD237" s="109"/>
      <c r="AE237" s="109"/>
      <c r="AF237" s="109"/>
    </row>
    <row r="238" spans="10:32" s="39" customFormat="1" x14ac:dyDescent="0.15">
      <c r="J238" s="40"/>
      <c r="K238" s="40"/>
      <c r="Y238" s="109"/>
      <c r="Z238" s="109"/>
      <c r="AA238" s="109"/>
      <c r="AB238" s="109"/>
      <c r="AC238" s="109"/>
      <c r="AD238" s="109"/>
      <c r="AE238" s="109"/>
      <c r="AF238" s="109"/>
    </row>
    <row r="239" spans="10:32" s="39" customFormat="1" x14ac:dyDescent="0.15">
      <c r="J239" s="40"/>
      <c r="K239" s="40"/>
      <c r="Y239" s="109"/>
      <c r="Z239" s="109"/>
      <c r="AA239" s="109"/>
      <c r="AB239" s="109"/>
      <c r="AC239" s="109"/>
      <c r="AD239" s="109"/>
      <c r="AE239" s="109"/>
      <c r="AF239" s="109"/>
    </row>
    <row r="240" spans="10:32" s="39" customFormat="1" x14ac:dyDescent="0.15">
      <c r="J240" s="40"/>
      <c r="K240" s="40"/>
      <c r="Y240" s="109"/>
      <c r="Z240" s="109"/>
      <c r="AA240" s="109"/>
      <c r="AB240" s="109"/>
      <c r="AC240" s="109"/>
      <c r="AD240" s="109"/>
      <c r="AE240" s="109"/>
      <c r="AF240" s="109"/>
    </row>
    <row r="241" spans="10:32" s="39" customFormat="1" x14ac:dyDescent="0.15">
      <c r="J241" s="40"/>
      <c r="K241" s="40"/>
      <c r="Y241" s="109"/>
      <c r="Z241" s="109"/>
      <c r="AA241" s="109"/>
      <c r="AB241" s="109"/>
      <c r="AC241" s="109"/>
      <c r="AD241" s="109"/>
      <c r="AE241" s="109"/>
      <c r="AF241" s="109"/>
    </row>
    <row r="242" spans="10:32" s="39" customFormat="1" x14ac:dyDescent="0.15">
      <c r="J242" s="40"/>
      <c r="K242" s="40"/>
      <c r="Y242" s="109"/>
      <c r="Z242" s="109"/>
      <c r="AA242" s="109"/>
      <c r="AB242" s="109"/>
      <c r="AC242" s="109"/>
      <c r="AD242" s="109"/>
      <c r="AE242" s="109"/>
      <c r="AF242" s="109"/>
    </row>
    <row r="243" spans="10:32" s="39" customFormat="1" x14ac:dyDescent="0.15">
      <c r="J243" s="40"/>
      <c r="K243" s="40"/>
      <c r="Y243" s="109"/>
      <c r="Z243" s="109"/>
      <c r="AA243" s="109"/>
      <c r="AB243" s="109"/>
      <c r="AC243" s="109"/>
      <c r="AD243" s="109"/>
      <c r="AE243" s="109"/>
      <c r="AF243" s="109"/>
    </row>
    <row r="244" spans="10:32" s="39" customFormat="1" x14ac:dyDescent="0.15">
      <c r="J244" s="40"/>
      <c r="K244" s="40"/>
      <c r="Y244" s="109"/>
      <c r="Z244" s="109"/>
      <c r="AA244" s="109"/>
      <c r="AB244" s="109"/>
      <c r="AC244" s="109"/>
      <c r="AD244" s="109"/>
      <c r="AE244" s="109"/>
      <c r="AF244" s="109"/>
    </row>
    <row r="245" spans="10:32" s="39" customFormat="1" x14ac:dyDescent="0.15">
      <c r="J245" s="40"/>
      <c r="K245" s="40"/>
      <c r="Y245" s="109"/>
      <c r="Z245" s="109"/>
      <c r="AA245" s="109"/>
      <c r="AB245" s="109"/>
      <c r="AC245" s="109"/>
      <c r="AD245" s="109"/>
      <c r="AE245" s="109"/>
      <c r="AF245" s="109"/>
    </row>
    <row r="246" spans="10:32" s="39" customFormat="1" x14ac:dyDescent="0.15">
      <c r="J246" s="40"/>
      <c r="K246" s="40"/>
      <c r="Y246" s="109"/>
      <c r="Z246" s="109"/>
      <c r="AA246" s="109"/>
      <c r="AB246" s="109"/>
      <c r="AC246" s="109"/>
      <c r="AD246" s="109"/>
      <c r="AE246" s="109"/>
      <c r="AF246" s="109"/>
    </row>
    <row r="247" spans="10:32" s="39" customFormat="1" x14ac:dyDescent="0.15">
      <c r="J247" s="40"/>
      <c r="K247" s="40"/>
      <c r="Y247" s="109"/>
      <c r="Z247" s="109"/>
      <c r="AA247" s="109"/>
      <c r="AB247" s="109"/>
      <c r="AC247" s="109"/>
      <c r="AD247" s="109"/>
      <c r="AE247" s="109"/>
      <c r="AF247" s="109"/>
    </row>
    <row r="248" spans="10:32" s="39" customFormat="1" x14ac:dyDescent="0.15">
      <c r="J248" s="40"/>
      <c r="K248" s="40"/>
      <c r="Y248" s="109"/>
      <c r="Z248" s="109"/>
      <c r="AA248" s="109"/>
      <c r="AB248" s="109"/>
      <c r="AC248" s="109"/>
      <c r="AD248" s="109"/>
      <c r="AE248" s="109"/>
      <c r="AF248" s="109"/>
    </row>
    <row r="249" spans="10:32" s="39" customFormat="1" x14ac:dyDescent="0.15">
      <c r="J249" s="40"/>
      <c r="K249" s="40"/>
      <c r="Y249" s="109"/>
      <c r="Z249" s="109"/>
      <c r="AA249" s="109"/>
      <c r="AB249" s="109"/>
      <c r="AC249" s="109"/>
      <c r="AD249" s="109"/>
      <c r="AE249" s="109"/>
      <c r="AF249" s="109"/>
    </row>
    <row r="250" spans="10:32" s="39" customFormat="1" x14ac:dyDescent="0.15">
      <c r="J250" s="40"/>
      <c r="K250" s="40"/>
      <c r="Y250" s="109"/>
      <c r="Z250" s="109"/>
      <c r="AA250" s="109"/>
      <c r="AB250" s="109"/>
      <c r="AC250" s="109"/>
      <c r="AD250" s="109"/>
      <c r="AE250" s="109"/>
      <c r="AF250" s="109"/>
    </row>
    <row r="251" spans="10:32" s="39" customFormat="1" x14ac:dyDescent="0.15">
      <c r="J251" s="40"/>
      <c r="K251" s="40"/>
      <c r="Y251" s="109"/>
      <c r="Z251" s="109"/>
      <c r="AA251" s="109"/>
      <c r="AB251" s="109"/>
      <c r="AC251" s="109"/>
      <c r="AD251" s="109"/>
      <c r="AE251" s="109"/>
      <c r="AF251" s="109"/>
    </row>
    <row r="252" spans="10:32" s="39" customFormat="1" x14ac:dyDescent="0.15">
      <c r="J252" s="40"/>
      <c r="K252" s="40"/>
      <c r="Y252" s="109"/>
      <c r="Z252" s="109"/>
      <c r="AA252" s="109"/>
      <c r="AB252" s="109"/>
      <c r="AC252" s="109"/>
      <c r="AD252" s="109"/>
      <c r="AE252" s="109"/>
      <c r="AF252" s="109"/>
    </row>
    <row r="253" spans="10:32" s="39" customFormat="1" x14ac:dyDescent="0.15">
      <c r="J253" s="40"/>
      <c r="K253" s="40"/>
      <c r="Y253" s="109"/>
      <c r="Z253" s="109"/>
      <c r="AA253" s="109"/>
      <c r="AB253" s="109"/>
      <c r="AC253" s="109"/>
      <c r="AD253" s="109"/>
      <c r="AE253" s="109"/>
      <c r="AF253" s="109"/>
    </row>
    <row r="254" spans="10:32" s="39" customFormat="1" x14ac:dyDescent="0.15">
      <c r="J254" s="40"/>
      <c r="K254" s="40"/>
      <c r="Y254" s="109"/>
      <c r="Z254" s="109"/>
      <c r="AA254" s="109"/>
      <c r="AB254" s="109"/>
      <c r="AC254" s="109"/>
      <c r="AD254" s="109"/>
      <c r="AE254" s="109"/>
      <c r="AF254" s="109"/>
    </row>
    <row r="255" spans="10:32" s="39" customFormat="1" x14ac:dyDescent="0.15">
      <c r="J255" s="40"/>
      <c r="K255" s="40"/>
      <c r="Y255" s="109"/>
      <c r="Z255" s="109"/>
      <c r="AA255" s="109"/>
      <c r="AB255" s="109"/>
      <c r="AC255" s="109"/>
      <c r="AD255" s="109"/>
      <c r="AE255" s="109"/>
      <c r="AF255" s="109"/>
    </row>
    <row r="256" spans="10:32" s="39" customFormat="1" x14ac:dyDescent="0.15">
      <c r="J256" s="40"/>
      <c r="K256" s="40"/>
      <c r="Y256" s="109"/>
      <c r="Z256" s="109"/>
      <c r="AA256" s="109"/>
      <c r="AB256" s="109"/>
      <c r="AC256" s="109"/>
      <c r="AD256" s="109"/>
      <c r="AE256" s="109"/>
      <c r="AF256" s="109"/>
    </row>
    <row r="257" spans="10:32" s="39" customFormat="1" x14ac:dyDescent="0.15">
      <c r="J257" s="40"/>
      <c r="K257" s="40"/>
      <c r="Y257" s="109"/>
      <c r="Z257" s="109"/>
      <c r="AA257" s="109"/>
      <c r="AB257" s="109"/>
      <c r="AC257" s="109"/>
      <c r="AD257" s="109"/>
      <c r="AE257" s="109"/>
      <c r="AF257" s="109"/>
    </row>
    <row r="258" spans="10:32" s="39" customFormat="1" x14ac:dyDescent="0.15">
      <c r="J258" s="40"/>
      <c r="K258" s="40"/>
      <c r="Y258" s="109"/>
      <c r="Z258" s="109"/>
      <c r="AA258" s="109"/>
      <c r="AB258" s="109"/>
      <c r="AC258" s="109"/>
      <c r="AD258" s="109"/>
      <c r="AE258" s="109"/>
      <c r="AF258" s="109"/>
    </row>
    <row r="259" spans="10:32" s="39" customFormat="1" x14ac:dyDescent="0.15">
      <c r="J259" s="40"/>
      <c r="K259" s="40"/>
      <c r="Y259" s="109"/>
      <c r="Z259" s="109"/>
      <c r="AA259" s="109"/>
      <c r="AB259" s="109"/>
      <c r="AC259" s="109"/>
      <c r="AD259" s="109"/>
      <c r="AE259" s="109"/>
      <c r="AF259" s="109"/>
    </row>
    <row r="260" spans="10:32" s="39" customFormat="1" x14ac:dyDescent="0.15">
      <c r="J260" s="40"/>
      <c r="K260" s="40"/>
      <c r="Y260" s="109"/>
      <c r="Z260" s="109"/>
      <c r="AA260" s="109"/>
      <c r="AB260" s="109"/>
      <c r="AC260" s="109"/>
      <c r="AD260" s="109"/>
      <c r="AE260" s="109"/>
      <c r="AF260" s="109"/>
    </row>
    <row r="261" spans="10:32" s="39" customFormat="1" x14ac:dyDescent="0.15">
      <c r="J261" s="40"/>
      <c r="K261" s="40"/>
      <c r="Y261" s="109"/>
      <c r="Z261" s="109"/>
      <c r="AA261" s="109"/>
      <c r="AB261" s="109"/>
      <c r="AC261" s="109"/>
      <c r="AD261" s="109"/>
      <c r="AE261" s="109"/>
      <c r="AF261" s="109"/>
    </row>
    <row r="262" spans="10:32" s="39" customFormat="1" x14ac:dyDescent="0.15">
      <c r="J262" s="40"/>
      <c r="K262" s="40"/>
      <c r="Y262" s="109"/>
      <c r="Z262" s="109"/>
      <c r="AA262" s="109"/>
      <c r="AB262" s="109"/>
      <c r="AC262" s="109"/>
      <c r="AD262" s="109"/>
      <c r="AE262" s="109"/>
      <c r="AF262" s="109"/>
    </row>
    <row r="263" spans="10:32" s="39" customFormat="1" x14ac:dyDescent="0.15">
      <c r="J263" s="40"/>
      <c r="K263" s="40"/>
      <c r="Y263" s="109"/>
      <c r="Z263" s="109"/>
      <c r="AA263" s="109"/>
      <c r="AB263" s="109"/>
      <c r="AC263" s="109"/>
      <c r="AD263" s="109"/>
      <c r="AE263" s="109"/>
      <c r="AF263" s="109"/>
    </row>
    <row r="264" spans="10:32" s="39" customFormat="1" x14ac:dyDescent="0.15">
      <c r="J264" s="40"/>
      <c r="K264" s="40"/>
      <c r="Y264" s="109"/>
      <c r="Z264" s="109"/>
      <c r="AA264" s="109"/>
      <c r="AB264" s="109"/>
      <c r="AC264" s="109"/>
      <c r="AD264" s="109"/>
      <c r="AE264" s="109"/>
      <c r="AF264" s="109"/>
    </row>
    <row r="265" spans="10:32" s="39" customFormat="1" x14ac:dyDescent="0.15">
      <c r="J265" s="40"/>
      <c r="K265" s="40"/>
      <c r="Y265" s="109"/>
      <c r="Z265" s="109"/>
      <c r="AA265" s="109"/>
      <c r="AB265" s="109"/>
      <c r="AC265" s="109"/>
      <c r="AD265" s="109"/>
      <c r="AE265" s="109"/>
      <c r="AF265" s="109"/>
    </row>
    <row r="266" spans="10:32" s="39" customFormat="1" x14ac:dyDescent="0.15">
      <c r="J266" s="40"/>
      <c r="K266" s="40"/>
      <c r="Y266" s="109"/>
      <c r="Z266" s="109"/>
      <c r="AA266" s="109"/>
      <c r="AB266" s="109"/>
      <c r="AC266" s="109"/>
      <c r="AD266" s="109"/>
      <c r="AE266" s="109"/>
      <c r="AF266" s="109"/>
    </row>
    <row r="267" spans="10:32" s="39" customFormat="1" x14ac:dyDescent="0.15">
      <c r="J267" s="40"/>
      <c r="K267" s="40"/>
      <c r="Y267" s="109"/>
      <c r="Z267" s="109"/>
      <c r="AA267" s="109"/>
      <c r="AB267" s="109"/>
      <c r="AC267" s="109"/>
      <c r="AD267" s="109"/>
      <c r="AE267" s="109"/>
      <c r="AF267" s="109"/>
    </row>
    <row r="268" spans="10:32" s="39" customFormat="1" x14ac:dyDescent="0.15">
      <c r="J268" s="40"/>
      <c r="K268" s="40"/>
      <c r="Y268" s="109"/>
      <c r="Z268" s="109"/>
      <c r="AA268" s="109"/>
      <c r="AB268" s="109"/>
      <c r="AC268" s="109"/>
      <c r="AD268" s="109"/>
      <c r="AE268" s="109"/>
      <c r="AF268" s="109"/>
    </row>
    <row r="269" spans="10:32" s="39" customFormat="1" x14ac:dyDescent="0.15">
      <c r="J269" s="40"/>
      <c r="K269" s="40"/>
      <c r="Y269" s="109"/>
      <c r="Z269" s="109"/>
      <c r="AA269" s="109"/>
      <c r="AB269" s="109"/>
      <c r="AC269" s="109"/>
      <c r="AD269" s="109"/>
      <c r="AE269" s="109"/>
      <c r="AF269" s="109"/>
    </row>
    <row r="270" spans="10:32" s="39" customFormat="1" x14ac:dyDescent="0.15">
      <c r="J270" s="40"/>
      <c r="K270" s="40"/>
      <c r="Y270" s="109"/>
      <c r="Z270" s="109"/>
      <c r="AA270" s="109"/>
      <c r="AB270" s="109"/>
      <c r="AC270" s="109"/>
      <c r="AD270" s="109"/>
      <c r="AE270" s="109"/>
      <c r="AF270" s="109"/>
    </row>
    <row r="271" spans="10:32" s="39" customFormat="1" x14ac:dyDescent="0.15">
      <c r="J271" s="40"/>
      <c r="K271" s="40"/>
      <c r="Y271" s="109"/>
      <c r="Z271" s="109"/>
      <c r="AA271" s="109"/>
      <c r="AB271" s="109"/>
      <c r="AC271" s="109"/>
      <c r="AD271" s="109"/>
      <c r="AE271" s="109"/>
      <c r="AF271" s="109"/>
    </row>
    <row r="272" spans="10:32" s="39" customFormat="1" x14ac:dyDescent="0.15">
      <c r="J272" s="40"/>
      <c r="K272" s="40"/>
      <c r="Y272" s="109"/>
      <c r="Z272" s="109"/>
      <c r="AA272" s="109"/>
      <c r="AB272" s="109"/>
      <c r="AC272" s="109"/>
      <c r="AD272" s="109"/>
      <c r="AE272" s="109"/>
      <c r="AF272" s="109"/>
    </row>
    <row r="273" spans="10:32" s="39" customFormat="1" x14ac:dyDescent="0.15">
      <c r="J273" s="40"/>
      <c r="K273" s="40"/>
      <c r="Y273" s="109"/>
      <c r="Z273" s="109"/>
      <c r="AA273" s="109"/>
      <c r="AB273" s="109"/>
      <c r="AC273" s="109"/>
      <c r="AD273" s="109"/>
      <c r="AE273" s="109"/>
      <c r="AF273" s="109"/>
    </row>
    <row r="274" spans="10:32" s="39" customFormat="1" x14ac:dyDescent="0.15">
      <c r="J274" s="40"/>
      <c r="K274" s="40"/>
      <c r="Y274" s="109"/>
      <c r="Z274" s="109"/>
      <c r="AA274" s="109"/>
      <c r="AB274" s="109"/>
      <c r="AC274" s="109"/>
      <c r="AD274" s="109"/>
      <c r="AE274" s="109"/>
      <c r="AF274" s="109"/>
    </row>
    <row r="275" spans="10:32" s="39" customFormat="1" x14ac:dyDescent="0.15">
      <c r="J275" s="40"/>
      <c r="K275" s="40"/>
      <c r="Y275" s="109"/>
      <c r="Z275" s="109"/>
      <c r="AA275" s="109"/>
      <c r="AB275" s="109"/>
      <c r="AC275" s="109"/>
      <c r="AD275" s="109"/>
      <c r="AE275" s="109"/>
      <c r="AF275" s="109"/>
    </row>
    <row r="276" spans="10:32" s="39" customFormat="1" x14ac:dyDescent="0.15">
      <c r="J276" s="40"/>
      <c r="K276" s="40"/>
      <c r="Y276" s="109"/>
      <c r="Z276" s="109"/>
      <c r="AA276" s="109"/>
      <c r="AB276" s="109"/>
      <c r="AC276" s="109"/>
      <c r="AD276" s="109"/>
      <c r="AE276" s="109"/>
      <c r="AF276" s="109"/>
    </row>
    <row r="277" spans="10:32" s="39" customFormat="1" x14ac:dyDescent="0.15">
      <c r="J277" s="40"/>
      <c r="K277" s="40"/>
      <c r="Y277" s="109"/>
      <c r="Z277" s="109"/>
      <c r="AA277" s="109"/>
      <c r="AB277" s="109"/>
      <c r="AC277" s="109"/>
      <c r="AD277" s="109"/>
      <c r="AE277" s="109"/>
      <c r="AF277" s="109"/>
    </row>
    <row r="278" spans="10:32" s="39" customFormat="1" x14ac:dyDescent="0.15">
      <c r="J278" s="40"/>
      <c r="K278" s="40"/>
      <c r="Y278" s="109"/>
      <c r="Z278" s="109"/>
      <c r="AA278" s="109"/>
      <c r="AB278" s="109"/>
      <c r="AC278" s="109"/>
      <c r="AD278" s="109"/>
      <c r="AE278" s="109"/>
      <c r="AF278" s="109"/>
    </row>
    <row r="279" spans="10:32" s="39" customFormat="1" x14ac:dyDescent="0.15">
      <c r="J279" s="40"/>
      <c r="K279" s="40"/>
      <c r="Y279" s="109"/>
      <c r="Z279" s="109"/>
      <c r="AA279" s="109"/>
      <c r="AB279" s="109"/>
      <c r="AC279" s="109"/>
      <c r="AD279" s="109"/>
      <c r="AE279" s="109"/>
      <c r="AF279" s="109"/>
    </row>
    <row r="280" spans="10:32" s="39" customFormat="1" x14ac:dyDescent="0.15">
      <c r="J280" s="40"/>
      <c r="K280" s="40"/>
      <c r="Y280" s="109"/>
      <c r="Z280" s="109"/>
      <c r="AA280" s="109"/>
      <c r="AB280" s="109"/>
      <c r="AC280" s="109"/>
      <c r="AD280" s="109"/>
      <c r="AE280" s="109"/>
      <c r="AF280" s="109"/>
    </row>
    <row r="281" spans="10:32" s="39" customFormat="1" x14ac:dyDescent="0.15">
      <c r="J281" s="40"/>
      <c r="K281" s="40"/>
      <c r="Y281" s="109"/>
      <c r="Z281" s="109"/>
      <c r="AA281" s="109"/>
      <c r="AB281" s="109"/>
      <c r="AC281" s="109"/>
      <c r="AD281" s="109"/>
      <c r="AE281" s="109"/>
      <c r="AF281" s="109"/>
    </row>
    <row r="282" spans="10:32" s="39" customFormat="1" x14ac:dyDescent="0.15">
      <c r="J282" s="40"/>
      <c r="K282" s="40"/>
      <c r="Y282" s="109"/>
      <c r="Z282" s="109"/>
      <c r="AA282" s="109"/>
      <c r="AB282" s="109"/>
      <c r="AC282" s="109"/>
      <c r="AD282" s="109"/>
      <c r="AE282" s="109"/>
      <c r="AF282" s="109"/>
    </row>
    <row r="283" spans="10:32" s="39" customFormat="1" x14ac:dyDescent="0.15">
      <c r="J283" s="40"/>
      <c r="K283" s="40"/>
      <c r="Y283" s="109"/>
      <c r="Z283" s="109"/>
      <c r="AA283" s="109"/>
      <c r="AB283" s="109"/>
      <c r="AC283" s="109"/>
      <c r="AD283" s="109"/>
      <c r="AE283" s="109"/>
      <c r="AF283" s="109"/>
    </row>
    <row r="284" spans="10:32" s="39" customFormat="1" x14ac:dyDescent="0.15">
      <c r="J284" s="40"/>
      <c r="K284" s="40"/>
      <c r="Y284" s="109"/>
      <c r="Z284" s="109"/>
      <c r="AA284" s="109"/>
      <c r="AB284" s="109"/>
      <c r="AC284" s="109"/>
      <c r="AD284" s="109"/>
      <c r="AE284" s="109"/>
      <c r="AF284" s="109"/>
    </row>
    <row r="285" spans="10:32" s="39" customFormat="1" x14ac:dyDescent="0.15">
      <c r="J285" s="40"/>
      <c r="K285" s="40"/>
      <c r="Y285" s="109"/>
      <c r="Z285" s="109"/>
      <c r="AA285" s="109"/>
      <c r="AB285" s="109"/>
      <c r="AC285" s="109"/>
      <c r="AD285" s="109"/>
      <c r="AE285" s="109"/>
      <c r="AF285" s="109"/>
    </row>
    <row r="286" spans="10:32" s="39" customFormat="1" x14ac:dyDescent="0.15">
      <c r="J286" s="40"/>
      <c r="K286" s="40"/>
      <c r="Y286" s="109"/>
      <c r="Z286" s="109"/>
      <c r="AA286" s="109"/>
      <c r="AB286" s="109"/>
      <c r="AC286" s="109"/>
      <c r="AD286" s="109"/>
      <c r="AE286" s="109"/>
      <c r="AF286" s="109"/>
    </row>
    <row r="287" spans="10:32" s="39" customFormat="1" x14ac:dyDescent="0.15">
      <c r="J287" s="40"/>
      <c r="K287" s="40"/>
      <c r="Y287" s="109"/>
      <c r="Z287" s="109"/>
      <c r="AA287" s="109"/>
      <c r="AB287" s="109"/>
      <c r="AC287" s="109"/>
      <c r="AD287" s="109"/>
      <c r="AE287" s="109"/>
      <c r="AF287" s="109"/>
    </row>
    <row r="288" spans="10:32" s="39" customFormat="1" x14ac:dyDescent="0.15">
      <c r="J288" s="40"/>
      <c r="K288" s="40"/>
      <c r="Y288" s="109"/>
      <c r="Z288" s="109"/>
      <c r="AA288" s="109"/>
      <c r="AB288" s="109"/>
      <c r="AC288" s="109"/>
      <c r="AD288" s="109"/>
      <c r="AE288" s="109"/>
      <c r="AF288" s="109"/>
    </row>
    <row r="289" spans="10:32" s="39" customFormat="1" x14ac:dyDescent="0.15">
      <c r="J289" s="40"/>
      <c r="K289" s="40"/>
      <c r="Y289" s="109"/>
      <c r="Z289" s="109"/>
      <c r="AA289" s="109"/>
      <c r="AB289" s="109"/>
      <c r="AC289" s="109"/>
      <c r="AD289" s="109"/>
      <c r="AE289" s="109"/>
      <c r="AF289" s="109"/>
    </row>
    <row r="290" spans="10:32" s="39" customFormat="1" x14ac:dyDescent="0.15">
      <c r="J290" s="40"/>
      <c r="K290" s="40"/>
      <c r="Y290" s="109"/>
      <c r="Z290" s="109"/>
      <c r="AA290" s="109"/>
      <c r="AB290" s="109"/>
      <c r="AC290" s="109"/>
      <c r="AD290" s="109"/>
      <c r="AE290" s="109"/>
      <c r="AF290" s="109"/>
    </row>
    <row r="291" spans="10:32" s="39" customFormat="1" x14ac:dyDescent="0.15">
      <c r="J291" s="40"/>
      <c r="K291" s="40"/>
      <c r="Y291" s="109"/>
      <c r="Z291" s="109"/>
      <c r="AA291" s="109"/>
      <c r="AB291" s="109"/>
      <c r="AC291" s="109"/>
      <c r="AD291" s="109"/>
      <c r="AE291" s="109"/>
      <c r="AF291" s="109"/>
    </row>
    <row r="292" spans="10:32" s="39" customFormat="1" x14ac:dyDescent="0.15">
      <c r="J292" s="40"/>
      <c r="K292" s="40"/>
      <c r="Y292" s="109"/>
      <c r="Z292" s="109"/>
      <c r="AA292" s="109"/>
      <c r="AB292" s="109"/>
      <c r="AC292" s="109"/>
      <c r="AD292" s="109"/>
      <c r="AE292" s="109"/>
      <c r="AF292" s="109"/>
    </row>
    <row r="293" spans="10:32" s="39" customFormat="1" x14ac:dyDescent="0.15">
      <c r="J293" s="40"/>
      <c r="K293" s="40"/>
      <c r="Y293" s="109"/>
      <c r="Z293" s="109"/>
      <c r="AA293" s="109"/>
      <c r="AB293" s="109"/>
      <c r="AC293" s="109"/>
      <c r="AD293" s="109"/>
      <c r="AE293" s="109"/>
      <c r="AF293" s="109"/>
    </row>
    <row r="294" spans="10:32" s="39" customFormat="1" x14ac:dyDescent="0.15">
      <c r="J294" s="40"/>
      <c r="K294" s="40"/>
      <c r="Y294" s="109"/>
      <c r="Z294" s="109"/>
      <c r="AA294" s="109"/>
      <c r="AB294" s="109"/>
      <c r="AC294" s="109"/>
      <c r="AD294" s="109"/>
      <c r="AE294" s="109"/>
      <c r="AF294" s="109"/>
    </row>
    <row r="295" spans="10:32" s="39" customFormat="1" x14ac:dyDescent="0.15">
      <c r="J295" s="40"/>
      <c r="K295" s="40"/>
      <c r="Y295" s="109"/>
      <c r="Z295" s="109"/>
      <c r="AA295" s="109"/>
      <c r="AB295" s="109"/>
      <c r="AC295" s="109"/>
      <c r="AD295" s="109"/>
      <c r="AE295" s="109"/>
      <c r="AF295" s="109"/>
    </row>
    <row r="296" spans="10:32" s="39" customFormat="1" x14ac:dyDescent="0.15">
      <c r="J296" s="40"/>
      <c r="K296" s="40"/>
      <c r="Y296" s="109"/>
      <c r="Z296" s="109"/>
      <c r="AA296" s="109"/>
      <c r="AB296" s="109"/>
      <c r="AC296" s="109"/>
      <c r="AD296" s="109"/>
      <c r="AE296" s="109"/>
      <c r="AF296" s="109"/>
    </row>
    <row r="297" spans="10:32" s="39" customFormat="1" x14ac:dyDescent="0.15">
      <c r="J297" s="40"/>
      <c r="K297" s="40"/>
      <c r="Y297" s="109"/>
      <c r="Z297" s="109"/>
      <c r="AA297" s="109"/>
      <c r="AB297" s="109"/>
      <c r="AC297" s="109"/>
      <c r="AD297" s="109"/>
      <c r="AE297" s="109"/>
      <c r="AF297" s="109"/>
    </row>
    <row r="298" spans="10:32" s="39" customFormat="1" x14ac:dyDescent="0.15">
      <c r="J298" s="40"/>
      <c r="K298" s="40"/>
      <c r="Y298" s="109"/>
      <c r="Z298" s="109"/>
      <c r="AA298" s="109"/>
      <c r="AB298" s="109"/>
      <c r="AC298" s="109"/>
      <c r="AD298" s="109"/>
      <c r="AE298" s="109"/>
      <c r="AF298" s="109"/>
    </row>
    <row r="299" spans="10:32" s="39" customFormat="1" x14ac:dyDescent="0.15">
      <c r="J299" s="40"/>
      <c r="K299" s="40"/>
      <c r="Y299" s="109"/>
      <c r="Z299" s="109"/>
      <c r="AA299" s="109"/>
      <c r="AB299" s="109"/>
      <c r="AC299" s="109"/>
      <c r="AD299" s="109"/>
      <c r="AE299" s="109"/>
      <c r="AF299" s="109"/>
    </row>
    <row r="300" spans="10:32" s="39" customFormat="1" x14ac:dyDescent="0.15">
      <c r="J300" s="40"/>
      <c r="K300" s="40"/>
      <c r="Y300" s="109"/>
      <c r="Z300" s="109"/>
      <c r="AA300" s="109"/>
      <c r="AB300" s="109"/>
      <c r="AC300" s="109"/>
      <c r="AD300" s="109"/>
      <c r="AE300" s="109"/>
      <c r="AF300" s="109"/>
    </row>
    <row r="301" spans="10:32" s="39" customFormat="1" x14ac:dyDescent="0.15">
      <c r="J301" s="40"/>
      <c r="K301" s="40"/>
      <c r="Y301" s="109"/>
      <c r="Z301" s="109"/>
      <c r="AA301" s="109"/>
      <c r="AB301" s="109"/>
      <c r="AC301" s="109"/>
      <c r="AD301" s="109"/>
      <c r="AE301" s="109"/>
      <c r="AF301" s="109"/>
    </row>
    <row r="302" spans="10:32" s="39" customFormat="1" x14ac:dyDescent="0.15">
      <c r="J302" s="40"/>
      <c r="K302" s="40"/>
      <c r="Y302" s="109"/>
      <c r="Z302" s="109"/>
      <c r="AA302" s="109"/>
      <c r="AB302" s="109"/>
      <c r="AC302" s="109"/>
      <c r="AD302" s="109"/>
      <c r="AE302" s="109"/>
      <c r="AF302" s="109"/>
    </row>
    <row r="303" spans="10:32" s="39" customFormat="1" x14ac:dyDescent="0.15">
      <c r="J303" s="40"/>
      <c r="K303" s="40"/>
      <c r="Y303" s="109"/>
      <c r="Z303" s="109"/>
      <c r="AA303" s="109"/>
      <c r="AB303" s="109"/>
      <c r="AC303" s="109"/>
      <c r="AD303" s="109"/>
      <c r="AE303" s="109"/>
      <c r="AF303" s="109"/>
    </row>
    <row r="304" spans="10:32" s="39" customFormat="1" x14ac:dyDescent="0.15">
      <c r="J304" s="40"/>
      <c r="K304" s="40"/>
      <c r="Y304" s="109"/>
      <c r="Z304" s="109"/>
      <c r="AA304" s="109"/>
      <c r="AB304" s="109"/>
      <c r="AC304" s="109"/>
      <c r="AD304" s="109"/>
      <c r="AE304" s="109"/>
      <c r="AF304" s="109"/>
    </row>
    <row r="305" spans="10:32" s="39" customFormat="1" x14ac:dyDescent="0.15">
      <c r="J305" s="40"/>
      <c r="K305" s="40"/>
      <c r="Y305" s="109"/>
      <c r="Z305" s="109"/>
      <c r="AA305" s="109"/>
      <c r="AB305" s="109"/>
      <c r="AC305" s="109"/>
      <c r="AD305" s="109"/>
      <c r="AE305" s="109"/>
      <c r="AF305" s="109"/>
    </row>
    <row r="306" spans="10:32" s="39" customFormat="1" x14ac:dyDescent="0.15">
      <c r="J306" s="40"/>
      <c r="K306" s="40"/>
      <c r="Y306" s="109"/>
      <c r="Z306" s="109"/>
      <c r="AA306" s="109"/>
      <c r="AB306" s="109"/>
      <c r="AC306" s="109"/>
      <c r="AD306" s="109"/>
      <c r="AE306" s="109"/>
      <c r="AF306" s="109"/>
    </row>
    <row r="307" spans="10:32" s="39" customFormat="1" x14ac:dyDescent="0.15">
      <c r="J307" s="40"/>
      <c r="K307" s="40"/>
      <c r="Y307" s="109"/>
      <c r="Z307" s="109"/>
      <c r="AA307" s="109"/>
      <c r="AB307" s="109"/>
      <c r="AC307" s="109"/>
      <c r="AD307" s="109"/>
      <c r="AE307" s="109"/>
      <c r="AF307" s="109"/>
    </row>
    <row r="308" spans="10:32" s="39" customFormat="1" x14ac:dyDescent="0.15">
      <c r="J308" s="40"/>
      <c r="K308" s="40"/>
      <c r="Y308" s="109"/>
      <c r="Z308" s="109"/>
      <c r="AA308" s="109"/>
      <c r="AB308" s="109"/>
      <c r="AC308" s="109"/>
      <c r="AD308" s="109"/>
      <c r="AE308" s="109"/>
      <c r="AF308" s="109"/>
    </row>
    <row r="309" spans="10:32" s="39" customFormat="1" x14ac:dyDescent="0.15">
      <c r="J309" s="40"/>
      <c r="K309" s="40"/>
      <c r="Y309" s="109"/>
      <c r="Z309" s="109"/>
      <c r="AA309" s="109"/>
      <c r="AB309" s="109"/>
      <c r="AC309" s="109"/>
      <c r="AD309" s="109"/>
      <c r="AE309" s="109"/>
      <c r="AF309" s="109"/>
    </row>
    <row r="310" spans="10:32" s="39" customFormat="1" x14ac:dyDescent="0.15">
      <c r="J310" s="40"/>
      <c r="K310" s="40"/>
      <c r="Y310" s="109"/>
      <c r="Z310" s="109"/>
      <c r="AA310" s="109"/>
      <c r="AB310" s="109"/>
      <c r="AC310" s="109"/>
      <c r="AD310" s="109"/>
      <c r="AE310" s="109"/>
      <c r="AF310" s="109"/>
    </row>
    <row r="311" spans="10:32" s="39" customFormat="1" x14ac:dyDescent="0.15">
      <c r="J311" s="40"/>
      <c r="K311" s="40"/>
      <c r="Y311" s="109"/>
      <c r="Z311" s="109"/>
      <c r="AA311" s="109"/>
      <c r="AB311" s="109"/>
      <c r="AC311" s="109"/>
      <c r="AD311" s="109"/>
      <c r="AE311" s="109"/>
      <c r="AF311" s="109"/>
    </row>
    <row r="312" spans="10:32" s="39" customFormat="1" x14ac:dyDescent="0.15">
      <c r="J312" s="40"/>
      <c r="K312" s="40"/>
      <c r="Y312" s="109"/>
      <c r="Z312" s="109"/>
      <c r="AA312" s="109"/>
      <c r="AB312" s="109"/>
      <c r="AC312" s="109"/>
      <c r="AD312" s="109"/>
      <c r="AE312" s="109"/>
      <c r="AF312" s="109"/>
    </row>
    <row r="313" spans="10:32" s="39" customFormat="1" x14ac:dyDescent="0.15">
      <c r="J313" s="40"/>
      <c r="K313" s="40"/>
      <c r="Y313" s="109"/>
      <c r="Z313" s="109"/>
      <c r="AA313" s="109"/>
      <c r="AB313" s="109"/>
      <c r="AC313" s="109"/>
      <c r="AD313" s="109"/>
      <c r="AE313" s="109"/>
      <c r="AF313" s="109"/>
    </row>
    <row r="314" spans="10:32" s="39" customFormat="1" x14ac:dyDescent="0.15">
      <c r="J314" s="40"/>
      <c r="K314" s="40"/>
      <c r="Y314" s="109"/>
      <c r="Z314" s="109"/>
      <c r="AA314" s="109"/>
      <c r="AB314" s="109"/>
      <c r="AC314" s="109"/>
      <c r="AD314" s="109"/>
      <c r="AE314" s="109"/>
      <c r="AF314" s="109"/>
    </row>
    <row r="315" spans="10:32" s="39" customFormat="1" x14ac:dyDescent="0.15">
      <c r="J315" s="40"/>
      <c r="K315" s="40"/>
      <c r="Y315" s="109"/>
      <c r="Z315" s="109"/>
      <c r="AA315" s="109"/>
      <c r="AB315" s="109"/>
      <c r="AC315" s="109"/>
      <c r="AD315" s="109"/>
      <c r="AE315" s="109"/>
      <c r="AF315" s="109"/>
    </row>
    <row r="316" spans="10:32" s="39" customFormat="1" x14ac:dyDescent="0.15">
      <c r="J316" s="40"/>
      <c r="K316" s="40"/>
      <c r="Y316" s="109"/>
      <c r="Z316" s="109"/>
      <c r="AA316" s="109"/>
      <c r="AB316" s="109"/>
      <c r="AC316" s="109"/>
      <c r="AD316" s="109"/>
      <c r="AE316" s="109"/>
      <c r="AF316" s="109"/>
    </row>
    <row r="317" spans="10:32" s="39" customFormat="1" x14ac:dyDescent="0.15">
      <c r="J317" s="40"/>
      <c r="K317" s="40"/>
      <c r="Y317" s="109"/>
      <c r="Z317" s="109"/>
      <c r="AA317" s="109"/>
      <c r="AB317" s="109"/>
      <c r="AC317" s="109"/>
      <c r="AD317" s="109"/>
      <c r="AE317" s="109"/>
      <c r="AF317" s="109"/>
    </row>
    <row r="318" spans="10:32" s="39" customFormat="1" x14ac:dyDescent="0.15">
      <c r="J318" s="40"/>
      <c r="K318" s="40"/>
      <c r="Y318" s="109"/>
      <c r="Z318" s="109"/>
      <c r="AA318" s="109"/>
      <c r="AB318" s="109"/>
      <c r="AC318" s="109"/>
      <c r="AD318" s="109"/>
      <c r="AE318" s="109"/>
      <c r="AF318" s="109"/>
    </row>
    <row r="319" spans="10:32" s="39" customFormat="1" x14ac:dyDescent="0.15">
      <c r="J319" s="40"/>
      <c r="K319" s="40"/>
      <c r="Y319" s="109"/>
      <c r="Z319" s="109"/>
      <c r="AA319" s="109"/>
      <c r="AB319" s="109"/>
      <c r="AC319" s="109"/>
      <c r="AD319" s="109"/>
      <c r="AE319" s="109"/>
      <c r="AF319" s="109"/>
    </row>
    <row r="320" spans="10:32" s="39" customFormat="1" x14ac:dyDescent="0.15">
      <c r="J320" s="40"/>
      <c r="K320" s="40"/>
      <c r="Y320" s="109"/>
      <c r="Z320" s="109"/>
      <c r="AA320" s="109"/>
      <c r="AB320" s="109"/>
      <c r="AC320" s="109"/>
      <c r="AD320" s="109"/>
      <c r="AE320" s="109"/>
      <c r="AF320" s="109"/>
    </row>
    <row r="321" spans="10:32" s="39" customFormat="1" x14ac:dyDescent="0.15">
      <c r="J321" s="40"/>
      <c r="K321" s="40"/>
      <c r="Y321" s="109"/>
      <c r="Z321" s="109"/>
      <c r="AA321" s="109"/>
      <c r="AB321" s="109"/>
      <c r="AC321" s="109"/>
      <c r="AD321" s="109"/>
      <c r="AE321" s="109"/>
      <c r="AF321" s="109"/>
    </row>
    <row r="322" spans="10:32" s="39" customFormat="1" x14ac:dyDescent="0.15">
      <c r="J322" s="40"/>
      <c r="K322" s="40"/>
      <c r="Y322" s="109"/>
      <c r="Z322" s="109"/>
      <c r="AA322" s="109"/>
      <c r="AB322" s="109"/>
      <c r="AC322" s="109"/>
      <c r="AD322" s="109"/>
      <c r="AE322" s="109"/>
      <c r="AF322" s="109"/>
    </row>
    <row r="323" spans="10:32" s="39" customFormat="1" x14ac:dyDescent="0.15">
      <c r="J323" s="40"/>
      <c r="K323" s="40"/>
      <c r="Y323" s="109"/>
      <c r="Z323" s="109"/>
      <c r="AA323" s="109"/>
      <c r="AB323" s="109"/>
      <c r="AC323" s="109"/>
      <c r="AD323" s="109"/>
      <c r="AE323" s="109"/>
      <c r="AF323" s="109"/>
    </row>
    <row r="324" spans="10:32" s="39" customFormat="1" x14ac:dyDescent="0.15">
      <c r="J324" s="40"/>
      <c r="K324" s="40"/>
      <c r="Y324" s="109"/>
      <c r="Z324" s="109"/>
      <c r="AA324" s="109"/>
      <c r="AB324" s="109"/>
      <c r="AC324" s="109"/>
      <c r="AD324" s="109"/>
      <c r="AE324" s="109"/>
      <c r="AF324" s="109"/>
    </row>
    <row r="325" spans="10:32" s="39" customFormat="1" x14ac:dyDescent="0.15">
      <c r="J325" s="40"/>
      <c r="K325" s="40"/>
      <c r="Y325" s="109"/>
      <c r="Z325" s="109"/>
      <c r="AA325" s="109"/>
      <c r="AB325" s="109"/>
      <c r="AC325" s="109"/>
      <c r="AD325" s="109"/>
      <c r="AE325" s="109"/>
      <c r="AF325" s="109"/>
    </row>
    <row r="326" spans="10:32" s="39" customFormat="1" x14ac:dyDescent="0.15">
      <c r="J326" s="40"/>
      <c r="K326" s="40"/>
      <c r="Y326" s="109"/>
      <c r="Z326" s="109"/>
      <c r="AA326" s="109"/>
      <c r="AB326" s="109"/>
      <c r="AC326" s="109"/>
      <c r="AD326" s="109"/>
      <c r="AE326" s="109"/>
      <c r="AF326" s="109"/>
    </row>
    <row r="327" spans="10:32" s="39" customFormat="1" x14ac:dyDescent="0.15">
      <c r="J327" s="40"/>
      <c r="K327" s="40"/>
      <c r="Y327" s="109"/>
      <c r="Z327" s="109"/>
      <c r="AA327" s="109"/>
      <c r="AB327" s="109"/>
      <c r="AC327" s="109"/>
      <c r="AD327" s="109"/>
      <c r="AE327" s="109"/>
      <c r="AF327" s="109"/>
    </row>
    <row r="328" spans="10:32" s="39" customFormat="1" x14ac:dyDescent="0.15">
      <c r="J328" s="40"/>
      <c r="K328" s="40"/>
      <c r="Y328" s="109"/>
      <c r="Z328" s="109"/>
      <c r="AA328" s="109"/>
      <c r="AB328" s="109"/>
      <c r="AC328" s="109"/>
      <c r="AD328" s="109"/>
      <c r="AE328" s="109"/>
      <c r="AF328" s="109"/>
    </row>
    <row r="329" spans="10:32" s="39" customFormat="1" x14ac:dyDescent="0.15">
      <c r="J329" s="40"/>
      <c r="K329" s="40"/>
      <c r="Y329" s="109"/>
      <c r="Z329" s="109"/>
      <c r="AA329" s="109"/>
      <c r="AB329" s="109"/>
      <c r="AC329" s="109"/>
      <c r="AD329" s="109"/>
      <c r="AE329" s="109"/>
      <c r="AF329" s="109"/>
    </row>
    <row r="330" spans="10:32" s="39" customFormat="1" x14ac:dyDescent="0.15">
      <c r="J330" s="40"/>
      <c r="K330" s="40"/>
      <c r="Y330" s="109"/>
      <c r="Z330" s="109"/>
      <c r="AA330" s="109"/>
      <c r="AB330" s="109"/>
      <c r="AC330" s="109"/>
      <c r="AD330" s="109"/>
      <c r="AE330" s="109"/>
      <c r="AF330" s="109"/>
    </row>
    <row r="331" spans="10:32" s="39" customFormat="1" x14ac:dyDescent="0.15">
      <c r="J331" s="40"/>
      <c r="K331" s="40"/>
      <c r="Y331" s="109"/>
      <c r="Z331" s="109"/>
      <c r="AA331" s="109"/>
      <c r="AB331" s="109"/>
      <c r="AC331" s="109"/>
      <c r="AD331" s="109"/>
      <c r="AE331" s="109"/>
      <c r="AF331" s="109"/>
    </row>
    <row r="332" spans="10:32" s="39" customFormat="1" x14ac:dyDescent="0.15">
      <c r="J332" s="40"/>
      <c r="K332" s="40"/>
      <c r="Y332" s="109"/>
      <c r="Z332" s="109"/>
      <c r="AA332" s="109"/>
      <c r="AB332" s="109"/>
      <c r="AC332" s="109"/>
      <c r="AD332" s="109"/>
      <c r="AE332" s="109"/>
      <c r="AF332" s="109"/>
    </row>
    <row r="333" spans="10:32" s="39" customFormat="1" x14ac:dyDescent="0.15">
      <c r="J333" s="40"/>
      <c r="K333" s="40"/>
      <c r="Y333" s="109"/>
      <c r="Z333" s="109"/>
      <c r="AA333" s="109"/>
      <c r="AB333" s="109"/>
      <c r="AC333" s="109"/>
      <c r="AD333" s="109"/>
      <c r="AE333" s="109"/>
      <c r="AF333" s="109"/>
    </row>
    <row r="334" spans="10:32" s="39" customFormat="1" x14ac:dyDescent="0.15">
      <c r="J334" s="40"/>
      <c r="K334" s="40"/>
      <c r="Y334" s="109"/>
      <c r="Z334" s="109"/>
      <c r="AA334" s="109"/>
      <c r="AB334" s="109"/>
      <c r="AC334" s="109"/>
      <c r="AD334" s="109"/>
      <c r="AE334" s="109"/>
      <c r="AF334" s="109"/>
    </row>
    <row r="335" spans="10:32" s="39" customFormat="1" x14ac:dyDescent="0.15">
      <c r="J335" s="40"/>
      <c r="K335" s="40"/>
      <c r="Y335" s="109"/>
      <c r="Z335" s="109"/>
      <c r="AA335" s="109"/>
      <c r="AB335" s="109"/>
      <c r="AC335" s="109"/>
      <c r="AD335" s="109"/>
      <c r="AE335" s="109"/>
      <c r="AF335" s="109"/>
    </row>
    <row r="336" spans="10:32" s="39" customFormat="1" x14ac:dyDescent="0.15">
      <c r="J336" s="40"/>
      <c r="K336" s="40"/>
      <c r="Y336" s="109"/>
      <c r="Z336" s="109"/>
      <c r="AA336" s="109"/>
      <c r="AB336" s="109"/>
      <c r="AC336" s="109"/>
      <c r="AD336" s="109"/>
      <c r="AE336" s="109"/>
      <c r="AF336" s="109"/>
    </row>
    <row r="337" spans="10:32" s="39" customFormat="1" x14ac:dyDescent="0.15">
      <c r="J337" s="40"/>
      <c r="K337" s="40"/>
      <c r="Y337" s="109"/>
      <c r="Z337" s="109"/>
      <c r="AA337" s="109"/>
      <c r="AB337" s="109"/>
      <c r="AC337" s="109"/>
      <c r="AD337" s="109"/>
      <c r="AE337" s="109"/>
      <c r="AF337" s="109"/>
    </row>
    <row r="338" spans="10:32" s="39" customFormat="1" x14ac:dyDescent="0.15">
      <c r="J338" s="40"/>
      <c r="K338" s="40"/>
      <c r="Y338" s="109"/>
      <c r="Z338" s="109"/>
      <c r="AA338" s="109"/>
      <c r="AB338" s="109"/>
      <c r="AC338" s="109"/>
      <c r="AD338" s="109"/>
      <c r="AE338" s="109"/>
      <c r="AF338" s="109"/>
    </row>
    <row r="339" spans="10:32" s="39" customFormat="1" x14ac:dyDescent="0.15">
      <c r="J339" s="40"/>
      <c r="K339" s="40"/>
      <c r="Y339" s="109"/>
      <c r="Z339" s="109"/>
      <c r="AA339" s="109"/>
      <c r="AB339" s="109"/>
      <c r="AC339" s="109"/>
      <c r="AD339" s="109"/>
      <c r="AE339" s="109"/>
      <c r="AF339" s="109"/>
    </row>
    <row r="340" spans="10:32" s="39" customFormat="1" x14ac:dyDescent="0.15">
      <c r="J340" s="40"/>
      <c r="K340" s="40"/>
      <c r="Y340" s="109"/>
      <c r="Z340" s="109"/>
      <c r="AA340" s="109"/>
      <c r="AB340" s="109"/>
      <c r="AC340" s="109"/>
      <c r="AD340" s="109"/>
      <c r="AE340" s="109"/>
      <c r="AF340" s="109"/>
    </row>
    <row r="341" spans="10:32" s="39" customFormat="1" x14ac:dyDescent="0.15">
      <c r="J341" s="40"/>
      <c r="K341" s="40"/>
      <c r="Y341" s="109"/>
      <c r="Z341" s="109"/>
      <c r="AA341" s="109"/>
      <c r="AB341" s="109"/>
      <c r="AC341" s="109"/>
      <c r="AD341" s="109"/>
      <c r="AE341" s="109"/>
      <c r="AF341" s="109"/>
    </row>
    <row r="342" spans="10:32" s="39" customFormat="1" x14ac:dyDescent="0.15">
      <c r="J342" s="40"/>
      <c r="K342" s="40"/>
      <c r="Y342" s="109"/>
      <c r="Z342" s="109"/>
      <c r="AA342" s="109"/>
      <c r="AB342" s="109"/>
      <c r="AC342" s="109"/>
      <c r="AD342" s="109"/>
      <c r="AE342" s="109"/>
      <c r="AF342" s="109"/>
    </row>
    <row r="343" spans="10:32" s="39" customFormat="1" x14ac:dyDescent="0.15">
      <c r="J343" s="40"/>
      <c r="K343" s="40"/>
      <c r="Y343" s="109"/>
      <c r="Z343" s="109"/>
      <c r="AA343" s="109"/>
      <c r="AB343" s="109"/>
      <c r="AC343" s="109"/>
      <c r="AD343" s="109"/>
      <c r="AE343" s="109"/>
      <c r="AF343" s="109"/>
    </row>
    <row r="344" spans="10:32" s="39" customFormat="1" x14ac:dyDescent="0.15">
      <c r="J344" s="40"/>
      <c r="K344" s="40"/>
      <c r="Y344" s="109"/>
      <c r="Z344" s="109"/>
      <c r="AA344" s="109"/>
      <c r="AB344" s="109"/>
      <c r="AC344" s="109"/>
      <c r="AD344" s="109"/>
      <c r="AE344" s="109"/>
      <c r="AF344" s="109"/>
    </row>
    <row r="345" spans="10:32" s="39" customFormat="1" x14ac:dyDescent="0.15">
      <c r="J345" s="40"/>
      <c r="K345" s="40"/>
      <c r="Y345" s="109"/>
      <c r="Z345" s="109"/>
      <c r="AA345" s="109"/>
      <c r="AB345" s="109"/>
      <c r="AC345" s="109"/>
      <c r="AD345" s="109"/>
      <c r="AE345" s="109"/>
      <c r="AF345" s="109"/>
    </row>
    <row r="346" spans="10:32" s="39" customFormat="1" x14ac:dyDescent="0.15">
      <c r="J346" s="40"/>
      <c r="K346" s="40"/>
      <c r="Y346" s="109"/>
      <c r="Z346" s="109"/>
      <c r="AA346" s="109"/>
      <c r="AB346" s="109"/>
      <c r="AC346" s="109"/>
      <c r="AD346" s="109"/>
      <c r="AE346" s="109"/>
      <c r="AF346" s="109"/>
    </row>
    <row r="347" spans="10:32" s="39" customFormat="1" x14ac:dyDescent="0.15">
      <c r="J347" s="40"/>
      <c r="K347" s="40"/>
      <c r="Y347" s="109"/>
      <c r="Z347" s="109"/>
      <c r="AA347" s="109"/>
      <c r="AB347" s="109"/>
      <c r="AC347" s="109"/>
      <c r="AD347" s="109"/>
      <c r="AE347" s="109"/>
      <c r="AF347" s="109"/>
    </row>
    <row r="348" spans="10:32" s="39" customFormat="1" x14ac:dyDescent="0.15">
      <c r="J348" s="40"/>
      <c r="K348" s="40"/>
      <c r="Y348" s="109"/>
      <c r="Z348" s="109"/>
      <c r="AA348" s="109"/>
      <c r="AB348" s="109"/>
      <c r="AC348" s="109"/>
      <c r="AD348" s="109"/>
      <c r="AE348" s="109"/>
      <c r="AF348" s="109"/>
    </row>
    <row r="349" spans="10:32" s="39" customFormat="1" x14ac:dyDescent="0.15">
      <c r="J349" s="40"/>
      <c r="K349" s="40"/>
      <c r="Y349" s="109"/>
      <c r="Z349" s="109"/>
      <c r="AA349" s="109"/>
      <c r="AB349" s="109"/>
      <c r="AC349" s="109"/>
      <c r="AD349" s="109"/>
      <c r="AE349" s="109"/>
      <c r="AF349" s="109"/>
    </row>
    <row r="350" spans="10:32" s="39" customFormat="1" x14ac:dyDescent="0.15">
      <c r="J350" s="40"/>
      <c r="K350" s="40"/>
      <c r="Y350" s="109"/>
      <c r="Z350" s="109"/>
      <c r="AA350" s="109"/>
      <c r="AB350" s="109"/>
      <c r="AC350" s="109"/>
      <c r="AD350" s="109"/>
      <c r="AE350" s="109"/>
      <c r="AF350" s="109"/>
    </row>
    <row r="351" spans="10:32" s="39" customFormat="1" x14ac:dyDescent="0.15">
      <c r="J351" s="40"/>
      <c r="K351" s="40"/>
      <c r="Y351" s="109"/>
      <c r="Z351" s="109"/>
      <c r="AA351" s="109"/>
      <c r="AB351" s="109"/>
      <c r="AC351" s="109"/>
      <c r="AD351" s="109"/>
      <c r="AE351" s="109"/>
      <c r="AF351" s="109"/>
    </row>
    <row r="352" spans="10:32" s="39" customFormat="1" x14ac:dyDescent="0.15">
      <c r="J352" s="40"/>
      <c r="K352" s="40"/>
      <c r="Y352" s="109"/>
      <c r="Z352" s="109"/>
      <c r="AA352" s="109"/>
      <c r="AB352" s="109"/>
      <c r="AC352" s="109"/>
      <c r="AD352" s="109"/>
      <c r="AE352" s="109"/>
      <c r="AF352" s="109"/>
    </row>
    <row r="353" spans="10:32" s="39" customFormat="1" x14ac:dyDescent="0.15">
      <c r="J353" s="40"/>
      <c r="K353" s="40"/>
      <c r="Y353" s="109"/>
      <c r="Z353" s="109"/>
      <c r="AA353" s="109"/>
      <c r="AB353" s="109"/>
      <c r="AC353" s="109"/>
      <c r="AD353" s="109"/>
      <c r="AE353" s="109"/>
      <c r="AF353" s="109"/>
    </row>
    <row r="354" spans="10:32" s="39" customFormat="1" x14ac:dyDescent="0.15">
      <c r="J354" s="40"/>
      <c r="K354" s="40"/>
      <c r="Y354" s="109"/>
      <c r="Z354" s="109"/>
      <c r="AA354" s="109"/>
      <c r="AB354" s="109"/>
      <c r="AC354" s="109"/>
      <c r="AD354" s="109"/>
      <c r="AE354" s="109"/>
      <c r="AF354" s="109"/>
    </row>
    <row r="355" spans="10:32" s="39" customFormat="1" x14ac:dyDescent="0.15">
      <c r="J355" s="40"/>
      <c r="K355" s="40"/>
      <c r="Y355" s="109"/>
      <c r="Z355" s="109"/>
      <c r="AA355" s="109"/>
      <c r="AB355" s="109"/>
      <c r="AC355" s="109"/>
      <c r="AD355" s="109"/>
      <c r="AE355" s="109"/>
      <c r="AF355" s="109"/>
    </row>
    <row r="356" spans="10:32" s="39" customFormat="1" x14ac:dyDescent="0.15">
      <c r="J356" s="40"/>
      <c r="K356" s="40"/>
      <c r="Y356" s="109"/>
      <c r="Z356" s="109"/>
      <c r="AA356" s="109"/>
      <c r="AB356" s="109"/>
      <c r="AC356" s="109"/>
      <c r="AD356" s="109"/>
      <c r="AE356" s="109"/>
      <c r="AF356" s="109"/>
    </row>
    <row r="357" spans="10:32" s="39" customFormat="1" x14ac:dyDescent="0.15">
      <c r="J357" s="40"/>
      <c r="K357" s="40"/>
      <c r="Y357" s="109"/>
      <c r="Z357" s="109"/>
      <c r="AA357" s="109"/>
      <c r="AB357" s="109"/>
      <c r="AC357" s="109"/>
      <c r="AD357" s="109"/>
      <c r="AE357" s="109"/>
      <c r="AF357" s="109"/>
    </row>
    <row r="358" spans="10:32" s="39" customFormat="1" x14ac:dyDescent="0.15">
      <c r="J358" s="40"/>
      <c r="K358" s="40"/>
      <c r="Y358" s="109"/>
      <c r="Z358" s="109"/>
      <c r="AA358" s="109"/>
      <c r="AB358" s="109"/>
      <c r="AC358" s="109"/>
      <c r="AD358" s="109"/>
      <c r="AE358" s="109"/>
      <c r="AF358" s="109"/>
    </row>
    <row r="359" spans="10:32" s="39" customFormat="1" x14ac:dyDescent="0.15">
      <c r="J359" s="40"/>
      <c r="K359" s="40"/>
      <c r="Y359" s="109"/>
      <c r="Z359" s="109"/>
      <c r="AA359" s="109"/>
      <c r="AB359" s="109"/>
      <c r="AC359" s="109"/>
      <c r="AD359" s="109"/>
      <c r="AE359" s="109"/>
      <c r="AF359" s="109"/>
    </row>
    <row r="360" spans="10:32" s="39" customFormat="1" x14ac:dyDescent="0.15">
      <c r="J360" s="40"/>
      <c r="K360" s="40"/>
      <c r="Y360" s="109"/>
      <c r="Z360" s="109"/>
      <c r="AA360" s="109"/>
      <c r="AB360" s="109"/>
      <c r="AC360" s="109"/>
      <c r="AD360" s="109"/>
      <c r="AE360" s="109"/>
      <c r="AF360" s="109"/>
    </row>
    <row r="361" spans="10:32" s="39" customFormat="1" x14ac:dyDescent="0.15">
      <c r="J361" s="40"/>
      <c r="K361" s="40"/>
      <c r="Y361" s="109"/>
      <c r="Z361" s="109"/>
      <c r="AA361" s="109"/>
      <c r="AB361" s="109"/>
      <c r="AC361" s="109"/>
      <c r="AD361" s="109"/>
      <c r="AE361" s="109"/>
      <c r="AF361" s="109"/>
    </row>
    <row r="362" spans="10:32" s="39" customFormat="1" x14ac:dyDescent="0.15">
      <c r="J362" s="40"/>
      <c r="K362" s="40"/>
      <c r="Y362" s="109"/>
      <c r="Z362" s="109"/>
      <c r="AA362" s="109"/>
      <c r="AB362" s="109"/>
      <c r="AC362" s="109"/>
      <c r="AD362" s="109"/>
      <c r="AE362" s="109"/>
      <c r="AF362" s="109"/>
    </row>
    <row r="363" spans="10:32" s="39" customFormat="1" x14ac:dyDescent="0.15">
      <c r="J363" s="40"/>
      <c r="K363" s="40"/>
      <c r="Y363" s="109"/>
      <c r="Z363" s="109"/>
      <c r="AA363" s="109"/>
      <c r="AB363" s="109"/>
      <c r="AC363" s="109"/>
      <c r="AD363" s="109"/>
      <c r="AE363" s="109"/>
      <c r="AF363" s="109"/>
    </row>
    <row r="364" spans="10:32" s="39" customFormat="1" x14ac:dyDescent="0.15">
      <c r="J364" s="40"/>
      <c r="K364" s="40"/>
      <c r="Y364" s="109"/>
      <c r="Z364" s="109"/>
      <c r="AA364" s="109"/>
      <c r="AB364" s="109"/>
      <c r="AC364" s="109"/>
      <c r="AD364" s="109"/>
      <c r="AE364" s="109"/>
      <c r="AF364" s="109"/>
    </row>
    <row r="365" spans="10:32" s="39" customFormat="1" x14ac:dyDescent="0.15">
      <c r="J365" s="40"/>
      <c r="K365" s="40"/>
      <c r="Y365" s="109"/>
      <c r="Z365" s="109"/>
      <c r="AA365" s="109"/>
      <c r="AB365" s="109"/>
      <c r="AC365" s="109"/>
      <c r="AD365" s="109"/>
      <c r="AE365" s="109"/>
      <c r="AF365" s="109"/>
    </row>
    <row r="366" spans="10:32" s="39" customFormat="1" x14ac:dyDescent="0.15">
      <c r="J366" s="40"/>
      <c r="K366" s="40"/>
      <c r="Y366" s="109"/>
      <c r="Z366" s="109"/>
      <c r="AA366" s="109"/>
      <c r="AB366" s="109"/>
      <c r="AC366" s="109"/>
      <c r="AD366" s="109"/>
      <c r="AE366" s="109"/>
      <c r="AF366" s="109"/>
    </row>
    <row r="367" spans="10:32" s="39" customFormat="1" x14ac:dyDescent="0.15">
      <c r="J367" s="40"/>
      <c r="K367" s="40"/>
      <c r="Y367" s="109"/>
      <c r="Z367" s="109"/>
      <c r="AA367" s="109"/>
      <c r="AB367" s="109"/>
      <c r="AC367" s="109"/>
      <c r="AD367" s="109"/>
      <c r="AE367" s="109"/>
      <c r="AF367" s="109"/>
    </row>
    <row r="368" spans="10:32" s="39" customFormat="1" x14ac:dyDescent="0.15">
      <c r="J368" s="40"/>
      <c r="K368" s="40"/>
      <c r="Y368" s="109"/>
      <c r="Z368" s="109"/>
      <c r="AA368" s="109"/>
      <c r="AB368" s="109"/>
      <c r="AC368" s="109"/>
      <c r="AD368" s="109"/>
      <c r="AE368" s="109"/>
      <c r="AF368" s="109"/>
    </row>
    <row r="369" spans="10:32" s="39" customFormat="1" x14ac:dyDescent="0.15">
      <c r="J369" s="40"/>
      <c r="K369" s="40"/>
      <c r="Y369" s="109"/>
      <c r="Z369" s="109"/>
      <c r="AA369" s="109"/>
      <c r="AB369" s="109"/>
      <c r="AC369" s="109"/>
      <c r="AD369" s="109"/>
      <c r="AE369" s="109"/>
      <c r="AF369" s="109"/>
    </row>
    <row r="370" spans="10:32" s="39" customFormat="1" x14ac:dyDescent="0.15">
      <c r="J370" s="40"/>
      <c r="K370" s="40"/>
      <c r="Y370" s="109"/>
      <c r="Z370" s="109"/>
      <c r="AA370" s="109"/>
      <c r="AB370" s="109"/>
      <c r="AC370" s="109"/>
      <c r="AD370" s="109"/>
      <c r="AE370" s="109"/>
      <c r="AF370" s="109"/>
    </row>
    <row r="371" spans="10:32" s="39" customFormat="1" x14ac:dyDescent="0.15">
      <c r="J371" s="40"/>
      <c r="K371" s="40"/>
      <c r="Y371" s="109"/>
      <c r="Z371" s="109"/>
      <c r="AA371" s="109"/>
      <c r="AB371" s="109"/>
      <c r="AC371" s="109"/>
      <c r="AD371" s="109"/>
      <c r="AE371" s="109"/>
      <c r="AF371" s="109"/>
    </row>
    <row r="372" spans="10:32" s="39" customFormat="1" x14ac:dyDescent="0.15">
      <c r="J372" s="40"/>
      <c r="K372" s="40"/>
      <c r="Y372" s="109"/>
      <c r="Z372" s="109"/>
      <c r="AA372" s="109"/>
      <c r="AB372" s="109"/>
      <c r="AC372" s="109"/>
      <c r="AD372" s="109"/>
      <c r="AE372" s="109"/>
      <c r="AF372" s="109"/>
    </row>
    <row r="373" spans="10:32" s="39" customFormat="1" x14ac:dyDescent="0.15">
      <c r="J373" s="40"/>
      <c r="K373" s="40"/>
      <c r="Y373" s="109"/>
      <c r="Z373" s="109"/>
      <c r="AA373" s="109"/>
      <c r="AB373" s="109"/>
      <c r="AC373" s="109"/>
      <c r="AD373" s="109"/>
      <c r="AE373" s="109"/>
      <c r="AF373" s="109"/>
    </row>
    <row r="374" spans="10:32" s="39" customFormat="1" x14ac:dyDescent="0.15">
      <c r="J374" s="40"/>
      <c r="K374" s="40"/>
      <c r="Y374" s="109"/>
      <c r="Z374" s="109"/>
      <c r="AA374" s="109"/>
      <c r="AB374" s="109"/>
      <c r="AC374" s="109"/>
      <c r="AD374" s="109"/>
      <c r="AE374" s="109"/>
      <c r="AF374" s="109"/>
    </row>
    <row r="375" spans="10:32" s="39" customFormat="1" x14ac:dyDescent="0.15">
      <c r="J375" s="40"/>
      <c r="K375" s="40"/>
      <c r="Y375" s="109"/>
      <c r="Z375" s="109"/>
      <c r="AA375" s="109"/>
      <c r="AB375" s="109"/>
      <c r="AC375" s="109"/>
      <c r="AD375" s="109"/>
      <c r="AE375" s="109"/>
      <c r="AF375" s="109"/>
    </row>
    <row r="376" spans="10:32" s="39" customFormat="1" x14ac:dyDescent="0.15">
      <c r="J376" s="40"/>
      <c r="K376" s="40"/>
      <c r="Y376" s="109"/>
      <c r="Z376" s="109"/>
      <c r="AA376" s="109"/>
      <c r="AB376" s="109"/>
      <c r="AC376" s="109"/>
      <c r="AD376" s="109"/>
      <c r="AE376" s="109"/>
      <c r="AF376" s="109"/>
    </row>
    <row r="377" spans="10:32" s="39" customFormat="1" x14ac:dyDescent="0.15">
      <c r="J377" s="40"/>
      <c r="K377" s="40"/>
      <c r="Y377" s="109"/>
      <c r="Z377" s="109"/>
      <c r="AA377" s="109"/>
      <c r="AB377" s="109"/>
      <c r="AC377" s="109"/>
      <c r="AD377" s="109"/>
      <c r="AE377" s="109"/>
      <c r="AF377" s="109"/>
    </row>
    <row r="378" spans="10:32" s="39" customFormat="1" x14ac:dyDescent="0.15">
      <c r="J378" s="40"/>
      <c r="K378" s="40"/>
      <c r="Y378" s="109"/>
      <c r="Z378" s="109"/>
      <c r="AA378" s="109"/>
      <c r="AB378" s="109"/>
      <c r="AC378" s="109"/>
      <c r="AD378" s="109"/>
      <c r="AE378" s="109"/>
      <c r="AF378" s="109"/>
    </row>
    <row r="379" spans="10:32" s="39" customFormat="1" x14ac:dyDescent="0.15">
      <c r="J379" s="40"/>
      <c r="K379" s="40"/>
      <c r="Y379" s="109"/>
      <c r="Z379" s="109"/>
      <c r="AA379" s="109"/>
      <c r="AB379" s="109"/>
      <c r="AC379" s="109"/>
      <c r="AD379" s="109"/>
      <c r="AE379" s="109"/>
      <c r="AF379" s="109"/>
    </row>
    <row r="380" spans="10:32" s="39" customFormat="1" x14ac:dyDescent="0.15">
      <c r="J380" s="40"/>
      <c r="K380" s="40"/>
      <c r="Y380" s="109"/>
      <c r="Z380" s="109"/>
      <c r="AA380" s="109"/>
      <c r="AB380" s="109"/>
      <c r="AC380" s="109"/>
      <c r="AD380" s="109"/>
      <c r="AE380" s="109"/>
      <c r="AF380" s="109"/>
    </row>
    <row r="381" spans="10:32" s="39" customFormat="1" x14ac:dyDescent="0.15">
      <c r="J381" s="40"/>
      <c r="K381" s="40"/>
      <c r="Y381" s="109"/>
      <c r="Z381" s="109"/>
      <c r="AA381" s="109"/>
      <c r="AB381" s="109"/>
      <c r="AC381" s="109"/>
      <c r="AD381" s="109"/>
      <c r="AE381" s="109"/>
      <c r="AF381" s="109"/>
    </row>
  </sheetData>
  <phoneticPr fontId="2"/>
  <pageMargins left="0.78740157480314965" right="0.78740157480314965" top="0.78740157480314965" bottom="0.78740157480314965" header="0.51181102362204722" footer="0.51181102362204722"/>
  <pageSetup paperSize="9" firstPageNumber="8" orientation="landscape" useFirstPageNumber="1" r:id="rId1"/>
  <headerFooter alignWithMargins="0">
    <oddFooter>&amp;C-&amp;P--</oddFooter>
  </headerFooter>
  <colBreaks count="1" manualBreakCount="1">
    <brk id="12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M1:AT201"/>
  <sheetViews>
    <sheetView view="pageBreakPreview" topLeftCell="A8" zoomScale="80" zoomScaleNormal="75" zoomScaleSheetLayoutView="80" workbookViewId="0">
      <selection activeCell="P140" sqref="P140"/>
    </sheetView>
  </sheetViews>
  <sheetFormatPr defaultRowHeight="13.2" x14ac:dyDescent="0.2"/>
  <cols>
    <col min="1" max="13" width="9.109375" customWidth="1"/>
    <col min="14" max="15" width="10.109375" customWidth="1"/>
    <col min="16" max="16" width="11.21875" customWidth="1"/>
    <col min="17" max="17" width="11.77734375" hidden="1" customWidth="1"/>
    <col min="18" max="23" width="11.88671875" bestFit="1" customWidth="1"/>
    <col min="24" max="46" width="9.109375" bestFit="1" customWidth="1"/>
  </cols>
  <sheetData>
    <row r="1" spans="13:46" x14ac:dyDescent="0.2">
      <c r="M1" s="27" t="str">
        <f>財政指標!$L$1</f>
        <v>芳賀町</v>
      </c>
      <c r="Q1" t="str">
        <f>歳入!B3</f>
        <v>８９（元）</v>
      </c>
      <c r="R1" t="str">
        <f>歳入!D3</f>
        <v>９１（H3）</v>
      </c>
      <c r="S1" t="str">
        <f>歳入!E3</f>
        <v>９２（H4）</v>
      </c>
      <c r="T1" t="str">
        <f>歳入!F3</f>
        <v>９３（H5）</v>
      </c>
      <c r="U1" t="str">
        <f>歳入!G3</f>
        <v>９４（H6）</v>
      </c>
      <c r="V1" t="str">
        <f>歳入!H3</f>
        <v>９５（H7）</v>
      </c>
      <c r="W1" t="str">
        <f>歳入!I3</f>
        <v>９６（H8）</v>
      </c>
      <c r="X1" t="str">
        <f>歳入!J3</f>
        <v>９７(H9）</v>
      </c>
      <c r="Y1" t="str">
        <f>歳入!K3</f>
        <v>９８(H10）</v>
      </c>
      <c r="Z1" t="str">
        <f>歳入!L3</f>
        <v>９９(H11）</v>
      </c>
      <c r="AA1" t="str">
        <f>歳入!M3</f>
        <v>００(H12）</v>
      </c>
      <c r="AB1" t="str">
        <f>歳入!N3</f>
        <v>０１(H13）</v>
      </c>
      <c r="AC1" t="str">
        <f>歳入!O3</f>
        <v>０２(H14）</v>
      </c>
      <c r="AD1" t="str">
        <f>歳入!P3</f>
        <v>０３(H15）</v>
      </c>
      <c r="AE1" t="str">
        <f>歳入!Q3</f>
        <v>０４(H16）</v>
      </c>
      <c r="AF1" t="str">
        <f>歳入!R3</f>
        <v>０５(H17）</v>
      </c>
      <c r="AG1" t="str">
        <f>歳入!S3</f>
        <v>０６(H18）</v>
      </c>
      <c r="AH1" t="str">
        <f>歳入!T3</f>
        <v>０７(H19）</v>
      </c>
      <c r="AI1" t="str">
        <f>歳入!U3</f>
        <v>０８(H20）</v>
      </c>
      <c r="AJ1" t="str">
        <f>歳入!V3</f>
        <v>０９(H21）</v>
      </c>
      <c r="AK1" t="str">
        <f>歳入!W3</f>
        <v>１０(H22）</v>
      </c>
      <c r="AL1" t="str">
        <f>歳入!X3</f>
        <v>１１(H23）</v>
      </c>
      <c r="AM1" t="str">
        <f>歳入!Y3</f>
        <v>１２(H24)</v>
      </c>
      <c r="AN1" t="str">
        <f>歳入!Z3</f>
        <v>１３(H25)</v>
      </c>
      <c r="AO1" t="str">
        <f>歳入!AA3</f>
        <v>１４(H26)</v>
      </c>
      <c r="AP1" t="str">
        <f>歳入!AB3</f>
        <v>１５(H27)</v>
      </c>
      <c r="AQ1" t="str">
        <f>歳入!AC3</f>
        <v>１６(H28)</v>
      </c>
      <c r="AR1" t="str">
        <f>歳入!AD3</f>
        <v>１７(H29)</v>
      </c>
      <c r="AS1" t="str">
        <f>歳入!AE3</f>
        <v>１８(H30)</v>
      </c>
      <c r="AT1" t="str">
        <f>歳入!AF3</f>
        <v>１９(R１)</v>
      </c>
    </row>
    <row r="2" spans="13:46" x14ac:dyDescent="0.2">
      <c r="P2" t="s">
        <v>138</v>
      </c>
      <c r="Q2" s="45">
        <f>歳入!B4</f>
        <v>0</v>
      </c>
      <c r="R2" s="45">
        <f>歳入!D4</f>
        <v>3045877</v>
      </c>
      <c r="S2" s="45">
        <f>歳入!E4</f>
        <v>3698861</v>
      </c>
      <c r="T2" s="45">
        <f>歳入!F4</f>
        <v>3604912</v>
      </c>
      <c r="U2" s="45">
        <f>歳入!G4</f>
        <v>3496665</v>
      </c>
      <c r="V2" s="45">
        <f>歳入!H4</f>
        <v>3429470</v>
      </c>
      <c r="W2" s="45">
        <f>歳入!I4</f>
        <v>3558241</v>
      </c>
      <c r="X2" s="45">
        <f>歳入!J4</f>
        <v>3988356</v>
      </c>
      <c r="Y2" s="45">
        <f>歳入!K4</f>
        <v>3985396</v>
      </c>
      <c r="Z2" s="45">
        <f>歳入!L4</f>
        <v>4261060</v>
      </c>
      <c r="AA2" s="45">
        <f>歳入!M4</f>
        <v>4122161</v>
      </c>
      <c r="AB2" s="45">
        <f>歳入!N4</f>
        <v>4673151</v>
      </c>
      <c r="AC2" s="45">
        <f>歳入!O4</f>
        <v>4922522</v>
      </c>
      <c r="AD2" s="45">
        <f>歳入!P4</f>
        <v>5204938</v>
      </c>
      <c r="AE2" s="45">
        <f>歳入!Q4</f>
        <v>5071284</v>
      </c>
      <c r="AF2" s="45">
        <f>歳入!R4</f>
        <v>5078480</v>
      </c>
      <c r="AG2" s="45">
        <f>歳入!S4</f>
        <v>5402685</v>
      </c>
      <c r="AH2" s="45">
        <f>歳入!T4</f>
        <v>5485680</v>
      </c>
      <c r="AI2" s="45">
        <f>歳入!U4</f>
        <v>6122458</v>
      </c>
      <c r="AJ2" s="45">
        <f>歳入!V4</f>
        <v>5926409</v>
      </c>
      <c r="AK2" s="45">
        <f>歳入!W4</f>
        <v>4668332</v>
      </c>
      <c r="AL2" s="45">
        <f>歳入!X4</f>
        <v>4153243</v>
      </c>
      <c r="AM2" s="45">
        <f>歳入!Y4</f>
        <v>4292819</v>
      </c>
      <c r="AN2" s="45">
        <f>歳入!Z4</f>
        <v>4512475</v>
      </c>
      <c r="AO2" s="45">
        <f>歳入!AA4</f>
        <v>4783205</v>
      </c>
      <c r="AP2" s="45">
        <f>歳入!AB4</f>
        <v>4476399</v>
      </c>
      <c r="AQ2" s="45">
        <f>歳入!AC4</f>
        <v>4587733</v>
      </c>
      <c r="AR2" s="45">
        <f>歳入!AD4</f>
        <v>4632226</v>
      </c>
      <c r="AS2" s="45">
        <f>歳入!AE4</f>
        <v>4754069</v>
      </c>
      <c r="AT2" s="45">
        <f>歳入!AF4</f>
        <v>4867315</v>
      </c>
    </row>
    <row r="3" spans="13:46" x14ac:dyDescent="0.2">
      <c r="P3" s="45" t="s">
        <v>173</v>
      </c>
      <c r="Q3" s="45">
        <f>歳入!B15</f>
        <v>0</v>
      </c>
      <c r="R3" s="45">
        <f>歳入!D15</f>
        <v>1017906</v>
      </c>
      <c r="S3" s="45">
        <f>歳入!E15</f>
        <v>533729</v>
      </c>
      <c r="T3" s="45">
        <f>歳入!F15</f>
        <v>742417</v>
      </c>
      <c r="U3" s="45">
        <f>歳入!G15</f>
        <v>764858</v>
      </c>
      <c r="V3" s="45">
        <f>歳入!H15</f>
        <v>917101</v>
      </c>
      <c r="W3" s="45">
        <f>歳入!I15</f>
        <v>1050052</v>
      </c>
      <c r="X3" s="45">
        <f>歳入!J15</f>
        <v>872566</v>
      </c>
      <c r="Y3" s="45">
        <f>歳入!K15</f>
        <v>571656</v>
      </c>
      <c r="Z3" s="45">
        <f>歳入!L15</f>
        <v>738157</v>
      </c>
      <c r="AA3" s="45">
        <f>歳入!M15</f>
        <v>484717</v>
      </c>
      <c r="AB3" s="45">
        <f>歳入!N15</f>
        <v>299972</v>
      </c>
      <c r="AC3" s="45">
        <f>歳入!O15</f>
        <v>27584</v>
      </c>
      <c r="AD3" s="45">
        <f>歳入!P15</f>
        <v>23842</v>
      </c>
      <c r="AE3" s="45">
        <f>歳入!Q15</f>
        <v>17220</v>
      </c>
      <c r="AF3" s="45">
        <f>歳入!R15</f>
        <v>66744</v>
      </c>
      <c r="AG3" s="45">
        <f>歳入!S15</f>
        <v>50058</v>
      </c>
      <c r="AH3" s="45">
        <f>歳入!T15</f>
        <v>33372</v>
      </c>
      <c r="AI3" s="45">
        <f>歳入!U15</f>
        <v>33372</v>
      </c>
      <c r="AJ3" s="45">
        <f>歳入!V15</f>
        <v>33162</v>
      </c>
      <c r="AK3" s="45">
        <f>歳入!W15</f>
        <v>24549</v>
      </c>
      <c r="AL3" s="45">
        <f>歳入!X15</f>
        <v>611050</v>
      </c>
      <c r="AM3" s="45">
        <f>歳入!Y15</f>
        <v>404796</v>
      </c>
      <c r="AN3" s="45">
        <f>歳入!Z15</f>
        <v>527820</v>
      </c>
      <c r="AO3" s="45">
        <f>歳入!AA15</f>
        <v>169112</v>
      </c>
      <c r="AP3" s="45">
        <f>歳入!AB15</f>
        <v>80984</v>
      </c>
      <c r="AQ3" s="45">
        <f>歳入!AC15</f>
        <v>109177</v>
      </c>
      <c r="AR3" s="45">
        <f>歳入!AD15</f>
        <v>33075</v>
      </c>
      <c r="AS3" s="45">
        <f>歳入!AE15</f>
        <v>19453</v>
      </c>
      <c r="AT3" s="45">
        <f>歳入!AF15</f>
        <v>20397</v>
      </c>
    </row>
    <row r="4" spans="13:46" x14ac:dyDescent="0.2">
      <c r="P4" t="s">
        <v>139</v>
      </c>
      <c r="Q4" s="45">
        <f>歳入!B23</f>
        <v>0</v>
      </c>
      <c r="R4" s="45">
        <f>歳入!D23</f>
        <v>149617</v>
      </c>
      <c r="S4" s="45">
        <f>歳入!E23</f>
        <v>130920</v>
      </c>
      <c r="T4" s="45">
        <f>歳入!F23</f>
        <v>371964</v>
      </c>
      <c r="U4" s="45">
        <f>歳入!G23</f>
        <v>323754</v>
      </c>
      <c r="V4" s="45">
        <f>歳入!H23</f>
        <v>215694</v>
      </c>
      <c r="W4" s="45">
        <f>歳入!I23</f>
        <v>249266</v>
      </c>
      <c r="X4" s="45">
        <f>歳入!J23</f>
        <v>233127</v>
      </c>
      <c r="Y4" s="45">
        <f>歳入!K23</f>
        <v>305499</v>
      </c>
      <c r="Z4" s="45">
        <f>歳入!L23</f>
        <v>621734</v>
      </c>
      <c r="AA4" s="45">
        <f>歳入!M23</f>
        <v>252431</v>
      </c>
      <c r="AB4" s="45">
        <f>歳入!N23</f>
        <v>573003</v>
      </c>
      <c r="AC4" s="45">
        <f>歳入!O23</f>
        <v>366243</v>
      </c>
      <c r="AD4" s="45">
        <f>歳入!P23</f>
        <v>325648</v>
      </c>
      <c r="AE4" s="45">
        <f>歳入!Q23</f>
        <v>447230</v>
      </c>
      <c r="AF4" s="45">
        <f>歳入!R23</f>
        <v>653209</v>
      </c>
      <c r="AG4" s="45">
        <f>歳入!S23</f>
        <v>563674</v>
      </c>
      <c r="AH4" s="45">
        <f>歳入!T23</f>
        <v>571929</v>
      </c>
      <c r="AI4" s="45">
        <f>歳入!U23</f>
        <v>428090</v>
      </c>
      <c r="AJ4" s="45">
        <f>歳入!V23</f>
        <v>701356</v>
      </c>
      <c r="AK4" s="45">
        <f>歳入!W23</f>
        <v>841535</v>
      </c>
      <c r="AL4" s="45">
        <f>歳入!X23</f>
        <v>732694</v>
      </c>
      <c r="AM4" s="45">
        <f>歳入!Y23</f>
        <v>534701</v>
      </c>
      <c r="AN4" s="45">
        <f>歳入!Z23</f>
        <v>693869</v>
      </c>
      <c r="AO4" s="45">
        <f>歳入!AA23</f>
        <v>849238</v>
      </c>
      <c r="AP4" s="45">
        <f>歳入!AB23</f>
        <v>694643</v>
      </c>
      <c r="AQ4" s="45">
        <f>歳入!AC23</f>
        <v>735480</v>
      </c>
      <c r="AR4" s="45">
        <f>歳入!AD23</f>
        <v>669554</v>
      </c>
      <c r="AS4" s="45">
        <f>歳入!AE23</f>
        <v>738651</v>
      </c>
      <c r="AT4" s="45">
        <f>歳入!AF23</f>
        <v>813963</v>
      </c>
    </row>
    <row r="5" spans="13:46" x14ac:dyDescent="0.2">
      <c r="P5" t="s">
        <v>180</v>
      </c>
      <c r="Q5" s="45">
        <f>歳入!B29</f>
        <v>0</v>
      </c>
      <c r="R5" s="45">
        <f>歳入!D24</f>
        <v>254129</v>
      </c>
      <c r="S5" s="45">
        <f>歳入!E24</f>
        <v>539170</v>
      </c>
      <c r="T5" s="45">
        <f>歳入!F24</f>
        <v>581933</v>
      </c>
      <c r="U5" s="45">
        <f>歳入!G24</f>
        <v>908300</v>
      </c>
      <c r="V5" s="45">
        <f>歳入!H24</f>
        <v>568901</v>
      </c>
      <c r="W5" s="45">
        <f>歳入!I24</f>
        <v>685085</v>
      </c>
      <c r="X5" s="45">
        <f>歳入!J24</f>
        <v>499562</v>
      </c>
      <c r="Y5" s="45">
        <f>歳入!K24</f>
        <v>429350</v>
      </c>
      <c r="Z5" s="45">
        <f>歳入!L24</f>
        <v>733493</v>
      </c>
      <c r="AA5" s="45">
        <f>歳入!M24</f>
        <v>585415</v>
      </c>
      <c r="AB5" s="45">
        <f>歳入!N24</f>
        <v>350870</v>
      </c>
      <c r="AC5" s="45">
        <f>歳入!O24</f>
        <v>415240</v>
      </c>
      <c r="AD5" s="45">
        <f>歳入!P24</f>
        <v>555892</v>
      </c>
      <c r="AE5" s="45">
        <f>歳入!Q24</f>
        <v>881531</v>
      </c>
      <c r="AF5" s="45">
        <f>歳入!R24</f>
        <v>721029</v>
      </c>
      <c r="AG5" s="45">
        <f>歳入!S24</f>
        <v>460427</v>
      </c>
      <c r="AH5" s="45">
        <f>歳入!T24</f>
        <v>387361</v>
      </c>
      <c r="AI5" s="45">
        <f>歳入!U24</f>
        <v>384101</v>
      </c>
      <c r="AJ5" s="45">
        <f>歳入!V24</f>
        <v>292638</v>
      </c>
      <c r="AK5" s="45">
        <f>歳入!W24</f>
        <v>341138</v>
      </c>
      <c r="AL5" s="45">
        <f>歳入!X24</f>
        <v>632046</v>
      </c>
      <c r="AM5" s="45">
        <f>歳入!Y24</f>
        <v>571195</v>
      </c>
      <c r="AN5" s="45">
        <f>歳入!Z24</f>
        <v>407311</v>
      </c>
      <c r="AO5" s="45">
        <f>歳入!AA24</f>
        <v>496040</v>
      </c>
      <c r="AP5" s="45">
        <f>歳入!AB24</f>
        <v>649869</v>
      </c>
      <c r="AQ5" s="45">
        <f>歳入!AC24</f>
        <v>890662</v>
      </c>
      <c r="AR5" s="45">
        <f>歳入!AD24</f>
        <v>605495</v>
      </c>
      <c r="AS5" s="45">
        <f>歳入!AE24</f>
        <v>645832</v>
      </c>
      <c r="AT5" s="45">
        <f>歳入!AF24</f>
        <v>841891</v>
      </c>
    </row>
    <row r="6" spans="13:46" x14ac:dyDescent="0.2">
      <c r="P6" t="s">
        <v>140</v>
      </c>
      <c r="Q6" s="45">
        <f>歳入!B30</f>
        <v>0</v>
      </c>
      <c r="R6" s="45">
        <f>歳入!D30</f>
        <v>1246800</v>
      </c>
      <c r="S6" s="45">
        <f>歳入!E30</f>
        <v>215000</v>
      </c>
      <c r="T6" s="45">
        <f>歳入!F30</f>
        <v>536000</v>
      </c>
      <c r="U6" s="45">
        <f>歳入!G30</f>
        <v>1242000</v>
      </c>
      <c r="V6" s="45">
        <f>歳入!H30</f>
        <v>703100</v>
      </c>
      <c r="W6" s="45">
        <f>歳入!I30</f>
        <v>351100</v>
      </c>
      <c r="X6" s="45">
        <f>歳入!J30</f>
        <v>341800</v>
      </c>
      <c r="Y6" s="45">
        <f>歳入!K30</f>
        <v>343500</v>
      </c>
      <c r="Z6" s="45">
        <f>歳入!L30</f>
        <v>493900</v>
      </c>
      <c r="AA6" s="45">
        <f>歳入!M30</f>
        <v>579200</v>
      </c>
      <c r="AB6" s="45">
        <f>歳入!N30</f>
        <v>820494</v>
      </c>
      <c r="AC6" s="45">
        <f>歳入!O30</f>
        <v>614513</v>
      </c>
      <c r="AD6" s="45">
        <f>歳入!P30</f>
        <v>822400</v>
      </c>
      <c r="AE6" s="45">
        <f>歳入!Q30</f>
        <v>556500</v>
      </c>
      <c r="AF6" s="45">
        <f>歳入!R30</f>
        <v>585000</v>
      </c>
      <c r="AG6" s="45">
        <f>歳入!S30</f>
        <v>491900</v>
      </c>
      <c r="AH6" s="45">
        <f>歳入!T30</f>
        <v>297100</v>
      </c>
      <c r="AI6" s="45">
        <f>歳入!U30</f>
        <v>238800</v>
      </c>
      <c r="AJ6" s="45">
        <f>歳入!V30</f>
        <v>168500</v>
      </c>
      <c r="AK6" s="45">
        <f>歳入!W30</f>
        <v>376000</v>
      </c>
      <c r="AL6" s="45">
        <f>歳入!X30</f>
        <v>290000</v>
      </c>
      <c r="AM6" s="45">
        <f>歳入!Y30</f>
        <v>316800</v>
      </c>
      <c r="AN6" s="45">
        <f>歳入!Z30</f>
        <v>0</v>
      </c>
      <c r="AO6" s="45">
        <f>歳入!AA30</f>
        <v>586000</v>
      </c>
      <c r="AP6" s="45">
        <f>歳入!AB30</f>
        <v>146700</v>
      </c>
      <c r="AQ6" s="45">
        <f>歳入!AC30</f>
        <v>213700</v>
      </c>
      <c r="AR6" s="45">
        <f>歳入!AD30</f>
        <v>29000</v>
      </c>
      <c r="AS6" s="45">
        <f>歳入!AE30</f>
        <v>133000</v>
      </c>
      <c r="AT6" s="45">
        <f>歳入!AF30</f>
        <v>140500</v>
      </c>
    </row>
    <row r="7" spans="13:46" x14ac:dyDescent="0.2">
      <c r="P7" s="69" t="str">
        <f>歳入!A33</f>
        <v>　 歳 入 合 計</v>
      </c>
      <c r="Q7" s="45">
        <f>歳入!B33</f>
        <v>0</v>
      </c>
      <c r="R7" s="45">
        <f>歳入!D33</f>
        <v>7408079</v>
      </c>
      <c r="S7" s="45">
        <f>歳入!E33</f>
        <v>6860403</v>
      </c>
      <c r="T7" s="45">
        <f>歳入!F33</f>
        <v>7267536</v>
      </c>
      <c r="U7" s="45">
        <f>歳入!G33</f>
        <v>8068170</v>
      </c>
      <c r="V7" s="45">
        <f>歳入!H33</f>
        <v>7244647</v>
      </c>
      <c r="W7" s="45">
        <f>歳入!I33</f>
        <v>7292205</v>
      </c>
      <c r="X7" s="45">
        <f>歳入!J33</f>
        <v>7792188</v>
      </c>
      <c r="Y7" s="45">
        <f>歳入!K33</f>
        <v>7421873</v>
      </c>
      <c r="Z7" s="45">
        <f>歳入!L33</f>
        <v>8535520</v>
      </c>
      <c r="AA7" s="45">
        <f>歳入!M33</f>
        <v>7738484</v>
      </c>
      <c r="AB7" s="45">
        <f>歳入!N33</f>
        <v>8688338</v>
      </c>
      <c r="AC7" s="45">
        <f>歳入!O33</f>
        <v>8114724</v>
      </c>
      <c r="AD7" s="45">
        <f>歳入!P33</f>
        <v>8880390</v>
      </c>
      <c r="AE7" s="45">
        <f>歳入!Q33</f>
        <v>9282396</v>
      </c>
      <c r="AF7" s="45">
        <f>歳入!R33</f>
        <v>9664243</v>
      </c>
      <c r="AG7" s="45">
        <f>歳入!S33</f>
        <v>9260103</v>
      </c>
      <c r="AH7" s="45">
        <f>歳入!T33</f>
        <v>9252875</v>
      </c>
      <c r="AI7" s="45">
        <f>歳入!U33</f>
        <v>9605964</v>
      </c>
      <c r="AJ7" s="45">
        <f>歳入!V33</f>
        <v>8879860</v>
      </c>
      <c r="AK7" s="45">
        <f>歳入!W33</f>
        <v>8869400</v>
      </c>
      <c r="AL7" s="45">
        <f>歳入!X33</f>
        <v>9302453</v>
      </c>
      <c r="AM7" s="45">
        <f>歳入!Y33</f>
        <v>8560487</v>
      </c>
      <c r="AN7" s="45">
        <f>歳入!Z33</f>
        <v>8162882</v>
      </c>
      <c r="AO7" s="45">
        <f>歳入!AA33</f>
        <v>8993942</v>
      </c>
      <c r="AP7" s="45">
        <f>歳入!AB33</f>
        <v>8607172</v>
      </c>
      <c r="AQ7" s="45">
        <f>歳入!AC33</f>
        <v>8389370</v>
      </c>
      <c r="AR7" s="45">
        <f>歳入!AD33</f>
        <v>7725016</v>
      </c>
      <c r="AS7" s="45">
        <f>歳入!AE33</f>
        <v>7998630</v>
      </c>
      <c r="AT7" s="45">
        <f>歳入!AF33</f>
        <v>8656496</v>
      </c>
    </row>
    <row r="40" spans="13:46" x14ac:dyDescent="0.2">
      <c r="M40" s="27" t="str">
        <f>財政指標!$L$1</f>
        <v>芳賀町</v>
      </c>
    </row>
    <row r="41" spans="13:46" x14ac:dyDescent="0.2">
      <c r="Q41" t="str">
        <f>税!B3</f>
        <v>８９（元）</v>
      </c>
      <c r="R41" t="str">
        <f>税!D3</f>
        <v>９１（H3）</v>
      </c>
      <c r="S41" t="str">
        <f>税!E3</f>
        <v>９２（H4）</v>
      </c>
      <c r="T41" t="str">
        <f>税!F3</f>
        <v>９３（H5）</v>
      </c>
      <c r="U41" t="str">
        <f>税!G3</f>
        <v>９４（H6）</v>
      </c>
      <c r="V41" t="str">
        <f>税!H3</f>
        <v>９５（H7）</v>
      </c>
      <c r="W41" t="str">
        <f>税!I3</f>
        <v>９６（H8）</v>
      </c>
      <c r="X41" t="str">
        <f>税!J3</f>
        <v>９７（H9）</v>
      </c>
      <c r="Y41" t="str">
        <f>税!K3</f>
        <v>９８(H10)</v>
      </c>
      <c r="Z41" t="str">
        <f>税!L3</f>
        <v>９９(H11)</v>
      </c>
      <c r="AA41" t="str">
        <f>税!M3</f>
        <v>００(H12)</v>
      </c>
      <c r="AB41" t="str">
        <f>税!N3</f>
        <v>０１(H13)</v>
      </c>
      <c r="AC41" t="str">
        <f>税!O3</f>
        <v>０２(H14）</v>
      </c>
      <c r="AD41" t="str">
        <f>税!P3</f>
        <v>０３(H15）</v>
      </c>
      <c r="AE41" t="str">
        <f>税!Q3</f>
        <v>０４(H16）</v>
      </c>
      <c r="AF41" t="str">
        <f>税!R3</f>
        <v>０５(H17）</v>
      </c>
      <c r="AG41" t="str">
        <f>税!S3</f>
        <v>０６(H18）</v>
      </c>
      <c r="AH41" t="str">
        <f>税!T3</f>
        <v>０７(H19）</v>
      </c>
      <c r="AI41" t="str">
        <f>税!U3</f>
        <v>０８(H20）</v>
      </c>
      <c r="AJ41" t="str">
        <f>税!V3</f>
        <v>０９(H21）</v>
      </c>
      <c r="AK41" t="str">
        <f>税!W3</f>
        <v>１０(H22）</v>
      </c>
      <c r="AL41" t="str">
        <f>税!X3</f>
        <v>１１(H23）</v>
      </c>
      <c r="AM41" t="str">
        <f>税!Y3</f>
        <v>１２(H24)</v>
      </c>
      <c r="AN41" t="str">
        <f>税!Z3</f>
        <v>１３(H25)</v>
      </c>
      <c r="AO41" t="str">
        <f>税!AA3</f>
        <v>１４(H26)</v>
      </c>
      <c r="AP41" t="str">
        <f>税!AB3</f>
        <v>１５(H27)</v>
      </c>
      <c r="AQ41" t="str">
        <f>税!AC3</f>
        <v>１６(H28)</v>
      </c>
      <c r="AR41" t="str">
        <f>税!AD3</f>
        <v>１７(H29)</v>
      </c>
      <c r="AS41" t="str">
        <f>税!AE3</f>
        <v>１８(H30)</v>
      </c>
      <c r="AT41" t="str">
        <f>税!AF3</f>
        <v>１９(R１)</v>
      </c>
    </row>
    <row r="42" spans="13:46" x14ac:dyDescent="0.2">
      <c r="P42" t="s">
        <v>142</v>
      </c>
      <c r="Q42">
        <f>税!B4</f>
        <v>0</v>
      </c>
      <c r="R42" s="45">
        <f>税!D4</f>
        <v>1077360</v>
      </c>
      <c r="S42" s="45">
        <f>税!E4</f>
        <v>1232211</v>
      </c>
      <c r="T42" s="45">
        <f>税!F4</f>
        <v>1035066</v>
      </c>
      <c r="U42" s="45">
        <f>税!G4</f>
        <v>939972</v>
      </c>
      <c r="V42" s="45">
        <f>税!H4</f>
        <v>950726</v>
      </c>
      <c r="W42" s="45">
        <f>税!I4</f>
        <v>1065274</v>
      </c>
      <c r="X42" s="45">
        <f>税!J4</f>
        <v>1452237</v>
      </c>
      <c r="Y42" s="45">
        <f>税!K4</f>
        <v>1165558</v>
      </c>
      <c r="Z42" s="45">
        <f>税!L4</f>
        <v>1287397</v>
      </c>
      <c r="AA42" s="45">
        <f>税!M4</f>
        <v>1160054</v>
      </c>
      <c r="AB42" s="45">
        <f>税!N4</f>
        <v>1349052</v>
      </c>
      <c r="AC42" s="45">
        <f>税!O4</f>
        <v>1585487</v>
      </c>
      <c r="AD42" s="45">
        <f>税!P4</f>
        <v>1945662</v>
      </c>
      <c r="AE42" s="45">
        <f>税!Q4</f>
        <v>1700995</v>
      </c>
      <c r="AF42" s="45">
        <f>税!R4</f>
        <v>1676727</v>
      </c>
      <c r="AG42" s="45">
        <f>税!S4</f>
        <v>2102277</v>
      </c>
      <c r="AH42" s="45">
        <f>税!T4</f>
        <v>2041094</v>
      </c>
      <c r="AI42" s="45">
        <f>税!U4</f>
        <v>2498547</v>
      </c>
      <c r="AJ42" s="45">
        <f>税!V4</f>
        <v>2270325</v>
      </c>
      <c r="AK42" s="45">
        <f>税!W4</f>
        <v>1118402</v>
      </c>
      <c r="AL42" s="45">
        <f>税!X4</f>
        <v>1011941</v>
      </c>
      <c r="AM42" s="45">
        <f>税!Y4</f>
        <v>1229009</v>
      </c>
      <c r="AN42" s="45">
        <f>税!Z4</f>
        <v>1407493</v>
      </c>
      <c r="AO42" s="45">
        <f>税!AA4</f>
        <v>1323015</v>
      </c>
      <c r="AP42" s="45">
        <f>税!AB4</f>
        <v>1200554</v>
      </c>
      <c r="AQ42" s="45">
        <f>税!AC4</f>
        <v>1224452</v>
      </c>
      <c r="AR42" s="45">
        <f>税!AD4</f>
        <v>1251873</v>
      </c>
      <c r="AS42" s="45">
        <f>税!AE4</f>
        <v>1351173</v>
      </c>
      <c r="AT42" s="45">
        <f>税!AF4</f>
        <v>1473706</v>
      </c>
    </row>
    <row r="43" spans="13:46" x14ac:dyDescent="0.2">
      <c r="P43" t="s">
        <v>143</v>
      </c>
      <c r="Q43">
        <f>税!B9</f>
        <v>0</v>
      </c>
      <c r="R43" s="45">
        <f>税!D9</f>
        <v>1822639</v>
      </c>
      <c r="S43" s="45">
        <f>税!E9</f>
        <v>2320762</v>
      </c>
      <c r="T43" s="45">
        <f>税!F9</f>
        <v>2422001</v>
      </c>
      <c r="U43" s="45">
        <f>税!G9</f>
        <v>2410945</v>
      </c>
      <c r="V43" s="45">
        <f>税!H9</f>
        <v>2337816</v>
      </c>
      <c r="W43" s="45">
        <f>税!I9</f>
        <v>2362315</v>
      </c>
      <c r="X43" s="45">
        <f>税!J9</f>
        <v>2392958</v>
      </c>
      <c r="Y43" s="45">
        <f>税!K9</f>
        <v>2671604</v>
      </c>
      <c r="Z43" s="45">
        <f>税!L9</f>
        <v>2813388</v>
      </c>
      <c r="AA43" s="45">
        <f>税!M9</f>
        <v>2808525</v>
      </c>
      <c r="AB43" s="45">
        <f>税!N9</f>
        <v>2961597</v>
      </c>
      <c r="AC43" s="45">
        <f>税!O9</f>
        <v>2965148</v>
      </c>
      <c r="AD43" s="45">
        <f>税!P9</f>
        <v>2889322</v>
      </c>
      <c r="AE43" s="45">
        <f>税!Q9</f>
        <v>2985852</v>
      </c>
      <c r="AF43" s="45">
        <f>税!R9</f>
        <v>3003361</v>
      </c>
      <c r="AG43" s="45">
        <f>税!S9</f>
        <v>2933082</v>
      </c>
      <c r="AH43" s="45">
        <f>税!T9</f>
        <v>3071976</v>
      </c>
      <c r="AI43" s="45">
        <f>税!U9</f>
        <v>3258610</v>
      </c>
      <c r="AJ43" s="45">
        <f>税!V9</f>
        <v>3297946</v>
      </c>
      <c r="AK43" s="45">
        <f>税!W9</f>
        <v>3191434</v>
      </c>
      <c r="AL43" s="45">
        <f>税!X9</f>
        <v>2812359</v>
      </c>
      <c r="AM43" s="45">
        <f>税!Y9</f>
        <v>2724682</v>
      </c>
      <c r="AN43" s="45">
        <f>税!Z9</f>
        <v>2743507</v>
      </c>
      <c r="AO43" s="45">
        <f>税!AA9</f>
        <v>3101413</v>
      </c>
      <c r="AP43" s="45">
        <f>税!AB9</f>
        <v>2913724</v>
      </c>
      <c r="AQ43" s="45">
        <f>税!AC9</f>
        <v>3001447</v>
      </c>
      <c r="AR43" s="45">
        <f>税!AD9</f>
        <v>3017731</v>
      </c>
      <c r="AS43" s="45">
        <f>税!AE9</f>
        <v>3039675</v>
      </c>
      <c r="AT43" s="45">
        <f>税!AF9</f>
        <v>3024629</v>
      </c>
    </row>
    <row r="44" spans="13:46" x14ac:dyDescent="0.2">
      <c r="P44" t="s">
        <v>144</v>
      </c>
      <c r="Q44">
        <f>税!B12</f>
        <v>0</v>
      </c>
      <c r="R44" s="45">
        <f>税!D12</f>
        <v>96478</v>
      </c>
      <c r="S44" s="45">
        <f>税!E12</f>
        <v>98173</v>
      </c>
      <c r="T44" s="45">
        <f>税!F12</f>
        <v>101284</v>
      </c>
      <c r="U44" s="45">
        <f>税!G12</f>
        <v>105740</v>
      </c>
      <c r="V44" s="45">
        <f>税!H12</f>
        <v>107608</v>
      </c>
      <c r="W44" s="45">
        <f>税!I12</f>
        <v>98030</v>
      </c>
      <c r="X44" s="45">
        <f>税!J12</f>
        <v>111079</v>
      </c>
      <c r="Y44" s="45">
        <f>税!K12</f>
        <v>117955</v>
      </c>
      <c r="Z44" s="45">
        <f>税!L12</f>
        <v>129559</v>
      </c>
      <c r="AA44" s="45">
        <f>税!M12</f>
        <v>122968</v>
      </c>
      <c r="AB44" s="45">
        <f>税!N12</f>
        <v>122031</v>
      </c>
      <c r="AC44" s="45">
        <f>税!O12</f>
        <v>117304</v>
      </c>
      <c r="AD44" s="45">
        <f>税!P12</f>
        <v>120041</v>
      </c>
      <c r="AE44" s="45">
        <f>税!Q12</f>
        <v>125067</v>
      </c>
      <c r="AF44" s="45">
        <f>税!R12</f>
        <v>130725</v>
      </c>
      <c r="AG44" s="45">
        <f>税!S12</f>
        <v>115801</v>
      </c>
      <c r="AH44" s="45">
        <f>税!T12</f>
        <v>114312</v>
      </c>
      <c r="AI44" s="45">
        <f>税!U12</f>
        <v>98998</v>
      </c>
      <c r="AJ44" s="45">
        <f>税!V12</f>
        <v>90793</v>
      </c>
      <c r="AK44" s="45">
        <f>税!W12</f>
        <v>89784</v>
      </c>
      <c r="AL44" s="45">
        <f>税!X12</f>
        <v>93758</v>
      </c>
      <c r="AM44" s="45">
        <f>税!Y12</f>
        <v>97839</v>
      </c>
      <c r="AN44" s="45">
        <f>税!Z12</f>
        <v>119151</v>
      </c>
      <c r="AO44" s="45">
        <f>税!AA12</f>
        <v>116467</v>
      </c>
      <c r="AP44" s="45">
        <f>税!AB12</f>
        <v>123045</v>
      </c>
      <c r="AQ44" s="45">
        <f>税!AC12</f>
        <v>114691</v>
      </c>
      <c r="AR44" s="45">
        <f>税!AD12</f>
        <v>110975</v>
      </c>
      <c r="AS44" s="45">
        <f>税!AE12</f>
        <v>114292</v>
      </c>
      <c r="AT44" s="45">
        <f>税!AF12</f>
        <v>117821</v>
      </c>
    </row>
    <row r="45" spans="13:46" x14ac:dyDescent="0.2">
      <c r="P45" t="s">
        <v>141</v>
      </c>
      <c r="Q45">
        <f>税!B22</f>
        <v>0</v>
      </c>
      <c r="R45" s="45">
        <f>税!D22</f>
        <v>3045877</v>
      </c>
      <c r="S45" s="45">
        <f>税!E22</f>
        <v>3698861</v>
      </c>
      <c r="T45" s="45">
        <f>税!F22</f>
        <v>3604912</v>
      </c>
      <c r="U45" s="45">
        <f>税!G22</f>
        <v>3496665</v>
      </c>
      <c r="V45" s="45">
        <f>税!H22</f>
        <v>3429470</v>
      </c>
      <c r="W45" s="45">
        <f>税!I22</f>
        <v>3558241</v>
      </c>
      <c r="X45" s="45">
        <f>税!J22</f>
        <v>3988356</v>
      </c>
      <c r="Y45" s="45">
        <f>税!K22</f>
        <v>3985396</v>
      </c>
      <c r="Z45" s="45">
        <f>税!L22</f>
        <v>4261060</v>
      </c>
      <c r="AA45" s="45">
        <f>税!M22</f>
        <v>4122161</v>
      </c>
      <c r="AB45" s="45">
        <f>税!N22</f>
        <v>4673151</v>
      </c>
      <c r="AC45" s="45">
        <f>税!O22</f>
        <v>4922525</v>
      </c>
      <c r="AD45" s="45">
        <f>税!P22</f>
        <v>5204940</v>
      </c>
      <c r="AE45" s="45">
        <f>税!Q22</f>
        <v>5071286</v>
      </c>
      <c r="AF45" s="45">
        <f>税!R22</f>
        <v>5078482</v>
      </c>
      <c r="AG45" s="45">
        <f>税!S22</f>
        <v>5402687</v>
      </c>
      <c r="AH45" s="45">
        <f>税!T22</f>
        <v>5485682</v>
      </c>
      <c r="AI45" s="45">
        <f>税!U22</f>
        <v>6122460</v>
      </c>
      <c r="AJ45" s="45">
        <f>税!V22</f>
        <v>5926411</v>
      </c>
      <c r="AK45" s="45">
        <f>税!W22</f>
        <v>4668334</v>
      </c>
      <c r="AL45" s="45">
        <f>税!X22</f>
        <v>4153245</v>
      </c>
      <c r="AM45" s="45">
        <f>税!Y22</f>
        <v>4292821</v>
      </c>
      <c r="AN45" s="45">
        <f>税!Z22</f>
        <v>4512477</v>
      </c>
      <c r="AO45" s="45">
        <f>税!AA22</f>
        <v>4783207</v>
      </c>
      <c r="AP45" s="45">
        <f>税!AB22</f>
        <v>4476401</v>
      </c>
      <c r="AQ45" s="45">
        <f>税!AC22</f>
        <v>4587735</v>
      </c>
      <c r="AR45" s="45">
        <f>税!AD22</f>
        <v>4632228</v>
      </c>
      <c r="AS45" s="45">
        <f>税!AE22</f>
        <v>4754071</v>
      </c>
      <c r="AT45" s="45">
        <f>税!AF22</f>
        <v>4867317</v>
      </c>
    </row>
    <row r="77" spans="13:13" x14ac:dyDescent="0.2">
      <c r="M77" t="str">
        <f>財政指標!$L$1</f>
        <v>芳賀町</v>
      </c>
    </row>
    <row r="79" spans="13:13" x14ac:dyDescent="0.2">
      <c r="M79" s="27" t="str">
        <f>財政指標!$L$1</f>
        <v>芳賀町</v>
      </c>
    </row>
    <row r="81" spans="16:46" x14ac:dyDescent="0.2">
      <c r="P81">
        <f>'歳出（性質別）'!A3</f>
        <v>0</v>
      </c>
      <c r="Q81" t="str">
        <f>'歳出（性質別）'!B3</f>
        <v>８９（元）</v>
      </c>
      <c r="R81" t="str">
        <f>'歳出（性質別）'!D3</f>
        <v>９１（H3）</v>
      </c>
      <c r="S81" t="str">
        <f>'歳出（性質別）'!E3</f>
        <v>９２（H4）</v>
      </c>
      <c r="T81" t="str">
        <f>'歳出（性質別）'!F3</f>
        <v>９３（H5）</v>
      </c>
      <c r="U81" t="str">
        <f>'歳出（性質別）'!G3</f>
        <v>９４（H6）</v>
      </c>
      <c r="V81" t="str">
        <f>'歳出（性質別）'!H3</f>
        <v>９５（H7）</v>
      </c>
      <c r="W81" t="str">
        <f>'歳出（性質別）'!I3</f>
        <v>９６（H8）</v>
      </c>
      <c r="X81" t="str">
        <f>'歳出（性質別）'!J3</f>
        <v>９７(H9）</v>
      </c>
      <c r="Y81" t="str">
        <f>'歳出（性質別）'!K3</f>
        <v>９８(H10）</v>
      </c>
      <c r="Z81" t="str">
        <f>'歳出（性質別）'!L3</f>
        <v>９９(H11)</v>
      </c>
      <c r="AA81" t="str">
        <f>'歳出（性質別）'!M3</f>
        <v>００(H12)</v>
      </c>
      <c r="AB81" t="str">
        <f>'歳出（性質別）'!N3</f>
        <v>０１(H13)</v>
      </c>
      <c r="AC81" t="str">
        <f>'歳出（性質別）'!O3</f>
        <v>０２(H14）</v>
      </c>
      <c r="AD81" t="str">
        <f>'歳出（性質別）'!P3</f>
        <v>０３(H15）</v>
      </c>
      <c r="AE81" t="str">
        <f>'歳出（性質別）'!Q3</f>
        <v>０４(H16）</v>
      </c>
      <c r="AF81" t="str">
        <f>'歳出（性質別）'!R3</f>
        <v>０５(H17）</v>
      </c>
      <c r="AG81" t="str">
        <f>'歳出（性質別）'!S3</f>
        <v>０６(H18）</v>
      </c>
      <c r="AH81" t="str">
        <f>'歳出（性質別）'!T3</f>
        <v>０７(H19）</v>
      </c>
      <c r="AI81" t="str">
        <f>'歳出（性質別）'!U3</f>
        <v>０８(H20）</v>
      </c>
      <c r="AJ81" t="str">
        <f>'歳出（性質別）'!V3</f>
        <v>０９(H21）</v>
      </c>
      <c r="AK81" t="str">
        <f>'歳出（性質別）'!W3</f>
        <v>１０(H22）</v>
      </c>
      <c r="AL81" t="str">
        <f>'歳出（性質別）'!X3</f>
        <v>１１(H23）</v>
      </c>
      <c r="AM81" t="str">
        <f>'歳出（性質別）'!Y3</f>
        <v>１２(H24)</v>
      </c>
      <c r="AN81" t="str">
        <f>'歳出（性質別）'!Z3</f>
        <v>１３(H25)</v>
      </c>
      <c r="AO81" t="str">
        <f>'歳出（性質別）'!AA3</f>
        <v>１４(H26)</v>
      </c>
      <c r="AP81" t="str">
        <f>'歳出（性質別）'!AB3</f>
        <v>１５(H27)</v>
      </c>
      <c r="AQ81" t="str">
        <f>'歳出（性質別）'!AC3</f>
        <v>１６(H28)</v>
      </c>
      <c r="AR81" t="str">
        <f>'歳出（性質別）'!AD3</f>
        <v>１７(H29)</v>
      </c>
      <c r="AS81" t="str">
        <f>'歳出（性質別）'!AE3</f>
        <v>１８(H30)</v>
      </c>
      <c r="AT81" t="str">
        <f>'歳出（性質別）'!AF3</f>
        <v>１９(R１)</v>
      </c>
    </row>
    <row r="82" spans="16:46" x14ac:dyDescent="0.2">
      <c r="P82" t="s">
        <v>147</v>
      </c>
      <c r="Q82">
        <f>'歳出（性質別）'!B4</f>
        <v>0</v>
      </c>
      <c r="R82" s="45">
        <f>'歳出（性質別）'!D4</f>
        <v>1221953</v>
      </c>
      <c r="S82" s="45">
        <f>'歳出（性質別）'!E4</f>
        <v>1345602</v>
      </c>
      <c r="T82" s="45">
        <f>'歳出（性質別）'!F4</f>
        <v>1393017</v>
      </c>
      <c r="U82" s="45">
        <f>'歳出（性質別）'!G4</f>
        <v>1459341</v>
      </c>
      <c r="V82" s="45">
        <f>'歳出（性質別）'!H4</f>
        <v>1544500</v>
      </c>
      <c r="W82" s="45">
        <f>'歳出（性質別）'!I4</f>
        <v>1606042</v>
      </c>
      <c r="X82" s="45">
        <f>'歳出（性質別）'!J4</f>
        <v>1617799</v>
      </c>
      <c r="Y82" s="45">
        <f>'歳出（性質別）'!K4</f>
        <v>1613277</v>
      </c>
      <c r="Z82" s="45">
        <f>'歳出（性質別）'!L4</f>
        <v>1563669</v>
      </c>
      <c r="AA82" s="45">
        <f>'歳出（性質別）'!M4</f>
        <v>1565239</v>
      </c>
      <c r="AB82" s="45">
        <f>'歳出（性質別）'!N4</f>
        <v>1639417</v>
      </c>
      <c r="AC82" s="45">
        <f>'歳出（性質別）'!O4</f>
        <v>1645190</v>
      </c>
      <c r="AD82" s="45">
        <f>'歳出（性質別）'!P4</f>
        <v>1614173</v>
      </c>
      <c r="AE82" s="45">
        <f>'歳出（性質別）'!Q4</f>
        <v>1619952</v>
      </c>
      <c r="AF82" s="45">
        <f>'歳出（性質別）'!R4</f>
        <v>1579329</v>
      </c>
      <c r="AG82" s="45">
        <f>'歳出（性質別）'!S4</f>
        <v>1571269</v>
      </c>
      <c r="AH82" s="45">
        <f>'歳出（性質別）'!T4</f>
        <v>1506043</v>
      </c>
      <c r="AI82" s="45">
        <f>'歳出（性質別）'!U4</f>
        <v>1469872</v>
      </c>
      <c r="AJ82" s="45">
        <f>'歳出（性質別）'!V4</f>
        <v>1494826</v>
      </c>
      <c r="AK82" s="45">
        <f>'歳出（性質別）'!W4</f>
        <v>1539630</v>
      </c>
      <c r="AL82" s="45">
        <f>'歳出（性質別）'!X4</f>
        <v>1478036</v>
      </c>
      <c r="AM82" s="45">
        <f>'歳出（性質別）'!Y4</f>
        <v>1452441</v>
      </c>
      <c r="AN82" s="45">
        <f>'歳出（性質別）'!Z4</f>
        <v>1439373</v>
      </c>
      <c r="AO82" s="45">
        <f>'歳出（性質別）'!AA4</f>
        <v>1455968</v>
      </c>
      <c r="AP82" s="45">
        <f>'歳出（性質別）'!AB4</f>
        <v>1435114</v>
      </c>
      <c r="AQ82" s="45">
        <f>'歳出（性質別）'!AC4</f>
        <v>1442903</v>
      </c>
      <c r="AR82" s="45">
        <f>'歳出（性質別）'!AD4</f>
        <v>1418451</v>
      </c>
      <c r="AS82" s="45">
        <f>'歳出（性質別）'!AE4</f>
        <v>1413796</v>
      </c>
      <c r="AT82" s="45">
        <f>'歳出（性質別）'!AF4</f>
        <v>1411030</v>
      </c>
    </row>
    <row r="83" spans="16:46" x14ac:dyDescent="0.2">
      <c r="P83" t="s">
        <v>148</v>
      </c>
      <c r="Q83">
        <f>'歳出（性質別）'!B6</f>
        <v>0</v>
      </c>
      <c r="R83" s="45">
        <f>'歳出（性質別）'!D6</f>
        <v>46909</v>
      </c>
      <c r="S83" s="45">
        <f>'歳出（性質別）'!E6</f>
        <v>60710</v>
      </c>
      <c r="T83" s="45">
        <f>'歳出（性質別）'!F6</f>
        <v>60261</v>
      </c>
      <c r="U83" s="45">
        <f>'歳出（性質別）'!G6</f>
        <v>58474</v>
      </c>
      <c r="V83" s="45">
        <f>'歳出（性質別）'!H6</f>
        <v>65166</v>
      </c>
      <c r="W83" s="45">
        <f>'歳出（性質別）'!I6</f>
        <v>67086</v>
      </c>
      <c r="X83" s="45">
        <f>'歳出（性質別）'!J6</f>
        <v>75613</v>
      </c>
      <c r="Y83" s="45">
        <f>'歳出（性質別）'!K6</f>
        <v>82161</v>
      </c>
      <c r="Z83" s="45">
        <f>'歳出（性質別）'!L6</f>
        <v>89267</v>
      </c>
      <c r="AA83" s="45">
        <f>'歳出（性質別）'!M6</f>
        <v>106017</v>
      </c>
      <c r="AB83" s="45">
        <f>'歳出（性質別）'!N6</f>
        <v>118992</v>
      </c>
      <c r="AC83" s="45">
        <f>'歳出（性質別）'!O6</f>
        <v>136399</v>
      </c>
      <c r="AD83" s="45">
        <f>'歳出（性質別）'!P6</f>
        <v>241837</v>
      </c>
      <c r="AE83" s="45">
        <f>'歳出（性質別）'!Q6</f>
        <v>277625</v>
      </c>
      <c r="AF83" s="45">
        <f>'歳出（性質別）'!R6</f>
        <v>287573</v>
      </c>
      <c r="AG83" s="45">
        <f>'歳出（性質別）'!S6</f>
        <v>317360</v>
      </c>
      <c r="AH83" s="45">
        <f>'歳出（性質別）'!T6</f>
        <v>363974</v>
      </c>
      <c r="AI83" s="45">
        <f>'歳出（性質別）'!U6</f>
        <v>375673</v>
      </c>
      <c r="AJ83" s="45">
        <f>'歳出（性質別）'!V6</f>
        <v>386568</v>
      </c>
      <c r="AK83" s="45">
        <f>'歳出（性質別）'!W6</f>
        <v>584134</v>
      </c>
      <c r="AL83" s="45">
        <f>'歳出（性質別）'!X6</f>
        <v>623429</v>
      </c>
      <c r="AM83" s="45">
        <f>'歳出（性質別）'!Y6</f>
        <v>589663</v>
      </c>
      <c r="AN83" s="45">
        <f>'歳出（性質別）'!Z6</f>
        <v>596708</v>
      </c>
      <c r="AO83" s="45">
        <f>'歳出（性質別）'!AA6</f>
        <v>641687</v>
      </c>
      <c r="AP83" s="45">
        <f>'歳出（性質別）'!AB6</f>
        <v>633318</v>
      </c>
      <c r="AQ83" s="45">
        <f>'歳出（性質別）'!AC6</f>
        <v>681526</v>
      </c>
      <c r="AR83" s="45">
        <f>'歳出（性質別）'!AD6</f>
        <v>700745</v>
      </c>
      <c r="AS83" s="45">
        <f>'歳出（性質別）'!AE6</f>
        <v>673343</v>
      </c>
      <c r="AT83" s="45">
        <f>'歳出（性質別）'!AF6</f>
        <v>694130</v>
      </c>
    </row>
    <row r="84" spans="16:46" x14ac:dyDescent="0.2">
      <c r="P84" t="s">
        <v>149</v>
      </c>
      <c r="Q84">
        <f>'歳出（性質別）'!B7</f>
        <v>0</v>
      </c>
      <c r="R84" s="45">
        <f>'歳出（性質別）'!D7</f>
        <v>383157</v>
      </c>
      <c r="S84" s="45">
        <f>'歳出（性質別）'!E7</f>
        <v>526648</v>
      </c>
      <c r="T84" s="45">
        <f>'歳出（性質別）'!F7</f>
        <v>651605</v>
      </c>
      <c r="U84" s="45">
        <f>'歳出（性質別）'!G7</f>
        <v>655147</v>
      </c>
      <c r="V84" s="45">
        <f>'歳出（性質別）'!H7</f>
        <v>697883</v>
      </c>
      <c r="W84" s="45">
        <f>'歳出（性質別）'!I7</f>
        <v>797796</v>
      </c>
      <c r="X84" s="45">
        <f>'歳出（性質別）'!J7</f>
        <v>808879</v>
      </c>
      <c r="Y84" s="45">
        <f>'歳出（性質別）'!K7</f>
        <v>821996</v>
      </c>
      <c r="Z84" s="45">
        <f>'歳出（性質別）'!L7</f>
        <v>808506</v>
      </c>
      <c r="AA84" s="45">
        <f>'歳出（性質別）'!M7</f>
        <v>842479</v>
      </c>
      <c r="AB84" s="45">
        <f>'歳出（性質別）'!N7</f>
        <v>730564</v>
      </c>
      <c r="AC84" s="45">
        <f>'歳出（性質別）'!O7</f>
        <v>621414</v>
      </c>
      <c r="AD84" s="45">
        <f>'歳出（性質別）'!P7</f>
        <v>640717</v>
      </c>
      <c r="AE84" s="45">
        <f>'歳出（性質別）'!Q7</f>
        <v>632269</v>
      </c>
      <c r="AF84" s="45">
        <f>'歳出（性質別）'!R7</f>
        <v>546408</v>
      </c>
      <c r="AG84" s="45">
        <f>'歳出（性質別）'!S7</f>
        <v>558157</v>
      </c>
      <c r="AH84" s="45">
        <f>'歳出（性質別）'!T7</f>
        <v>597816</v>
      </c>
      <c r="AI84" s="45">
        <f>'歳出（性質別）'!U7</f>
        <v>637724</v>
      </c>
      <c r="AJ84" s="45">
        <f>'歳出（性質別）'!V7</f>
        <v>638878</v>
      </c>
      <c r="AK84" s="45">
        <f>'歳出（性質別）'!W7</f>
        <v>644211</v>
      </c>
      <c r="AL84" s="45">
        <f>'歳出（性質別）'!X7</f>
        <v>603807</v>
      </c>
      <c r="AM84" s="45">
        <f>'歳出（性質別）'!Y7</f>
        <v>610876</v>
      </c>
      <c r="AN84" s="45">
        <f>'歳出（性質別）'!Z7</f>
        <v>609851</v>
      </c>
      <c r="AO84" s="45">
        <f>'歳出（性質別）'!AA7</f>
        <v>570177</v>
      </c>
      <c r="AP84" s="45">
        <f>'歳出（性質別）'!AB7</f>
        <v>498466</v>
      </c>
      <c r="AQ84" s="45">
        <f>'歳出（性質別）'!AC7</f>
        <v>494703</v>
      </c>
      <c r="AR84" s="45">
        <f>'歳出（性質別）'!AD7</f>
        <v>460258</v>
      </c>
      <c r="AS84" s="45">
        <f>'歳出（性質別）'!AE7</f>
        <v>435532</v>
      </c>
      <c r="AT84" s="45">
        <f>'歳出（性質別）'!AF7</f>
        <v>399196</v>
      </c>
    </row>
    <row r="85" spans="16:46" x14ac:dyDescent="0.2">
      <c r="P85" t="s">
        <v>150</v>
      </c>
      <c r="Q85">
        <f>'歳出（性質別）'!B10</f>
        <v>0</v>
      </c>
      <c r="R85" s="45">
        <f>'歳出（性質別）'!D10</f>
        <v>579082</v>
      </c>
      <c r="S85" s="45">
        <f>'歳出（性質別）'!E10</f>
        <v>596839</v>
      </c>
      <c r="T85" s="45">
        <f>'歳出（性質別）'!F10</f>
        <v>704091</v>
      </c>
      <c r="U85" s="45">
        <f>'歳出（性質別）'!G10</f>
        <v>721499</v>
      </c>
      <c r="V85" s="45">
        <f>'歳出（性質別）'!H10</f>
        <v>822148</v>
      </c>
      <c r="W85" s="45">
        <f>'歳出（性質別）'!I10</f>
        <v>940628</v>
      </c>
      <c r="X85" s="45">
        <f>'歳出（性質別）'!J10</f>
        <v>995619</v>
      </c>
      <c r="Y85" s="45">
        <f>'歳出（性質別）'!K10</f>
        <v>1116547</v>
      </c>
      <c r="Z85" s="45">
        <f>'歳出（性質別）'!L10</f>
        <v>1181683</v>
      </c>
      <c r="AA85" s="45">
        <f>'歳出（性質別）'!M10</f>
        <v>917694</v>
      </c>
      <c r="AB85" s="45">
        <f>'歳出（性質別）'!N10</f>
        <v>958552</v>
      </c>
      <c r="AC85" s="45">
        <f>'歳出（性質別）'!O10</f>
        <v>967720</v>
      </c>
      <c r="AD85" s="45">
        <f>'歳出（性質別）'!P10</f>
        <v>953367</v>
      </c>
      <c r="AE85" s="45">
        <f>'歳出（性質別）'!Q10</f>
        <v>888233</v>
      </c>
      <c r="AF85" s="45">
        <f>'歳出（性質別）'!R10</f>
        <v>858983</v>
      </c>
      <c r="AG85" s="45">
        <f>'歳出（性質別）'!S10</f>
        <v>831574</v>
      </c>
      <c r="AH85" s="45">
        <f>'歳出（性質別）'!T10</f>
        <v>913539</v>
      </c>
      <c r="AI85" s="45">
        <f>'歳出（性質別）'!U10</f>
        <v>983738</v>
      </c>
      <c r="AJ85" s="45">
        <f>'歳出（性質別）'!V10</f>
        <v>957406</v>
      </c>
      <c r="AK85" s="45">
        <f>'歳出（性質別）'!W10</f>
        <v>1044663</v>
      </c>
      <c r="AL85" s="45">
        <f>'歳出（性質別）'!X10</f>
        <v>1249286</v>
      </c>
      <c r="AM85" s="45">
        <f>'歳出（性質別）'!Y10</f>
        <v>1190444</v>
      </c>
      <c r="AN85" s="45">
        <f>'歳出（性質別）'!Z10</f>
        <v>1192057</v>
      </c>
      <c r="AO85" s="45">
        <f>'歳出（性質別）'!AA10</f>
        <v>1255354</v>
      </c>
      <c r="AP85" s="45">
        <f>'歳出（性質別）'!AB10</f>
        <v>1285407</v>
      </c>
      <c r="AQ85" s="45">
        <f>'歳出（性質別）'!AC10</f>
        <v>1311040</v>
      </c>
      <c r="AR85" s="45">
        <f>'歳出（性質別）'!AD10</f>
        <v>1307826</v>
      </c>
      <c r="AS85" s="45">
        <f>'歳出（性質別）'!AE10</f>
        <v>1393354</v>
      </c>
      <c r="AT85" s="45">
        <f>'歳出（性質別）'!AF10</f>
        <v>1366023</v>
      </c>
    </row>
    <row r="86" spans="16:46" x14ac:dyDescent="0.2">
      <c r="P86" t="s">
        <v>151</v>
      </c>
      <c r="Q86">
        <f>'歳出（性質別）'!B11</f>
        <v>0</v>
      </c>
      <c r="R86" s="45">
        <f>'歳出（性質別）'!D11</f>
        <v>23925</v>
      </c>
      <c r="S86" s="45">
        <f>'歳出（性質別）'!E11</f>
        <v>17436</v>
      </c>
      <c r="T86" s="45">
        <f>'歳出（性質別）'!F11</f>
        <v>14993</v>
      </c>
      <c r="U86" s="45">
        <f>'歳出（性質別）'!G11</f>
        <v>16292</v>
      </c>
      <c r="V86" s="45">
        <f>'歳出（性質別）'!H11</f>
        <v>15881</v>
      </c>
      <c r="W86" s="45">
        <f>'歳出（性質別）'!I11</f>
        <v>21505</v>
      </c>
      <c r="X86" s="45">
        <f>'歳出（性質別）'!J11</f>
        <v>26566</v>
      </c>
      <c r="Y86" s="45">
        <f>'歳出（性質別）'!K11</f>
        <v>25376</v>
      </c>
      <c r="Z86" s="45">
        <f>'歳出（性質別）'!L11</f>
        <v>24460</v>
      </c>
      <c r="AA86" s="45">
        <f>'歳出（性質別）'!M11</f>
        <v>10909</v>
      </c>
      <c r="AB86" s="45">
        <f>'歳出（性質別）'!N11</f>
        <v>20629</v>
      </c>
      <c r="AC86" s="45">
        <f>'歳出（性質別）'!O11</f>
        <v>17182</v>
      </c>
      <c r="AD86" s="45">
        <f>'歳出（性質別）'!P11</f>
        <v>14225</v>
      </c>
      <c r="AE86" s="45">
        <f>'歳出（性質別）'!Q11</f>
        <v>22015</v>
      </c>
      <c r="AF86" s="45">
        <f>'歳出（性質別）'!R11</f>
        <v>27311</v>
      </c>
      <c r="AG86" s="45">
        <f>'歳出（性質別）'!S11</f>
        <v>26383</v>
      </c>
      <c r="AH86" s="45">
        <f>'歳出（性質別）'!T11</f>
        <v>24620</v>
      </c>
      <c r="AI86" s="45">
        <f>'歳出（性質別）'!U11</f>
        <v>27149</v>
      </c>
      <c r="AJ86" s="45">
        <f>'歳出（性質別）'!V11</f>
        <v>61949</v>
      </c>
      <c r="AK86" s="45">
        <f>'歳出（性質別）'!W11</f>
        <v>52119</v>
      </c>
      <c r="AL86" s="45">
        <f>'歳出（性質別）'!X11</f>
        <v>98448</v>
      </c>
      <c r="AM86" s="45">
        <f>'歳出（性質別）'!Y11</f>
        <v>28103</v>
      </c>
      <c r="AN86" s="45">
        <f>'歳出（性質別）'!Z11</f>
        <v>37342</v>
      </c>
      <c r="AO86" s="45">
        <f>'歳出（性質別）'!AA11</f>
        <v>32120</v>
      </c>
      <c r="AP86" s="45">
        <f>'歳出（性質別）'!AB11</f>
        <v>32332</v>
      </c>
      <c r="AQ86" s="45">
        <f>'歳出（性質別）'!AC11</f>
        <v>52310</v>
      </c>
      <c r="AR86" s="45">
        <f>'歳出（性質別）'!AD11</f>
        <v>26349</v>
      </c>
      <c r="AS86" s="45">
        <f>'歳出（性質別）'!AE11</f>
        <v>20598</v>
      </c>
      <c r="AT86" s="45">
        <f>'歳出（性質別）'!AF11</f>
        <v>19152</v>
      </c>
    </row>
    <row r="87" spans="16:46" x14ac:dyDescent="0.2">
      <c r="P87" t="s">
        <v>152</v>
      </c>
      <c r="Q87">
        <f>'歳出（性質別）'!B16</f>
        <v>0</v>
      </c>
      <c r="R87" s="45">
        <f>'歳出（性質別）'!D16</f>
        <v>45869</v>
      </c>
      <c r="S87" s="45">
        <f>'歳出（性質別）'!E16</f>
        <v>55000</v>
      </c>
      <c r="T87" s="45">
        <f>'歳出（性質別）'!F16</f>
        <v>111800</v>
      </c>
      <c r="U87" s="45">
        <f>'歳出（性質別）'!G16</f>
        <v>109000</v>
      </c>
      <c r="V87" s="45">
        <f>'歳出（性質別）'!H16</f>
        <v>111053</v>
      </c>
      <c r="W87" s="45">
        <f>'歳出（性質別）'!I16</f>
        <v>81000</v>
      </c>
      <c r="X87" s="45">
        <f>'歳出（性質別）'!J16</f>
        <v>52500</v>
      </c>
      <c r="Y87" s="45">
        <f>'歳出（性質別）'!K16</f>
        <v>50280</v>
      </c>
      <c r="Z87" s="45">
        <f>'歳出（性質別）'!L16</f>
        <v>79080</v>
      </c>
      <c r="AA87" s="45">
        <f>'歳出（性質別）'!M16</f>
        <v>93653</v>
      </c>
      <c r="AB87" s="45">
        <f>'歳出（性質別）'!N16</f>
        <v>134014</v>
      </c>
      <c r="AC87" s="45">
        <f>'歳出（性質別）'!O16</f>
        <v>107690</v>
      </c>
      <c r="AD87" s="45">
        <f>'歳出（性質別）'!P16</f>
        <v>43502</v>
      </c>
      <c r="AE87" s="45">
        <f>'歳出（性質別）'!Q16</f>
        <v>99799</v>
      </c>
      <c r="AF87" s="45">
        <f>'歳出（性質別）'!R16</f>
        <v>81078</v>
      </c>
      <c r="AG87" s="45">
        <f>'歳出（性質別）'!S16</f>
        <v>76235</v>
      </c>
      <c r="AH87" s="45">
        <f>'歳出（性質別）'!T16</f>
        <v>68332</v>
      </c>
      <c r="AI87" s="45">
        <f>'歳出（性質別）'!U16</f>
        <v>63098</v>
      </c>
      <c r="AJ87" s="45">
        <f>'歳出（性質別）'!V16</f>
        <v>80300</v>
      </c>
      <c r="AK87" s="45">
        <f>'歳出（性質別）'!W16</f>
        <v>80000</v>
      </c>
      <c r="AL87" s="45">
        <f>'歳出（性質別）'!X16</f>
        <v>90000</v>
      </c>
      <c r="AM87" s="45">
        <f>'歳出（性質別）'!Y16</f>
        <v>90000</v>
      </c>
      <c r="AN87" s="45">
        <f>'歳出（性質別）'!Z16</f>
        <v>88000</v>
      </c>
      <c r="AO87" s="45">
        <f>'歳出（性質別）'!AA16</f>
        <v>88000</v>
      </c>
      <c r="AP87" s="45">
        <f>'歳出（性質別）'!AB16</f>
        <v>95600</v>
      </c>
      <c r="AQ87" s="45">
        <f>'歳出（性質別）'!AC16</f>
        <v>80000</v>
      </c>
      <c r="AR87" s="45">
        <f>'歳出（性質別）'!AD16</f>
        <v>85000</v>
      </c>
      <c r="AS87" s="45">
        <f>'歳出（性質別）'!AE16</f>
        <v>114980</v>
      </c>
      <c r="AT87" s="45">
        <f>'歳出（性質別）'!AF16</f>
        <v>80000</v>
      </c>
    </row>
    <row r="88" spans="16:46" x14ac:dyDescent="0.2">
      <c r="P88" t="s">
        <v>154</v>
      </c>
      <c r="Q88">
        <f>'歳出（性質別）'!B18</f>
        <v>0</v>
      </c>
      <c r="R88" s="45">
        <f>'歳出（性質別）'!D18</f>
        <v>3334251</v>
      </c>
      <c r="S88" s="45">
        <f>'歳出（性質別）'!E18</f>
        <v>2343748</v>
      </c>
      <c r="T88" s="45">
        <f>'歳出（性質別）'!F18</f>
        <v>2523164</v>
      </c>
      <c r="U88" s="45">
        <f>'歳出（性質別）'!G18</f>
        <v>3470612</v>
      </c>
      <c r="V88" s="45">
        <f>'歳出（性質別）'!H18</f>
        <v>2245380</v>
      </c>
      <c r="W88" s="45">
        <f>'歳出（性質別）'!I18</f>
        <v>1920316</v>
      </c>
      <c r="X88" s="45">
        <f>'歳出（性質別）'!J18</f>
        <v>2122923</v>
      </c>
      <c r="Y88" s="45">
        <f>'歳出（性質別）'!K18</f>
        <v>1751959</v>
      </c>
      <c r="Z88" s="45">
        <f>'歳出（性質別）'!L18</f>
        <v>2493794</v>
      </c>
      <c r="AA88" s="45">
        <f>'歳出（性質別）'!M18</f>
        <v>1953940</v>
      </c>
      <c r="AB88" s="45">
        <f>'歳出（性質別）'!N18</f>
        <v>2540465</v>
      </c>
      <c r="AC88" s="45">
        <f>'歳出（性質別）'!O18</f>
        <v>2360489</v>
      </c>
      <c r="AD88" s="45">
        <f>'歳出（性質別）'!P18</f>
        <v>2557926</v>
      </c>
      <c r="AE88" s="45">
        <f>'歳出（性質別）'!Q18</f>
        <v>2932294</v>
      </c>
      <c r="AF88" s="45">
        <f>'歳出（性質別）'!R18</f>
        <v>3667749</v>
      </c>
      <c r="AG88" s="45">
        <f>'歳出（性質別）'!S18</f>
        <v>2876234</v>
      </c>
      <c r="AH88" s="45">
        <f>'歳出（性質別）'!T18</f>
        <v>3180893</v>
      </c>
      <c r="AI88" s="45">
        <f>'歳出（性質別）'!U18</f>
        <v>2732429</v>
      </c>
      <c r="AJ88" s="45">
        <f>'歳出（性質別）'!V18</f>
        <v>1592578</v>
      </c>
      <c r="AK88" s="45">
        <f>'歳出（性質別）'!W18</f>
        <v>1981130</v>
      </c>
      <c r="AL88" s="45">
        <f>'歳出（性質別）'!X18</f>
        <v>1447022</v>
      </c>
      <c r="AM88" s="45">
        <f>'歳出（性質別）'!Y18</f>
        <v>1259688</v>
      </c>
      <c r="AN88" s="45">
        <f>'歳出（性質別）'!Z18</f>
        <v>956222</v>
      </c>
      <c r="AO88" s="45">
        <f>'歳出（性質別）'!AA18</f>
        <v>1979668</v>
      </c>
      <c r="AP88" s="45">
        <f>'歳出（性質別）'!AB18</f>
        <v>1192445</v>
      </c>
      <c r="AQ88" s="45">
        <f>'歳出（性質別）'!AC18</f>
        <v>1118083</v>
      </c>
      <c r="AR88" s="45">
        <f>'歳出（性質別）'!AD18</f>
        <v>674282</v>
      </c>
      <c r="AS88" s="45">
        <f>'歳出（性質別）'!AE18</f>
        <v>730659</v>
      </c>
      <c r="AT88" s="45">
        <f>'歳出（性質別）'!AF18</f>
        <v>1191389</v>
      </c>
    </row>
    <row r="89" spans="16:46" x14ac:dyDescent="0.2">
      <c r="P89" t="s">
        <v>153</v>
      </c>
      <c r="Q89">
        <f>'歳出（性質別）'!B23</f>
        <v>0</v>
      </c>
      <c r="R89" s="45">
        <f>'歳出（性質別）'!D23</f>
        <v>7273376</v>
      </c>
      <c r="S89" s="45">
        <f>'歳出（性質別）'!E23</f>
        <v>6678449</v>
      </c>
      <c r="T89" s="45">
        <f>'歳出（性質別）'!F23</f>
        <v>7141705</v>
      </c>
      <c r="U89" s="45">
        <f>'歳出（性質別）'!G23</f>
        <v>7945827</v>
      </c>
      <c r="V89" s="45">
        <f>'歳出（性質別）'!H23</f>
        <v>7062318</v>
      </c>
      <c r="W89" s="45">
        <f>'歳出（性質別）'!I23</f>
        <v>7095808</v>
      </c>
      <c r="X89" s="45">
        <f>'歳出（性質別）'!J23</f>
        <v>7586342</v>
      </c>
      <c r="Y89" s="45">
        <f>'歳出（性質別）'!K23</f>
        <v>7199474</v>
      </c>
      <c r="Z89" s="45">
        <f>'歳出（性質別）'!L23</f>
        <v>8238672</v>
      </c>
      <c r="AA89" s="45">
        <f>'歳出（性質別）'!M23</f>
        <v>7287355</v>
      </c>
      <c r="AB89" s="45">
        <f>'歳出（性質別）'!N23</f>
        <v>8374010</v>
      </c>
      <c r="AC89" s="45">
        <f>'歳出（性質別）'!O23</f>
        <v>7693418</v>
      </c>
      <c r="AD89" s="45">
        <f>'歳出（性質別）'!P23</f>
        <v>8397249</v>
      </c>
      <c r="AE89" s="45">
        <f>'歳出（性質別）'!Q23</f>
        <v>8609098</v>
      </c>
      <c r="AF89" s="45">
        <f>'歳出（性質別）'!R23</f>
        <v>9358484</v>
      </c>
      <c r="AG89" s="45">
        <f>'歳出（性質別）'!S23</f>
        <v>8737935</v>
      </c>
      <c r="AH89" s="45">
        <f>'歳出（性質別）'!T23</f>
        <v>8593552</v>
      </c>
      <c r="AI89" s="45">
        <f>'歳出（性質別）'!U23</f>
        <v>8932259</v>
      </c>
      <c r="AJ89" s="45">
        <f>'歳出（性質別）'!V23</f>
        <v>7795002</v>
      </c>
      <c r="AK89" s="45">
        <f>'歳出（性質別）'!W23</f>
        <v>7933493</v>
      </c>
      <c r="AL89" s="45">
        <f>'歳出（性質別）'!X23</f>
        <v>8403966</v>
      </c>
      <c r="AM89" s="45">
        <f>'歳出（性質別）'!Y23</f>
        <v>7859535</v>
      </c>
      <c r="AN89" s="45">
        <f>'歳出（性質別）'!Z23</f>
        <v>7390228</v>
      </c>
      <c r="AO89" s="45">
        <f>'歳出（性質別）'!AA23</f>
        <v>8370794</v>
      </c>
      <c r="AP89" s="45">
        <f>'歳出（性質別）'!AB23</f>
        <v>7979482</v>
      </c>
      <c r="AQ89" s="45">
        <f>'歳出（性質別）'!AC23</f>
        <v>7906024</v>
      </c>
      <c r="AR89" s="45">
        <f>'歳出（性質別）'!AD23</f>
        <v>7233624</v>
      </c>
      <c r="AS89" s="45">
        <f>'歳出（性質別）'!AE23</f>
        <v>7532050</v>
      </c>
      <c r="AT89" s="45">
        <f>'歳出（性質別）'!AF23</f>
        <v>7797356</v>
      </c>
    </row>
    <row r="118" spans="13:46" x14ac:dyDescent="0.2">
      <c r="M118" s="27" t="str">
        <f>財政指標!$L$1</f>
        <v>芳賀町</v>
      </c>
    </row>
    <row r="120" spans="13:46" x14ac:dyDescent="0.2">
      <c r="P120">
        <f>'歳出（目的別）'!A3</f>
        <v>0</v>
      </c>
      <c r="Q120" t="str">
        <f>'歳出（目的別）'!B3</f>
        <v>８９（元）</v>
      </c>
      <c r="R120" t="str">
        <f>'歳出（目的別）'!D3</f>
        <v>９１（H3）</v>
      </c>
      <c r="S120" t="str">
        <f>'歳出（目的別）'!E3</f>
        <v>９２（H4）</v>
      </c>
      <c r="T120" t="str">
        <f>'歳出（目的別）'!F3</f>
        <v>９３（H5）</v>
      </c>
      <c r="U120" t="str">
        <f>'歳出（目的別）'!G3</f>
        <v>９４（H6）</v>
      </c>
      <c r="V120" t="str">
        <f>'歳出（目的別）'!H3</f>
        <v>９５（H7）</v>
      </c>
      <c r="W120" t="str">
        <f>'歳出（目的別）'!I3</f>
        <v>９６（H8）</v>
      </c>
      <c r="X120" t="str">
        <f>'歳出（目的別）'!J3</f>
        <v>９７(H9）</v>
      </c>
      <c r="Y120" t="str">
        <f>'歳出（目的別）'!K3</f>
        <v>９８(H10）</v>
      </c>
      <c r="Z120" t="str">
        <f>'歳出（目的別）'!L3</f>
        <v>９９(H11)</v>
      </c>
      <c r="AA120" t="str">
        <f>'歳出（目的別）'!M3</f>
        <v>００(H12)</v>
      </c>
      <c r="AB120" t="str">
        <f>'歳出（目的別）'!N3</f>
        <v>０１(H13)</v>
      </c>
      <c r="AC120" t="str">
        <f>'歳出（目的別）'!O3</f>
        <v>０２(H14）</v>
      </c>
      <c r="AD120" t="str">
        <f>'歳出（目的別）'!P3</f>
        <v>０３(H15）</v>
      </c>
      <c r="AE120" t="str">
        <f>'歳出（目的別）'!Q3</f>
        <v>０４(H16）</v>
      </c>
      <c r="AF120" t="str">
        <f>'歳出（目的別）'!R3</f>
        <v>０５(H17）</v>
      </c>
      <c r="AG120" t="str">
        <f>'歳出（目的別）'!S3</f>
        <v>０６(H18）</v>
      </c>
      <c r="AH120" t="str">
        <f>'歳出（目的別）'!T3</f>
        <v>０７(H19）</v>
      </c>
      <c r="AI120" t="str">
        <f>'歳出（目的別）'!U3</f>
        <v>０８(H20）</v>
      </c>
      <c r="AJ120" t="str">
        <f>'歳出（目的別）'!V3</f>
        <v>０９(H21）</v>
      </c>
      <c r="AK120" t="str">
        <f>'歳出（目的別）'!W3</f>
        <v>１０(H22）</v>
      </c>
      <c r="AL120" t="str">
        <f>'歳出（目的別）'!X3</f>
        <v>１１(H23）</v>
      </c>
      <c r="AM120" t="str">
        <f>'歳出（目的別）'!Y3</f>
        <v>１２(H24)</v>
      </c>
      <c r="AN120" t="str">
        <f>'歳出（目的別）'!Z3</f>
        <v>１３(H25)</v>
      </c>
      <c r="AO120" t="str">
        <f>'歳出（目的別）'!AA3</f>
        <v>１４(H26)</v>
      </c>
      <c r="AP120" t="str">
        <f>'歳出（目的別）'!AB3</f>
        <v>１５(H27)</v>
      </c>
      <c r="AQ120" t="str">
        <f>'歳出（目的別）'!AC3</f>
        <v>１６(H28)</v>
      </c>
      <c r="AR120" t="str">
        <f>'歳出（目的別）'!AD3</f>
        <v>１７(H29)</v>
      </c>
      <c r="AS120" t="str">
        <f>'歳出（目的別）'!AE3</f>
        <v>１８(H30)</v>
      </c>
      <c r="AT120" t="str">
        <f>'歳出（目的別）'!AF3</f>
        <v>１９(R１)</v>
      </c>
    </row>
    <row r="121" spans="13:46" x14ac:dyDescent="0.2">
      <c r="P121" t="s">
        <v>155</v>
      </c>
      <c r="Q121">
        <f>'歳出（目的別）'!B5</f>
        <v>0</v>
      </c>
      <c r="R121" s="45">
        <f>'歳出（目的別）'!D5</f>
        <v>1139267</v>
      </c>
      <c r="S121" s="45">
        <f>'歳出（目的別）'!E5</f>
        <v>1397534</v>
      </c>
      <c r="T121" s="45">
        <f>'歳出（目的別）'!F5</f>
        <v>1236394</v>
      </c>
      <c r="U121" s="45">
        <f>'歳出（目的別）'!G5</f>
        <v>2116674</v>
      </c>
      <c r="V121" s="45">
        <f>'歳出（目的別）'!H5</f>
        <v>1823060</v>
      </c>
      <c r="W121" s="45">
        <f>'歳出（目的別）'!I5</f>
        <v>1332257</v>
      </c>
      <c r="X121" s="45">
        <f>'歳出（目的別）'!J5</f>
        <v>1174401</v>
      </c>
      <c r="Y121" s="45">
        <f>'歳出（目的別）'!K5</f>
        <v>1519736</v>
      </c>
      <c r="Z121" s="45">
        <f>'歳出（目的別）'!L5</f>
        <v>1434805</v>
      </c>
      <c r="AA121" s="45">
        <f>'歳出（目的別）'!M5</f>
        <v>1229703</v>
      </c>
      <c r="AB121" s="45">
        <f>'歳出（目的別）'!N5</f>
        <v>1424231</v>
      </c>
      <c r="AC121" s="45">
        <f>'歳出（目的別）'!O5</f>
        <v>1120179</v>
      </c>
      <c r="AD121" s="45">
        <f>'歳出（目的別）'!P5</f>
        <v>1656270</v>
      </c>
      <c r="AE121" s="45">
        <f>'歳出（目的別）'!Q5</f>
        <v>1464020</v>
      </c>
      <c r="AF121" s="45">
        <f>'歳出（目的別）'!R5</f>
        <v>1371224</v>
      </c>
      <c r="AG121" s="45">
        <f>'歳出（目的別）'!S5</f>
        <v>1722229</v>
      </c>
      <c r="AH121" s="45">
        <f>'歳出（目的別）'!T5</f>
        <v>1107277</v>
      </c>
      <c r="AI121" s="45">
        <f>'歳出（目的別）'!U5</f>
        <v>1690496</v>
      </c>
      <c r="AJ121" s="45">
        <f>'歳出（目的別）'!V5</f>
        <v>1845453</v>
      </c>
      <c r="AK121" s="45">
        <f>'歳出（目的別）'!W5</f>
        <v>2007199</v>
      </c>
      <c r="AL121" s="45">
        <f>'歳出（目的別）'!X5</f>
        <v>1893429</v>
      </c>
      <c r="AM121" s="45">
        <f>'歳出（目的別）'!Y5</f>
        <v>1433130</v>
      </c>
      <c r="AN121" s="45">
        <f>'歳出（目的別）'!Z5</f>
        <v>1264353</v>
      </c>
      <c r="AO121" s="45">
        <f>'歳出（目的別）'!AA5</f>
        <v>1266777</v>
      </c>
      <c r="AP121" s="45">
        <f>'歳出（目的別）'!AB5</f>
        <v>1347617</v>
      </c>
      <c r="AQ121" s="45">
        <f>'歳出（目的別）'!AC5</f>
        <v>1266268</v>
      </c>
      <c r="AR121" s="45">
        <f>'歳出（目的別）'!AD5</f>
        <v>1166882</v>
      </c>
      <c r="AS121" s="45">
        <f>'歳出（目的別）'!AE5</f>
        <v>1375189</v>
      </c>
      <c r="AT121" s="45">
        <f>'歳出（目的別）'!AF5</f>
        <v>1228246</v>
      </c>
    </row>
    <row r="122" spans="13:46" x14ac:dyDescent="0.2">
      <c r="P122" t="s">
        <v>156</v>
      </c>
      <c r="Q122">
        <f>'歳出（目的別）'!B6</f>
        <v>0</v>
      </c>
      <c r="R122" s="45">
        <f>'歳出（目的別）'!D6</f>
        <v>495064</v>
      </c>
      <c r="S122" s="45">
        <f>'歳出（目的別）'!E6</f>
        <v>604607</v>
      </c>
      <c r="T122" s="45">
        <f>'歳出（目的別）'!F6</f>
        <v>1084907</v>
      </c>
      <c r="U122" s="45">
        <f>'歳出（目的別）'!G6</f>
        <v>676166</v>
      </c>
      <c r="V122" s="45">
        <f>'歳出（目的別）'!H6</f>
        <v>652626</v>
      </c>
      <c r="W122" s="45">
        <f>'歳出（目的別）'!I6</f>
        <v>729547</v>
      </c>
      <c r="X122" s="45">
        <f>'歳出（目的別）'!J6</f>
        <v>835081</v>
      </c>
      <c r="Y122" s="45">
        <f>'歳出（目的別）'!K6</f>
        <v>998566</v>
      </c>
      <c r="Z122" s="45">
        <f>'歳出（目的別）'!L6</f>
        <v>1355680</v>
      </c>
      <c r="AA122" s="45">
        <f>'歳出（目的別）'!M6</f>
        <v>890135</v>
      </c>
      <c r="AB122" s="45">
        <f>'歳出（目的別）'!N6</f>
        <v>932567</v>
      </c>
      <c r="AC122" s="45">
        <f>'歳出（目的別）'!O6</f>
        <v>983192</v>
      </c>
      <c r="AD122" s="45">
        <f>'歳出（目的別）'!P6</f>
        <v>1013711</v>
      </c>
      <c r="AE122" s="45">
        <f>'歳出（目的別）'!Q6</f>
        <v>1123994</v>
      </c>
      <c r="AF122" s="45">
        <f>'歳出（目的別）'!R6</f>
        <v>1163126</v>
      </c>
      <c r="AG122" s="45">
        <f>'歳出（目的別）'!S6</f>
        <v>1233968</v>
      </c>
      <c r="AH122" s="45">
        <f>'歳出（目的別）'!T6</f>
        <v>1257885</v>
      </c>
      <c r="AI122" s="45">
        <f>'歳出（目的別）'!U6</f>
        <v>1317312</v>
      </c>
      <c r="AJ122" s="45">
        <f>'歳出（目的別）'!V6</f>
        <v>1409410</v>
      </c>
      <c r="AK122" s="45">
        <f>'歳出（目的別）'!W6</f>
        <v>1644347</v>
      </c>
      <c r="AL122" s="45">
        <f>'歳出（目的別）'!X6</f>
        <v>2100768</v>
      </c>
      <c r="AM122" s="45">
        <f>'歳出（目的別）'!Y6</f>
        <v>2264369</v>
      </c>
      <c r="AN122" s="45">
        <f>'歳出（目的別）'!Z6</f>
        <v>1737819</v>
      </c>
      <c r="AO122" s="45">
        <f>'歳出（目的別）'!AA6</f>
        <v>1869911</v>
      </c>
      <c r="AP122" s="45">
        <f>'歳出（目的別）'!AB6</f>
        <v>1934211</v>
      </c>
      <c r="AQ122" s="45">
        <f>'歳出（目的別）'!AC6</f>
        <v>2236358</v>
      </c>
      <c r="AR122" s="45">
        <f>'歳出（目的別）'!AD6</f>
        <v>2082477</v>
      </c>
      <c r="AS122" s="45">
        <f>'歳出（目的別）'!AE6</f>
        <v>2059513</v>
      </c>
      <c r="AT122" s="45">
        <f>'歳出（目的別）'!AF6</f>
        <v>2130392</v>
      </c>
    </row>
    <row r="123" spans="13:46" x14ac:dyDescent="0.2">
      <c r="P123" t="s">
        <v>157</v>
      </c>
      <c r="Q123">
        <f>'歳出（目的別）'!B7</f>
        <v>0</v>
      </c>
      <c r="R123" s="45">
        <f>'歳出（目的別）'!D7</f>
        <v>358016</v>
      </c>
      <c r="S123" s="45">
        <f>'歳出（目的別）'!E7</f>
        <v>422184</v>
      </c>
      <c r="T123" s="45">
        <f>'歳出（目的別）'!F7</f>
        <v>603443</v>
      </c>
      <c r="U123" s="45">
        <f>'歳出（目的別）'!G7</f>
        <v>559293</v>
      </c>
      <c r="V123" s="45">
        <f>'歳出（目的別）'!H7</f>
        <v>550057</v>
      </c>
      <c r="W123" s="45">
        <f>'歳出（目的別）'!I7</f>
        <v>482104</v>
      </c>
      <c r="X123" s="45">
        <f>'歳出（目的別）'!J7</f>
        <v>501285</v>
      </c>
      <c r="Y123" s="45">
        <f>'歳出（目的別）'!K7</f>
        <v>562579</v>
      </c>
      <c r="Z123" s="45">
        <f>'歳出（目的別）'!L7</f>
        <v>573344</v>
      </c>
      <c r="AA123" s="45">
        <f>'歳出（目的別）'!M7</f>
        <v>667296</v>
      </c>
      <c r="AB123" s="45">
        <f>'歳出（目的別）'!N7</f>
        <v>701432</v>
      </c>
      <c r="AC123" s="45">
        <f>'歳出（目的別）'!O7</f>
        <v>627310</v>
      </c>
      <c r="AD123" s="45">
        <f>'歳出（目的別）'!P7</f>
        <v>580027</v>
      </c>
      <c r="AE123" s="45">
        <f>'歳出（目的別）'!Q7</f>
        <v>536394</v>
      </c>
      <c r="AF123" s="45">
        <f>'歳出（目的別）'!R7</f>
        <v>628199</v>
      </c>
      <c r="AG123" s="45">
        <f>'歳出（目的別）'!S7</f>
        <v>479568</v>
      </c>
      <c r="AH123" s="45">
        <f>'歳出（目的別）'!T7</f>
        <v>466096</v>
      </c>
      <c r="AI123" s="45">
        <f>'歳出（目的別）'!U7</f>
        <v>443250</v>
      </c>
      <c r="AJ123" s="45">
        <f>'歳出（目的別）'!V7</f>
        <v>438455</v>
      </c>
      <c r="AK123" s="45">
        <f>'歳出（目的別）'!W7</f>
        <v>472369</v>
      </c>
      <c r="AL123" s="45">
        <f>'歳出（目的別）'!X7</f>
        <v>483408</v>
      </c>
      <c r="AM123" s="45">
        <f>'歳出（目的別）'!Y7</f>
        <v>583026</v>
      </c>
      <c r="AN123" s="45">
        <f>'歳出（目的別）'!Z7</f>
        <v>735214</v>
      </c>
      <c r="AO123" s="45">
        <f>'歳出（目的別）'!AA7</f>
        <v>495446</v>
      </c>
      <c r="AP123" s="45">
        <f>'歳出（目的別）'!AB7</f>
        <v>582060</v>
      </c>
      <c r="AQ123" s="45">
        <f>'歳出（目的別）'!AC7</f>
        <v>581363</v>
      </c>
      <c r="AR123" s="45">
        <f>'歳出（目的別）'!AD7</f>
        <v>455057</v>
      </c>
      <c r="AS123" s="45">
        <f>'歳出（目的別）'!AE7</f>
        <v>475126</v>
      </c>
      <c r="AT123" s="45">
        <f>'歳出（目的別）'!AF7</f>
        <v>432937</v>
      </c>
    </row>
    <row r="124" spans="13:46" x14ac:dyDescent="0.2">
      <c r="P124" t="s">
        <v>171</v>
      </c>
      <c r="Q124">
        <f>'歳出（目的別）'!B9</f>
        <v>0</v>
      </c>
      <c r="R124" s="45">
        <f>'歳出（目的別）'!D9</f>
        <v>868644</v>
      </c>
      <c r="S124" s="45">
        <f>'歳出（目的別）'!E9</f>
        <v>1178325</v>
      </c>
      <c r="T124" s="45">
        <f>'歳出（目的別）'!F9</f>
        <v>1074505</v>
      </c>
      <c r="U124" s="45">
        <f>'歳出（目的別）'!G9</f>
        <v>1568913</v>
      </c>
      <c r="V124" s="45">
        <f>'歳出（目的別）'!H9</f>
        <v>1270181</v>
      </c>
      <c r="W124" s="45">
        <f>'歳出（目的別）'!I9</f>
        <v>1347035</v>
      </c>
      <c r="X124" s="45">
        <f>'歳出（目的別）'!J9</f>
        <v>1030598</v>
      </c>
      <c r="Y124" s="45">
        <f>'歳出（目的別）'!K9</f>
        <v>812507</v>
      </c>
      <c r="Z124" s="45">
        <f>'歳出（目的別）'!L9</f>
        <v>1126138</v>
      </c>
      <c r="AA124" s="45">
        <f>'歳出（目的別）'!M9</f>
        <v>1246163</v>
      </c>
      <c r="AB124" s="45">
        <f>'歳出（目的別）'!N9</f>
        <v>839500</v>
      </c>
      <c r="AC124" s="45">
        <f>'歳出（目的別）'!O9</f>
        <v>723037</v>
      </c>
      <c r="AD124" s="45">
        <f>'歳出（目的別）'!P9</f>
        <v>1143980</v>
      </c>
      <c r="AE124" s="45">
        <f>'歳出（目的別）'!Q9</f>
        <v>1052665</v>
      </c>
      <c r="AF124" s="45">
        <f>'歳出（目的別）'!R9</f>
        <v>721694</v>
      </c>
      <c r="AG124" s="45">
        <f>'歳出（目的別）'!S9</f>
        <v>628711</v>
      </c>
      <c r="AH124" s="45">
        <f>'歳出（目的別）'!T9</f>
        <v>458062</v>
      </c>
      <c r="AI124" s="45">
        <f>'歳出（目的別）'!U9</f>
        <v>451339</v>
      </c>
      <c r="AJ124" s="45">
        <f>'歳出（目的別）'!V9</f>
        <v>395131</v>
      </c>
      <c r="AK124" s="45">
        <f>'歳出（目的別）'!W9</f>
        <v>458358</v>
      </c>
      <c r="AL124" s="45">
        <f>'歳出（目的別）'!X9</f>
        <v>433237</v>
      </c>
      <c r="AM124" s="45">
        <f>'歳出（目的別）'!Y9</f>
        <v>439956</v>
      </c>
      <c r="AN124" s="45">
        <f>'歳出（目的別）'!Z9</f>
        <v>544579</v>
      </c>
      <c r="AO124" s="45">
        <f>'歳出（目的別）'!AA9</f>
        <v>602559</v>
      </c>
      <c r="AP124" s="45">
        <f>'歳出（目的別）'!AB9</f>
        <v>760654</v>
      </c>
      <c r="AQ124" s="45">
        <f>'歳出（目的別）'!AC9</f>
        <v>778539</v>
      </c>
      <c r="AR124" s="45">
        <f>'歳出（目的別）'!AD9</f>
        <v>577736</v>
      </c>
      <c r="AS124" s="45">
        <f>'歳出（目的別）'!AE9</f>
        <v>529709</v>
      </c>
      <c r="AT124" s="45">
        <f>'歳出（目的別）'!AF9</f>
        <v>641202</v>
      </c>
    </row>
    <row r="125" spans="13:46" x14ac:dyDescent="0.2">
      <c r="P125" t="s">
        <v>158</v>
      </c>
      <c r="Q125">
        <f>'歳出（目的別）'!B10</f>
        <v>0</v>
      </c>
      <c r="R125" s="45">
        <f>'歳出（目的別）'!D10</f>
        <v>71409</v>
      </c>
      <c r="S125" s="45">
        <f>'歳出（目的別）'!E10</f>
        <v>86382</v>
      </c>
      <c r="T125" s="45">
        <f>'歳出（目的別）'!F10</f>
        <v>130031</v>
      </c>
      <c r="U125" s="45">
        <f>'歳出（目的別）'!G10</f>
        <v>373492</v>
      </c>
      <c r="V125" s="45">
        <f>'歳出（目的別）'!H10</f>
        <v>147602</v>
      </c>
      <c r="W125" s="45">
        <f>'歳出（目的別）'!I10</f>
        <v>147817</v>
      </c>
      <c r="X125" s="45">
        <f>'歳出（目的別）'!J10</f>
        <v>148471</v>
      </c>
      <c r="Y125" s="45">
        <f>'歳出（目的別）'!K10</f>
        <v>143326</v>
      </c>
      <c r="Z125" s="45">
        <f>'歳出（目的別）'!L10</f>
        <v>158837</v>
      </c>
      <c r="AA125" s="45">
        <f>'歳出（目的別）'!M10</f>
        <v>235283</v>
      </c>
      <c r="AB125" s="45">
        <f>'歳出（目的別）'!N10</f>
        <v>234802</v>
      </c>
      <c r="AC125" s="45">
        <f>'歳出（目的別）'!O10</f>
        <v>365449</v>
      </c>
      <c r="AD125" s="45">
        <f>'歳出（目的別）'!P10</f>
        <v>214946</v>
      </c>
      <c r="AE125" s="45">
        <f>'歳出（目的別）'!Q10</f>
        <v>303573</v>
      </c>
      <c r="AF125" s="45">
        <f>'歳出（目的別）'!R10</f>
        <v>298253</v>
      </c>
      <c r="AG125" s="45">
        <f>'歳出（目的別）'!S10</f>
        <v>306406</v>
      </c>
      <c r="AH125" s="45">
        <f>'歳出（目的別）'!T10</f>
        <v>681087</v>
      </c>
      <c r="AI125" s="45">
        <f>'歳出（目的別）'!U10</f>
        <v>848684</v>
      </c>
      <c r="AJ125" s="45">
        <f>'歳出（目的別）'!V10</f>
        <v>307096</v>
      </c>
      <c r="AK125" s="45">
        <f>'歳出（目的別）'!W10</f>
        <v>275156</v>
      </c>
      <c r="AL125" s="45">
        <f>'歳出（目的別）'!X10</f>
        <v>383471</v>
      </c>
      <c r="AM125" s="45">
        <f>'歳出（目的別）'!Y10</f>
        <v>415949</v>
      </c>
      <c r="AN125" s="45">
        <f>'歳出（目的別）'!Z10</f>
        <v>385940</v>
      </c>
      <c r="AO125" s="45">
        <f>'歳出（目的別）'!AA10</f>
        <v>355193</v>
      </c>
      <c r="AP125" s="45">
        <f>'歳出（目的別）'!AB10</f>
        <v>385003</v>
      </c>
      <c r="AQ125" s="45">
        <f>'歳出（目的別）'!AC10</f>
        <v>329454</v>
      </c>
      <c r="AR125" s="45">
        <f>'歳出（目的別）'!AD10</f>
        <v>291203</v>
      </c>
      <c r="AS125" s="45">
        <f>'歳出（目的別）'!AE10</f>
        <v>282618</v>
      </c>
      <c r="AT125" s="45">
        <f>'歳出（目的別）'!AF10</f>
        <v>267961</v>
      </c>
    </row>
    <row r="126" spans="13:46" x14ac:dyDescent="0.2">
      <c r="P126" t="s">
        <v>159</v>
      </c>
      <c r="Q126">
        <f>'歳出（目的別）'!B11</f>
        <v>0</v>
      </c>
      <c r="R126" s="45">
        <f>'歳出（目的別）'!D11</f>
        <v>1073421</v>
      </c>
      <c r="S126" s="45">
        <f>'歳出（目的別）'!E11</f>
        <v>921764</v>
      </c>
      <c r="T126" s="45">
        <f>'歳出（目的別）'!F11</f>
        <v>832956</v>
      </c>
      <c r="U126" s="45">
        <f>'歳出（目的別）'!G11</f>
        <v>794929</v>
      </c>
      <c r="V126" s="45">
        <f>'歳出（目的別）'!H11</f>
        <v>701151</v>
      </c>
      <c r="W126" s="45">
        <f>'歳出（目的別）'!I11</f>
        <v>739401</v>
      </c>
      <c r="X126" s="45">
        <f>'歳出（目的別）'!J11</f>
        <v>664231</v>
      </c>
      <c r="Y126" s="45">
        <f>'歳出（目的別）'!K11</f>
        <v>818173</v>
      </c>
      <c r="Z126" s="45">
        <f>'歳出（目的別）'!L11</f>
        <v>885960</v>
      </c>
      <c r="AA126" s="45">
        <f>'歳出（目的別）'!M11</f>
        <v>717546</v>
      </c>
      <c r="AB126" s="45">
        <f>'歳出（目的別）'!N11</f>
        <v>991871</v>
      </c>
      <c r="AC126" s="45">
        <f>'歳出（目的別）'!O11</f>
        <v>1091999</v>
      </c>
      <c r="AD126" s="45">
        <f>'歳出（目的別）'!P11</f>
        <v>1433753</v>
      </c>
      <c r="AE126" s="45">
        <f>'歳出（目的別）'!Q11</f>
        <v>1606799</v>
      </c>
      <c r="AF126" s="45">
        <f>'歳出（目的別）'!R11</f>
        <v>1945622</v>
      </c>
      <c r="AG126" s="45">
        <f>'歳出（目的別）'!S11</f>
        <v>1828635</v>
      </c>
      <c r="AH126" s="45">
        <f>'歳出（目的別）'!T11</f>
        <v>1614929</v>
      </c>
      <c r="AI126" s="45">
        <f>'歳出（目的別）'!U11</f>
        <v>1352363</v>
      </c>
      <c r="AJ126" s="45">
        <f>'歳出（目的別）'!V11</f>
        <v>1203641</v>
      </c>
      <c r="AK126" s="45">
        <f>'歳出（目的別）'!W11</f>
        <v>1048707</v>
      </c>
      <c r="AL126" s="45">
        <f>'歳出（目的別）'!X11</f>
        <v>960223</v>
      </c>
      <c r="AM126" s="45">
        <f>'歳出（目的別）'!Y11</f>
        <v>707986</v>
      </c>
      <c r="AN126" s="45">
        <f>'歳出（目的別）'!Z11</f>
        <v>737466</v>
      </c>
      <c r="AO126" s="45">
        <f>'歳出（目的別）'!AA11</f>
        <v>1047663</v>
      </c>
      <c r="AP126" s="45">
        <f>'歳出（目的別）'!AB11</f>
        <v>1111934</v>
      </c>
      <c r="AQ126" s="45">
        <f>'歳出（目的別）'!AC11</f>
        <v>953726</v>
      </c>
      <c r="AR126" s="45">
        <f>'歳出（目的別）'!AD11</f>
        <v>937004</v>
      </c>
      <c r="AS126" s="45">
        <f>'歳出（目的別）'!AE11</f>
        <v>1107597</v>
      </c>
      <c r="AT126" s="45">
        <f>'歳出（目的別）'!AF11</f>
        <v>1391866</v>
      </c>
    </row>
    <row r="127" spans="13:46" x14ac:dyDescent="0.2">
      <c r="P127" t="s">
        <v>160</v>
      </c>
      <c r="Q127">
        <f>'歳出（目的別）'!B13</f>
        <v>0</v>
      </c>
      <c r="R127" s="45">
        <f>'歳出（目的別）'!D13</f>
        <v>2437619</v>
      </c>
      <c r="S127" s="45">
        <f>'歳出（目的別）'!E13</f>
        <v>882352</v>
      </c>
      <c r="T127" s="45">
        <f>'歳出（目的別）'!F13</f>
        <v>1070183</v>
      </c>
      <c r="U127" s="45">
        <f>'歳出（目的別）'!G13</f>
        <v>773032</v>
      </c>
      <c r="V127" s="45">
        <f>'歳出（目的別）'!H13</f>
        <v>810993</v>
      </c>
      <c r="W127" s="45">
        <f>'歳出（目的別）'!I13</f>
        <v>1105203</v>
      </c>
      <c r="X127" s="45">
        <f>'歳出（目的別）'!J13</f>
        <v>2012537</v>
      </c>
      <c r="Y127" s="45">
        <f>'歳出（目的別）'!K13</f>
        <v>1111448</v>
      </c>
      <c r="Z127" s="45">
        <f>'歳出（目的別）'!L13</f>
        <v>1471386</v>
      </c>
      <c r="AA127" s="45">
        <f>'歳出（目的別）'!M13</f>
        <v>1048902</v>
      </c>
      <c r="AB127" s="45">
        <f>'歳出（目的別）'!N13</f>
        <v>2104631</v>
      </c>
      <c r="AC127" s="45">
        <f>'歳出（目的別）'!O13</f>
        <v>1663803</v>
      </c>
      <c r="AD127" s="45">
        <f>'歳出（目的別）'!P13</f>
        <v>1309127</v>
      </c>
      <c r="AE127" s="45">
        <f>'歳出（目的別）'!Q13</f>
        <v>1490279</v>
      </c>
      <c r="AF127" s="45">
        <f>'歳出（目的別）'!R13</f>
        <v>2273249</v>
      </c>
      <c r="AG127" s="45">
        <f>'歳出（目的別）'!S13</f>
        <v>1563954</v>
      </c>
      <c r="AH127" s="45">
        <f>'歳出（目的別）'!T13</f>
        <v>2005131</v>
      </c>
      <c r="AI127" s="45">
        <f>'歳出（目的別）'!U13</f>
        <v>1777657</v>
      </c>
      <c r="AJ127" s="45">
        <f>'歳出（目的別）'!V13</f>
        <v>1151549</v>
      </c>
      <c r="AK127" s="45">
        <f>'歳出（目的別）'!W13</f>
        <v>948580</v>
      </c>
      <c r="AL127" s="45">
        <f>'歳出（目的別）'!X13</f>
        <v>825893</v>
      </c>
      <c r="AM127" s="45">
        <f>'歳出（目的別）'!Y13</f>
        <v>967193</v>
      </c>
      <c r="AN127" s="45">
        <f>'歳出（目的別）'!Z13</f>
        <v>956179</v>
      </c>
      <c r="AO127" s="45">
        <f>'歳出（目的別）'!AA13</f>
        <v>1318711</v>
      </c>
      <c r="AP127" s="45">
        <f>'歳出（目的別）'!AB13</f>
        <v>899446</v>
      </c>
      <c r="AQ127" s="45">
        <f>'歳出（目的別）'!AC13</f>
        <v>862667</v>
      </c>
      <c r="AR127" s="45">
        <f>'歳出（目的別）'!AD13</f>
        <v>890940</v>
      </c>
      <c r="AS127" s="45">
        <f>'歳出（目的別）'!AE13</f>
        <v>866876</v>
      </c>
      <c r="AT127" s="45">
        <f>'歳出（目的別）'!AF13</f>
        <v>904013</v>
      </c>
    </row>
    <row r="128" spans="13:46" x14ac:dyDescent="0.2">
      <c r="P128" t="s">
        <v>161</v>
      </c>
      <c r="Q128">
        <f>'歳出（目的別）'!B15</f>
        <v>0</v>
      </c>
      <c r="R128" s="45">
        <f>'歳出（目的別）'!D15</f>
        <v>384038</v>
      </c>
      <c r="S128" s="45">
        <f>'歳出（目的別）'!E15</f>
        <v>526691</v>
      </c>
      <c r="T128" s="45">
        <f>'歳出（目的別）'!F15</f>
        <v>651660</v>
      </c>
      <c r="U128" s="45">
        <f>'歳出（目的別）'!G15</f>
        <v>655337</v>
      </c>
      <c r="V128" s="45">
        <f>'歳出（目的別）'!H15</f>
        <v>698376</v>
      </c>
      <c r="W128" s="45">
        <f>'歳出（目的別）'!I15</f>
        <v>797834</v>
      </c>
      <c r="X128" s="45">
        <f>'歳出（目的別）'!J15</f>
        <v>808947</v>
      </c>
      <c r="Y128" s="45">
        <f>'歳出（目的別）'!K15</f>
        <v>822033</v>
      </c>
      <c r="Z128" s="45">
        <f>'歳出（目的別）'!L15</f>
        <v>808538</v>
      </c>
      <c r="AA128" s="45">
        <f>'歳出（目的別）'!M15</f>
        <v>842508</v>
      </c>
      <c r="AB128" s="45">
        <f>'歳出（目的別）'!N15</f>
        <v>730590</v>
      </c>
      <c r="AC128" s="45">
        <f>'歳出（目的別）'!O15</f>
        <v>621430</v>
      </c>
      <c r="AD128" s="45">
        <f>'歳出（目的別）'!P15</f>
        <v>640731</v>
      </c>
      <c r="AE128" s="45">
        <f>'歳出（目的別）'!Q15</f>
        <v>632282</v>
      </c>
      <c r="AF128" s="45">
        <f>'歳出（目的別）'!R15</f>
        <v>546427</v>
      </c>
      <c r="AG128" s="45">
        <f>'歳出（目的別）'!S15</f>
        <v>558157</v>
      </c>
      <c r="AH128" s="45">
        <f>'歳出（目的別）'!T15</f>
        <v>597816</v>
      </c>
      <c r="AI128" s="45">
        <f>'歳出（目的別）'!U15</f>
        <v>637724</v>
      </c>
      <c r="AJ128" s="45">
        <f>'歳出（目的別）'!V15</f>
        <v>638878</v>
      </c>
      <c r="AK128" s="45">
        <f>'歳出（目的別）'!W15</f>
        <v>644211</v>
      </c>
      <c r="AL128" s="45">
        <f>'歳出（目的別）'!X15</f>
        <v>603807</v>
      </c>
      <c r="AM128" s="45">
        <f>'歳出（目的別）'!Y15</f>
        <v>610876</v>
      </c>
      <c r="AN128" s="45">
        <f>'歳出（目的別）'!Z15</f>
        <v>609851</v>
      </c>
      <c r="AO128" s="45">
        <f>'歳出（目的別）'!AA15</f>
        <v>570177</v>
      </c>
      <c r="AP128" s="45">
        <f>'歳出（目的別）'!AB15</f>
        <v>498466</v>
      </c>
      <c r="AQ128" s="45">
        <f>'歳出（目的別）'!AC15</f>
        <v>494703</v>
      </c>
      <c r="AR128" s="45">
        <f>'歳出（目的別）'!AD15</f>
        <v>460258</v>
      </c>
      <c r="AS128" s="45">
        <f>'歳出（目的別）'!AE15</f>
        <v>435532</v>
      </c>
      <c r="AT128" s="45">
        <f>'歳出（目的別）'!AF15</f>
        <v>399196</v>
      </c>
    </row>
    <row r="129" spans="16:46" x14ac:dyDescent="0.2">
      <c r="P129" t="s">
        <v>162</v>
      </c>
      <c r="Q129">
        <f>'歳出（目的別）'!B19</f>
        <v>0</v>
      </c>
      <c r="R129" s="45">
        <f>'歳出（目的別）'!D19</f>
        <v>7273376</v>
      </c>
      <c r="S129" s="45">
        <f>'歳出（目的別）'!E19</f>
        <v>6678449</v>
      </c>
      <c r="T129" s="45">
        <f>'歳出（目的別）'!F19</f>
        <v>7141705</v>
      </c>
      <c r="U129" s="45">
        <f>'歳出（目的別）'!G19</f>
        <v>7945827</v>
      </c>
      <c r="V129" s="45">
        <f>'歳出（目的別）'!H19</f>
        <v>7062318</v>
      </c>
      <c r="W129" s="45">
        <f>'歳出（目的別）'!I19</f>
        <v>7095808</v>
      </c>
      <c r="X129" s="45">
        <f>'歳出（目的別）'!J19</f>
        <v>7586342</v>
      </c>
      <c r="Y129" s="45">
        <f>'歳出（目的別）'!K19</f>
        <v>7199474</v>
      </c>
      <c r="Z129" s="45">
        <f>'歳出（目的別）'!L19</f>
        <v>8238672</v>
      </c>
      <c r="AA129" s="45">
        <f>'歳出（目的別）'!M19</f>
        <v>7287355</v>
      </c>
      <c r="AB129" s="45">
        <f>'歳出（目的別）'!N19</f>
        <v>8374010</v>
      </c>
      <c r="AC129" s="45">
        <f>'歳出（目的別）'!O19</f>
        <v>7693416</v>
      </c>
      <c r="AD129" s="45">
        <f>'歳出（目的別）'!P19</f>
        <v>8397248</v>
      </c>
      <c r="AE129" s="45">
        <f>'歳出（目的別）'!Q19</f>
        <v>8609097</v>
      </c>
      <c r="AF129" s="45">
        <f>'歳出（目的別）'!R19</f>
        <v>9358483</v>
      </c>
      <c r="AG129" s="45">
        <f>'歳出（目的別）'!S19</f>
        <v>8737934</v>
      </c>
      <c r="AH129" s="45">
        <f>'歳出（目的別）'!T19</f>
        <v>8593551</v>
      </c>
      <c r="AI129" s="45">
        <f>'歳出（目的別）'!U19</f>
        <v>8932258</v>
      </c>
      <c r="AJ129" s="45">
        <f>'歳出（目的別）'!V19</f>
        <v>7795001</v>
      </c>
      <c r="AK129" s="45">
        <f>'歳出（目的別）'!W19</f>
        <v>7933492</v>
      </c>
      <c r="AL129" s="45">
        <f>'歳出（目的別）'!X19</f>
        <v>8403965</v>
      </c>
      <c r="AM129" s="45">
        <f>'歳出（目的別）'!Y19</f>
        <v>7859534</v>
      </c>
      <c r="AN129" s="45">
        <f>'歳出（目的別）'!Z19</f>
        <v>7390227</v>
      </c>
      <c r="AO129" s="45">
        <f>'歳出（目的別）'!AA19</f>
        <v>8370793</v>
      </c>
      <c r="AP129" s="45">
        <f>'歳出（目的別）'!AB19</f>
        <v>7979481</v>
      </c>
      <c r="AQ129" s="45">
        <f>'歳出（目的別）'!AC19</f>
        <v>7906023</v>
      </c>
      <c r="AR129" s="45">
        <f>'歳出（目的別）'!AD19</f>
        <v>7233623</v>
      </c>
      <c r="AS129" s="45">
        <f>'歳出（目的別）'!AE19</f>
        <v>7532049</v>
      </c>
      <c r="AT129" s="45">
        <f>'歳出（目的別）'!AF19</f>
        <v>7797355</v>
      </c>
    </row>
    <row r="157" spans="13:46" x14ac:dyDescent="0.2">
      <c r="M157" s="27" t="str">
        <f>財政指標!$L$1</f>
        <v>芳賀町</v>
      </c>
    </row>
    <row r="158" spans="13:46" x14ac:dyDescent="0.2">
      <c r="P158">
        <f>'歳出（性質別）'!A3</f>
        <v>0</v>
      </c>
      <c r="Q158" t="str">
        <f>'歳出（性質別）'!B3</f>
        <v>８９（元）</v>
      </c>
      <c r="R158" t="str">
        <f>'歳出（性質別）'!D3</f>
        <v>９１（H3）</v>
      </c>
      <c r="S158" t="str">
        <f>'歳出（性質別）'!E3</f>
        <v>９２（H4）</v>
      </c>
      <c r="T158" t="str">
        <f>'歳出（性質別）'!F3</f>
        <v>９３（H5）</v>
      </c>
      <c r="U158" t="str">
        <f>'歳出（性質別）'!G3</f>
        <v>９４（H6）</v>
      </c>
      <c r="V158" t="str">
        <f>'歳出（性質別）'!H3</f>
        <v>９５（H7）</v>
      </c>
      <c r="W158" t="str">
        <f>'歳出（性質別）'!I3</f>
        <v>９６（H8）</v>
      </c>
      <c r="X158" t="str">
        <f>'歳出（性質別）'!J3</f>
        <v>９７(H9）</v>
      </c>
      <c r="Y158" t="str">
        <f>'歳出（性質別）'!K3</f>
        <v>９８(H10）</v>
      </c>
      <c r="Z158" t="str">
        <f>'歳出（性質別）'!L3</f>
        <v>９９(H11)</v>
      </c>
      <c r="AA158" t="str">
        <f>'歳出（性質別）'!M3</f>
        <v>００(H12)</v>
      </c>
      <c r="AB158" t="str">
        <f>'歳出（性質別）'!N3</f>
        <v>０１(H13)</v>
      </c>
      <c r="AC158" t="str">
        <f>'歳出（性質別）'!O3</f>
        <v>０２(H14）</v>
      </c>
      <c r="AD158" t="str">
        <f>'歳出（性質別）'!P3</f>
        <v>０３(H15）</v>
      </c>
      <c r="AE158" t="str">
        <f>'歳出（性質別）'!Q3</f>
        <v>０４(H16）</v>
      </c>
      <c r="AF158" t="str">
        <f>'歳出（性質別）'!R3</f>
        <v>０５(H17）</v>
      </c>
      <c r="AG158" t="str">
        <f>'歳出（性質別）'!S3</f>
        <v>０６(H18）</v>
      </c>
      <c r="AH158" t="str">
        <f>'歳出（性質別）'!T3</f>
        <v>０７(H19）</v>
      </c>
      <c r="AI158" t="str">
        <f>'歳出（性質別）'!U3</f>
        <v>０８(H20）</v>
      </c>
      <c r="AJ158" t="str">
        <f>'歳出（性質別）'!V3</f>
        <v>０９(H21）</v>
      </c>
      <c r="AK158" t="str">
        <f>'歳出（性質別）'!W3</f>
        <v>１０(H22）</v>
      </c>
      <c r="AL158" t="str">
        <f>'歳出（性質別）'!X3</f>
        <v>１１(H23）</v>
      </c>
      <c r="AM158" t="str">
        <f>'歳出（性質別）'!Y3</f>
        <v>１２(H24)</v>
      </c>
      <c r="AN158" t="str">
        <f>'歳出（性質別）'!Z3</f>
        <v>１３(H25)</v>
      </c>
      <c r="AO158" t="str">
        <f>'歳出（性質別）'!AA3</f>
        <v>１４(H26)</v>
      </c>
      <c r="AP158" t="str">
        <f>'歳出（性質別）'!AB3</f>
        <v>１５(H27)</v>
      </c>
      <c r="AQ158" t="str">
        <f>'歳出（性質別）'!AC3</f>
        <v>１６(H28)</v>
      </c>
      <c r="AR158" t="str">
        <f>'歳出（性質別）'!AD3</f>
        <v>１７(H29)</v>
      </c>
      <c r="AS158" t="str">
        <f>'歳出（性質別）'!AE3</f>
        <v>１８(H30)</v>
      </c>
      <c r="AT158" t="str">
        <f>'歳出（性質別）'!AF3</f>
        <v>１９(R１)</v>
      </c>
    </row>
    <row r="159" spans="13:46" x14ac:dyDescent="0.2">
      <c r="P159" t="s">
        <v>163</v>
      </c>
      <c r="Q159">
        <f>'歳出（性質別）'!B19</f>
        <v>0</v>
      </c>
      <c r="R159" s="45">
        <f>'歳出（性質別）'!D19</f>
        <v>418434</v>
      </c>
      <c r="S159" s="45">
        <f>'歳出（性質別）'!E19</f>
        <v>343152</v>
      </c>
      <c r="T159" s="45">
        <f>'歳出（性質別）'!F19</f>
        <v>757519</v>
      </c>
      <c r="U159" s="45">
        <f>'歳出（性質別）'!G19</f>
        <v>1010991</v>
      </c>
      <c r="V159" s="45">
        <f>'歳出（性質別）'!H19</f>
        <v>359704</v>
      </c>
      <c r="W159" s="45">
        <f>'歳出（性質別）'!I19</f>
        <v>435026</v>
      </c>
      <c r="X159" s="45">
        <f>'歳出（性質別）'!J19</f>
        <v>185032</v>
      </c>
      <c r="Y159" s="45">
        <f>'歳出（性質別）'!K19</f>
        <v>277880</v>
      </c>
      <c r="Z159" s="45">
        <f>'歳出（性質別）'!L19</f>
        <v>958728</v>
      </c>
      <c r="AA159" s="45">
        <f>'歳出（性質別）'!M19</f>
        <v>854719</v>
      </c>
      <c r="AB159" s="45">
        <f>'歳出（性質別）'!N19</f>
        <v>1112241</v>
      </c>
      <c r="AC159" s="45">
        <f>'歳出（性質別）'!O19</f>
        <v>760300</v>
      </c>
      <c r="AD159" s="45">
        <f>'歳出（性質別）'!P19</f>
        <v>318526</v>
      </c>
      <c r="AE159" s="45">
        <f>'歳出（性質別）'!Q19</f>
        <v>1530439</v>
      </c>
      <c r="AF159" s="45">
        <f>'歳出（性質別）'!R19</f>
        <v>2006848</v>
      </c>
      <c r="AG159" s="45">
        <f>'歳出（性質別）'!S19</f>
        <v>939086</v>
      </c>
      <c r="AH159" s="45">
        <f>'歳出（性質別）'!T19</f>
        <v>1350792</v>
      </c>
      <c r="AI159" s="45">
        <f>'歳出（性質別）'!U19</f>
        <v>1118998</v>
      </c>
      <c r="AJ159" s="45">
        <f>'歳出（性質別）'!V19</f>
        <v>406485</v>
      </c>
      <c r="AK159" s="45">
        <f>'歳出（性質別）'!W19</f>
        <v>898764</v>
      </c>
      <c r="AL159" s="45">
        <f>'歳出（性質別）'!X19</f>
        <v>402963</v>
      </c>
      <c r="AM159" s="45">
        <f>'歳出（性質別）'!Y19</f>
        <v>307048</v>
      </c>
      <c r="AN159" s="45">
        <f>'歳出（性質別）'!Z19</f>
        <v>442818</v>
      </c>
      <c r="AO159" s="45">
        <f>'歳出（性質別）'!AA19</f>
        <v>741486</v>
      </c>
      <c r="AP159" s="45">
        <f>'歳出（性質別）'!AB19</f>
        <v>180844</v>
      </c>
      <c r="AQ159" s="45">
        <f>'歳出（性質別）'!AC19</f>
        <v>496780</v>
      </c>
      <c r="AR159" s="45">
        <f>'歳出（性質別）'!AD19</f>
        <v>164127</v>
      </c>
      <c r="AS159" s="45">
        <f>'歳出（性質別）'!AE19</f>
        <v>317516</v>
      </c>
      <c r="AT159" s="45">
        <f>'歳出（性質別）'!AF19</f>
        <v>657249</v>
      </c>
    </row>
    <row r="160" spans="13:46" x14ac:dyDescent="0.2">
      <c r="P160" t="s">
        <v>164</v>
      </c>
      <c r="Q160">
        <f>'歳出（性質別）'!B20</f>
        <v>0</v>
      </c>
      <c r="R160" s="45">
        <f>'歳出（性質別）'!D20</f>
        <v>2887712</v>
      </c>
      <c r="S160" s="45">
        <f>'歳出（性質別）'!E20</f>
        <v>1780628</v>
      </c>
      <c r="T160" s="45">
        <f>'歳出（性質別）'!F20</f>
        <v>1549482</v>
      </c>
      <c r="U160" s="45">
        <f>'歳出（性質別）'!G20</f>
        <v>2233655</v>
      </c>
      <c r="V160" s="45">
        <f>'歳出（性質別）'!H20</f>
        <v>1677144</v>
      </c>
      <c r="W160" s="45">
        <f>'歳出（性質別）'!I20</f>
        <v>1313607</v>
      </c>
      <c r="X160" s="45">
        <f>'歳出（性質別）'!J20</f>
        <v>1844150</v>
      </c>
      <c r="Y160" s="45">
        <f>'歳出（性質別）'!K20</f>
        <v>1371604</v>
      </c>
      <c r="Z160" s="45">
        <f>'歳出（性質別）'!L20</f>
        <v>1451187</v>
      </c>
      <c r="AA160" s="45">
        <f>'歳出（性質別）'!M20</f>
        <v>1019584</v>
      </c>
      <c r="AB160" s="45">
        <f>'歳出（性質別）'!N20</f>
        <v>1320147</v>
      </c>
      <c r="AC160" s="45">
        <f>'歳出（性質別）'!O20</f>
        <v>1485562</v>
      </c>
      <c r="AD160" s="45">
        <f>'歳出（性質別）'!P20</f>
        <v>1760700</v>
      </c>
      <c r="AE160" s="45">
        <f>'歳出（性質別）'!Q20</f>
        <v>1220298</v>
      </c>
      <c r="AF160" s="45">
        <f>'歳出（性質別）'!R20</f>
        <v>1463436</v>
      </c>
      <c r="AG160" s="45">
        <f>'歳出（性質別）'!S20</f>
        <v>1831459</v>
      </c>
      <c r="AH160" s="45">
        <f>'歳出（性質別）'!T20</f>
        <v>1773000</v>
      </c>
      <c r="AI160" s="45">
        <f>'歳出（性質別）'!U20</f>
        <v>1590321</v>
      </c>
      <c r="AJ160" s="45">
        <f>'歳出（性質別）'!V20</f>
        <v>1182406</v>
      </c>
      <c r="AK160" s="45">
        <f>'歳出（性質別）'!W20</f>
        <v>1061565</v>
      </c>
      <c r="AL160" s="45">
        <f>'歳出（性質別）'!X20</f>
        <v>1044059</v>
      </c>
      <c r="AM160" s="45">
        <f>'歳出（性質別）'!Y20</f>
        <v>952640</v>
      </c>
      <c r="AN160" s="45">
        <f>'歳出（性質別）'!Z20</f>
        <v>513404</v>
      </c>
      <c r="AO160" s="45">
        <f>'歳出（性質別）'!AA20</f>
        <v>1238182</v>
      </c>
      <c r="AP160" s="45">
        <f>'歳出（性質別）'!AB20</f>
        <v>1011601</v>
      </c>
      <c r="AQ160" s="45">
        <f>'歳出（性質別）'!AC20</f>
        <v>621303</v>
      </c>
      <c r="AR160" s="45">
        <f>'歳出（性質別）'!AD20</f>
        <v>510155</v>
      </c>
      <c r="AS160" s="45">
        <f>'歳出（性質別）'!AE20</f>
        <v>403051</v>
      </c>
      <c r="AT160" s="45">
        <f>'歳出（性質別）'!AF20</f>
        <v>534140</v>
      </c>
    </row>
    <row r="196" spans="13:46" x14ac:dyDescent="0.2">
      <c r="M196" s="27" t="str">
        <f>財政指標!$L$1</f>
        <v>芳賀町</v>
      </c>
    </row>
    <row r="198" spans="13:46" x14ac:dyDescent="0.2">
      <c r="Q198" t="str">
        <f>財政指標!C3</f>
        <v>８９（元）</v>
      </c>
      <c r="R198" t="str">
        <f>財政指標!E3</f>
        <v>９１（H3）</v>
      </c>
      <c r="S198" t="str">
        <f>財政指標!F3</f>
        <v>９２（H4）</v>
      </c>
      <c r="T198" t="str">
        <f>財政指標!G3</f>
        <v>９３（H5）</v>
      </c>
      <c r="U198" t="str">
        <f>財政指標!H3</f>
        <v>９４（H6）</v>
      </c>
      <c r="V198" t="str">
        <f>財政指標!I3</f>
        <v>９５（H7）</v>
      </c>
      <c r="W198" t="str">
        <f>財政指標!J3</f>
        <v>９６（H8）</v>
      </c>
      <c r="X198" t="str">
        <f>財政指標!K3</f>
        <v>９７（H9）</v>
      </c>
      <c r="Y198" t="str">
        <f>財政指標!L3</f>
        <v>９８(H10)</v>
      </c>
      <c r="Z198" t="str">
        <f>財政指標!M3</f>
        <v>９９(H11)</v>
      </c>
      <c r="AA198" t="str">
        <f>財政指標!N3</f>
        <v>００(H12)</v>
      </c>
      <c r="AB198" t="str">
        <f>財政指標!O3</f>
        <v>０１(H13)</v>
      </c>
      <c r="AC198" t="str">
        <f>財政指標!P3</f>
        <v>０２(H14)</v>
      </c>
      <c r="AD198" t="str">
        <f>財政指標!Q3</f>
        <v>０３(H15)</v>
      </c>
      <c r="AE198" t="str">
        <f>財政指標!R3</f>
        <v>０４(H16)</v>
      </c>
      <c r="AF198" t="str">
        <f>財政指標!S3</f>
        <v>０５(H17)</v>
      </c>
      <c r="AG198" t="str">
        <f>財政指標!T3</f>
        <v>０６(H18)</v>
      </c>
      <c r="AH198" t="str">
        <f>財政指標!U3</f>
        <v>０７(H19)</v>
      </c>
      <c r="AI198" t="str">
        <f>財政指標!V3</f>
        <v>０８(H20)</v>
      </c>
      <c r="AJ198" t="str">
        <f>財政指標!W3</f>
        <v>０９(H21)</v>
      </c>
      <c r="AK198" t="str">
        <f>財政指標!X3</f>
        <v>１０(H22)</v>
      </c>
      <c r="AL198" t="str">
        <f>財政指標!Y3</f>
        <v>１１(H23)</v>
      </c>
      <c r="AM198" t="str">
        <f>財政指標!Z3</f>
        <v>１２(H24)</v>
      </c>
      <c r="AN198" t="str">
        <f>財政指標!AA3</f>
        <v>１３(H25)</v>
      </c>
      <c r="AO198" t="str">
        <f>財政指標!AB3</f>
        <v>１４(H26)</v>
      </c>
      <c r="AP198" t="str">
        <f>財政指標!AC3</f>
        <v>１５(H27)</v>
      </c>
      <c r="AQ198" t="str">
        <f>財政指標!AD3</f>
        <v>１６(H28)</v>
      </c>
      <c r="AR198" t="str">
        <f>財政指標!AE3</f>
        <v>１７(H29)</v>
      </c>
      <c r="AS198" t="str">
        <f>財政指標!AF3</f>
        <v>１８(H30)</v>
      </c>
      <c r="AT198" t="str">
        <f>財政指標!AG3</f>
        <v>１９(R１)</v>
      </c>
    </row>
    <row r="199" spans="13:46" x14ac:dyDescent="0.2">
      <c r="P199" t="s">
        <v>145</v>
      </c>
      <c r="Q199">
        <f>財政指標!C6</f>
        <v>0</v>
      </c>
      <c r="R199" s="45">
        <f>財政指標!E6</f>
        <v>7273376</v>
      </c>
      <c r="S199" s="45">
        <f>財政指標!F6</f>
        <v>6678449</v>
      </c>
      <c r="T199" s="45">
        <f>財政指標!G6</f>
        <v>7141705</v>
      </c>
      <c r="U199" s="45">
        <f>財政指標!H6</f>
        <v>7945827</v>
      </c>
      <c r="V199" s="45">
        <f>財政指標!I6</f>
        <v>7062318</v>
      </c>
      <c r="W199" s="45">
        <f>財政指標!J6</f>
        <v>7095808</v>
      </c>
      <c r="X199" s="45">
        <f>財政指標!K6</f>
        <v>7586342</v>
      </c>
      <c r="Y199" s="45">
        <f>財政指標!L6</f>
        <v>7199474</v>
      </c>
      <c r="Z199" s="45">
        <f>財政指標!M6</f>
        <v>8238672</v>
      </c>
      <c r="AA199" s="45">
        <f>財政指標!N6</f>
        <v>7287355</v>
      </c>
      <c r="AB199" s="45">
        <f>財政指標!O6</f>
        <v>8374010</v>
      </c>
      <c r="AC199" s="45">
        <f>財政指標!P6</f>
        <v>7693416</v>
      </c>
      <c r="AD199" s="45">
        <f>財政指標!Q6</f>
        <v>8397248</v>
      </c>
      <c r="AE199" s="45">
        <f>財政指標!R6</f>
        <v>8609097</v>
      </c>
      <c r="AF199" s="45">
        <f>財政指標!S6</f>
        <v>9358483</v>
      </c>
      <c r="AG199" s="45">
        <f>財政指標!T6</f>
        <v>8737934</v>
      </c>
      <c r="AH199" s="45">
        <f>財政指標!U6</f>
        <v>8593551</v>
      </c>
      <c r="AI199" s="45">
        <f>財政指標!V6</f>
        <v>8932258</v>
      </c>
      <c r="AJ199" s="45">
        <f>財政指標!W6</f>
        <v>7795001</v>
      </c>
      <c r="AK199" s="45">
        <f>財政指標!X6</f>
        <v>7933492</v>
      </c>
      <c r="AL199" s="45">
        <f>財政指標!Y6</f>
        <v>8403965</v>
      </c>
      <c r="AM199" s="45">
        <f>財政指標!Z6</f>
        <v>7859534</v>
      </c>
      <c r="AN199" s="45">
        <f>財政指標!AA6</f>
        <v>7390227</v>
      </c>
      <c r="AO199" s="45">
        <f>財政指標!AB6</f>
        <v>8370793</v>
      </c>
      <c r="AP199" s="45">
        <f>財政指標!AC6</f>
        <v>7979481</v>
      </c>
      <c r="AQ199" s="45">
        <f>財政指標!AD6</f>
        <v>7906023</v>
      </c>
      <c r="AR199" s="45">
        <f>財政指標!AE6</f>
        <v>7233623</v>
      </c>
      <c r="AS199" s="45">
        <f>財政指標!AF6</f>
        <v>7532049</v>
      </c>
      <c r="AT199" s="45">
        <f>財政指標!AG6</f>
        <v>7797355</v>
      </c>
    </row>
    <row r="200" spans="13:46" x14ac:dyDescent="0.2">
      <c r="P200" t="s">
        <v>146</v>
      </c>
      <c r="Q200">
        <f>財政指標!B31</f>
        <v>0</v>
      </c>
      <c r="R200" s="45">
        <f>財政指標!E31</f>
        <v>4303306</v>
      </c>
      <c r="S200" s="45">
        <f>財政指標!F31</f>
        <v>4243635</v>
      </c>
      <c r="T200" s="45">
        <f>財政指標!G31</f>
        <v>4369402</v>
      </c>
      <c r="U200" s="45">
        <f>財政指標!H31</f>
        <v>5192129</v>
      </c>
      <c r="V200" s="45">
        <f>財政指標!I31</f>
        <v>5456669</v>
      </c>
      <c r="W200" s="45">
        <f>財政指標!J31</f>
        <v>5266096</v>
      </c>
      <c r="X200" s="45">
        <f>財政指標!K31</f>
        <v>5034700</v>
      </c>
      <c r="Y200" s="45">
        <f>財政指標!L31</f>
        <v>4768559</v>
      </c>
      <c r="Z200" s="45">
        <f>財政指標!M31</f>
        <v>4641169</v>
      </c>
      <c r="AA200" s="45">
        <f>財政指標!N31</f>
        <v>4542367</v>
      </c>
      <c r="AB200" s="45">
        <f>財政指標!O31</f>
        <v>4776565</v>
      </c>
      <c r="AC200" s="45">
        <f>財政指標!P31</f>
        <v>4901950</v>
      </c>
      <c r="AD200" s="45">
        <f>財政指標!Q31</f>
        <v>5201771</v>
      </c>
      <c r="AE200" s="45">
        <f>財政指標!R31</f>
        <v>5230333</v>
      </c>
      <c r="AF200" s="45">
        <f>財政指標!S31</f>
        <v>5364737</v>
      </c>
      <c r="AG200" s="45">
        <f>財政指標!T31</f>
        <v>5392014</v>
      </c>
      <c r="AH200" s="45">
        <f>財政指標!U31</f>
        <v>5182653</v>
      </c>
      <c r="AI200" s="45">
        <f>財政指標!V31</f>
        <v>4868611</v>
      </c>
      <c r="AJ200" s="45">
        <f>財政指標!W31</f>
        <v>4474196</v>
      </c>
      <c r="AK200" s="45">
        <f>財政指標!X31</f>
        <v>4272982</v>
      </c>
      <c r="AL200" s="45">
        <f>財政指標!Y31</f>
        <v>4019301</v>
      </c>
      <c r="AM200" s="45">
        <f>財政指標!Z31</f>
        <v>3778049</v>
      </c>
      <c r="AN200" s="45">
        <f>財政指標!AA31</f>
        <v>3213580</v>
      </c>
      <c r="AO200" s="45">
        <f>財政指標!AB31</f>
        <v>3264532</v>
      </c>
      <c r="AP200" s="45">
        <f>財政指標!AC31</f>
        <v>2942963</v>
      </c>
      <c r="AQ200" s="45">
        <f>財政指標!AD31</f>
        <v>2687459</v>
      </c>
      <c r="AR200" s="45">
        <f>財政指標!AE31</f>
        <v>2277498</v>
      </c>
      <c r="AS200" s="45">
        <f>財政指標!AF31</f>
        <v>1992408</v>
      </c>
      <c r="AT200" s="45">
        <f>財政指標!AG31</f>
        <v>1747995</v>
      </c>
    </row>
    <row r="201" spans="13:46" x14ac:dyDescent="0.2">
      <c r="P201" s="45" t="str">
        <f>財政指標!B32</f>
        <v>うち臨時財政対策債</v>
      </c>
      <c r="Q201" s="45">
        <f>財政指標!D32</f>
        <v>0</v>
      </c>
      <c r="R201" s="45">
        <f>財政指標!E32</f>
        <v>0</v>
      </c>
      <c r="S201" s="45">
        <f>財政指標!F32</f>
        <v>0</v>
      </c>
      <c r="T201" s="45">
        <f>財政指標!G32</f>
        <v>0</v>
      </c>
      <c r="U201" s="45">
        <f>財政指標!H32</f>
        <v>0</v>
      </c>
      <c r="V201" s="45">
        <f>財政指標!I32</f>
        <v>0</v>
      </c>
      <c r="W201" s="45">
        <f>財政指標!J32</f>
        <v>0</v>
      </c>
      <c r="X201" s="45">
        <f>財政指標!K32</f>
        <v>0</v>
      </c>
      <c r="Y201" s="45">
        <f>財政指標!L32</f>
        <v>0</v>
      </c>
      <c r="Z201" s="45">
        <f>財政指標!M32</f>
        <v>0</v>
      </c>
      <c r="AA201" s="45">
        <f>財政指標!N32</f>
        <v>0</v>
      </c>
      <c r="AB201" s="45">
        <f>財政指標!O32</f>
        <v>107300</v>
      </c>
      <c r="AC201" s="45">
        <f>財政指標!P32</f>
        <v>322400</v>
      </c>
      <c r="AD201" s="45">
        <f>財政指標!Q32</f>
        <v>720400</v>
      </c>
      <c r="AE201" s="45">
        <f>財政指標!R32</f>
        <v>800400</v>
      </c>
      <c r="AF201" s="45">
        <f>財政指標!S32</f>
        <v>794768</v>
      </c>
      <c r="AG201" s="45">
        <f>財政指標!T32</f>
        <v>777001</v>
      </c>
      <c r="AH201" s="45">
        <f>財政指標!U32</f>
        <v>738191</v>
      </c>
      <c r="AI201" s="45">
        <f>財政指標!V32</f>
        <v>694665</v>
      </c>
      <c r="AJ201" s="45">
        <f>財政指標!W32</f>
        <v>650633</v>
      </c>
      <c r="AK201" s="45">
        <f>財政指標!X32</f>
        <v>888090</v>
      </c>
      <c r="AL201" s="45">
        <f>財政指標!Y32</f>
        <v>1133030</v>
      </c>
      <c r="AM201" s="45">
        <f>財政指標!Z32</f>
        <v>1355882</v>
      </c>
      <c r="AN201" s="45">
        <f>財政指標!AA32</f>
        <v>1245916</v>
      </c>
      <c r="AO201" s="45">
        <f>財政指標!AB32</f>
        <v>1101079</v>
      </c>
      <c r="AP201" s="45">
        <f>財政指標!AC32</f>
        <v>955785</v>
      </c>
      <c r="AQ201" s="45">
        <f>財政指標!AD32</f>
        <v>810293</v>
      </c>
      <c r="AR201" s="45">
        <f>財政指標!AE32</f>
        <v>664604</v>
      </c>
      <c r="AS201" s="45">
        <f>財政指標!AF32</f>
        <v>518715</v>
      </c>
      <c r="AT201" s="45">
        <f>財政指標!AG32</f>
        <v>372628</v>
      </c>
    </row>
  </sheetData>
  <phoneticPr fontId="2"/>
  <pageMargins left="0.78740157480314965" right="0.78740157480314965" top="0.78740157480314965" bottom="0.72" header="0" footer="0.51181102362204722"/>
  <pageSetup paperSize="9" firstPageNumber="10" orientation="landscape" useFirstPageNumber="1" r:id="rId1"/>
  <headerFooter alignWithMargins="0">
    <oddFooter>&amp;C-&amp;P--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財政指標</vt:lpstr>
      <vt:lpstr>歳入</vt:lpstr>
      <vt:lpstr>税</vt:lpstr>
      <vt:lpstr>歳出（性質別）</vt:lpstr>
      <vt:lpstr>歳出（目的別）</vt:lpstr>
      <vt:lpstr>グラフ</vt:lpstr>
      <vt:lpstr>グラフ!Print_Area</vt:lpstr>
      <vt:lpstr>'歳出（性質別）'!Print_Area</vt:lpstr>
      <vt:lpstr>'歳出（目的別）'!Print_Area</vt:lpstr>
      <vt:lpstr>歳入!Print_Area</vt:lpstr>
      <vt:lpstr>税!Print_Area</vt:lpstr>
      <vt:lpstr>'歳出（性質別）'!Print_Titles</vt:lpstr>
      <vt:lpstr>'歳出（目的別）'!Print_Titles</vt:lpstr>
      <vt:lpstr>歳入!Print_Titles</vt:lpstr>
      <vt:lpstr>財政指標!Print_Titles</vt:lpstr>
      <vt:lpstr>税!Print_Titles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山口 誠英</cp:lastModifiedBy>
  <cp:lastPrinted>2011-08-24T05:26:39Z</cp:lastPrinted>
  <dcterms:created xsi:type="dcterms:W3CDTF">2002-01-04T12:12:41Z</dcterms:created>
  <dcterms:modified xsi:type="dcterms:W3CDTF">2021-07-27T14:12:48Z</dcterms:modified>
</cp:coreProperties>
</file>