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/>
  <mc:AlternateContent xmlns:mc="http://schemas.openxmlformats.org/markup-compatibility/2006">
    <mc:Choice Requires="x15">
      <x15ac:absPath xmlns:x15ac="http://schemas.microsoft.com/office/spreadsheetml/2010/11/ac" url="https://d.docs.live.net/5470ba1593ee380f/ドキュメント/市町財政/市町村（91～19）/"/>
    </mc:Choice>
  </mc:AlternateContent>
  <xr:revisionPtr revIDLastSave="5" documentId="10_ncr:8100000_{63A1AA0E-B64E-40EA-9B81-B2880F83315F}" xr6:coauthVersionLast="47" xr6:coauthVersionMax="47" xr10:uidLastSave="{26D24E28-633D-459A-B7C9-8D5A28B48C6C}"/>
  <bookViews>
    <workbookView xWindow="3432" yWindow="828" windowWidth="18636" windowHeight="11808" tabRatio="458" xr2:uid="{00000000-000D-0000-FFFF-FFFF00000000}"/>
  </bookViews>
  <sheets>
    <sheet name="財政指標" sheetId="4" r:id="rId1"/>
    <sheet name="歳入" sheetId="1" r:id="rId2"/>
    <sheet name="税" sheetId="2" r:id="rId3"/>
    <sheet name="歳出（性質別）" sheetId="5" r:id="rId4"/>
    <sheet name="歳出（目的別）" sheetId="3" r:id="rId5"/>
    <sheet name="グラフ" sheetId="9" r:id="rId6"/>
  </sheets>
  <definedNames>
    <definedName name="_xlnm.Print_Area" localSheetId="5">グラフ!$A$1:$N$234</definedName>
    <definedName name="_xlnm.Print_Area" localSheetId="3">'歳出（性質別）'!$A$1:$AF$54</definedName>
    <definedName name="_xlnm.Print_Area" localSheetId="4">'歳出（目的別）'!$A$1:$AF$48</definedName>
    <definedName name="_xlnm.Print_Area" localSheetId="1">歳入!$A$1:$AF$75</definedName>
    <definedName name="_xlnm.Print_Area" localSheetId="0">財政指標!$A$1:$AG$39</definedName>
    <definedName name="_xlnm.Print_Area" localSheetId="2">税!$A$1:$AF$51</definedName>
    <definedName name="_xlnm.Print_Titles" localSheetId="3">'歳出（性質別）'!$A:$A</definedName>
    <definedName name="_xlnm.Print_Titles" localSheetId="4">'歳出（目的別）'!$A:$A</definedName>
    <definedName name="_xlnm.Print_Titles" localSheetId="1">歳入!$A:$A</definedName>
    <definedName name="_xlnm.Print_Titles" localSheetId="0">財政指標!$A:$B</definedName>
    <definedName name="_xlnm.Print_Titles" localSheetId="2">税!$A:$A</definedName>
  </definedNames>
  <calcPr calcId="181029"/>
</workbook>
</file>

<file path=xl/calcChain.xml><?xml version="1.0" encoding="utf-8"?>
<calcChain xmlns="http://schemas.openxmlformats.org/spreadsheetml/2006/main">
  <c r="AE30" i="3" l="1"/>
  <c r="U30" i="3"/>
  <c r="K30" i="3"/>
  <c r="K1" i="3"/>
  <c r="U1" i="3"/>
  <c r="AE30" i="5"/>
  <c r="U30" i="5"/>
  <c r="K30" i="5"/>
  <c r="K1" i="5"/>
  <c r="U1" i="5"/>
  <c r="AE30" i="2"/>
  <c r="U30" i="2"/>
  <c r="K30" i="2"/>
  <c r="K1" i="2"/>
  <c r="U1" i="2"/>
  <c r="U1" i="1"/>
  <c r="AT201" i="9"/>
  <c r="AT200" i="9"/>
  <c r="AT199" i="9"/>
  <c r="AT198" i="9"/>
  <c r="AT160" i="9"/>
  <c r="AT159" i="9"/>
  <c r="AT129" i="9"/>
  <c r="AT128" i="9"/>
  <c r="AT127" i="9"/>
  <c r="AT126" i="9"/>
  <c r="AT125" i="9"/>
  <c r="AT124" i="9"/>
  <c r="AT123" i="9"/>
  <c r="AT122" i="9"/>
  <c r="AT121" i="9"/>
  <c r="AT88" i="9"/>
  <c r="AT87" i="9"/>
  <c r="AT86" i="9"/>
  <c r="AT85" i="9"/>
  <c r="AT84" i="9"/>
  <c r="AT83" i="9"/>
  <c r="AT82" i="9"/>
  <c r="AT81" i="9"/>
  <c r="AT46" i="9"/>
  <c r="AT45" i="9"/>
  <c r="AT44" i="9"/>
  <c r="AT43" i="9"/>
  <c r="AT7" i="9"/>
  <c r="AT6" i="9"/>
  <c r="AT5" i="9"/>
  <c r="AT4" i="9"/>
  <c r="AT3" i="9"/>
  <c r="AT2" i="9"/>
  <c r="AF47" i="3"/>
  <c r="AF44" i="3"/>
  <c r="AF42" i="3"/>
  <c r="AF41" i="3"/>
  <c r="AF40" i="3"/>
  <c r="AF36" i="3"/>
  <c r="AF35" i="3"/>
  <c r="AF34" i="3"/>
  <c r="AF33" i="3"/>
  <c r="AF19" i="3"/>
  <c r="AF43" i="3" s="1"/>
  <c r="AF3" i="3"/>
  <c r="AF32" i="3" s="1"/>
  <c r="AF25" i="5"/>
  <c r="AF24" i="5"/>
  <c r="AF23" i="5"/>
  <c r="AF49" i="5" s="1"/>
  <c r="AF3" i="5"/>
  <c r="AT158" i="9" s="1"/>
  <c r="AF17" i="2"/>
  <c r="AF3" i="2"/>
  <c r="AF32" i="2" s="1"/>
  <c r="AF37" i="1"/>
  <c r="AF36" i="1"/>
  <c r="AF35" i="1"/>
  <c r="AF34" i="1"/>
  <c r="AF33" i="1"/>
  <c r="AF69" i="1" s="1"/>
  <c r="AF3" i="1"/>
  <c r="AF42" i="1" s="1"/>
  <c r="AG33" i="4"/>
  <c r="AG27" i="4"/>
  <c r="AG15" i="4"/>
  <c r="AT120" i="9" l="1"/>
  <c r="AF32" i="5"/>
  <c r="AT1" i="9"/>
  <c r="AT80" i="9"/>
  <c r="AT42" i="9"/>
  <c r="AF38" i="3"/>
  <c r="AF45" i="3"/>
  <c r="AF39" i="3"/>
  <c r="AF46" i="3"/>
  <c r="AF37" i="3"/>
  <c r="AF48" i="3" s="1"/>
  <c r="AF39" i="5"/>
  <c r="AF44" i="5"/>
  <c r="AF45" i="5"/>
  <c r="AF46" i="5"/>
  <c r="AF33" i="5"/>
  <c r="AF51" i="5"/>
  <c r="AF34" i="5"/>
  <c r="AF40" i="5"/>
  <c r="AF38" i="5"/>
  <c r="AF50" i="5"/>
  <c r="AF35" i="5"/>
  <c r="AF41" i="5"/>
  <c r="AF47" i="5"/>
  <c r="AF36" i="5"/>
  <c r="AF42" i="5"/>
  <c r="AF48" i="5"/>
  <c r="AF37" i="5"/>
  <c r="AF43" i="5"/>
  <c r="AF22" i="2"/>
  <c r="AF59" i="1"/>
  <c r="AF65" i="1"/>
  <c r="AF75" i="1"/>
  <c r="AF47" i="1"/>
  <c r="AF48" i="1"/>
  <c r="AF53" i="1"/>
  <c r="AF54" i="1"/>
  <c r="AF60" i="1"/>
  <c r="AF66" i="1"/>
  <c r="AF72" i="1"/>
  <c r="AF43" i="1"/>
  <c r="AF50" i="1"/>
  <c r="AF62" i="1"/>
  <c r="AF68" i="1"/>
  <c r="AF46" i="1"/>
  <c r="AF52" i="1"/>
  <c r="AF58" i="1"/>
  <c r="AF64" i="1"/>
  <c r="AF70" i="1"/>
  <c r="AF49" i="1"/>
  <c r="AF55" i="1"/>
  <c r="AF61" i="1"/>
  <c r="AF67" i="1"/>
  <c r="AF73" i="1"/>
  <c r="AF44" i="1"/>
  <c r="AF56" i="1"/>
  <c r="AF74" i="1"/>
  <c r="AF45" i="1"/>
  <c r="AF51" i="1"/>
  <c r="AF57" i="1"/>
  <c r="AF63" i="1"/>
  <c r="AF54" i="5" l="1"/>
  <c r="AF52" i="5"/>
  <c r="AF53" i="5"/>
  <c r="AF40" i="2"/>
  <c r="AF34" i="2"/>
  <c r="AF45" i="2"/>
  <c r="AF39" i="2"/>
  <c r="AF33" i="2"/>
  <c r="AF51" i="2" s="1"/>
  <c r="AF50" i="2"/>
  <c r="AF44" i="2"/>
  <c r="AF38" i="2"/>
  <c r="AF49" i="2"/>
  <c r="AF43" i="2"/>
  <c r="AF37" i="2"/>
  <c r="AF48" i="2"/>
  <c r="AF42" i="2"/>
  <c r="AF36" i="2"/>
  <c r="AF47" i="2"/>
  <c r="AF41" i="2"/>
  <c r="AF35" i="2"/>
  <c r="AF46" i="2"/>
  <c r="AF71" i="1"/>
  <c r="AS201" i="9"/>
  <c r="AS200" i="9"/>
  <c r="AS199" i="9"/>
  <c r="AS198" i="9"/>
  <c r="AS160" i="9"/>
  <c r="AS159" i="9"/>
  <c r="AS129" i="9"/>
  <c r="AS128" i="9"/>
  <c r="AS127" i="9"/>
  <c r="AS126" i="9"/>
  <c r="AS125" i="9"/>
  <c r="AS124" i="9"/>
  <c r="AS123" i="9"/>
  <c r="AS122" i="9"/>
  <c r="AS121" i="9"/>
  <c r="AS88" i="9"/>
  <c r="AS87" i="9"/>
  <c r="AS86" i="9"/>
  <c r="AS85" i="9"/>
  <c r="AS84" i="9"/>
  <c r="AS83" i="9"/>
  <c r="AS82" i="9"/>
  <c r="AS81" i="9"/>
  <c r="AS46" i="9"/>
  <c r="AS45" i="9"/>
  <c r="AS44" i="9"/>
  <c r="AS43" i="9"/>
  <c r="AS7" i="9"/>
  <c r="AS6" i="9"/>
  <c r="AS5" i="9"/>
  <c r="AS4" i="9"/>
  <c r="AS3" i="9"/>
  <c r="AS2" i="9"/>
  <c r="AE3" i="3"/>
  <c r="AS120" i="9" s="1"/>
  <c r="AE19" i="3"/>
  <c r="AE43" i="3" s="1"/>
  <c r="AE3" i="5"/>
  <c r="AE32" i="5" s="1"/>
  <c r="AE47" i="5"/>
  <c r="AE35" i="5"/>
  <c r="AE25" i="5"/>
  <c r="AE24" i="5"/>
  <c r="AE23" i="5"/>
  <c r="AE49" i="5" s="1"/>
  <c r="AE3" i="2"/>
  <c r="AS42" i="9" s="1"/>
  <c r="AE17" i="2"/>
  <c r="AE3" i="1"/>
  <c r="AE42" i="1" s="1"/>
  <c r="AE37" i="1"/>
  <c r="AE36" i="1"/>
  <c r="AE35" i="1"/>
  <c r="AE34" i="1"/>
  <c r="AE33" i="1"/>
  <c r="AE70" i="1" s="1"/>
  <c r="AF33" i="4"/>
  <c r="AF27" i="4"/>
  <c r="AF15" i="4"/>
  <c r="AE32" i="3" l="1"/>
  <c r="AS1" i="9"/>
  <c r="AS80" i="9"/>
  <c r="AE32" i="2"/>
  <c r="AS158" i="9"/>
  <c r="AE38" i="3"/>
  <c r="AE44" i="3"/>
  <c r="AE33" i="3"/>
  <c r="AE39" i="3"/>
  <c r="AE45" i="3"/>
  <c r="AE34" i="3"/>
  <c r="AE40" i="3"/>
  <c r="AE46" i="3"/>
  <c r="AE35" i="3"/>
  <c r="AE41" i="3"/>
  <c r="AE47" i="3"/>
  <c r="AE36" i="3"/>
  <c r="AE42" i="3"/>
  <c r="AE37" i="3"/>
  <c r="AE39" i="5"/>
  <c r="AE50" i="5"/>
  <c r="AE40" i="5"/>
  <c r="AE51" i="5"/>
  <c r="AE41" i="5"/>
  <c r="AE33" i="5"/>
  <c r="AE44" i="5"/>
  <c r="AE34" i="5"/>
  <c r="AE45" i="5"/>
  <c r="AE38" i="5"/>
  <c r="AE46" i="5"/>
  <c r="AE36" i="5"/>
  <c r="AE42" i="5"/>
  <c r="AE48" i="5"/>
  <c r="AE37" i="5"/>
  <c r="AE43" i="5"/>
  <c r="AE22" i="2"/>
  <c r="AE72" i="1"/>
  <c r="AE75" i="1"/>
  <c r="AE66" i="1"/>
  <c r="AE43" i="1"/>
  <c r="AE55" i="1"/>
  <c r="AE67" i="1"/>
  <c r="AE47" i="1"/>
  <c r="AE59" i="1"/>
  <c r="AE74" i="1"/>
  <c r="AE73" i="1"/>
  <c r="AE53" i="1"/>
  <c r="AE65" i="1"/>
  <c r="AE54" i="1"/>
  <c r="AE48" i="1"/>
  <c r="AE60" i="1"/>
  <c r="AE49" i="1"/>
  <c r="AE61" i="1"/>
  <c r="AE44" i="1"/>
  <c r="AE50" i="1"/>
  <c r="AE56" i="1"/>
  <c r="AE62" i="1"/>
  <c r="AE68" i="1"/>
  <c r="AE45" i="1"/>
  <c r="AE51" i="1"/>
  <c r="AE57" i="1"/>
  <c r="AE63" i="1"/>
  <c r="AE69" i="1"/>
  <c r="AE46" i="1"/>
  <c r="AE52" i="1"/>
  <c r="AE58" i="1"/>
  <c r="AE64" i="1"/>
  <c r="AR201" i="9"/>
  <c r="AR200" i="9"/>
  <c r="AR199" i="9"/>
  <c r="AR198" i="9"/>
  <c r="AR160" i="9"/>
  <c r="AR159" i="9"/>
  <c r="AR158" i="9"/>
  <c r="AR129" i="9"/>
  <c r="AR128" i="9"/>
  <c r="AR127" i="9"/>
  <c r="AR126" i="9"/>
  <c r="AR125" i="9"/>
  <c r="AR124" i="9"/>
  <c r="AR123" i="9"/>
  <c r="AR122" i="9"/>
  <c r="AR121" i="9"/>
  <c r="AR120" i="9"/>
  <c r="AR88" i="9"/>
  <c r="AR87" i="9"/>
  <c r="AR86" i="9"/>
  <c r="AR85" i="9"/>
  <c r="AR84" i="9"/>
  <c r="AR83" i="9"/>
  <c r="AR82" i="9"/>
  <c r="AR81" i="9"/>
  <c r="AR80" i="9"/>
  <c r="AR46" i="9"/>
  <c r="AR45" i="9"/>
  <c r="AR44" i="9"/>
  <c r="AR43" i="9"/>
  <c r="AR42" i="9"/>
  <c r="AR6" i="9"/>
  <c r="AR5" i="9"/>
  <c r="AR4" i="9"/>
  <c r="AR3" i="9"/>
  <c r="AR2" i="9"/>
  <c r="AR1" i="9"/>
  <c r="AD19" i="3"/>
  <c r="AD46" i="3" s="1"/>
  <c r="AD25" i="5"/>
  <c r="AD24" i="5"/>
  <c r="AD23" i="5"/>
  <c r="AD50" i="5" s="1"/>
  <c r="AD17" i="2"/>
  <c r="AD4" i="2"/>
  <c r="AE1" i="2"/>
  <c r="AD37" i="1"/>
  <c r="AD36" i="1"/>
  <c r="AD35" i="1"/>
  <c r="AD34" i="1"/>
  <c r="AD33" i="1"/>
  <c r="AD69" i="1" s="1"/>
  <c r="AE33" i="4"/>
  <c r="AE27" i="4"/>
  <c r="AE15" i="4"/>
  <c r="AE48" i="3" l="1"/>
  <c r="AE54" i="5"/>
  <c r="AE53" i="5"/>
  <c r="AE52" i="5"/>
  <c r="AE40" i="2"/>
  <c r="AE34" i="2"/>
  <c r="AE45" i="2"/>
  <c r="AE39" i="2"/>
  <c r="AE50" i="2"/>
  <c r="AE44" i="2"/>
  <c r="AE38" i="2"/>
  <c r="AE49" i="2"/>
  <c r="AE43" i="2"/>
  <c r="AE37" i="2"/>
  <c r="AE48" i="2"/>
  <c r="AE42" i="2"/>
  <c r="AE36" i="2"/>
  <c r="AE47" i="2"/>
  <c r="AE41" i="2"/>
  <c r="AE35" i="2"/>
  <c r="AE46" i="2"/>
  <c r="AE33" i="2"/>
  <c r="AR7" i="9"/>
  <c r="AE71" i="1"/>
  <c r="AD33" i="3"/>
  <c r="AD37" i="3"/>
  <c r="AD41" i="3"/>
  <c r="AD45" i="3"/>
  <c r="AD35" i="3"/>
  <c r="AD39" i="3"/>
  <c r="AD43" i="3"/>
  <c r="AD47" i="3"/>
  <c r="AD34" i="3"/>
  <c r="AD36" i="3"/>
  <c r="AD38" i="3"/>
  <c r="AD40" i="3"/>
  <c r="AD42" i="3"/>
  <c r="AD44" i="3"/>
  <c r="AD41" i="5"/>
  <c r="AD33" i="5"/>
  <c r="AD49" i="5"/>
  <c r="AD37" i="5"/>
  <c r="AD45" i="5"/>
  <c r="AD35" i="5"/>
  <c r="AD39" i="5"/>
  <c r="AD43" i="5"/>
  <c r="AD47" i="5"/>
  <c r="AD51" i="5"/>
  <c r="AD54" i="5" s="1"/>
  <c r="AD34" i="5"/>
  <c r="AD36" i="5"/>
  <c r="AD38" i="5"/>
  <c r="AD40" i="5"/>
  <c r="AD42" i="5"/>
  <c r="AD44" i="5"/>
  <c r="AD46" i="5"/>
  <c r="AD48" i="5"/>
  <c r="AD22" i="2"/>
  <c r="AD73" i="1"/>
  <c r="AD75" i="1"/>
  <c r="AD44" i="1"/>
  <c r="AD46" i="1"/>
  <c r="AD48" i="1"/>
  <c r="AD50" i="1"/>
  <c r="AD52" i="1"/>
  <c r="AD54" i="1"/>
  <c r="AD56" i="1"/>
  <c r="AD58" i="1"/>
  <c r="AD60" i="1"/>
  <c r="AD62" i="1"/>
  <c r="AD64" i="1"/>
  <c r="AD66" i="1"/>
  <c r="AD68" i="1"/>
  <c r="AD70" i="1"/>
  <c r="AD72" i="1"/>
  <c r="AD74" i="1"/>
  <c r="AD43" i="1"/>
  <c r="AD45" i="1"/>
  <c r="AD47" i="1"/>
  <c r="AD49" i="1"/>
  <c r="AD51" i="1"/>
  <c r="AD53" i="1"/>
  <c r="AD55" i="1"/>
  <c r="AD57" i="1"/>
  <c r="AD59" i="1"/>
  <c r="AD61" i="1"/>
  <c r="AD63" i="1"/>
  <c r="AD65" i="1"/>
  <c r="AD67" i="1"/>
  <c r="AQ201" i="9"/>
  <c r="AP201" i="9"/>
  <c r="AO201" i="9"/>
  <c r="AN201" i="9"/>
  <c r="AM201" i="9"/>
  <c r="AL201" i="9"/>
  <c r="AK201" i="9"/>
  <c r="AJ201" i="9"/>
  <c r="AI201" i="9"/>
  <c r="AH201" i="9"/>
  <c r="AG201" i="9"/>
  <c r="AF201" i="9"/>
  <c r="AE201" i="9"/>
  <c r="AD201" i="9"/>
  <c r="AC201" i="9"/>
  <c r="AB201" i="9"/>
  <c r="AA201" i="9"/>
  <c r="Z201" i="9"/>
  <c r="Y201" i="9"/>
  <c r="X201" i="9"/>
  <c r="W201" i="9"/>
  <c r="V201" i="9"/>
  <c r="U201" i="9"/>
  <c r="P201" i="9"/>
  <c r="T201" i="9"/>
  <c r="S201" i="9"/>
  <c r="R201" i="9"/>
  <c r="Q201" i="9"/>
  <c r="AQ200" i="9"/>
  <c r="AQ199" i="9"/>
  <c r="AQ198" i="9"/>
  <c r="AQ160" i="9"/>
  <c r="AQ159" i="9"/>
  <c r="AQ158" i="9"/>
  <c r="AQ128" i="9"/>
  <c r="AQ127" i="9"/>
  <c r="AQ126" i="9"/>
  <c r="AQ125" i="9"/>
  <c r="AQ124" i="9"/>
  <c r="AQ123" i="9"/>
  <c r="AQ122" i="9"/>
  <c r="AQ121" i="9"/>
  <c r="AQ120" i="9"/>
  <c r="AQ87" i="9"/>
  <c r="AQ86" i="9"/>
  <c r="AQ85" i="9"/>
  <c r="AQ84" i="9"/>
  <c r="AQ83" i="9"/>
  <c r="AQ82" i="9"/>
  <c r="AQ81" i="9"/>
  <c r="AQ80" i="9"/>
  <c r="AQ45" i="9"/>
  <c r="AQ44" i="9"/>
  <c r="AQ42" i="9"/>
  <c r="AQ6" i="9"/>
  <c r="AQ5" i="9"/>
  <c r="AQ4" i="9"/>
  <c r="AQ3" i="9"/>
  <c r="AQ2" i="9"/>
  <c r="AQ1" i="9"/>
  <c r="AE51" i="2" l="1"/>
  <c r="AD48" i="3"/>
  <c r="AD52" i="5"/>
  <c r="AD53" i="5"/>
  <c r="AD49" i="2"/>
  <c r="AD47" i="2"/>
  <c r="AD45" i="2"/>
  <c r="AD43" i="2"/>
  <c r="AD41" i="2"/>
  <c r="AD39" i="2"/>
  <c r="AD37" i="2"/>
  <c r="AD35" i="2"/>
  <c r="AD50" i="2"/>
  <c r="AD48" i="2"/>
  <c r="AD46" i="2"/>
  <c r="AD44" i="2"/>
  <c r="AD42" i="2"/>
  <c r="AD40" i="2"/>
  <c r="AD38" i="2"/>
  <c r="AD36" i="2"/>
  <c r="AD34" i="2"/>
  <c r="AD33" i="2"/>
  <c r="AD51" i="2" s="1"/>
  <c r="AD71" i="1"/>
  <c r="AC19" i="3"/>
  <c r="AC33" i="5"/>
  <c r="AC25" i="5"/>
  <c r="AC24" i="5"/>
  <c r="AC23" i="5"/>
  <c r="AC17" i="2"/>
  <c r="AC4" i="2"/>
  <c r="AQ43" i="9" s="1"/>
  <c r="AC37" i="1"/>
  <c r="AC36" i="1"/>
  <c r="AC35" i="1"/>
  <c r="AC34" i="1"/>
  <c r="AC33" i="1"/>
  <c r="AD33" i="4"/>
  <c r="AD27" i="4"/>
  <c r="AD15" i="4"/>
  <c r="AC69" i="1" l="1"/>
  <c r="AQ7" i="9"/>
  <c r="AC50" i="5"/>
  <c r="AQ88" i="9"/>
  <c r="AC46" i="3"/>
  <c r="AQ129" i="9"/>
  <c r="AC49" i="5"/>
  <c r="AC36" i="3"/>
  <c r="AC33" i="3"/>
  <c r="AC35" i="3"/>
  <c r="AC37" i="3"/>
  <c r="AC39" i="3"/>
  <c r="AC41" i="3"/>
  <c r="AC43" i="3"/>
  <c r="AC45" i="3"/>
  <c r="AC47" i="3"/>
  <c r="AC34" i="3"/>
  <c r="AC38" i="3"/>
  <c r="AC40" i="3"/>
  <c r="AC42" i="3"/>
  <c r="AC44" i="3"/>
  <c r="AC41" i="5"/>
  <c r="AC37" i="5"/>
  <c r="AC45" i="5"/>
  <c r="AC35" i="5"/>
  <c r="AC39" i="5"/>
  <c r="AC43" i="5"/>
  <c r="AC47" i="5"/>
  <c r="AC51" i="5"/>
  <c r="AC34" i="5"/>
  <c r="AC36" i="5"/>
  <c r="AC38" i="5"/>
  <c r="AC40" i="5"/>
  <c r="AC42" i="5"/>
  <c r="AC44" i="5"/>
  <c r="AC46" i="5"/>
  <c r="AC48" i="5"/>
  <c r="AC22" i="2"/>
  <c r="AQ46" i="9" s="1"/>
  <c r="AC72" i="1"/>
  <c r="AC74" i="1"/>
  <c r="AC73" i="1"/>
  <c r="AC75" i="1"/>
  <c r="AC44" i="1"/>
  <c r="AC46" i="1"/>
  <c r="AC48" i="1"/>
  <c r="AC50" i="1"/>
  <c r="AC52" i="1"/>
  <c r="AC54" i="1"/>
  <c r="AC56" i="1"/>
  <c r="AC58" i="1"/>
  <c r="AC60" i="1"/>
  <c r="AC62" i="1"/>
  <c r="AC64" i="1"/>
  <c r="AC66" i="1"/>
  <c r="AC68" i="1"/>
  <c r="AC70" i="1"/>
  <c r="AC43" i="1"/>
  <c r="AC45" i="1"/>
  <c r="AC47" i="1"/>
  <c r="AC49" i="1"/>
  <c r="AC51" i="1"/>
  <c r="AC53" i="1"/>
  <c r="AC55" i="1"/>
  <c r="AC57" i="1"/>
  <c r="AC59" i="1"/>
  <c r="AC61" i="1"/>
  <c r="AC63" i="1"/>
  <c r="AC65" i="1"/>
  <c r="AC67" i="1"/>
  <c r="AC48" i="3" l="1"/>
  <c r="AC54" i="5"/>
  <c r="AC52" i="5"/>
  <c r="AC53" i="5"/>
  <c r="AC49" i="2"/>
  <c r="AC47" i="2"/>
  <c r="AC45" i="2"/>
  <c r="AC43" i="2"/>
  <c r="AC41" i="2"/>
  <c r="AC39" i="2"/>
  <c r="AC37" i="2"/>
  <c r="AC35" i="2"/>
  <c r="AC50" i="2"/>
  <c r="AC48" i="2"/>
  <c r="AC46" i="2"/>
  <c r="AC44" i="2"/>
  <c r="AC42" i="2"/>
  <c r="AC40" i="2"/>
  <c r="AC38" i="2"/>
  <c r="AC36" i="2"/>
  <c r="AC34" i="2"/>
  <c r="AC33" i="2"/>
  <c r="AC71" i="1"/>
  <c r="AC51" i="2" l="1"/>
  <c r="AP200" i="9"/>
  <c r="AO200" i="9"/>
  <c r="AN200" i="9"/>
  <c r="AM200" i="9"/>
  <c r="AP199" i="9"/>
  <c r="AO199" i="9"/>
  <c r="AN199" i="9"/>
  <c r="AM199" i="9"/>
  <c r="AP198" i="9"/>
  <c r="AO198" i="9"/>
  <c r="AN198" i="9"/>
  <c r="AM198" i="9"/>
  <c r="AP160" i="9"/>
  <c r="AO160" i="9"/>
  <c r="AN160" i="9"/>
  <c r="AM160" i="9"/>
  <c r="AP159" i="9"/>
  <c r="AO159" i="9"/>
  <c r="AN159" i="9"/>
  <c r="AM159" i="9"/>
  <c r="AP158" i="9"/>
  <c r="AO158" i="9"/>
  <c r="AN158" i="9"/>
  <c r="AM158" i="9"/>
  <c r="AP128" i="9"/>
  <c r="AO128" i="9"/>
  <c r="AN128" i="9"/>
  <c r="AM128" i="9"/>
  <c r="AP127" i="9"/>
  <c r="AO127" i="9"/>
  <c r="AN127" i="9"/>
  <c r="AM127" i="9"/>
  <c r="AP126" i="9"/>
  <c r="AO126" i="9"/>
  <c r="AN126" i="9"/>
  <c r="AM126" i="9"/>
  <c r="AP125" i="9"/>
  <c r="AO125" i="9"/>
  <c r="AN125" i="9"/>
  <c r="AM125" i="9"/>
  <c r="AP124" i="9"/>
  <c r="AO124" i="9"/>
  <c r="AN124" i="9"/>
  <c r="AM124" i="9"/>
  <c r="AP123" i="9"/>
  <c r="AO123" i="9"/>
  <c r="AN123" i="9"/>
  <c r="AM123" i="9"/>
  <c r="AP122" i="9"/>
  <c r="AO122" i="9"/>
  <c r="AN122" i="9"/>
  <c r="AM122" i="9"/>
  <c r="AP121" i="9"/>
  <c r="AO121" i="9"/>
  <c r="AN121" i="9"/>
  <c r="AM121" i="9"/>
  <c r="AP120" i="9"/>
  <c r="AO120" i="9"/>
  <c r="AN120" i="9"/>
  <c r="AM120" i="9"/>
  <c r="AP87" i="9"/>
  <c r="AO87" i="9"/>
  <c r="AN87" i="9"/>
  <c r="AM87" i="9"/>
  <c r="AP86" i="9"/>
  <c r="AO86" i="9"/>
  <c r="AN86" i="9"/>
  <c r="AM86" i="9"/>
  <c r="AP85" i="9"/>
  <c r="AO85" i="9"/>
  <c r="AN85" i="9"/>
  <c r="AM85" i="9"/>
  <c r="AP84" i="9"/>
  <c r="AO84" i="9"/>
  <c r="AN84" i="9"/>
  <c r="AM84" i="9"/>
  <c r="AP83" i="9"/>
  <c r="AO83" i="9"/>
  <c r="AN83" i="9"/>
  <c r="AM83" i="9"/>
  <c r="AP82" i="9"/>
  <c r="AO82" i="9"/>
  <c r="AN82" i="9"/>
  <c r="AM82" i="9"/>
  <c r="AP81" i="9"/>
  <c r="AO81" i="9"/>
  <c r="AN81" i="9"/>
  <c r="AM81" i="9"/>
  <c r="AP80" i="9"/>
  <c r="AO80" i="9"/>
  <c r="AN80" i="9"/>
  <c r="AM80" i="9"/>
  <c r="AP45" i="9"/>
  <c r="AO45" i="9"/>
  <c r="AN45" i="9"/>
  <c r="AM45" i="9"/>
  <c r="AP44" i="9"/>
  <c r="AO44" i="9"/>
  <c r="AN44" i="9"/>
  <c r="AM44" i="9"/>
  <c r="AP42" i="9"/>
  <c r="AO42" i="9"/>
  <c r="AN42" i="9"/>
  <c r="AM42" i="9"/>
  <c r="AP6" i="9"/>
  <c r="AO6" i="9"/>
  <c r="AN6" i="9"/>
  <c r="AM6" i="9"/>
  <c r="AP5" i="9"/>
  <c r="AO5" i="9"/>
  <c r="AN5" i="9"/>
  <c r="AM5" i="9"/>
  <c r="AP4" i="9"/>
  <c r="AO4" i="9"/>
  <c r="AN4" i="9"/>
  <c r="AM4" i="9"/>
  <c r="AP3" i="9"/>
  <c r="AO3" i="9"/>
  <c r="AN3" i="9"/>
  <c r="AM3" i="9"/>
  <c r="AP2" i="9"/>
  <c r="AO2" i="9"/>
  <c r="AN2" i="9"/>
  <c r="AM2" i="9"/>
  <c r="AP1" i="9"/>
  <c r="AO1" i="9"/>
  <c r="AN1" i="9"/>
  <c r="AM1" i="9"/>
  <c r="Y4" i="2"/>
  <c r="AM43" i="9" s="1"/>
  <c r="AB4" i="2"/>
  <c r="AP43" i="9" s="1"/>
  <c r="AA4" i="2"/>
  <c r="AO43" i="9" s="1"/>
  <c r="Z4" i="2"/>
  <c r="AN43" i="9" s="1"/>
  <c r="AB19" i="3"/>
  <c r="AB47" i="3" s="1"/>
  <c r="AA19" i="3"/>
  <c r="Z19" i="3"/>
  <c r="Z47" i="3" s="1"/>
  <c r="Y19" i="3"/>
  <c r="AB25" i="5"/>
  <c r="AA25" i="5"/>
  <c r="Z25" i="5"/>
  <c r="Y25" i="5"/>
  <c r="AB24" i="5"/>
  <c r="AA24" i="5"/>
  <c r="Z24" i="5"/>
  <c r="Y24" i="5"/>
  <c r="AB23" i="5"/>
  <c r="AB51" i="5" s="1"/>
  <c r="AA23" i="5"/>
  <c r="Z23" i="5"/>
  <c r="Z51" i="5" s="1"/>
  <c r="Y23" i="5"/>
  <c r="Y51" i="5" s="1"/>
  <c r="AB17" i="2"/>
  <c r="AA17" i="2"/>
  <c r="Z17" i="2"/>
  <c r="Y17" i="2"/>
  <c r="AB37" i="1"/>
  <c r="AA37" i="1"/>
  <c r="Z37" i="1"/>
  <c r="Y37" i="1"/>
  <c r="AB36" i="1"/>
  <c r="AA36" i="1"/>
  <c r="Z36" i="1"/>
  <c r="Y36" i="1"/>
  <c r="AB35" i="1"/>
  <c r="AA35" i="1"/>
  <c r="Z35" i="1"/>
  <c r="Y35" i="1"/>
  <c r="AB34" i="1"/>
  <c r="AA34" i="1"/>
  <c r="Z34" i="1"/>
  <c r="Y34" i="1"/>
  <c r="AB33" i="1"/>
  <c r="AB70" i="1" s="1"/>
  <c r="AA33" i="1"/>
  <c r="Z33" i="1"/>
  <c r="Z70" i="1" s="1"/>
  <c r="Y33" i="1"/>
  <c r="Y70" i="1" s="1"/>
  <c r="AC33" i="4"/>
  <c r="AB33" i="4"/>
  <c r="AA33" i="4"/>
  <c r="Z33" i="4"/>
  <c r="AC27" i="4"/>
  <c r="AB27" i="4"/>
  <c r="AA27" i="4"/>
  <c r="Z27" i="4"/>
  <c r="AC15" i="4"/>
  <c r="AB15" i="4"/>
  <c r="AA15" i="4"/>
  <c r="Z15" i="4"/>
  <c r="AL200" i="9"/>
  <c r="AK200" i="9"/>
  <c r="AL199" i="9"/>
  <c r="AK199" i="9"/>
  <c r="AL198" i="9"/>
  <c r="AK198" i="9"/>
  <c r="AL160" i="9"/>
  <c r="AK160" i="9"/>
  <c r="AL159" i="9"/>
  <c r="AK159" i="9"/>
  <c r="AL158" i="9"/>
  <c r="AK158" i="9"/>
  <c r="AL128" i="9"/>
  <c r="AK128" i="9"/>
  <c r="AL127" i="9"/>
  <c r="AK127" i="9"/>
  <c r="AL126" i="9"/>
  <c r="AK126" i="9"/>
  <c r="AL125" i="9"/>
  <c r="AK125" i="9"/>
  <c r="AL124" i="9"/>
  <c r="AK124" i="9"/>
  <c r="AL123" i="9"/>
  <c r="AK123" i="9"/>
  <c r="AL122" i="9"/>
  <c r="AK122" i="9"/>
  <c r="AL121" i="9"/>
  <c r="AK121" i="9"/>
  <c r="AL120" i="9"/>
  <c r="AK120" i="9"/>
  <c r="AL87" i="9"/>
  <c r="AK87" i="9"/>
  <c r="AL86" i="9"/>
  <c r="AK86" i="9"/>
  <c r="AL85" i="9"/>
  <c r="AK85" i="9"/>
  <c r="AL84" i="9"/>
  <c r="AK84" i="9"/>
  <c r="AL83" i="9"/>
  <c r="AK83" i="9"/>
  <c r="AL82" i="9"/>
  <c r="AK82" i="9"/>
  <c r="AL81" i="9"/>
  <c r="AK81" i="9"/>
  <c r="AL80" i="9"/>
  <c r="AK80" i="9"/>
  <c r="AL45" i="9"/>
  <c r="AK45" i="9"/>
  <c r="AL44" i="9"/>
  <c r="AK44" i="9"/>
  <c r="AL43" i="9"/>
  <c r="AK43" i="9"/>
  <c r="AL42" i="9"/>
  <c r="AK42" i="9"/>
  <c r="AL6" i="9"/>
  <c r="AK6" i="9"/>
  <c r="AL5" i="9"/>
  <c r="AK5" i="9"/>
  <c r="AL4" i="9"/>
  <c r="AK4" i="9"/>
  <c r="AL3" i="9"/>
  <c r="AK3" i="9"/>
  <c r="AL2" i="9"/>
  <c r="AK2" i="9"/>
  <c r="AL1" i="9"/>
  <c r="AK1" i="9"/>
  <c r="X33" i="1"/>
  <c r="AL7" i="9" s="1"/>
  <c r="X19" i="3"/>
  <c r="X44" i="3" s="1"/>
  <c r="W19" i="3"/>
  <c r="AK129" i="9" s="1"/>
  <c r="X25" i="5"/>
  <c r="X24" i="5"/>
  <c r="X23" i="5"/>
  <c r="AL88" i="9" s="1"/>
  <c r="W25" i="5"/>
  <c r="W24" i="5"/>
  <c r="W23" i="5"/>
  <c r="AK88" i="9" s="1"/>
  <c r="X17" i="2"/>
  <c r="X22" i="2" s="1"/>
  <c r="W17" i="2"/>
  <c r="W22" i="2" s="1"/>
  <c r="X37" i="1"/>
  <c r="W37" i="1"/>
  <c r="X36" i="1"/>
  <c r="W36" i="1"/>
  <c r="X35" i="1"/>
  <c r="W35" i="1"/>
  <c r="X34" i="1"/>
  <c r="W34" i="1"/>
  <c r="W72" i="1" s="1"/>
  <c r="W33" i="1"/>
  <c r="AK7" i="9" s="1"/>
  <c r="Y33" i="4"/>
  <c r="Y27" i="4"/>
  <c r="Y15" i="4"/>
  <c r="X33" i="4"/>
  <c r="X27" i="4"/>
  <c r="X15" i="4"/>
  <c r="AJ200" i="9"/>
  <c r="AJ199" i="9"/>
  <c r="AJ198" i="9"/>
  <c r="AJ160" i="9"/>
  <c r="AJ159" i="9"/>
  <c r="AJ158" i="9"/>
  <c r="AJ128" i="9"/>
  <c r="AJ127" i="9"/>
  <c r="AJ126" i="9"/>
  <c r="AJ125" i="9"/>
  <c r="AJ124" i="9"/>
  <c r="AJ123" i="9"/>
  <c r="AJ122" i="9"/>
  <c r="AJ121" i="9"/>
  <c r="AJ120" i="9"/>
  <c r="AJ87" i="9"/>
  <c r="AJ86" i="9"/>
  <c r="AJ85" i="9"/>
  <c r="AJ84" i="9"/>
  <c r="AJ83" i="9"/>
  <c r="AJ82" i="9"/>
  <c r="AJ81" i="9"/>
  <c r="AJ80" i="9"/>
  <c r="AJ45" i="9"/>
  <c r="AJ44" i="9"/>
  <c r="AJ43" i="9"/>
  <c r="AJ42" i="9"/>
  <c r="AJ6" i="9"/>
  <c r="AJ5" i="9"/>
  <c r="AJ4" i="9"/>
  <c r="AJ3" i="9"/>
  <c r="AJ2" i="9"/>
  <c r="AJ1" i="9"/>
  <c r="V19" i="3"/>
  <c r="AJ129" i="9" s="1"/>
  <c r="V25" i="5"/>
  <c r="V24" i="5"/>
  <c r="V23" i="5"/>
  <c r="V50" i="5" s="1"/>
  <c r="V17" i="2"/>
  <c r="V37" i="1"/>
  <c r="V36" i="1"/>
  <c r="V35" i="1"/>
  <c r="V34" i="1"/>
  <c r="V33" i="1"/>
  <c r="V55" i="1" s="1"/>
  <c r="W33" i="4"/>
  <c r="W27" i="4"/>
  <c r="W15" i="4"/>
  <c r="AI200" i="9"/>
  <c r="AI199" i="9"/>
  <c r="AI198" i="9"/>
  <c r="AI160" i="9"/>
  <c r="AI159" i="9"/>
  <c r="AI158" i="9"/>
  <c r="AI128" i="9"/>
  <c r="AI127" i="9"/>
  <c r="AI126" i="9"/>
  <c r="AI125" i="9"/>
  <c r="AI124" i="9"/>
  <c r="AI123" i="9"/>
  <c r="AI122" i="9"/>
  <c r="AI121" i="9"/>
  <c r="AI120" i="9"/>
  <c r="AI87" i="9"/>
  <c r="AI86" i="9"/>
  <c r="AI85" i="9"/>
  <c r="AI84" i="9"/>
  <c r="AI83" i="9"/>
  <c r="AI82" i="9"/>
  <c r="AI81" i="9"/>
  <c r="AI80" i="9"/>
  <c r="AI45" i="9"/>
  <c r="AI44" i="9"/>
  <c r="AI42" i="9"/>
  <c r="AI6" i="9"/>
  <c r="AI5" i="9"/>
  <c r="AI4" i="9"/>
  <c r="AI3" i="9"/>
  <c r="AI2" i="9"/>
  <c r="AI1" i="9"/>
  <c r="U19" i="3"/>
  <c r="U23" i="5"/>
  <c r="U25" i="5"/>
  <c r="U24" i="5"/>
  <c r="U4" i="2"/>
  <c r="U22" i="2" s="1"/>
  <c r="U17" i="2"/>
  <c r="U37" i="1"/>
  <c r="U33" i="1"/>
  <c r="U36" i="1"/>
  <c r="U35" i="1"/>
  <c r="U73" i="1" s="1"/>
  <c r="U34" i="1"/>
  <c r="U55" i="1"/>
  <c r="V33" i="4"/>
  <c r="V27" i="4"/>
  <c r="V15" i="4"/>
  <c r="AH200" i="9"/>
  <c r="AH199" i="9"/>
  <c r="AH198" i="9"/>
  <c r="AH160" i="9"/>
  <c r="AH159" i="9"/>
  <c r="AH158" i="9"/>
  <c r="T19" i="3"/>
  <c r="T34" i="3" s="1"/>
  <c r="AH128" i="9"/>
  <c r="AH127" i="9"/>
  <c r="AH126" i="9"/>
  <c r="AH125" i="9"/>
  <c r="AH124" i="9"/>
  <c r="AH123" i="9"/>
  <c r="AH122" i="9"/>
  <c r="AH121" i="9"/>
  <c r="AH120" i="9"/>
  <c r="T23" i="5"/>
  <c r="T50" i="5" s="1"/>
  <c r="AH87" i="9"/>
  <c r="AH86" i="9"/>
  <c r="AH85" i="9"/>
  <c r="AH84" i="9"/>
  <c r="AH83" i="9"/>
  <c r="AH82" i="9"/>
  <c r="AH81" i="9"/>
  <c r="AH80" i="9"/>
  <c r="AH45" i="9"/>
  <c r="AH44" i="9"/>
  <c r="AH42" i="9"/>
  <c r="AH6" i="9"/>
  <c r="AH5" i="9"/>
  <c r="AH4" i="9"/>
  <c r="AH3" i="9"/>
  <c r="AH2" i="9"/>
  <c r="AH1" i="9"/>
  <c r="T33" i="3"/>
  <c r="T35" i="3"/>
  <c r="T36" i="3"/>
  <c r="T37" i="3"/>
  <c r="T39" i="3"/>
  <c r="T40" i="3"/>
  <c r="T41" i="3"/>
  <c r="T43" i="3"/>
  <c r="T44" i="3"/>
  <c r="T45" i="3"/>
  <c r="T47" i="3"/>
  <c r="T37" i="5"/>
  <c r="T45" i="5"/>
  <c r="T25" i="5"/>
  <c r="T24" i="5"/>
  <c r="T4" i="2"/>
  <c r="T17" i="2"/>
  <c r="T37" i="1"/>
  <c r="T33" i="1"/>
  <c r="T36" i="1"/>
  <c r="T74" i="1" s="1"/>
  <c r="T35" i="1"/>
  <c r="T34" i="1"/>
  <c r="T72" i="1" s="1"/>
  <c r="T44" i="1"/>
  <c r="T46" i="1"/>
  <c r="T48" i="1"/>
  <c r="T50" i="1"/>
  <c r="T52" i="1"/>
  <c r="T54" i="1"/>
  <c r="T56" i="1"/>
  <c r="T58" i="1"/>
  <c r="T60" i="1"/>
  <c r="T62" i="1"/>
  <c r="T64" i="1"/>
  <c r="T66" i="1"/>
  <c r="T68" i="1"/>
  <c r="T69" i="1"/>
  <c r="U33" i="4"/>
  <c r="U27" i="4"/>
  <c r="U15" i="4"/>
  <c r="AG200" i="9"/>
  <c r="AG199" i="9"/>
  <c r="AG198" i="9"/>
  <c r="AG160" i="9"/>
  <c r="AG159" i="9"/>
  <c r="AG158" i="9"/>
  <c r="AG128" i="9"/>
  <c r="AG127" i="9"/>
  <c r="AG126" i="9"/>
  <c r="AG125" i="9"/>
  <c r="AG124" i="9"/>
  <c r="AG123" i="9"/>
  <c r="AG122" i="9"/>
  <c r="AG121" i="9"/>
  <c r="AG120" i="9"/>
  <c r="AG87" i="9"/>
  <c r="AG86" i="9"/>
  <c r="AG85" i="9"/>
  <c r="AG84" i="9"/>
  <c r="AG83" i="9"/>
  <c r="AG82" i="9"/>
  <c r="AG81" i="9"/>
  <c r="AG80" i="9"/>
  <c r="AG45" i="9"/>
  <c r="AG44" i="9"/>
  <c r="AG42" i="9"/>
  <c r="AG6" i="9"/>
  <c r="AG5" i="9"/>
  <c r="AG4" i="9"/>
  <c r="AG3" i="9"/>
  <c r="AG2" i="9"/>
  <c r="AG1" i="9"/>
  <c r="S19" i="3"/>
  <c r="S23" i="5"/>
  <c r="S25" i="5"/>
  <c r="S24" i="5"/>
  <c r="S4" i="2"/>
  <c r="AG43" i="9" s="1"/>
  <c r="S17" i="2"/>
  <c r="S37" i="1"/>
  <c r="S33" i="1"/>
  <c r="S36" i="1"/>
  <c r="S35" i="1"/>
  <c r="S73" i="1" s="1"/>
  <c r="S34" i="1"/>
  <c r="S70" i="1"/>
  <c r="T33" i="4"/>
  <c r="T27" i="4"/>
  <c r="T15" i="4"/>
  <c r="AF1" i="9"/>
  <c r="AF2" i="9"/>
  <c r="AF3" i="9"/>
  <c r="AF4" i="9"/>
  <c r="AF5" i="9"/>
  <c r="AF6" i="9"/>
  <c r="R33" i="1"/>
  <c r="R69" i="1" s="1"/>
  <c r="AF42" i="9"/>
  <c r="R4" i="2"/>
  <c r="AF44" i="9"/>
  <c r="AF45" i="9"/>
  <c r="R17" i="2"/>
  <c r="AF80" i="9"/>
  <c r="AF81" i="9"/>
  <c r="AF82" i="9"/>
  <c r="AF83" i="9"/>
  <c r="AF84" i="9"/>
  <c r="AF85" i="9"/>
  <c r="AF86" i="9"/>
  <c r="AF87" i="9"/>
  <c r="R23" i="5"/>
  <c r="AF120" i="9"/>
  <c r="AF121" i="9"/>
  <c r="AF122" i="9"/>
  <c r="AF123" i="9"/>
  <c r="AF124" i="9"/>
  <c r="AF125" i="9"/>
  <c r="AF126" i="9"/>
  <c r="AF127" i="9"/>
  <c r="AF128" i="9"/>
  <c r="R19" i="3"/>
  <c r="AF158" i="9"/>
  <c r="AF159" i="9"/>
  <c r="AF160" i="9"/>
  <c r="AF198" i="9"/>
  <c r="AF199" i="9"/>
  <c r="AF200" i="9"/>
  <c r="R25" i="5"/>
  <c r="R24" i="5"/>
  <c r="K1" i="1"/>
  <c r="R37" i="1"/>
  <c r="R36" i="1"/>
  <c r="R35" i="1"/>
  <c r="R34" i="1"/>
  <c r="S33" i="4"/>
  <c r="S27" i="4"/>
  <c r="S15" i="4"/>
  <c r="S14" i="4"/>
  <c r="M79" i="9"/>
  <c r="M40" i="9"/>
  <c r="M1" i="9"/>
  <c r="AE1" i="9"/>
  <c r="AE2" i="9"/>
  <c r="AE3" i="9"/>
  <c r="AE4" i="9"/>
  <c r="AE5" i="9"/>
  <c r="AE6" i="9"/>
  <c r="AE42" i="9"/>
  <c r="AE44" i="9"/>
  <c r="AE45" i="9"/>
  <c r="Q17" i="2"/>
  <c r="AE80" i="9"/>
  <c r="AE81" i="9"/>
  <c r="AE82" i="9"/>
  <c r="AE83" i="9"/>
  <c r="AE84" i="9"/>
  <c r="AE85" i="9"/>
  <c r="AE86" i="9"/>
  <c r="AE87" i="9"/>
  <c r="Q23" i="5"/>
  <c r="Q33" i="5" s="1"/>
  <c r="AE120" i="9"/>
  <c r="AE121" i="9"/>
  <c r="AE122" i="9"/>
  <c r="AE123" i="9"/>
  <c r="AE124" i="9"/>
  <c r="AE125" i="9"/>
  <c r="AE126" i="9"/>
  <c r="AE127" i="9"/>
  <c r="AE128" i="9"/>
  <c r="Q19" i="3"/>
  <c r="AE158" i="9"/>
  <c r="AE159" i="9"/>
  <c r="AE160" i="9"/>
  <c r="AE198" i="9"/>
  <c r="AE199" i="9"/>
  <c r="AE200" i="9"/>
  <c r="AD1" i="9"/>
  <c r="AD2" i="9"/>
  <c r="AD3" i="9"/>
  <c r="AD4" i="9"/>
  <c r="AD5" i="9"/>
  <c r="AD6" i="9"/>
  <c r="AD42" i="9"/>
  <c r="AD44" i="9"/>
  <c r="AD45" i="9"/>
  <c r="AD80" i="9"/>
  <c r="AD81" i="9"/>
  <c r="AD82" i="9"/>
  <c r="AD83" i="9"/>
  <c r="AD84" i="9"/>
  <c r="AD85" i="9"/>
  <c r="AD86" i="9"/>
  <c r="AD87" i="9"/>
  <c r="AD120" i="9"/>
  <c r="AD121" i="9"/>
  <c r="AD122" i="9"/>
  <c r="AD123" i="9"/>
  <c r="AD124" i="9"/>
  <c r="AD125" i="9"/>
  <c r="AD126" i="9"/>
  <c r="AD127" i="9"/>
  <c r="AD128" i="9"/>
  <c r="AD158" i="9"/>
  <c r="AD159" i="9"/>
  <c r="AD160" i="9"/>
  <c r="AD198" i="9"/>
  <c r="AD199" i="9"/>
  <c r="AD200" i="9"/>
  <c r="AC1" i="9"/>
  <c r="AC2" i="9"/>
  <c r="AC3" i="9"/>
  <c r="AC4" i="9"/>
  <c r="AC5" i="9"/>
  <c r="AC6" i="9"/>
  <c r="AC42" i="9"/>
  <c r="AC44" i="9"/>
  <c r="AC45" i="9"/>
  <c r="AC80" i="9"/>
  <c r="AC81" i="9"/>
  <c r="AC82" i="9"/>
  <c r="AC83" i="9"/>
  <c r="AC84" i="9"/>
  <c r="AC85" i="9"/>
  <c r="AC86" i="9"/>
  <c r="AC87" i="9"/>
  <c r="AC120" i="9"/>
  <c r="AC121" i="9"/>
  <c r="AC122" i="9"/>
  <c r="AC123" i="9"/>
  <c r="AC124" i="9"/>
  <c r="AC125" i="9"/>
  <c r="AC126" i="9"/>
  <c r="AC127" i="9"/>
  <c r="AC128" i="9"/>
  <c r="AC158" i="9"/>
  <c r="AC159" i="9"/>
  <c r="AC160" i="9"/>
  <c r="AC198" i="9"/>
  <c r="AC199" i="9"/>
  <c r="AC200" i="9"/>
  <c r="AB1" i="9"/>
  <c r="AB2" i="9"/>
  <c r="AB3" i="9"/>
  <c r="AB4" i="9"/>
  <c r="AB5" i="9"/>
  <c r="AB6" i="9"/>
  <c r="AB42" i="9"/>
  <c r="AB44" i="9"/>
  <c r="AB45" i="9"/>
  <c r="AB80" i="9"/>
  <c r="AB81" i="9"/>
  <c r="AB82" i="9"/>
  <c r="AB83" i="9"/>
  <c r="AB84" i="9"/>
  <c r="AB85" i="9"/>
  <c r="AB86" i="9"/>
  <c r="AB87" i="9"/>
  <c r="AB120" i="9"/>
  <c r="AB121" i="9"/>
  <c r="AB122" i="9"/>
  <c r="AB123" i="9"/>
  <c r="AB124" i="9"/>
  <c r="AB125" i="9"/>
  <c r="AB126" i="9"/>
  <c r="AB127" i="9"/>
  <c r="AB128" i="9"/>
  <c r="AB158" i="9"/>
  <c r="AB159" i="9"/>
  <c r="AB160" i="9"/>
  <c r="AB198" i="9"/>
  <c r="AB199" i="9"/>
  <c r="AB200" i="9"/>
  <c r="R5" i="9"/>
  <c r="S5" i="9"/>
  <c r="T5" i="9"/>
  <c r="U5" i="9"/>
  <c r="V5" i="9"/>
  <c r="W5" i="9"/>
  <c r="X5" i="9"/>
  <c r="Y5" i="9"/>
  <c r="Z5" i="9"/>
  <c r="AA5" i="9"/>
  <c r="R200" i="9"/>
  <c r="S200" i="9"/>
  <c r="T200" i="9"/>
  <c r="U200" i="9"/>
  <c r="V200" i="9"/>
  <c r="W200" i="9"/>
  <c r="X200" i="9"/>
  <c r="Y200" i="9"/>
  <c r="Z200" i="9"/>
  <c r="AA200" i="9"/>
  <c r="R199" i="9"/>
  <c r="S199" i="9"/>
  <c r="T199" i="9"/>
  <c r="U199" i="9"/>
  <c r="V199" i="9"/>
  <c r="W199" i="9"/>
  <c r="X199" i="9"/>
  <c r="Y199" i="9"/>
  <c r="Z199" i="9"/>
  <c r="AA199" i="9"/>
  <c r="R198" i="9"/>
  <c r="S198" i="9"/>
  <c r="T198" i="9"/>
  <c r="U198" i="9"/>
  <c r="V198" i="9"/>
  <c r="W198" i="9"/>
  <c r="X198" i="9"/>
  <c r="Y198" i="9"/>
  <c r="Z198" i="9"/>
  <c r="AA198" i="9"/>
  <c r="R159" i="9"/>
  <c r="S159" i="9"/>
  <c r="T159" i="9"/>
  <c r="U159" i="9"/>
  <c r="V159" i="9"/>
  <c r="W159" i="9"/>
  <c r="X159" i="9"/>
  <c r="Y159" i="9"/>
  <c r="Z159" i="9"/>
  <c r="AA159" i="9"/>
  <c r="R160" i="9"/>
  <c r="S160" i="9"/>
  <c r="T160" i="9"/>
  <c r="U160" i="9"/>
  <c r="V160" i="9"/>
  <c r="W160" i="9"/>
  <c r="X160" i="9"/>
  <c r="Y160" i="9"/>
  <c r="Z160" i="9"/>
  <c r="AA160" i="9"/>
  <c r="R158" i="9"/>
  <c r="S158" i="9"/>
  <c r="T158" i="9"/>
  <c r="U158" i="9"/>
  <c r="V158" i="9"/>
  <c r="W158" i="9"/>
  <c r="X158" i="9"/>
  <c r="Y158" i="9"/>
  <c r="Z158" i="9"/>
  <c r="AA158" i="9"/>
  <c r="R128" i="9"/>
  <c r="S128" i="9"/>
  <c r="T128" i="9"/>
  <c r="U128" i="9"/>
  <c r="V128" i="9"/>
  <c r="W128" i="9"/>
  <c r="X128" i="9"/>
  <c r="Y128" i="9"/>
  <c r="Z128" i="9"/>
  <c r="AA128" i="9"/>
  <c r="R127" i="9"/>
  <c r="S127" i="9"/>
  <c r="T127" i="9"/>
  <c r="U127" i="9"/>
  <c r="V127" i="9"/>
  <c r="W127" i="9"/>
  <c r="X127" i="9"/>
  <c r="Y127" i="9"/>
  <c r="Z127" i="9"/>
  <c r="AA127" i="9"/>
  <c r="R124" i="9"/>
  <c r="S124" i="9"/>
  <c r="T124" i="9"/>
  <c r="U124" i="9"/>
  <c r="V124" i="9"/>
  <c r="W124" i="9"/>
  <c r="X124" i="9"/>
  <c r="Y124" i="9"/>
  <c r="Z124" i="9"/>
  <c r="AA124" i="9"/>
  <c r="R125" i="9"/>
  <c r="S125" i="9"/>
  <c r="T125" i="9"/>
  <c r="U125" i="9"/>
  <c r="V125" i="9"/>
  <c r="W125" i="9"/>
  <c r="X125" i="9"/>
  <c r="Y125" i="9"/>
  <c r="Z125" i="9"/>
  <c r="AA125" i="9"/>
  <c r="R126" i="9"/>
  <c r="S126" i="9"/>
  <c r="T126" i="9"/>
  <c r="U126" i="9"/>
  <c r="V126" i="9"/>
  <c r="W126" i="9"/>
  <c r="X126" i="9"/>
  <c r="Y126" i="9"/>
  <c r="Z126" i="9"/>
  <c r="AA126" i="9"/>
  <c r="R123" i="9"/>
  <c r="S123" i="9"/>
  <c r="T123" i="9"/>
  <c r="U123" i="9"/>
  <c r="V123" i="9"/>
  <c r="W123" i="9"/>
  <c r="X123" i="9"/>
  <c r="Y123" i="9"/>
  <c r="Z123" i="9"/>
  <c r="AA123" i="9"/>
  <c r="R122" i="9"/>
  <c r="S122" i="9"/>
  <c r="T122" i="9"/>
  <c r="U122" i="9"/>
  <c r="V122" i="9"/>
  <c r="W122" i="9"/>
  <c r="X122" i="9"/>
  <c r="Y122" i="9"/>
  <c r="Z122" i="9"/>
  <c r="AA122" i="9"/>
  <c r="R121" i="9"/>
  <c r="S121" i="9"/>
  <c r="T121" i="9"/>
  <c r="U121" i="9"/>
  <c r="V121" i="9"/>
  <c r="W121" i="9"/>
  <c r="X121" i="9"/>
  <c r="Y121" i="9"/>
  <c r="Z121" i="9"/>
  <c r="AA121" i="9"/>
  <c r="R120" i="9"/>
  <c r="S120" i="9"/>
  <c r="T120" i="9"/>
  <c r="U120" i="9"/>
  <c r="V120" i="9"/>
  <c r="W120" i="9"/>
  <c r="X120" i="9"/>
  <c r="Y120" i="9"/>
  <c r="Z120" i="9"/>
  <c r="AA120" i="9"/>
  <c r="R87" i="9"/>
  <c r="S87" i="9"/>
  <c r="T87" i="9"/>
  <c r="U87" i="9"/>
  <c r="V87" i="9"/>
  <c r="W87" i="9"/>
  <c r="X87" i="9"/>
  <c r="Y87" i="9"/>
  <c r="Z87" i="9"/>
  <c r="AA87" i="9"/>
  <c r="R86" i="9"/>
  <c r="S86" i="9"/>
  <c r="T86" i="9"/>
  <c r="U86" i="9"/>
  <c r="V86" i="9"/>
  <c r="W86" i="9"/>
  <c r="X86" i="9"/>
  <c r="Y86" i="9"/>
  <c r="Z86" i="9"/>
  <c r="AA86" i="9"/>
  <c r="R85" i="9"/>
  <c r="S85" i="9"/>
  <c r="T85" i="9"/>
  <c r="U85" i="9"/>
  <c r="V85" i="9"/>
  <c r="W85" i="9"/>
  <c r="X85" i="9"/>
  <c r="Y85" i="9"/>
  <c r="Z85" i="9"/>
  <c r="AA85" i="9"/>
  <c r="R84" i="9"/>
  <c r="S84" i="9"/>
  <c r="T84" i="9"/>
  <c r="U84" i="9"/>
  <c r="V84" i="9"/>
  <c r="W84" i="9"/>
  <c r="X84" i="9"/>
  <c r="Y84" i="9"/>
  <c r="Z84" i="9"/>
  <c r="AA84" i="9"/>
  <c r="R83" i="9"/>
  <c r="S83" i="9"/>
  <c r="T83" i="9"/>
  <c r="U83" i="9"/>
  <c r="V83" i="9"/>
  <c r="W83" i="9"/>
  <c r="X83" i="9"/>
  <c r="Y83" i="9"/>
  <c r="Z83" i="9"/>
  <c r="AA83" i="9"/>
  <c r="R82" i="9"/>
  <c r="S82" i="9"/>
  <c r="T82" i="9"/>
  <c r="U82" i="9"/>
  <c r="V82" i="9"/>
  <c r="W82" i="9"/>
  <c r="X82" i="9"/>
  <c r="Y82" i="9"/>
  <c r="Z82" i="9"/>
  <c r="AA82" i="9"/>
  <c r="R80" i="9"/>
  <c r="S80" i="9"/>
  <c r="T80" i="9"/>
  <c r="U80" i="9"/>
  <c r="V80" i="9"/>
  <c r="W80" i="9"/>
  <c r="X80" i="9"/>
  <c r="Y80" i="9"/>
  <c r="Z80" i="9"/>
  <c r="AA80" i="9"/>
  <c r="R81" i="9"/>
  <c r="S81" i="9"/>
  <c r="T81" i="9"/>
  <c r="U81" i="9"/>
  <c r="V81" i="9"/>
  <c r="W81" i="9"/>
  <c r="X81" i="9"/>
  <c r="Y81" i="9"/>
  <c r="Z81" i="9"/>
  <c r="AA81" i="9"/>
  <c r="R45" i="9"/>
  <c r="S45" i="9"/>
  <c r="T45" i="9"/>
  <c r="U45" i="9"/>
  <c r="V45" i="9"/>
  <c r="W45" i="9"/>
  <c r="X45" i="9"/>
  <c r="Y45" i="9"/>
  <c r="Z45" i="9"/>
  <c r="AA45" i="9"/>
  <c r="R44" i="9"/>
  <c r="S44" i="9"/>
  <c r="T44" i="9"/>
  <c r="U44" i="9"/>
  <c r="V44" i="9"/>
  <c r="W44" i="9"/>
  <c r="X44" i="9"/>
  <c r="Y44" i="9"/>
  <c r="Z44" i="9"/>
  <c r="AA44" i="9"/>
  <c r="R42" i="9"/>
  <c r="S42" i="9"/>
  <c r="T42" i="9"/>
  <c r="U42" i="9"/>
  <c r="V42" i="9"/>
  <c r="W42" i="9"/>
  <c r="X42" i="9"/>
  <c r="Y42" i="9"/>
  <c r="Z42" i="9"/>
  <c r="AA42" i="9"/>
  <c r="R6" i="9"/>
  <c r="S6" i="9"/>
  <c r="T6" i="9"/>
  <c r="U6" i="9"/>
  <c r="V6" i="9"/>
  <c r="W6" i="9"/>
  <c r="X6" i="9"/>
  <c r="Y6" i="9"/>
  <c r="Z6" i="9"/>
  <c r="AA6" i="9"/>
  <c r="R4" i="9"/>
  <c r="S4" i="9"/>
  <c r="T4" i="9"/>
  <c r="U4" i="9"/>
  <c r="V4" i="9"/>
  <c r="W4" i="9"/>
  <c r="X4" i="9"/>
  <c r="Y4" i="9"/>
  <c r="Z4" i="9"/>
  <c r="AA4" i="9"/>
  <c r="R3" i="9"/>
  <c r="S3" i="9"/>
  <c r="T3" i="9"/>
  <c r="U3" i="9"/>
  <c r="V3" i="9"/>
  <c r="W3" i="9"/>
  <c r="X3" i="9"/>
  <c r="Y3" i="9"/>
  <c r="Z3" i="9"/>
  <c r="AA3" i="9"/>
  <c r="R1" i="9"/>
  <c r="S1" i="9"/>
  <c r="T1" i="9"/>
  <c r="U1" i="9"/>
  <c r="V1" i="9"/>
  <c r="W1" i="9"/>
  <c r="X1" i="9"/>
  <c r="Y1" i="9"/>
  <c r="Z1" i="9"/>
  <c r="AA1" i="9"/>
  <c r="R2" i="9"/>
  <c r="S2" i="9"/>
  <c r="T2" i="9"/>
  <c r="U2" i="9"/>
  <c r="V2" i="9"/>
  <c r="W2" i="9"/>
  <c r="X2" i="9"/>
  <c r="Y2" i="9"/>
  <c r="Z2" i="9"/>
  <c r="AA2" i="9"/>
  <c r="Q3" i="9"/>
  <c r="P158" i="9"/>
  <c r="Q158" i="9"/>
  <c r="Q159" i="9"/>
  <c r="Q160" i="9"/>
  <c r="P120" i="9"/>
  <c r="Q120" i="9"/>
  <c r="Q121" i="9"/>
  <c r="Q122" i="9"/>
  <c r="Q123" i="9"/>
  <c r="Q124" i="9"/>
  <c r="Q125" i="9"/>
  <c r="Q126" i="9"/>
  <c r="Q127" i="9"/>
  <c r="Q128" i="9"/>
  <c r="P80" i="9"/>
  <c r="Q80" i="9"/>
  <c r="Q81" i="9"/>
  <c r="Q82" i="9"/>
  <c r="Q83" i="9"/>
  <c r="Q84" i="9"/>
  <c r="Q85" i="9"/>
  <c r="Q86" i="9"/>
  <c r="Q87" i="9"/>
  <c r="Q200" i="9"/>
  <c r="Q198" i="9"/>
  <c r="Q199" i="9"/>
  <c r="Q42" i="9"/>
  <c r="Q44" i="9"/>
  <c r="Q45" i="9"/>
  <c r="Q1" i="9"/>
  <c r="Q2" i="9"/>
  <c r="Q4" i="9"/>
  <c r="Q5" i="9"/>
  <c r="Q6" i="9"/>
  <c r="P7" i="9"/>
  <c r="AE1" i="5"/>
  <c r="P23" i="5"/>
  <c r="B23" i="5"/>
  <c r="B47" i="5" s="1"/>
  <c r="D23" i="5"/>
  <c r="E23" i="5"/>
  <c r="S88" i="9" s="1"/>
  <c r="F23" i="5"/>
  <c r="G23" i="5"/>
  <c r="G46" i="5" s="1"/>
  <c r="H23" i="5"/>
  <c r="I23" i="5"/>
  <c r="W88" i="9" s="1"/>
  <c r="J23" i="5"/>
  <c r="K23" i="5"/>
  <c r="L23" i="5"/>
  <c r="M23" i="5"/>
  <c r="AA88" i="9" s="1"/>
  <c r="N23" i="5"/>
  <c r="O23" i="5"/>
  <c r="AC88" i="9" s="1"/>
  <c r="Q24" i="5"/>
  <c r="Q25" i="5"/>
  <c r="Q49" i="5"/>
  <c r="P25" i="5"/>
  <c r="P24" i="5"/>
  <c r="O24" i="5"/>
  <c r="O25" i="5"/>
  <c r="N24" i="5"/>
  <c r="N25" i="5"/>
  <c r="M24" i="5"/>
  <c r="D24" i="5"/>
  <c r="M25" i="5"/>
  <c r="D25" i="5"/>
  <c r="M36" i="5"/>
  <c r="M40" i="5"/>
  <c r="M44" i="5"/>
  <c r="M48" i="5"/>
  <c r="L25" i="5"/>
  <c r="C25" i="5"/>
  <c r="L24" i="5"/>
  <c r="C24" i="5"/>
  <c r="C23" i="5"/>
  <c r="C44" i="5" s="1"/>
  <c r="E51" i="5"/>
  <c r="G50" i="5"/>
  <c r="E49" i="5"/>
  <c r="E48" i="5"/>
  <c r="E47" i="5"/>
  <c r="E46" i="5"/>
  <c r="E45" i="5"/>
  <c r="G44" i="5"/>
  <c r="I43" i="5"/>
  <c r="I42" i="5"/>
  <c r="E42" i="5"/>
  <c r="E41" i="5"/>
  <c r="E40" i="5"/>
  <c r="E39" i="5"/>
  <c r="E38" i="5"/>
  <c r="E37" i="5"/>
  <c r="G36" i="5"/>
  <c r="I35" i="5"/>
  <c r="I34" i="5"/>
  <c r="E34" i="5"/>
  <c r="E33" i="5"/>
  <c r="B50" i="5"/>
  <c r="K25" i="5"/>
  <c r="J25" i="5"/>
  <c r="I25" i="5"/>
  <c r="K24" i="5"/>
  <c r="J24" i="5"/>
  <c r="I24" i="5"/>
  <c r="G25" i="5"/>
  <c r="F25" i="5"/>
  <c r="E25" i="5"/>
  <c r="B25" i="5"/>
  <c r="G24" i="5"/>
  <c r="F24" i="5"/>
  <c r="E24" i="5"/>
  <c r="B24" i="5"/>
  <c r="H24" i="5"/>
  <c r="H25" i="5"/>
  <c r="AE1" i="3"/>
  <c r="P19" i="3"/>
  <c r="P36" i="3" s="1"/>
  <c r="B19" i="3"/>
  <c r="D19" i="3"/>
  <c r="D43" i="3" s="1"/>
  <c r="E19" i="3"/>
  <c r="S129" i="9" s="1"/>
  <c r="F19" i="3"/>
  <c r="T129" i="9" s="1"/>
  <c r="G19" i="3"/>
  <c r="H19" i="3"/>
  <c r="V129" i="9" s="1"/>
  <c r="I19" i="3"/>
  <c r="J19" i="3"/>
  <c r="K19" i="3"/>
  <c r="L19" i="3"/>
  <c r="Z129" i="9" s="1"/>
  <c r="M19" i="3"/>
  <c r="M42" i="3" s="1"/>
  <c r="N19" i="3"/>
  <c r="O19" i="3"/>
  <c r="O36" i="3" s="1"/>
  <c r="P39" i="3"/>
  <c r="M35" i="3"/>
  <c r="C19" i="3"/>
  <c r="C40" i="3" s="1"/>
  <c r="L47" i="3"/>
  <c r="E47" i="3"/>
  <c r="C47" i="3"/>
  <c r="L46" i="3"/>
  <c r="E46" i="3"/>
  <c r="C46" i="3"/>
  <c r="L45" i="3"/>
  <c r="K45" i="3"/>
  <c r="H45" i="3"/>
  <c r="E45" i="3"/>
  <c r="C45" i="3"/>
  <c r="H44" i="3"/>
  <c r="E44" i="3"/>
  <c r="C44" i="3"/>
  <c r="H43" i="3"/>
  <c r="E43" i="3"/>
  <c r="C43" i="3"/>
  <c r="H42" i="3"/>
  <c r="E42" i="3"/>
  <c r="C42" i="3"/>
  <c r="H41" i="3"/>
  <c r="E41" i="3"/>
  <c r="C41" i="3"/>
  <c r="H40" i="3"/>
  <c r="E40" i="3"/>
  <c r="D40" i="3"/>
  <c r="L39" i="3"/>
  <c r="E39" i="3"/>
  <c r="L38" i="3"/>
  <c r="E38" i="3"/>
  <c r="L37" i="3"/>
  <c r="E37" i="3"/>
  <c r="L36" i="3"/>
  <c r="E36" i="3"/>
  <c r="L35" i="3"/>
  <c r="I35" i="3"/>
  <c r="H35" i="3"/>
  <c r="C35" i="3"/>
  <c r="H34" i="3"/>
  <c r="C34" i="3"/>
  <c r="H33" i="3"/>
  <c r="C33" i="3"/>
  <c r="C48" i="3" s="1"/>
  <c r="Q34" i="1"/>
  <c r="Q33" i="1"/>
  <c r="Q60" i="1" s="1"/>
  <c r="P33" i="1"/>
  <c r="P54" i="1" s="1"/>
  <c r="B33" i="1"/>
  <c r="B53" i="1" s="1"/>
  <c r="D33" i="1"/>
  <c r="D49" i="1" s="1"/>
  <c r="E33" i="1"/>
  <c r="S7" i="9" s="1"/>
  <c r="F33" i="1"/>
  <c r="F49" i="1" s="1"/>
  <c r="G33" i="1"/>
  <c r="G45" i="1" s="1"/>
  <c r="H33" i="1"/>
  <c r="H63" i="1" s="1"/>
  <c r="I33" i="1"/>
  <c r="I52" i="1" s="1"/>
  <c r="J33" i="1"/>
  <c r="J45" i="1" s="1"/>
  <c r="K33" i="1"/>
  <c r="K45" i="1" s="1"/>
  <c r="L33" i="1"/>
  <c r="L44" i="1" s="1"/>
  <c r="M33" i="1"/>
  <c r="M48" i="1" s="1"/>
  <c r="N33" i="1"/>
  <c r="N50" i="1" s="1"/>
  <c r="O33" i="1"/>
  <c r="O50" i="1" s="1"/>
  <c r="Q35" i="1"/>
  <c r="Q36" i="1"/>
  <c r="Q37" i="1"/>
  <c r="Q56" i="1"/>
  <c r="P37" i="1"/>
  <c r="P75" i="1" s="1"/>
  <c r="P36" i="1"/>
  <c r="P35" i="1"/>
  <c r="P73" i="1" s="1"/>
  <c r="P34" i="1"/>
  <c r="O34" i="1"/>
  <c r="O72" i="1" s="1"/>
  <c r="O35" i="1"/>
  <c r="O36" i="1"/>
  <c r="O74" i="1" s="1"/>
  <c r="O37" i="1"/>
  <c r="O63" i="1"/>
  <c r="N34" i="1"/>
  <c r="N35" i="1"/>
  <c r="N36" i="1"/>
  <c r="N37" i="1"/>
  <c r="N43" i="1"/>
  <c r="N57" i="1"/>
  <c r="H53" i="1"/>
  <c r="E66" i="1"/>
  <c r="E65" i="1"/>
  <c r="E64" i="1"/>
  <c r="E60" i="1"/>
  <c r="E59" i="1"/>
  <c r="E58" i="1"/>
  <c r="E54" i="1"/>
  <c r="E53" i="1"/>
  <c r="E52" i="1"/>
  <c r="E48" i="1"/>
  <c r="E45" i="1"/>
  <c r="E44" i="1"/>
  <c r="H34" i="1"/>
  <c r="E34" i="1"/>
  <c r="M37" i="1"/>
  <c r="M36" i="1"/>
  <c r="M35" i="1"/>
  <c r="M34" i="1"/>
  <c r="D34" i="1"/>
  <c r="D35" i="1"/>
  <c r="D36" i="1"/>
  <c r="D37" i="1"/>
  <c r="L37" i="1"/>
  <c r="C37" i="1"/>
  <c r="L36" i="1"/>
  <c r="C36" i="1"/>
  <c r="L35" i="1"/>
  <c r="L73" i="1" s="1"/>
  <c r="C35" i="1"/>
  <c r="L34" i="1"/>
  <c r="C34" i="1"/>
  <c r="C33" i="1"/>
  <c r="C63" i="1" s="1"/>
  <c r="K37" i="1"/>
  <c r="K75" i="1" s="1"/>
  <c r="J37" i="1"/>
  <c r="I37" i="1"/>
  <c r="H37" i="1"/>
  <c r="G37" i="1"/>
  <c r="F37" i="1"/>
  <c r="E37" i="1"/>
  <c r="E75" i="1" s="1"/>
  <c r="K36" i="1"/>
  <c r="K74" i="1" s="1"/>
  <c r="J36" i="1"/>
  <c r="I36" i="1"/>
  <c r="H36" i="1"/>
  <c r="G36" i="1"/>
  <c r="F36" i="1"/>
  <c r="F74" i="1" s="1"/>
  <c r="E36" i="1"/>
  <c r="E74" i="1" s="1"/>
  <c r="K35" i="1"/>
  <c r="J35" i="1"/>
  <c r="I35" i="1"/>
  <c r="H35" i="1"/>
  <c r="G35" i="1"/>
  <c r="F35" i="1"/>
  <c r="E35" i="1"/>
  <c r="K34" i="1"/>
  <c r="J34" i="1"/>
  <c r="I34" i="1"/>
  <c r="I72" i="1" s="1"/>
  <c r="G34" i="1"/>
  <c r="F34" i="1"/>
  <c r="F72" i="1" s="1"/>
  <c r="L58" i="1"/>
  <c r="L60" i="1"/>
  <c r="K48" i="1"/>
  <c r="K51" i="1"/>
  <c r="K52" i="1"/>
  <c r="K64" i="1"/>
  <c r="K67" i="1"/>
  <c r="K68" i="1"/>
  <c r="J63" i="1"/>
  <c r="I64" i="1"/>
  <c r="I68" i="1"/>
  <c r="G66" i="1"/>
  <c r="D51" i="1"/>
  <c r="D67" i="1"/>
  <c r="B37" i="1"/>
  <c r="B36" i="1"/>
  <c r="B35" i="1"/>
  <c r="B34" i="1"/>
  <c r="B72" i="1" s="1"/>
  <c r="R7" i="4"/>
  <c r="R9" i="4" s="1"/>
  <c r="R15" i="4" s="1"/>
  <c r="Q7" i="4"/>
  <c r="Q9" i="4" s="1"/>
  <c r="Q15" i="4" s="1"/>
  <c r="P7" i="4"/>
  <c r="P9" i="4" s="1"/>
  <c r="P15" i="4" s="1"/>
  <c r="R14" i="4"/>
  <c r="R27" i="4"/>
  <c r="R33" i="4"/>
  <c r="Q33" i="4"/>
  <c r="Q27" i="4"/>
  <c r="Q14" i="4"/>
  <c r="P14" i="4"/>
  <c r="P27" i="4"/>
  <c r="P33" i="4"/>
  <c r="O7" i="4"/>
  <c r="O9" i="4" s="1"/>
  <c r="O15" i="4" s="1"/>
  <c r="O14" i="4"/>
  <c r="O27" i="4"/>
  <c r="O33" i="4"/>
  <c r="M33" i="4"/>
  <c r="J7" i="4"/>
  <c r="J9" i="4" s="1"/>
  <c r="J15" i="4" s="1"/>
  <c r="I7" i="4"/>
  <c r="I9" i="4" s="1"/>
  <c r="I15" i="4" s="1"/>
  <c r="G33" i="4"/>
  <c r="N33" i="4"/>
  <c r="N27" i="4"/>
  <c r="N7" i="4"/>
  <c r="N9" i="4" s="1"/>
  <c r="N15" i="4" s="1"/>
  <c r="M7" i="4"/>
  <c r="M9" i="4" s="1"/>
  <c r="M15" i="4" s="1"/>
  <c r="N14" i="4"/>
  <c r="K7" i="4"/>
  <c r="K9" i="4" s="1"/>
  <c r="K15" i="4" s="1"/>
  <c r="L7" i="4"/>
  <c r="L9" i="4" s="1"/>
  <c r="L15" i="4" s="1"/>
  <c r="H33" i="4"/>
  <c r="H7" i="4"/>
  <c r="H9" i="4" s="1"/>
  <c r="H15" i="4" s="1"/>
  <c r="G7" i="4"/>
  <c r="G9" i="4" s="1"/>
  <c r="G15" i="4" s="1"/>
  <c r="F7" i="4"/>
  <c r="F9" i="4" s="1"/>
  <c r="F15" i="4" s="1"/>
  <c r="E7" i="4"/>
  <c r="E9" i="4" s="1"/>
  <c r="E15" i="4" s="1"/>
  <c r="D7" i="4"/>
  <c r="D9" i="4" s="1"/>
  <c r="D15" i="4" s="1"/>
  <c r="C7" i="4"/>
  <c r="C9" i="4" s="1"/>
  <c r="C15" i="4" s="1"/>
  <c r="K33" i="4"/>
  <c r="J33" i="4"/>
  <c r="I33" i="4"/>
  <c r="F33" i="4"/>
  <c r="E33" i="4"/>
  <c r="D33" i="4"/>
  <c r="C33" i="4"/>
  <c r="K27" i="4"/>
  <c r="J27" i="4"/>
  <c r="I27" i="4"/>
  <c r="H27" i="4"/>
  <c r="G27" i="4"/>
  <c r="F27" i="4"/>
  <c r="E27" i="4"/>
  <c r="D27" i="4"/>
  <c r="C27" i="4"/>
  <c r="M27" i="4"/>
  <c r="K14" i="4"/>
  <c r="J14" i="4"/>
  <c r="I14" i="4"/>
  <c r="H14" i="4"/>
  <c r="G14" i="4"/>
  <c r="F14" i="4"/>
  <c r="E14" i="4"/>
  <c r="D14" i="4"/>
  <c r="C14" i="4"/>
  <c r="M14" i="4"/>
  <c r="L14" i="4"/>
  <c r="L33" i="4"/>
  <c r="L27" i="4"/>
  <c r="Q4" i="2"/>
  <c r="P4" i="2"/>
  <c r="P17" i="2"/>
  <c r="B4" i="2"/>
  <c r="B17" i="2"/>
  <c r="D4" i="2"/>
  <c r="D17" i="2"/>
  <c r="E4" i="2"/>
  <c r="S43" i="9" s="1"/>
  <c r="E17" i="2"/>
  <c r="F4" i="2"/>
  <c r="T43" i="9" s="1"/>
  <c r="F17" i="2"/>
  <c r="G4" i="2"/>
  <c r="U43" i="9" s="1"/>
  <c r="G17" i="2"/>
  <c r="H4" i="2"/>
  <c r="V43" i="9" s="1"/>
  <c r="H17" i="2"/>
  <c r="I4" i="2"/>
  <c r="W43" i="9" s="1"/>
  <c r="I17" i="2"/>
  <c r="J4" i="2"/>
  <c r="J17" i="2"/>
  <c r="K4" i="2"/>
  <c r="Y43" i="9" s="1"/>
  <c r="K17" i="2"/>
  <c r="L4" i="2"/>
  <c r="Z43" i="9" s="1"/>
  <c r="L17" i="2"/>
  <c r="L22" i="2" s="1"/>
  <c r="M4" i="2"/>
  <c r="M17" i="2"/>
  <c r="N4" i="2"/>
  <c r="N22" i="2" s="1"/>
  <c r="N17" i="2"/>
  <c r="O4" i="2"/>
  <c r="O22" i="2" s="1"/>
  <c r="O17" i="2"/>
  <c r="C4" i="2"/>
  <c r="C22" i="2" s="1"/>
  <c r="C17" i="2"/>
  <c r="V36" i="3"/>
  <c r="V40" i="3"/>
  <c r="V44" i="3"/>
  <c r="V35" i="3"/>
  <c r="V39" i="3"/>
  <c r="V47" i="3"/>
  <c r="V34" i="3"/>
  <c r="V38" i="3"/>
  <c r="V42" i="3"/>
  <c r="V46" i="3"/>
  <c r="V43" i="3"/>
  <c r="V33" i="3"/>
  <c r="V37" i="3"/>
  <c r="V41" i="3"/>
  <c r="V34" i="5"/>
  <c r="V38" i="5"/>
  <c r="V42" i="5"/>
  <c r="V46" i="5"/>
  <c r="V33" i="5"/>
  <c r="V37" i="5"/>
  <c r="V41" i="5"/>
  <c r="V45" i="5"/>
  <c r="V36" i="5"/>
  <c r="V40" i="5"/>
  <c r="V44" i="5"/>
  <c r="V48" i="5"/>
  <c r="V49" i="5"/>
  <c r="V35" i="5"/>
  <c r="V39" i="5"/>
  <c r="V43" i="5"/>
  <c r="V47" i="5"/>
  <c r="V51" i="1"/>
  <c r="V67" i="1"/>
  <c r="V50" i="1"/>
  <c r="V54" i="1"/>
  <c r="V49" i="1"/>
  <c r="V53" i="1"/>
  <c r="V73" i="1"/>
  <c r="V44" i="1"/>
  <c r="V64" i="1"/>
  <c r="J45" i="5"/>
  <c r="P33" i="5"/>
  <c r="P45" i="5"/>
  <c r="S47" i="5"/>
  <c r="S33" i="5"/>
  <c r="S40" i="5"/>
  <c r="S44" i="5"/>
  <c r="S49" i="5"/>
  <c r="AG88" i="9"/>
  <c r="S50" i="5"/>
  <c r="S34" i="5"/>
  <c r="S37" i="5"/>
  <c r="S41" i="5"/>
  <c r="S45" i="5"/>
  <c r="U34" i="5"/>
  <c r="J46" i="3"/>
  <c r="J44" i="3"/>
  <c r="J42" i="3"/>
  <c r="J40" i="3"/>
  <c r="J38" i="3"/>
  <c r="J36" i="3"/>
  <c r="J34" i="3"/>
  <c r="P33" i="3"/>
  <c r="P37" i="3"/>
  <c r="P41" i="3"/>
  <c r="P45" i="3"/>
  <c r="AD129" i="9"/>
  <c r="P34" i="3"/>
  <c r="P38" i="3"/>
  <c r="P42" i="3"/>
  <c r="P46" i="3"/>
  <c r="C51" i="5"/>
  <c r="C49" i="5"/>
  <c r="C47" i="5"/>
  <c r="C45" i="5"/>
  <c r="C43" i="5"/>
  <c r="C41" i="5"/>
  <c r="C39" i="5"/>
  <c r="C37" i="5"/>
  <c r="C35" i="5"/>
  <c r="C33" i="5"/>
  <c r="K51" i="5"/>
  <c r="K49" i="5"/>
  <c r="K47" i="5"/>
  <c r="K45" i="5"/>
  <c r="K43" i="5"/>
  <c r="K41" i="5"/>
  <c r="K39" i="5"/>
  <c r="K37" i="5"/>
  <c r="K35" i="5"/>
  <c r="K33" i="5"/>
  <c r="B36" i="5"/>
  <c r="B51" i="5"/>
  <c r="B46" i="5"/>
  <c r="B42" i="5"/>
  <c r="B38" i="5"/>
  <c r="B33" i="5"/>
  <c r="B45" i="5"/>
  <c r="B41" i="5"/>
  <c r="B37" i="5"/>
  <c r="Q41" i="3"/>
  <c r="N70" i="1"/>
  <c r="N51" i="1"/>
  <c r="N56" i="1"/>
  <c r="N64" i="1"/>
  <c r="J48" i="1"/>
  <c r="J65" i="1"/>
  <c r="F55" i="1"/>
  <c r="F59" i="1"/>
  <c r="F56" i="1"/>
  <c r="F60" i="1"/>
  <c r="P45" i="1"/>
  <c r="P51" i="1"/>
  <c r="P67" i="1"/>
  <c r="P69" i="1"/>
  <c r="AD7" i="9"/>
  <c r="P60" i="1"/>
  <c r="P64" i="1"/>
  <c r="P68" i="1"/>
  <c r="AC129" i="9"/>
  <c r="O33" i="3"/>
  <c r="O37" i="3"/>
  <c r="O41" i="3"/>
  <c r="O45" i="3"/>
  <c r="O34" i="3"/>
  <c r="O38" i="3"/>
  <c r="O42" i="3"/>
  <c r="O46" i="3"/>
  <c r="K44" i="3"/>
  <c r="K36" i="3"/>
  <c r="G44" i="3"/>
  <c r="G36" i="3"/>
  <c r="B38" i="3"/>
  <c r="B37" i="3"/>
  <c r="R51" i="5"/>
  <c r="R46" i="5"/>
  <c r="R48" i="5"/>
  <c r="S56" i="1"/>
  <c r="S45" i="1"/>
  <c r="S61" i="1"/>
  <c r="U52" i="1"/>
  <c r="U68" i="1"/>
  <c r="U57" i="1"/>
  <c r="F50" i="5"/>
  <c r="R34" i="3"/>
  <c r="S46" i="5"/>
  <c r="S51" i="5"/>
  <c r="U51" i="5"/>
  <c r="H22" i="2"/>
  <c r="H34" i="2" s="1"/>
  <c r="D22" i="2"/>
  <c r="D36" i="2" s="1"/>
  <c r="F33" i="3"/>
  <c r="J33" i="3"/>
  <c r="F35" i="3"/>
  <c r="J35" i="3"/>
  <c r="F37" i="3"/>
  <c r="J37" i="3"/>
  <c r="F39" i="3"/>
  <c r="J39" i="3"/>
  <c r="F41" i="3"/>
  <c r="J41" i="3"/>
  <c r="F43" i="3"/>
  <c r="J43" i="3"/>
  <c r="F45" i="3"/>
  <c r="J45" i="3"/>
  <c r="F47" i="3"/>
  <c r="J47" i="3"/>
  <c r="P40" i="3"/>
  <c r="B40" i="5"/>
  <c r="B49" i="5"/>
  <c r="B34" i="5"/>
  <c r="C38" i="5"/>
  <c r="G38" i="5"/>
  <c r="K38" i="5"/>
  <c r="C46" i="5"/>
  <c r="K46" i="5"/>
  <c r="N42" i="5"/>
  <c r="O46" i="5"/>
  <c r="O38" i="5"/>
  <c r="AB7" i="9"/>
  <c r="X129" i="9"/>
  <c r="S48" i="5"/>
  <c r="S39" i="5"/>
  <c r="S45" i="3"/>
  <c r="S37" i="3"/>
  <c r="U45" i="3"/>
  <c r="U37" i="3"/>
  <c r="N35" i="5"/>
  <c r="N51" i="5"/>
  <c r="N48" i="5"/>
  <c r="F45" i="5"/>
  <c r="F37" i="5"/>
  <c r="N33" i="3"/>
  <c r="N34" i="3"/>
  <c r="F46" i="3"/>
  <c r="F44" i="3"/>
  <c r="F42" i="3"/>
  <c r="F40" i="3"/>
  <c r="F38" i="3"/>
  <c r="F36" i="3"/>
  <c r="F34" i="3"/>
  <c r="F48" i="3" s="1"/>
  <c r="O35" i="5"/>
  <c r="O39" i="5"/>
  <c r="O43" i="5"/>
  <c r="O47" i="5"/>
  <c r="O51" i="5"/>
  <c r="O36" i="5"/>
  <c r="O40" i="5"/>
  <c r="O44" i="5"/>
  <c r="O48" i="5"/>
  <c r="G51" i="5"/>
  <c r="G49" i="5"/>
  <c r="G47" i="5"/>
  <c r="G54" i="5" s="1"/>
  <c r="G45" i="5"/>
  <c r="G43" i="5"/>
  <c r="G41" i="5"/>
  <c r="G39" i="5"/>
  <c r="G37" i="5"/>
  <c r="G35" i="5"/>
  <c r="G33" i="5"/>
  <c r="T22" i="2"/>
  <c r="T35" i="2" s="1"/>
  <c r="AH43" i="9"/>
  <c r="O60" i="1"/>
  <c r="O64" i="1"/>
  <c r="O53" i="1"/>
  <c r="O57" i="1"/>
  <c r="K43" i="1"/>
  <c r="K49" i="1"/>
  <c r="K53" i="1"/>
  <c r="K44" i="1"/>
  <c r="K50" i="1"/>
  <c r="K54" i="1"/>
  <c r="G52" i="1"/>
  <c r="G49" i="1"/>
  <c r="B44" i="1"/>
  <c r="S34" i="3"/>
  <c r="S38" i="3"/>
  <c r="S42" i="3"/>
  <c r="S46" i="3"/>
  <c r="S35" i="3"/>
  <c r="S39" i="3"/>
  <c r="S43" i="3"/>
  <c r="S47" i="3"/>
  <c r="U34" i="3"/>
  <c r="U38" i="3"/>
  <c r="U42" i="3"/>
  <c r="U46" i="3"/>
  <c r="U35" i="3"/>
  <c r="U39" i="3"/>
  <c r="U43" i="3"/>
  <c r="U47" i="3"/>
  <c r="S43" i="5"/>
  <c r="S36" i="5"/>
  <c r="U36" i="5"/>
  <c r="N41" i="5"/>
  <c r="S38" i="5"/>
  <c r="K22" i="2"/>
  <c r="K45" i="2" s="1"/>
  <c r="N62" i="1"/>
  <c r="N54" i="1"/>
  <c r="P58" i="1"/>
  <c r="P50" i="1"/>
  <c r="B36" i="3"/>
  <c r="O43" i="3"/>
  <c r="O35" i="3"/>
  <c r="P43" i="3"/>
  <c r="P35" i="3"/>
  <c r="Q43" i="3"/>
  <c r="B39" i="5"/>
  <c r="B48" i="5"/>
  <c r="B35" i="5"/>
  <c r="J38" i="5"/>
  <c r="C40" i="5"/>
  <c r="G40" i="5"/>
  <c r="K40" i="5"/>
  <c r="F46" i="5"/>
  <c r="C48" i="5"/>
  <c r="G48" i="5"/>
  <c r="K48" i="5"/>
  <c r="N37" i="5"/>
  <c r="O49" i="5"/>
  <c r="O41" i="5"/>
  <c r="O33" i="5"/>
  <c r="P42" i="5"/>
  <c r="U88" i="9"/>
  <c r="Q88" i="9"/>
  <c r="R41" i="5"/>
  <c r="S42" i="5"/>
  <c r="S35" i="5"/>
  <c r="T41" i="2"/>
  <c r="T50" i="2"/>
  <c r="L43" i="2"/>
  <c r="L35" i="2"/>
  <c r="L36" i="2"/>
  <c r="L41" i="2"/>
  <c r="L49" i="2"/>
  <c r="L39" i="2"/>
  <c r="L37" i="2"/>
  <c r="L50" i="2"/>
  <c r="D50" i="2"/>
  <c r="L46" i="2"/>
  <c r="B53" i="5"/>
  <c r="L33" i="2"/>
  <c r="X35" i="3"/>
  <c r="X39" i="3"/>
  <c r="X43" i="3"/>
  <c r="X47" i="3"/>
  <c r="X36" i="3"/>
  <c r="X40" i="3"/>
  <c r="W37" i="3"/>
  <c r="W45" i="3"/>
  <c r="W40" i="3"/>
  <c r="W34" i="3"/>
  <c r="W42" i="3"/>
  <c r="W69" i="1"/>
  <c r="K44" i="2"/>
  <c r="K35" i="2"/>
  <c r="V46" i="9"/>
  <c r="H39" i="2"/>
  <c r="H47" i="2"/>
  <c r="H49" i="2"/>
  <c r="C44" i="2"/>
  <c r="C36" i="2"/>
  <c r="C66" i="1"/>
  <c r="C72" i="1"/>
  <c r="B63" i="1"/>
  <c r="X43" i="9"/>
  <c r="J22" i="2"/>
  <c r="W7" i="9"/>
  <c r="I61" i="1"/>
  <c r="I65" i="1"/>
  <c r="I62" i="1"/>
  <c r="I66" i="1"/>
  <c r="I59" i="1"/>
  <c r="I63" i="1"/>
  <c r="F50" i="1"/>
  <c r="F62" i="1"/>
  <c r="F44" i="1"/>
  <c r="F57" i="1"/>
  <c r="B48" i="1"/>
  <c r="B65" i="1"/>
  <c r="B52" i="1"/>
  <c r="B54" i="1"/>
  <c r="B43" i="1"/>
  <c r="G39" i="3"/>
  <c r="G41" i="3"/>
  <c r="R129" i="9"/>
  <c r="D46" i="3"/>
  <c r="D45" i="3"/>
  <c r="D42" i="3"/>
  <c r="D41" i="3"/>
  <c r="D38" i="3"/>
  <c r="D37" i="3"/>
  <c r="D33" i="3"/>
  <c r="D47" i="3"/>
  <c r="D44" i="3"/>
  <c r="D34" i="3"/>
  <c r="D35" i="3"/>
  <c r="D39" i="3"/>
  <c r="D36" i="3"/>
  <c r="U58" i="1"/>
  <c r="U59" i="1"/>
  <c r="U62" i="1"/>
  <c r="U54" i="1"/>
  <c r="G22" i="2"/>
  <c r="G34" i="2" s="1"/>
  <c r="B50" i="1"/>
  <c r="I22" i="2"/>
  <c r="F40" i="5"/>
  <c r="Q44" i="3"/>
  <c r="U33" i="3"/>
  <c r="U44" i="3"/>
  <c r="U36" i="3"/>
  <c r="AI129" i="9"/>
  <c r="U40" i="3"/>
  <c r="U41" i="3"/>
  <c r="M33" i="3"/>
  <c r="M36" i="3"/>
  <c r="M40" i="3"/>
  <c r="M44" i="3"/>
  <c r="AA129" i="9"/>
  <c r="M34" i="3"/>
  <c r="M37" i="3"/>
  <c r="M41" i="3"/>
  <c r="M45" i="3"/>
  <c r="Y88" i="9"/>
  <c r="K44" i="5"/>
  <c r="H38" i="5"/>
  <c r="H40" i="5"/>
  <c r="R55" i="1"/>
  <c r="R44" i="1"/>
  <c r="R60" i="1"/>
  <c r="S46" i="1"/>
  <c r="O51" i="1"/>
  <c r="P61" i="1"/>
  <c r="B47" i="3"/>
  <c r="M47" i="3"/>
  <c r="M39" i="3"/>
  <c r="I33" i="3"/>
  <c r="AG129" i="9"/>
  <c r="S41" i="3"/>
  <c r="S33" i="3"/>
  <c r="S44" i="3"/>
  <c r="O58" i="1"/>
  <c r="P70" i="1"/>
  <c r="M46" i="3"/>
  <c r="M38" i="3"/>
  <c r="O39" i="3"/>
  <c r="O40" i="3"/>
  <c r="K34" i="5"/>
  <c r="K53" i="5" s="1"/>
  <c r="K36" i="5"/>
  <c r="K42" i="5"/>
  <c r="K50" i="5"/>
  <c r="M33" i="5"/>
  <c r="M37" i="5"/>
  <c r="M41" i="5"/>
  <c r="M45" i="5"/>
  <c r="M49" i="5"/>
  <c r="M34" i="5"/>
  <c r="M38" i="5"/>
  <c r="M42" i="5"/>
  <c r="M46" i="5"/>
  <c r="M50" i="5"/>
  <c r="B44" i="5"/>
  <c r="B43" i="5"/>
  <c r="S63" i="1"/>
  <c r="S58" i="1"/>
  <c r="V59" i="1"/>
  <c r="V45" i="3"/>
  <c r="W46" i="9"/>
  <c r="I48" i="2"/>
  <c r="I41" i="2"/>
  <c r="I38" i="2"/>
  <c r="I35" i="2"/>
  <c r="G35" i="2"/>
  <c r="J48" i="2"/>
  <c r="J43" i="2"/>
  <c r="X34" i="3"/>
  <c r="X42" i="3"/>
  <c r="X38" i="3"/>
  <c r="X49" i="5"/>
  <c r="X46" i="5"/>
  <c r="X50" i="5"/>
  <c r="X43" i="5"/>
  <c r="X42" i="5"/>
  <c r="X39" i="5"/>
  <c r="X44" i="5"/>
  <c r="X41" i="5"/>
  <c r="X45" i="1"/>
  <c r="X56" i="1"/>
  <c r="X64" i="1"/>
  <c r="X59" i="1"/>
  <c r="X51" i="1"/>
  <c r="X70" i="1"/>
  <c r="X49" i="1"/>
  <c r="X68" i="1"/>
  <c r="X60" i="1"/>
  <c r="X67" i="1"/>
  <c r="X43" i="1"/>
  <c r="X62" i="1"/>
  <c r="X47" i="1"/>
  <c r="X66" i="1"/>
  <c r="X58" i="1"/>
  <c r="W39" i="3"/>
  <c r="W44" i="3"/>
  <c r="W41" i="3"/>
  <c r="W46" i="3"/>
  <c r="W43" i="3"/>
  <c r="W47" i="3"/>
  <c r="W38" i="3"/>
  <c r="W36" i="3"/>
  <c r="W33" i="3"/>
  <c r="W46" i="5"/>
  <c r="W49" i="5"/>
  <c r="W33" i="5"/>
  <c r="W44" i="5"/>
  <c r="W45" i="5"/>
  <c r="W39" i="5"/>
  <c r="W38" i="5"/>
  <c r="W41" i="5"/>
  <c r="W40" i="5"/>
  <c r="W48" i="5"/>
  <c r="W36" i="5"/>
  <c r="W42" i="5"/>
  <c r="W47" i="5"/>
  <c r="W34" i="5"/>
  <c r="W37" i="5"/>
  <c r="W50" i="5"/>
  <c r="W35" i="5"/>
  <c r="W43" i="5"/>
  <c r="W60" i="1"/>
  <c r="W43" i="1"/>
  <c r="W44" i="1"/>
  <c r="W57" i="1"/>
  <c r="W49" i="1"/>
  <c r="W74" i="1"/>
  <c r="W58" i="1"/>
  <c r="W47" i="1"/>
  <c r="W66" i="1"/>
  <c r="D45" i="1" l="1"/>
  <c r="J59" i="1"/>
  <c r="O62" i="1"/>
  <c r="O73" i="1"/>
  <c r="O66" i="1"/>
  <c r="O59" i="1"/>
  <c r="B57" i="1"/>
  <c r="I58" i="1"/>
  <c r="C64" i="1"/>
  <c r="D61" i="1"/>
  <c r="I60" i="1"/>
  <c r="I73" i="1"/>
  <c r="B59" i="1"/>
  <c r="B49" i="1"/>
  <c r="I51" i="1"/>
  <c r="I53" i="1"/>
  <c r="B67" i="1"/>
  <c r="O43" i="1"/>
  <c r="P57" i="1"/>
  <c r="P49" i="1"/>
  <c r="B75" i="1"/>
  <c r="B60" i="1"/>
  <c r="B56" i="1"/>
  <c r="I67" i="1"/>
  <c r="I74" i="1"/>
  <c r="I44" i="1"/>
  <c r="I43" i="1"/>
  <c r="B51" i="1"/>
  <c r="C45" i="1"/>
  <c r="N44" i="1"/>
  <c r="B62" i="1"/>
  <c r="O61" i="1"/>
  <c r="O68" i="1"/>
  <c r="AC7" i="9"/>
  <c r="P48" i="1"/>
  <c r="P71" i="1" s="1"/>
  <c r="P55" i="1"/>
  <c r="J56" i="1"/>
  <c r="N59" i="1"/>
  <c r="B61" i="1"/>
  <c r="D53" i="1"/>
  <c r="H43" i="1"/>
  <c r="I48" i="1"/>
  <c r="J75" i="1"/>
  <c r="D74" i="1"/>
  <c r="N61" i="1"/>
  <c r="N72" i="1"/>
  <c r="O75" i="1"/>
  <c r="P72" i="1"/>
  <c r="J61" i="1"/>
  <c r="D63" i="1"/>
  <c r="O56" i="1"/>
  <c r="J53" i="1"/>
  <c r="B73" i="1"/>
  <c r="J54" i="1"/>
  <c r="Q7" i="9"/>
  <c r="O69" i="1"/>
  <c r="P63" i="1"/>
  <c r="J43" i="1"/>
  <c r="B74" i="1"/>
  <c r="D59" i="1"/>
  <c r="I56" i="1"/>
  <c r="H61" i="1"/>
  <c r="N74" i="1"/>
  <c r="O45" i="1"/>
  <c r="P65" i="1"/>
  <c r="B66" i="1"/>
  <c r="B45" i="1"/>
  <c r="I55" i="1"/>
  <c r="I57" i="1"/>
  <c r="J50" i="1"/>
  <c r="O49" i="1"/>
  <c r="D43" i="1"/>
  <c r="O55" i="1"/>
  <c r="O67" i="1"/>
  <c r="I54" i="1"/>
  <c r="C56" i="1"/>
  <c r="J58" i="1"/>
  <c r="O52" i="1"/>
  <c r="P56" i="1"/>
  <c r="N48" i="1"/>
  <c r="B68" i="1"/>
  <c r="B64" i="1"/>
  <c r="I45" i="1"/>
  <c r="I71" i="1" s="1"/>
  <c r="I50" i="1"/>
  <c r="I49" i="1"/>
  <c r="B58" i="1"/>
  <c r="C55" i="1"/>
  <c r="P66" i="1"/>
  <c r="J66" i="1"/>
  <c r="B55" i="1"/>
  <c r="O65" i="1"/>
  <c r="O48" i="1"/>
  <c r="P52" i="1"/>
  <c r="P59" i="1"/>
  <c r="J64" i="1"/>
  <c r="N67" i="1"/>
  <c r="D55" i="1"/>
  <c r="G50" i="1"/>
  <c r="J74" i="1"/>
  <c r="I75" i="1"/>
  <c r="D75" i="1"/>
  <c r="N66" i="1"/>
  <c r="O44" i="1"/>
  <c r="P43" i="1"/>
  <c r="G43" i="1"/>
  <c r="G48" i="1"/>
  <c r="Q55" i="1"/>
  <c r="Q57" i="1"/>
  <c r="G62" i="1"/>
  <c r="G44" i="1"/>
  <c r="G72" i="1"/>
  <c r="W55" i="1"/>
  <c r="W65" i="1"/>
  <c r="W59" i="1"/>
  <c r="G65" i="1"/>
  <c r="U7" i="9"/>
  <c r="F51" i="1"/>
  <c r="V45" i="1"/>
  <c r="W63" i="1"/>
  <c r="W67" i="1"/>
  <c r="W50" i="1"/>
  <c r="W56" i="1"/>
  <c r="X55" i="1"/>
  <c r="X72" i="1"/>
  <c r="X57" i="1"/>
  <c r="X75" i="1"/>
  <c r="X53" i="1"/>
  <c r="V75" i="1"/>
  <c r="F65" i="1"/>
  <c r="C48" i="1"/>
  <c r="C58" i="1"/>
  <c r="W53" i="1"/>
  <c r="Q69" i="1"/>
  <c r="F43" i="1"/>
  <c r="G61" i="1"/>
  <c r="G64" i="1"/>
  <c r="K66" i="1"/>
  <c r="K65" i="1"/>
  <c r="Y7" i="9"/>
  <c r="Q58" i="1"/>
  <c r="F48" i="1"/>
  <c r="F45" i="1"/>
  <c r="V56" i="1"/>
  <c r="V65" i="1"/>
  <c r="V66" i="1"/>
  <c r="V63" i="1"/>
  <c r="V43" i="1"/>
  <c r="E43" i="1"/>
  <c r="G58" i="1"/>
  <c r="K60" i="1"/>
  <c r="L68" i="1"/>
  <c r="L52" i="1"/>
  <c r="G75" i="1"/>
  <c r="M64" i="1"/>
  <c r="E49" i="1"/>
  <c r="E55" i="1"/>
  <c r="E61" i="1"/>
  <c r="E67" i="1"/>
  <c r="W51" i="1"/>
  <c r="Q74" i="1"/>
  <c r="F52" i="1"/>
  <c r="V60" i="1"/>
  <c r="V69" i="1"/>
  <c r="V70" i="1"/>
  <c r="L56" i="1"/>
  <c r="W54" i="1"/>
  <c r="W68" i="1"/>
  <c r="X69" i="1"/>
  <c r="X63" i="1"/>
  <c r="X44" i="1"/>
  <c r="X65" i="1"/>
  <c r="X48" i="1"/>
  <c r="AJ7" i="9"/>
  <c r="F54" i="1"/>
  <c r="C61" i="1"/>
  <c r="C73" i="1"/>
  <c r="C50" i="1"/>
  <c r="W48" i="1"/>
  <c r="F53" i="1"/>
  <c r="G57" i="1"/>
  <c r="G60" i="1"/>
  <c r="K62" i="1"/>
  <c r="K61" i="1"/>
  <c r="Q47" i="1"/>
  <c r="T7" i="9"/>
  <c r="F68" i="1"/>
  <c r="F67" i="1"/>
  <c r="V52" i="1"/>
  <c r="V61" i="1"/>
  <c r="V62" i="1"/>
  <c r="V47" i="1"/>
  <c r="C49" i="1"/>
  <c r="F58" i="1"/>
  <c r="G54" i="1"/>
  <c r="K59" i="1"/>
  <c r="L66" i="1"/>
  <c r="L50" i="1"/>
  <c r="K72" i="1"/>
  <c r="L72" i="1"/>
  <c r="M56" i="1"/>
  <c r="E72" i="1"/>
  <c r="E50" i="1"/>
  <c r="E56" i="1"/>
  <c r="E62" i="1"/>
  <c r="E68" i="1"/>
  <c r="F75" i="1"/>
  <c r="W61" i="1"/>
  <c r="G68" i="1"/>
  <c r="V46" i="1"/>
  <c r="G59" i="1"/>
  <c r="G74" i="1"/>
  <c r="W46" i="1"/>
  <c r="W52" i="1"/>
  <c r="W64" i="1"/>
  <c r="W70" i="1"/>
  <c r="W73" i="1"/>
  <c r="W45" i="1"/>
  <c r="X50" i="1"/>
  <c r="X46" i="1"/>
  <c r="X52" i="1"/>
  <c r="X54" i="1"/>
  <c r="X61" i="1"/>
  <c r="V68" i="1"/>
  <c r="F66" i="1"/>
  <c r="F61" i="1"/>
  <c r="G53" i="1"/>
  <c r="G56" i="1"/>
  <c r="K58" i="1"/>
  <c r="K57" i="1"/>
  <c r="F64" i="1"/>
  <c r="F63" i="1"/>
  <c r="V48" i="1"/>
  <c r="V71" i="1" s="1"/>
  <c r="V57" i="1"/>
  <c r="V58" i="1"/>
  <c r="G67" i="1"/>
  <c r="G51" i="1"/>
  <c r="K56" i="1"/>
  <c r="L64" i="1"/>
  <c r="L48" i="1"/>
  <c r="E73" i="1"/>
  <c r="E51" i="1"/>
  <c r="E57" i="1"/>
  <c r="E63" i="1"/>
  <c r="AH129" i="9"/>
  <c r="C50" i="5"/>
  <c r="U35" i="2"/>
  <c r="U37" i="2"/>
  <c r="U39" i="2"/>
  <c r="U42" i="2"/>
  <c r="J49" i="2"/>
  <c r="J36" i="2"/>
  <c r="J33" i="2"/>
  <c r="O33" i="2"/>
  <c r="O38" i="2"/>
  <c r="O42" i="2"/>
  <c r="O37" i="2"/>
  <c r="O46" i="2"/>
  <c r="O44" i="2"/>
  <c r="O39" i="2"/>
  <c r="O47" i="2"/>
  <c r="O50" i="2"/>
  <c r="O43" i="2"/>
  <c r="O48" i="2"/>
  <c r="O40" i="2"/>
  <c r="O36" i="2"/>
  <c r="O41" i="2"/>
  <c r="O35" i="2"/>
  <c r="O45" i="2"/>
  <c r="O34" i="2"/>
  <c r="O49" i="2"/>
  <c r="AC46" i="9"/>
  <c r="G44" i="2"/>
  <c r="G42" i="2"/>
  <c r="G33" i="2"/>
  <c r="G45" i="2"/>
  <c r="G48" i="2"/>
  <c r="G40" i="2"/>
  <c r="G47" i="2"/>
  <c r="G36" i="2"/>
  <c r="W53" i="5"/>
  <c r="U48" i="3"/>
  <c r="I36" i="2"/>
  <c r="I43" i="2"/>
  <c r="I47" i="2"/>
  <c r="I40" i="2"/>
  <c r="I44" i="2"/>
  <c r="I49" i="2"/>
  <c r="I42" i="2"/>
  <c r="I46" i="2"/>
  <c r="I39" i="2"/>
  <c r="I50" i="2"/>
  <c r="I34" i="2"/>
  <c r="I45" i="2"/>
  <c r="I37" i="2"/>
  <c r="C48" i="2"/>
  <c r="C42" i="2"/>
  <c r="C40" i="2"/>
  <c r="C41" i="2"/>
  <c r="C45" i="2"/>
  <c r="C37" i="2"/>
  <c r="C47" i="2"/>
  <c r="N34" i="2"/>
  <c r="N50" i="2"/>
  <c r="N42" i="2"/>
  <c r="N35" i="2"/>
  <c r="N48" i="2"/>
  <c r="N46" i="2"/>
  <c r="N33" i="2"/>
  <c r="N44" i="2"/>
  <c r="N38" i="2"/>
  <c r="K47" i="2"/>
  <c r="X71" i="1"/>
  <c r="H46" i="2"/>
  <c r="K43" i="2"/>
  <c r="K38" i="2"/>
  <c r="H35" i="2"/>
  <c r="D47" i="2"/>
  <c r="T42" i="2"/>
  <c r="C54" i="5"/>
  <c r="V53" i="5"/>
  <c r="AC43" i="9"/>
  <c r="AB43" i="9"/>
  <c r="AA43" i="9"/>
  <c r="H49" i="1"/>
  <c r="H57" i="1"/>
  <c r="H65" i="1"/>
  <c r="M43" i="3"/>
  <c r="P47" i="3"/>
  <c r="D65" i="1"/>
  <c r="D57" i="1"/>
  <c r="G63" i="1"/>
  <c r="G55" i="1"/>
  <c r="K63" i="1"/>
  <c r="K55" i="1"/>
  <c r="L62" i="1"/>
  <c r="L54" i="1"/>
  <c r="G73" i="1"/>
  <c r="K73" i="1"/>
  <c r="H74" i="1"/>
  <c r="D73" i="1"/>
  <c r="H51" i="1"/>
  <c r="H59" i="1"/>
  <c r="H67" i="1"/>
  <c r="O70" i="1"/>
  <c r="O54" i="1"/>
  <c r="E33" i="3"/>
  <c r="E34" i="3"/>
  <c r="E35" i="3"/>
  <c r="C36" i="3"/>
  <c r="C37" i="3"/>
  <c r="C38" i="3"/>
  <c r="C39" i="3"/>
  <c r="L40" i="3"/>
  <c r="L41" i="3"/>
  <c r="L42" i="3"/>
  <c r="L43" i="3"/>
  <c r="L44" i="3"/>
  <c r="H46" i="3"/>
  <c r="H47" i="3"/>
  <c r="P44" i="3"/>
  <c r="G34" i="5"/>
  <c r="G53" i="5" s="1"/>
  <c r="E36" i="5"/>
  <c r="I37" i="5"/>
  <c r="I39" i="5"/>
  <c r="I41" i="5"/>
  <c r="E43" i="5"/>
  <c r="I44" i="5"/>
  <c r="I46" i="5"/>
  <c r="I48" i="5"/>
  <c r="E50" i="5"/>
  <c r="E54" i="5" s="1"/>
  <c r="I51" i="5"/>
  <c r="M47" i="5"/>
  <c r="M39" i="5"/>
  <c r="T43" i="5"/>
  <c r="T35" i="5"/>
  <c r="T46" i="3"/>
  <c r="T42" i="3"/>
  <c r="T38" i="3"/>
  <c r="T48" i="3" s="1"/>
  <c r="AI43" i="9"/>
  <c r="V74" i="1"/>
  <c r="X73" i="1"/>
  <c r="X41" i="3"/>
  <c r="Y46" i="9"/>
  <c r="D39" i="2"/>
  <c r="T39" i="2"/>
  <c r="M22" i="2"/>
  <c r="M33" i="2" s="1"/>
  <c r="O45" i="5"/>
  <c r="T41" i="5"/>
  <c r="T33" i="5"/>
  <c r="I33" i="2"/>
  <c r="K52" i="5"/>
  <c r="H48" i="2"/>
  <c r="K34" i="2"/>
  <c r="H45" i="1"/>
  <c r="H55" i="1"/>
  <c r="L33" i="3"/>
  <c r="L34" i="3"/>
  <c r="H36" i="3"/>
  <c r="H37" i="3"/>
  <c r="H38" i="3"/>
  <c r="H39" i="3"/>
  <c r="O44" i="3"/>
  <c r="I33" i="5"/>
  <c r="E35" i="5"/>
  <c r="E52" i="5" s="1"/>
  <c r="I36" i="5"/>
  <c r="I38" i="5"/>
  <c r="I40" i="5"/>
  <c r="G42" i="5"/>
  <c r="E44" i="5"/>
  <c r="I45" i="5"/>
  <c r="I47" i="5"/>
  <c r="I49" i="5"/>
  <c r="I50" i="5"/>
  <c r="M51" i="5"/>
  <c r="M43" i="5"/>
  <c r="M35" i="5"/>
  <c r="O37" i="5"/>
  <c r="S22" i="2"/>
  <c r="S34" i="2" s="1"/>
  <c r="T48" i="5"/>
  <c r="T39" i="5"/>
  <c r="V72" i="1"/>
  <c r="X74" i="1"/>
  <c r="J40" i="2"/>
  <c r="X46" i="9"/>
  <c r="J39" i="2"/>
  <c r="J45" i="2"/>
  <c r="J42" i="2"/>
  <c r="J38" i="2"/>
  <c r="J44" i="2"/>
  <c r="J47" i="2"/>
  <c r="J34" i="2"/>
  <c r="J46" i="2"/>
  <c r="T45" i="2"/>
  <c r="T37" i="2"/>
  <c r="T48" i="2"/>
  <c r="T38" i="2"/>
  <c r="T40" i="2"/>
  <c r="T44" i="2"/>
  <c r="T43" i="2"/>
  <c r="AH46" i="9"/>
  <c r="T33" i="2"/>
  <c r="D46" i="2"/>
  <c r="R46" i="9"/>
  <c r="D43" i="2"/>
  <c r="D35" i="2"/>
  <c r="D48" i="2"/>
  <c r="D41" i="2"/>
  <c r="D44" i="2"/>
  <c r="D45" i="2"/>
  <c r="D40" i="2"/>
  <c r="D34" i="2"/>
  <c r="Q52" i="1"/>
  <c r="Q48" i="1"/>
  <c r="Q64" i="1"/>
  <c r="Q65" i="1"/>
  <c r="Q49" i="1"/>
  <c r="Q68" i="1"/>
  <c r="Q75" i="1"/>
  <c r="AE7" i="9"/>
  <c r="Q44" i="1"/>
  <c r="Q54" i="1"/>
  <c r="Q62" i="1"/>
  <c r="Q70" i="1"/>
  <c r="Q46" i="1"/>
  <c r="Q51" i="1"/>
  <c r="Q59" i="1"/>
  <c r="Q67" i="1"/>
  <c r="Q61" i="1"/>
  <c r="Q43" i="1"/>
  <c r="AB129" i="9"/>
  <c r="N36" i="3"/>
  <c r="N47" i="3"/>
  <c r="N44" i="3"/>
  <c r="N37" i="3"/>
  <c r="N45" i="3"/>
  <c r="N38" i="3"/>
  <c r="N46" i="3"/>
  <c r="N35" i="3"/>
  <c r="N40" i="3"/>
  <c r="W129" i="9"/>
  <c r="I46" i="3"/>
  <c r="I38" i="3"/>
  <c r="I34" i="3"/>
  <c r="I47" i="3"/>
  <c r="I43" i="3"/>
  <c r="I44" i="3"/>
  <c r="I36" i="3"/>
  <c r="I45" i="3"/>
  <c r="I37" i="3"/>
  <c r="B39" i="3"/>
  <c r="B43" i="3"/>
  <c r="B40" i="3"/>
  <c r="B42" i="3"/>
  <c r="B34" i="3"/>
  <c r="B41" i="3"/>
  <c r="B33" i="3"/>
  <c r="B48" i="3" s="1"/>
  <c r="B44" i="3"/>
  <c r="Q129" i="9"/>
  <c r="B35" i="3"/>
  <c r="Z88" i="9"/>
  <c r="L46" i="5"/>
  <c r="L44" i="5"/>
  <c r="L42" i="5"/>
  <c r="L40" i="5"/>
  <c r="L38" i="5"/>
  <c r="L36" i="5"/>
  <c r="L34" i="5"/>
  <c r="L37" i="5"/>
  <c r="L35" i="5"/>
  <c r="L33" i="5"/>
  <c r="L53" i="5" s="1"/>
  <c r="V88" i="9"/>
  <c r="H49" i="5"/>
  <c r="H42" i="5"/>
  <c r="H36" i="5"/>
  <c r="H45" i="5"/>
  <c r="H34" i="5"/>
  <c r="H44" i="5"/>
  <c r="H41" i="5"/>
  <c r="H43" i="5"/>
  <c r="R88" i="9"/>
  <c r="D49" i="5"/>
  <c r="D44" i="5"/>
  <c r="D42" i="5"/>
  <c r="D36" i="5"/>
  <c r="D34" i="5"/>
  <c r="D48" i="5"/>
  <c r="D40" i="5"/>
  <c r="D33" i="5"/>
  <c r="D51" i="5"/>
  <c r="AE129" i="9"/>
  <c r="Q37" i="3"/>
  <c r="Q45" i="3"/>
  <c r="Q38" i="3"/>
  <c r="Q46" i="3"/>
  <c r="Q33" i="3"/>
  <c r="Q34" i="3"/>
  <c r="Q40" i="3"/>
  <c r="Q35" i="3"/>
  <c r="Q39" i="3"/>
  <c r="Q36" i="3"/>
  <c r="R41" i="3"/>
  <c r="R35" i="3"/>
  <c r="R43" i="3"/>
  <c r="R36" i="3"/>
  <c r="R44" i="3"/>
  <c r="R39" i="3"/>
  <c r="R40" i="3"/>
  <c r="R42" i="3"/>
  <c r="AF129" i="9"/>
  <c r="R37" i="3"/>
  <c r="R38" i="3"/>
  <c r="AF43" i="9"/>
  <c r="R22" i="2"/>
  <c r="S46" i="2"/>
  <c r="S43" i="2"/>
  <c r="U69" i="1"/>
  <c r="U48" i="1"/>
  <c r="U56" i="1"/>
  <c r="U64" i="1"/>
  <c r="U45" i="1"/>
  <c r="U53" i="1"/>
  <c r="U61" i="1"/>
  <c r="U50" i="1"/>
  <c r="U66" i="1"/>
  <c r="U51" i="1"/>
  <c r="U67" i="1"/>
  <c r="U46" i="1"/>
  <c r="U47" i="1"/>
  <c r="U70" i="1"/>
  <c r="U75" i="1"/>
  <c r="U45" i="2"/>
  <c r="U48" i="2"/>
  <c r="U38" i="2"/>
  <c r="U47" i="2"/>
  <c r="U40" i="2"/>
  <c r="U50" i="2"/>
  <c r="U34" i="2"/>
  <c r="U33" i="2"/>
  <c r="AI46" i="9"/>
  <c r="U36" i="2"/>
  <c r="U46" i="2"/>
  <c r="U47" i="5"/>
  <c r="U40" i="5"/>
  <c r="U49" i="5"/>
  <c r="U50" i="5"/>
  <c r="U37" i="5"/>
  <c r="U45" i="5"/>
  <c r="U33" i="5"/>
  <c r="AI88" i="9"/>
  <c r="U41" i="5"/>
  <c r="U38" i="5"/>
  <c r="U39" i="5"/>
  <c r="U43" i="5"/>
  <c r="U42" i="5"/>
  <c r="AA70" i="1"/>
  <c r="AO7" i="9"/>
  <c r="AA51" i="5"/>
  <c r="AO88" i="9"/>
  <c r="Y47" i="3"/>
  <c r="AM129" i="9"/>
  <c r="AA47" i="3"/>
  <c r="AO129" i="9"/>
  <c r="AM7" i="9"/>
  <c r="M53" i="5"/>
  <c r="AA7" i="9"/>
  <c r="M43" i="1"/>
  <c r="M45" i="1"/>
  <c r="M49" i="1"/>
  <c r="M51" i="1"/>
  <c r="M53" i="1"/>
  <c r="M55" i="1"/>
  <c r="M57" i="1"/>
  <c r="M59" i="1"/>
  <c r="M61" i="1"/>
  <c r="M63" i="1"/>
  <c r="M65" i="1"/>
  <c r="M67" i="1"/>
  <c r="M44" i="1"/>
  <c r="M50" i="1"/>
  <c r="M54" i="1"/>
  <c r="M58" i="1"/>
  <c r="M62" i="1"/>
  <c r="M66" i="1"/>
  <c r="K47" i="3"/>
  <c r="K43" i="3"/>
  <c r="K41" i="3"/>
  <c r="K39" i="3"/>
  <c r="K35" i="3"/>
  <c r="K33" i="3"/>
  <c r="K37" i="3"/>
  <c r="K46" i="3"/>
  <c r="K42" i="3"/>
  <c r="K38" i="3"/>
  <c r="K34" i="3"/>
  <c r="G46" i="3"/>
  <c r="G42" i="3"/>
  <c r="G38" i="3"/>
  <c r="G34" i="3"/>
  <c r="G43" i="3"/>
  <c r="G35" i="3"/>
  <c r="U129" i="9"/>
  <c r="G33" i="3"/>
  <c r="N34" i="5"/>
  <c r="N46" i="5"/>
  <c r="N49" i="5"/>
  <c r="N50" i="5"/>
  <c r="N39" i="5"/>
  <c r="N47" i="5"/>
  <c r="N54" i="5" s="1"/>
  <c r="N36" i="5"/>
  <c r="N44" i="5"/>
  <c r="N45" i="5"/>
  <c r="J48" i="5"/>
  <c r="J51" i="5"/>
  <c r="J47" i="5"/>
  <c r="J43" i="5"/>
  <c r="J39" i="5"/>
  <c r="J35" i="5"/>
  <c r="J49" i="5"/>
  <c r="J41" i="5"/>
  <c r="J33" i="5"/>
  <c r="X88" i="9"/>
  <c r="J50" i="5"/>
  <c r="J46" i="5"/>
  <c r="F42" i="5"/>
  <c r="F36" i="5"/>
  <c r="F51" i="5"/>
  <c r="F47" i="5"/>
  <c r="F43" i="5"/>
  <c r="F39" i="5"/>
  <c r="F35" i="5"/>
  <c r="F34" i="5"/>
  <c r="F38" i="5"/>
  <c r="F48" i="5"/>
  <c r="P47" i="5"/>
  <c r="P40" i="5"/>
  <c r="P49" i="5"/>
  <c r="P34" i="5"/>
  <c r="P41" i="5"/>
  <c r="P44" i="5"/>
  <c r="P37" i="5"/>
  <c r="P46" i="5"/>
  <c r="P48" i="5"/>
  <c r="P38" i="5"/>
  <c r="P35" i="5"/>
  <c r="AD88" i="9"/>
  <c r="P36" i="5"/>
  <c r="AE88" i="9"/>
  <c r="Q34" i="5"/>
  <c r="Q53" i="5" s="1"/>
  <c r="Q36" i="5"/>
  <c r="Q38" i="5"/>
  <c r="Q40" i="5"/>
  <c r="Q42" i="5"/>
  <c r="Q44" i="5"/>
  <c r="Q46" i="5"/>
  <c r="Q48" i="5"/>
  <c r="Q50" i="5"/>
  <c r="Q35" i="5"/>
  <c r="Q39" i="5"/>
  <c r="Q43" i="5"/>
  <c r="Q47" i="5"/>
  <c r="Q54" i="5" s="1"/>
  <c r="Q51" i="5"/>
  <c r="Q37" i="5"/>
  <c r="Q45" i="5"/>
  <c r="R50" i="5"/>
  <c r="R54" i="5" s="1"/>
  <c r="R47" i="5"/>
  <c r="R40" i="5"/>
  <c r="R33" i="5"/>
  <c r="R45" i="5"/>
  <c r="AF88" i="9"/>
  <c r="R35" i="5"/>
  <c r="R42" i="5"/>
  <c r="R36" i="5"/>
  <c r="R43" i="5"/>
  <c r="R34" i="5"/>
  <c r="AF7" i="9"/>
  <c r="R45" i="1"/>
  <c r="R49" i="1"/>
  <c r="R53" i="1"/>
  <c r="R57" i="1"/>
  <c r="R61" i="1"/>
  <c r="R65" i="1"/>
  <c r="R70" i="1"/>
  <c r="R50" i="1"/>
  <c r="R58" i="1"/>
  <c r="R66" i="1"/>
  <c r="R46" i="1"/>
  <c r="R62" i="1"/>
  <c r="R43" i="1"/>
  <c r="R51" i="1"/>
  <c r="R59" i="1"/>
  <c r="R67" i="1"/>
  <c r="R48" i="1"/>
  <c r="R56" i="1"/>
  <c r="R64" i="1"/>
  <c r="S43" i="1"/>
  <c r="S54" i="1"/>
  <c r="S44" i="1"/>
  <c r="S52" i="1"/>
  <c r="S60" i="1"/>
  <c r="S68" i="1"/>
  <c r="S49" i="1"/>
  <c r="S57" i="1"/>
  <c r="S65" i="1"/>
  <c r="S62" i="1"/>
  <c r="AG7" i="9"/>
  <c r="S55" i="1"/>
  <c r="S69" i="1"/>
  <c r="S50" i="1"/>
  <c r="S66" i="1"/>
  <c r="X40" i="5"/>
  <c r="X38" i="5"/>
  <c r="X47" i="5"/>
  <c r="X45" i="5"/>
  <c r="X36" i="5"/>
  <c r="X35" i="5"/>
  <c r="X33" i="5"/>
  <c r="X37" i="5"/>
  <c r="X34" i="5"/>
  <c r="J37" i="2"/>
  <c r="J41" i="2"/>
  <c r="J50" i="2"/>
  <c r="J35" i="2"/>
  <c r="S48" i="2"/>
  <c r="U74" i="1"/>
  <c r="S74" i="1"/>
  <c r="S47" i="1"/>
  <c r="H51" i="5"/>
  <c r="H48" i="5"/>
  <c r="H37" i="5"/>
  <c r="H35" i="5"/>
  <c r="M48" i="3"/>
  <c r="S59" i="1"/>
  <c r="I41" i="3"/>
  <c r="I40" i="3"/>
  <c r="R68" i="1"/>
  <c r="R52" i="1"/>
  <c r="R63" i="1"/>
  <c r="R47" i="1"/>
  <c r="H33" i="5"/>
  <c r="H50" i="5"/>
  <c r="H46" i="5"/>
  <c r="Q47" i="3"/>
  <c r="P43" i="5"/>
  <c r="F44" i="5"/>
  <c r="U46" i="9"/>
  <c r="G38" i="2"/>
  <c r="G51" i="2" s="1"/>
  <c r="G41" i="2"/>
  <c r="G39" i="2"/>
  <c r="G46" i="2"/>
  <c r="G49" i="2"/>
  <c r="G43" i="2"/>
  <c r="G37" i="2"/>
  <c r="G50" i="2"/>
  <c r="U63" i="1"/>
  <c r="AI7" i="9"/>
  <c r="U43" i="1"/>
  <c r="D48" i="3"/>
  <c r="G45" i="3"/>
  <c r="G37" i="3"/>
  <c r="G47" i="3"/>
  <c r="V22" i="2"/>
  <c r="U41" i="2"/>
  <c r="U49" i="2"/>
  <c r="T46" i="2"/>
  <c r="D37" i="2"/>
  <c r="D49" i="2"/>
  <c r="D42" i="2"/>
  <c r="D38" i="2"/>
  <c r="T47" i="2"/>
  <c r="T34" i="2"/>
  <c r="T36" i="2"/>
  <c r="T49" i="2"/>
  <c r="U35" i="5"/>
  <c r="U53" i="5" s="1"/>
  <c r="R46" i="3"/>
  <c r="AB88" i="9"/>
  <c r="N43" i="3"/>
  <c r="Q53" i="1"/>
  <c r="K37" i="2"/>
  <c r="K36" i="2"/>
  <c r="K33" i="2"/>
  <c r="K41" i="2"/>
  <c r="K42" i="2"/>
  <c r="K49" i="2"/>
  <c r="K39" i="2"/>
  <c r="K48" i="2"/>
  <c r="K40" i="2"/>
  <c r="K50" i="2"/>
  <c r="P51" i="5"/>
  <c r="J42" i="5"/>
  <c r="R33" i="3"/>
  <c r="U44" i="2"/>
  <c r="U43" i="2"/>
  <c r="N42" i="3"/>
  <c r="N41" i="3"/>
  <c r="Q63" i="1"/>
  <c r="Q45" i="1"/>
  <c r="Q66" i="1"/>
  <c r="Q50" i="1"/>
  <c r="F33" i="5"/>
  <c r="F41" i="5"/>
  <c r="F49" i="5"/>
  <c r="N40" i="5"/>
  <c r="N43" i="5"/>
  <c r="U48" i="5"/>
  <c r="R45" i="3"/>
  <c r="P39" i="5"/>
  <c r="J44" i="5"/>
  <c r="J36" i="5"/>
  <c r="H33" i="2"/>
  <c r="H38" i="2"/>
  <c r="H37" i="2"/>
  <c r="H40" i="2"/>
  <c r="H42" i="2"/>
  <c r="H36" i="2"/>
  <c r="H45" i="2"/>
  <c r="H43" i="2"/>
  <c r="H44" i="2"/>
  <c r="H41" i="2"/>
  <c r="H50" i="2"/>
  <c r="U46" i="5"/>
  <c r="T88" i="9"/>
  <c r="N33" i="5"/>
  <c r="J34" i="5"/>
  <c r="U65" i="1"/>
  <c r="U49" i="1"/>
  <c r="U60" i="1"/>
  <c r="U44" i="1"/>
  <c r="S53" i="1"/>
  <c r="S64" i="1"/>
  <c r="S48" i="1"/>
  <c r="R39" i="5"/>
  <c r="R38" i="5"/>
  <c r="B45" i="3"/>
  <c r="B46" i="3"/>
  <c r="G40" i="3"/>
  <c r="K40" i="3"/>
  <c r="Y129" i="9"/>
  <c r="Q42" i="3"/>
  <c r="U44" i="5"/>
  <c r="R47" i="3"/>
  <c r="P50" i="5"/>
  <c r="J37" i="5"/>
  <c r="V48" i="3"/>
  <c r="C34" i="2"/>
  <c r="C35" i="2"/>
  <c r="C38" i="2"/>
  <c r="C43" i="2"/>
  <c r="C50" i="2"/>
  <c r="C49" i="2"/>
  <c r="C39" i="2"/>
  <c r="C46" i="2"/>
  <c r="C33" i="2"/>
  <c r="AB46" i="9"/>
  <c r="N40" i="2"/>
  <c r="N36" i="2"/>
  <c r="N49" i="2"/>
  <c r="N45" i="2"/>
  <c r="N47" i="2"/>
  <c r="N41" i="2"/>
  <c r="N37" i="2"/>
  <c r="N43" i="2"/>
  <c r="N39" i="2"/>
  <c r="M35" i="2"/>
  <c r="M47" i="2"/>
  <c r="M46" i="2"/>
  <c r="M39" i="2"/>
  <c r="M43" i="2"/>
  <c r="M38" i="2"/>
  <c r="M44" i="2"/>
  <c r="M45" i="2"/>
  <c r="AA46" i="9"/>
  <c r="L38" i="2"/>
  <c r="L47" i="2"/>
  <c r="L42" i="2"/>
  <c r="Z46" i="9"/>
  <c r="L45" i="2"/>
  <c r="L44" i="2"/>
  <c r="L48" i="2"/>
  <c r="L40" i="2"/>
  <c r="L34" i="2"/>
  <c r="K46" i="2"/>
  <c r="R43" i="9"/>
  <c r="D33" i="2"/>
  <c r="Q43" i="9"/>
  <c r="B22" i="2"/>
  <c r="P22" i="2"/>
  <c r="P45" i="2" s="1"/>
  <c r="AD43" i="9"/>
  <c r="C65" i="1"/>
  <c r="C44" i="1"/>
  <c r="C54" i="1"/>
  <c r="C62" i="1"/>
  <c r="C51" i="1"/>
  <c r="C59" i="1"/>
  <c r="C67" i="1"/>
  <c r="C52" i="1"/>
  <c r="C60" i="1"/>
  <c r="C68" i="1"/>
  <c r="C43" i="1"/>
  <c r="C57" i="1"/>
  <c r="C53" i="1"/>
  <c r="C74" i="1"/>
  <c r="C75" i="1"/>
  <c r="M68" i="1"/>
  <c r="M60" i="1"/>
  <c r="M52" i="1"/>
  <c r="M72" i="1"/>
  <c r="M74" i="1"/>
  <c r="I39" i="3"/>
  <c r="I42" i="3"/>
  <c r="L41" i="5"/>
  <c r="L43" i="5"/>
  <c r="L45" i="5"/>
  <c r="Q41" i="5"/>
  <c r="R54" i="1"/>
  <c r="AM88" i="9"/>
  <c r="K54" i="5"/>
  <c r="S53" i="5"/>
  <c r="O51" i="2"/>
  <c r="J48" i="3"/>
  <c r="Q73" i="1"/>
  <c r="N49" i="1"/>
  <c r="N53" i="1"/>
  <c r="N58" i="1"/>
  <c r="N65" i="1"/>
  <c r="N45" i="1"/>
  <c r="N55" i="1"/>
  <c r="N63" i="1"/>
  <c r="N69" i="1"/>
  <c r="N52" i="1"/>
  <c r="N60" i="1"/>
  <c r="N68" i="1"/>
  <c r="Z7" i="9"/>
  <c r="L43" i="1"/>
  <c r="L45" i="1"/>
  <c r="L49" i="1"/>
  <c r="L51" i="1"/>
  <c r="L53" i="1"/>
  <c r="L55" i="1"/>
  <c r="L57" i="1"/>
  <c r="L59" i="1"/>
  <c r="L61" i="1"/>
  <c r="L63" i="1"/>
  <c r="L65" i="1"/>
  <c r="L67" i="1"/>
  <c r="X7" i="9"/>
  <c r="J44" i="1"/>
  <c r="J51" i="1"/>
  <c r="J55" i="1"/>
  <c r="J62" i="1"/>
  <c r="J67" i="1"/>
  <c r="J52" i="1"/>
  <c r="J60" i="1"/>
  <c r="J68" i="1"/>
  <c r="J49" i="1"/>
  <c r="J57" i="1"/>
  <c r="V7" i="9"/>
  <c r="H68" i="1"/>
  <c r="H66" i="1"/>
  <c r="H64" i="1"/>
  <c r="H62" i="1"/>
  <c r="H60" i="1"/>
  <c r="H58" i="1"/>
  <c r="H56" i="1"/>
  <c r="H54" i="1"/>
  <c r="H52" i="1"/>
  <c r="H50" i="1"/>
  <c r="H48" i="1"/>
  <c r="H44" i="1"/>
  <c r="R7" i="9"/>
  <c r="D44" i="1"/>
  <c r="D48" i="1"/>
  <c r="D50" i="1"/>
  <c r="D52" i="1"/>
  <c r="D54" i="1"/>
  <c r="D56" i="1"/>
  <c r="D58" i="1"/>
  <c r="D60" i="1"/>
  <c r="D62" i="1"/>
  <c r="D64" i="1"/>
  <c r="D66" i="1"/>
  <c r="D68" i="1"/>
  <c r="P44" i="1"/>
  <c r="P53" i="1"/>
  <c r="P62" i="1"/>
  <c r="Q72" i="1"/>
  <c r="S36" i="3"/>
  <c r="S40" i="3"/>
  <c r="P48" i="3"/>
  <c r="J72" i="1"/>
  <c r="F73" i="1"/>
  <c r="H73" i="1"/>
  <c r="J73" i="1"/>
  <c r="H75" i="1"/>
  <c r="L74" i="1"/>
  <c r="L75" i="1"/>
  <c r="D72" i="1"/>
  <c r="M73" i="1"/>
  <c r="M75" i="1"/>
  <c r="H72" i="1"/>
  <c r="N75" i="1"/>
  <c r="N73" i="1"/>
  <c r="P74" i="1"/>
  <c r="E48" i="3"/>
  <c r="R72" i="1"/>
  <c r="R74" i="1"/>
  <c r="S72" i="1"/>
  <c r="AH7" i="9"/>
  <c r="T75" i="1"/>
  <c r="T43" i="1"/>
  <c r="T45" i="1"/>
  <c r="T71" i="1" s="1"/>
  <c r="T47" i="1"/>
  <c r="T49" i="1"/>
  <c r="T51" i="1"/>
  <c r="T53" i="1"/>
  <c r="T55" i="1"/>
  <c r="T57" i="1"/>
  <c r="T59" i="1"/>
  <c r="T61" i="1"/>
  <c r="T63" i="1"/>
  <c r="T65" i="1"/>
  <c r="T67" i="1"/>
  <c r="T70" i="1"/>
  <c r="AH88" i="9"/>
  <c r="T47" i="5"/>
  <c r="T51" i="5"/>
  <c r="T34" i="5"/>
  <c r="T36" i="5"/>
  <c r="T38" i="5"/>
  <c r="T40" i="5"/>
  <c r="T42" i="5"/>
  <c r="T44" i="5"/>
  <c r="T46" i="5"/>
  <c r="T49" i="5"/>
  <c r="X45" i="3"/>
  <c r="X33" i="3"/>
  <c r="X46" i="3"/>
  <c r="I54" i="5"/>
  <c r="R73" i="1"/>
  <c r="R75" i="1"/>
  <c r="T73" i="1"/>
  <c r="U72" i="1"/>
  <c r="AN7" i="9"/>
  <c r="AP7" i="9"/>
  <c r="AN88" i="9"/>
  <c r="AP88" i="9"/>
  <c r="AN129" i="9"/>
  <c r="AP129" i="9"/>
  <c r="Y33" i="3"/>
  <c r="AA33" i="3"/>
  <c r="Y34" i="3"/>
  <c r="AA34" i="3"/>
  <c r="Y35" i="3"/>
  <c r="AA35" i="3"/>
  <c r="Y36" i="3"/>
  <c r="AA36" i="3"/>
  <c r="Y37" i="3"/>
  <c r="AA37" i="3"/>
  <c r="Y38" i="3"/>
  <c r="AA38" i="3"/>
  <c r="Y39" i="3"/>
  <c r="AA39" i="3"/>
  <c r="Y40" i="3"/>
  <c r="AA40" i="3"/>
  <c r="Y41" i="3"/>
  <c r="AA41" i="3"/>
  <c r="Y42" i="3"/>
  <c r="AA42" i="3"/>
  <c r="Y43" i="3"/>
  <c r="AA43" i="3"/>
  <c r="Y44" i="3"/>
  <c r="AA44" i="3"/>
  <c r="Y45" i="3"/>
  <c r="AA45" i="3"/>
  <c r="Y46" i="3"/>
  <c r="AA46" i="3"/>
  <c r="Z33" i="3"/>
  <c r="AB33" i="3"/>
  <c r="Z34" i="3"/>
  <c r="AB34" i="3"/>
  <c r="Z35" i="3"/>
  <c r="AB35" i="3"/>
  <c r="Z36" i="3"/>
  <c r="AB36" i="3"/>
  <c r="Z37" i="3"/>
  <c r="AB37" i="3"/>
  <c r="Z38" i="3"/>
  <c r="AB38" i="3"/>
  <c r="Z39" i="3"/>
  <c r="AB39" i="3"/>
  <c r="Z40" i="3"/>
  <c r="AB40" i="3"/>
  <c r="Z41" i="3"/>
  <c r="AB41" i="3"/>
  <c r="Z42" i="3"/>
  <c r="AB42" i="3"/>
  <c r="Z43" i="3"/>
  <c r="AB43" i="3"/>
  <c r="Z44" i="3"/>
  <c r="AB44" i="3"/>
  <c r="Z45" i="3"/>
  <c r="AB45" i="3"/>
  <c r="Z46" i="3"/>
  <c r="AB46" i="3"/>
  <c r="J53" i="5"/>
  <c r="B54" i="5"/>
  <c r="E53" i="5"/>
  <c r="C34" i="5"/>
  <c r="C53" i="5" s="1"/>
  <c r="D35" i="5"/>
  <c r="D53" i="5" s="1"/>
  <c r="C36" i="5"/>
  <c r="D37" i="5"/>
  <c r="D38" i="5"/>
  <c r="D39" i="5"/>
  <c r="H39" i="5"/>
  <c r="L39" i="5"/>
  <c r="J40" i="5"/>
  <c r="D41" i="5"/>
  <c r="C42" i="5"/>
  <c r="D43" i="5"/>
  <c r="D45" i="5"/>
  <c r="D46" i="5"/>
  <c r="D47" i="5"/>
  <c r="H47" i="5"/>
  <c r="L47" i="5"/>
  <c r="L48" i="5"/>
  <c r="L49" i="5"/>
  <c r="D50" i="5"/>
  <c r="L50" i="5"/>
  <c r="L51" i="5"/>
  <c r="N38" i="5"/>
  <c r="N52" i="5" s="1"/>
  <c r="H54" i="5"/>
  <c r="N53" i="5"/>
  <c r="S52" i="5"/>
  <c r="S54" i="5"/>
  <c r="B52" i="5"/>
  <c r="U54" i="5"/>
  <c r="P54" i="5"/>
  <c r="O50" i="5"/>
  <c r="O54" i="5" s="1"/>
  <c r="O42" i="5"/>
  <c r="O34" i="5"/>
  <c r="O53" i="5" s="1"/>
  <c r="V51" i="5"/>
  <c r="Z33" i="5"/>
  <c r="AB33" i="5"/>
  <c r="Z34" i="5"/>
  <c r="AB34" i="5"/>
  <c r="Z35" i="5"/>
  <c r="AB35" i="5"/>
  <c r="Z36" i="5"/>
  <c r="AB36" i="5"/>
  <c r="Z37" i="5"/>
  <c r="AB37" i="5"/>
  <c r="Z38" i="5"/>
  <c r="AB38" i="5"/>
  <c r="Z39" i="5"/>
  <c r="AB39" i="5"/>
  <c r="Z40" i="5"/>
  <c r="AB40" i="5"/>
  <c r="Z41" i="5"/>
  <c r="AB41" i="5"/>
  <c r="Z42" i="5"/>
  <c r="AB42" i="5"/>
  <c r="Z43" i="5"/>
  <c r="AB43" i="5"/>
  <c r="Z44" i="5"/>
  <c r="AB44" i="5"/>
  <c r="Z45" i="5"/>
  <c r="AB45" i="5"/>
  <c r="Z46" i="5"/>
  <c r="AB46" i="5"/>
  <c r="Z47" i="5"/>
  <c r="AB47" i="5"/>
  <c r="Z48" i="5"/>
  <c r="AB48" i="5"/>
  <c r="Z49" i="5"/>
  <c r="AB49" i="5"/>
  <c r="Z50" i="5"/>
  <c r="AB50" i="5"/>
  <c r="Y33" i="5"/>
  <c r="AA33" i="5"/>
  <c r="Y34" i="5"/>
  <c r="AA34" i="5"/>
  <c r="Y35" i="5"/>
  <c r="AA35" i="5"/>
  <c r="Y36" i="5"/>
  <c r="AA36" i="5"/>
  <c r="Y37" i="5"/>
  <c r="AA37" i="5"/>
  <c r="Y38" i="5"/>
  <c r="AA38" i="5"/>
  <c r="Y39" i="5"/>
  <c r="AA39" i="5"/>
  <c r="Y40" i="5"/>
  <c r="AA40" i="5"/>
  <c r="Y41" i="5"/>
  <c r="AA41" i="5"/>
  <c r="Y42" i="5"/>
  <c r="AA42" i="5"/>
  <c r="Y43" i="5"/>
  <c r="AA43" i="5"/>
  <c r="Y44" i="5"/>
  <c r="AA44" i="5"/>
  <c r="Y45" i="5"/>
  <c r="AA45" i="5"/>
  <c r="Y46" i="5"/>
  <c r="AA46" i="5"/>
  <c r="Y47" i="5"/>
  <c r="AA47" i="5"/>
  <c r="Y48" i="5"/>
  <c r="AA48" i="5"/>
  <c r="Y49" i="5"/>
  <c r="AA49" i="5"/>
  <c r="Y50" i="5"/>
  <c r="AA50" i="5"/>
  <c r="Z22" i="2"/>
  <c r="AN46" i="9" s="1"/>
  <c r="AB22" i="2"/>
  <c r="AP46" i="9" s="1"/>
  <c r="Y22" i="2"/>
  <c r="AM46" i="9" s="1"/>
  <c r="AA22" i="2"/>
  <c r="AO46" i="9" s="1"/>
  <c r="S75" i="1"/>
  <c r="B71" i="1"/>
  <c r="Z72" i="1"/>
  <c r="AB72" i="1"/>
  <c r="Z73" i="1"/>
  <c r="AB73" i="1"/>
  <c r="Z74" i="1"/>
  <c r="AB74" i="1"/>
  <c r="Z75" i="1"/>
  <c r="AB75" i="1"/>
  <c r="Y72" i="1"/>
  <c r="AA72" i="1"/>
  <c r="Y73" i="1"/>
  <c r="AA73" i="1"/>
  <c r="Y74" i="1"/>
  <c r="AA74" i="1"/>
  <c r="Y75" i="1"/>
  <c r="AA75" i="1"/>
  <c r="Z43" i="1"/>
  <c r="AB43" i="1"/>
  <c r="Z44" i="1"/>
  <c r="AB44" i="1"/>
  <c r="Z45" i="1"/>
  <c r="AB45" i="1"/>
  <c r="Z46" i="1"/>
  <c r="AB46" i="1"/>
  <c r="Z47" i="1"/>
  <c r="AB47" i="1"/>
  <c r="Z48" i="1"/>
  <c r="AB48" i="1"/>
  <c r="Z49" i="1"/>
  <c r="AB49" i="1"/>
  <c r="Z50" i="1"/>
  <c r="AB50" i="1"/>
  <c r="Z51" i="1"/>
  <c r="AB51" i="1"/>
  <c r="Z52" i="1"/>
  <c r="AB52" i="1"/>
  <c r="Z53" i="1"/>
  <c r="AB53" i="1"/>
  <c r="Z54" i="1"/>
  <c r="AB54" i="1"/>
  <c r="Z55" i="1"/>
  <c r="AB55" i="1"/>
  <c r="Z56" i="1"/>
  <c r="AB56" i="1"/>
  <c r="Z57" i="1"/>
  <c r="AB57" i="1"/>
  <c r="Z58" i="1"/>
  <c r="AB58" i="1"/>
  <c r="Z59" i="1"/>
  <c r="AB59" i="1"/>
  <c r="Z60" i="1"/>
  <c r="AB60" i="1"/>
  <c r="Z61" i="1"/>
  <c r="AB61" i="1"/>
  <c r="Z62" i="1"/>
  <c r="AB62" i="1"/>
  <c r="Z63" i="1"/>
  <c r="AB63" i="1"/>
  <c r="Z64" i="1"/>
  <c r="AB64" i="1"/>
  <c r="Z65" i="1"/>
  <c r="AB65" i="1"/>
  <c r="Z66" i="1"/>
  <c r="AB66" i="1"/>
  <c r="Z67" i="1"/>
  <c r="AB67" i="1"/>
  <c r="Z68" i="1"/>
  <c r="AB68" i="1"/>
  <c r="Z69" i="1"/>
  <c r="AB69" i="1"/>
  <c r="Y43" i="1"/>
  <c r="AA43" i="1"/>
  <c r="Y44" i="1"/>
  <c r="AA44" i="1"/>
  <c r="Y45" i="1"/>
  <c r="AA45" i="1"/>
  <c r="Y46" i="1"/>
  <c r="AA46" i="1"/>
  <c r="Y47" i="1"/>
  <c r="AA47" i="1"/>
  <c r="Y48" i="1"/>
  <c r="AA48" i="1"/>
  <c r="Y49" i="1"/>
  <c r="AA49" i="1"/>
  <c r="Y50" i="1"/>
  <c r="AA50" i="1"/>
  <c r="Y51" i="1"/>
  <c r="AA51" i="1"/>
  <c r="Y52" i="1"/>
  <c r="AA52" i="1"/>
  <c r="Y53" i="1"/>
  <c r="AA53" i="1"/>
  <c r="Y54" i="1"/>
  <c r="AA54" i="1"/>
  <c r="Y55" i="1"/>
  <c r="AA55" i="1"/>
  <c r="Y56" i="1"/>
  <c r="AA56" i="1"/>
  <c r="Y57" i="1"/>
  <c r="AA57" i="1"/>
  <c r="Y58" i="1"/>
  <c r="AA58" i="1"/>
  <c r="Y59" i="1"/>
  <c r="AA59" i="1"/>
  <c r="Y60" i="1"/>
  <c r="AA60" i="1"/>
  <c r="Y61" i="1"/>
  <c r="AA61" i="1"/>
  <c r="Y62" i="1"/>
  <c r="AA62" i="1"/>
  <c r="Y63" i="1"/>
  <c r="AA63" i="1"/>
  <c r="Y64" i="1"/>
  <c r="AA64" i="1"/>
  <c r="Y65" i="1"/>
  <c r="AA65" i="1"/>
  <c r="Y66" i="1"/>
  <c r="AA66" i="1"/>
  <c r="Y67" i="1"/>
  <c r="AA67" i="1"/>
  <c r="Y68" i="1"/>
  <c r="AA68" i="1"/>
  <c r="Y69" i="1"/>
  <c r="AA69" i="1"/>
  <c r="V52" i="5"/>
  <c r="V54" i="5"/>
  <c r="AK46" i="9"/>
  <c r="W36" i="2"/>
  <c r="W34" i="2"/>
  <c r="W38" i="2"/>
  <c r="W42" i="2"/>
  <c r="W46" i="2"/>
  <c r="W39" i="2"/>
  <c r="W40" i="2"/>
  <c r="W48" i="2"/>
  <c r="W35" i="2"/>
  <c r="W33" i="2"/>
  <c r="W37" i="2"/>
  <c r="W47" i="2"/>
  <c r="W50" i="2"/>
  <c r="W43" i="2"/>
  <c r="W45" i="2"/>
  <c r="W41" i="2"/>
  <c r="W49" i="2"/>
  <c r="W44" i="2"/>
  <c r="P38" i="2"/>
  <c r="P39" i="2"/>
  <c r="P34" i="2"/>
  <c r="P40" i="2"/>
  <c r="P46" i="2"/>
  <c r="P42" i="2"/>
  <c r="P44" i="2"/>
  <c r="P50" i="2"/>
  <c r="P48" i="2"/>
  <c r="P33" i="2"/>
  <c r="X40" i="2"/>
  <c r="X39" i="2"/>
  <c r="X44" i="2"/>
  <c r="X38" i="2"/>
  <c r="X34" i="2"/>
  <c r="X33" i="2"/>
  <c r="X41" i="2"/>
  <c r="X35" i="2"/>
  <c r="X46" i="2"/>
  <c r="AL46" i="9"/>
  <c r="X49" i="2"/>
  <c r="X50" i="2"/>
  <c r="X47" i="2"/>
  <c r="X48" i="2"/>
  <c r="X37" i="2"/>
  <c r="X42" i="2"/>
  <c r="X36" i="2"/>
  <c r="X43" i="2"/>
  <c r="X45" i="2"/>
  <c r="N39" i="3"/>
  <c r="O47" i="3"/>
  <c r="Q22" i="2"/>
  <c r="AE43" i="9"/>
  <c r="AJ88" i="9"/>
  <c r="W62" i="1"/>
  <c r="W71" i="1" s="1"/>
  <c r="W51" i="5"/>
  <c r="W54" i="5" s="1"/>
  <c r="X48" i="5"/>
  <c r="X51" i="5"/>
  <c r="AL129" i="9"/>
  <c r="S41" i="2"/>
  <c r="S40" i="2"/>
  <c r="S36" i="2"/>
  <c r="AG46" i="9"/>
  <c r="F22" i="2"/>
  <c r="E22" i="2"/>
  <c r="R49" i="5"/>
  <c r="R44" i="5"/>
  <c r="R37" i="5"/>
  <c r="S67" i="1"/>
  <c r="S51" i="1"/>
  <c r="W75" i="1"/>
  <c r="W35" i="3"/>
  <c r="W48" i="3" s="1"/>
  <c r="X37" i="3"/>
  <c r="X48" i="3" s="1"/>
  <c r="C71" i="1" l="1"/>
  <c r="O71" i="1"/>
  <c r="G71" i="1"/>
  <c r="F71" i="1"/>
  <c r="E71" i="1"/>
  <c r="L71" i="1"/>
  <c r="N71" i="1"/>
  <c r="R71" i="1"/>
  <c r="P52" i="5"/>
  <c r="M71" i="1"/>
  <c r="T53" i="5"/>
  <c r="I53" i="5"/>
  <c r="M52" i="5"/>
  <c r="K71" i="1"/>
  <c r="AD46" i="9"/>
  <c r="G52" i="5"/>
  <c r="J52" i="5"/>
  <c r="T54" i="5"/>
  <c r="S50" i="2"/>
  <c r="L48" i="3"/>
  <c r="I51" i="2"/>
  <c r="M54" i="5"/>
  <c r="S44" i="2"/>
  <c r="S39" i="2"/>
  <c r="S38" i="2"/>
  <c r="S49" i="2"/>
  <c r="O48" i="3"/>
  <c r="P41" i="2"/>
  <c r="P43" i="2"/>
  <c r="P51" i="2" s="1"/>
  <c r="P36" i="2"/>
  <c r="S33" i="2"/>
  <c r="X54" i="5"/>
  <c r="N48" i="3"/>
  <c r="P47" i="2"/>
  <c r="P37" i="2"/>
  <c r="P35" i="2"/>
  <c r="P49" i="2"/>
  <c r="I48" i="3"/>
  <c r="R53" i="5"/>
  <c r="S35" i="2"/>
  <c r="S37" i="2"/>
  <c r="J51" i="2"/>
  <c r="M36" i="2"/>
  <c r="M40" i="2"/>
  <c r="M50" i="2"/>
  <c r="M48" i="2"/>
  <c r="M34" i="2"/>
  <c r="M37" i="2"/>
  <c r="M42" i="2"/>
  <c r="M41" i="2"/>
  <c r="M49" i="2"/>
  <c r="I52" i="5"/>
  <c r="D51" i="2"/>
  <c r="S42" i="2"/>
  <c r="U52" i="5"/>
  <c r="S47" i="2"/>
  <c r="S45" i="2"/>
  <c r="S51" i="2" s="1"/>
  <c r="H48" i="3"/>
  <c r="X52" i="5"/>
  <c r="S48" i="3"/>
  <c r="J71" i="1"/>
  <c r="L51" i="2"/>
  <c r="N51" i="2"/>
  <c r="C51" i="2"/>
  <c r="K51" i="2"/>
  <c r="V48" i="2"/>
  <c r="V37" i="2"/>
  <c r="V40" i="2"/>
  <c r="V43" i="2"/>
  <c r="V36" i="2"/>
  <c r="V47" i="2"/>
  <c r="V41" i="2"/>
  <c r="V50" i="2"/>
  <c r="V45" i="2"/>
  <c r="V42" i="2"/>
  <c r="V44" i="2"/>
  <c r="V38" i="2"/>
  <c r="V49" i="2"/>
  <c r="AJ46" i="9"/>
  <c r="V34" i="2"/>
  <c r="V39" i="2"/>
  <c r="V35" i="2"/>
  <c r="V33" i="2"/>
  <c r="H53" i="5"/>
  <c r="X53" i="5"/>
  <c r="P53" i="5"/>
  <c r="F53" i="5"/>
  <c r="F52" i="5"/>
  <c r="F54" i="5"/>
  <c r="K48" i="3"/>
  <c r="U51" i="2"/>
  <c r="AF46" i="9"/>
  <c r="R38" i="2"/>
  <c r="R43" i="2"/>
  <c r="R50" i="2"/>
  <c r="R39" i="2"/>
  <c r="R34" i="2"/>
  <c r="R40" i="2"/>
  <c r="R49" i="2"/>
  <c r="R37" i="2"/>
  <c r="R41" i="2"/>
  <c r="R48" i="2"/>
  <c r="R42" i="2"/>
  <c r="R47" i="2"/>
  <c r="R44" i="2"/>
  <c r="R45" i="2"/>
  <c r="R46" i="2"/>
  <c r="R33" i="2"/>
  <c r="R35" i="2"/>
  <c r="R36" i="2"/>
  <c r="R48" i="3"/>
  <c r="Q48" i="3"/>
  <c r="Q71" i="1"/>
  <c r="T52" i="5"/>
  <c r="D71" i="1"/>
  <c r="H71" i="1"/>
  <c r="B41" i="2"/>
  <c r="B49" i="2"/>
  <c r="B40" i="2"/>
  <c r="B39" i="2"/>
  <c r="B35" i="2"/>
  <c r="B46" i="2"/>
  <c r="B50" i="2"/>
  <c r="B43" i="2"/>
  <c r="B42" i="2"/>
  <c r="Q46" i="9"/>
  <c r="B37" i="2"/>
  <c r="B38" i="2"/>
  <c r="B36" i="2"/>
  <c r="B47" i="2"/>
  <c r="B45" i="2"/>
  <c r="B44" i="2"/>
  <c r="B33" i="2"/>
  <c r="B34" i="2"/>
  <c r="B48" i="2"/>
  <c r="H51" i="2"/>
  <c r="V46" i="2"/>
  <c r="Q52" i="5"/>
  <c r="J54" i="5"/>
  <c r="G48" i="3"/>
  <c r="U71" i="1"/>
  <c r="T51" i="2"/>
  <c r="Z48" i="3"/>
  <c r="Y48" i="3"/>
  <c r="AB48" i="3"/>
  <c r="AA48" i="3"/>
  <c r="L52" i="5"/>
  <c r="D52" i="5"/>
  <c r="L54" i="5"/>
  <c r="D54" i="5"/>
  <c r="H52" i="5"/>
  <c r="C52" i="5"/>
  <c r="R52" i="5"/>
  <c r="O52" i="5"/>
  <c r="Y53" i="5"/>
  <c r="Y52" i="5"/>
  <c r="Z53" i="5"/>
  <c r="Z52" i="5"/>
  <c r="Y54" i="5"/>
  <c r="Z54" i="5"/>
  <c r="AA53" i="5"/>
  <c r="AA52" i="5"/>
  <c r="AB53" i="5"/>
  <c r="AB52" i="5"/>
  <c r="AA54" i="5"/>
  <c r="AB54" i="5"/>
  <c r="Y50" i="2"/>
  <c r="Y49" i="2"/>
  <c r="Y48" i="2"/>
  <c r="Y47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Z50" i="2"/>
  <c r="Z49" i="2"/>
  <c r="Z48" i="2"/>
  <c r="Z47" i="2"/>
  <c r="Z45" i="2"/>
  <c r="Z44" i="2"/>
  <c r="Z43" i="2"/>
  <c r="Z42" i="2"/>
  <c r="Z41" i="2"/>
  <c r="Z40" i="2"/>
  <c r="Z39" i="2"/>
  <c r="Z38" i="2"/>
  <c r="Z37" i="2"/>
  <c r="Z36" i="2"/>
  <c r="Z35" i="2"/>
  <c r="Z34" i="2"/>
  <c r="Z33" i="2"/>
  <c r="Y46" i="2"/>
  <c r="Z46" i="2"/>
  <c r="AA50" i="2"/>
  <c r="AA49" i="2"/>
  <c r="AA48" i="2"/>
  <c r="AA47" i="2"/>
  <c r="AA45" i="2"/>
  <c r="AA44" i="2"/>
  <c r="AA43" i="2"/>
  <c r="AA42" i="2"/>
  <c r="AA41" i="2"/>
  <c r="AA40" i="2"/>
  <c r="AA39" i="2"/>
  <c r="AA38" i="2"/>
  <c r="AA37" i="2"/>
  <c r="AA36" i="2"/>
  <c r="AA35" i="2"/>
  <c r="AA34" i="2"/>
  <c r="AA33" i="2"/>
  <c r="AB50" i="2"/>
  <c r="AB49" i="2"/>
  <c r="AB48" i="2"/>
  <c r="AB47" i="2"/>
  <c r="AB45" i="2"/>
  <c r="AB44" i="2"/>
  <c r="AB43" i="2"/>
  <c r="AB42" i="2"/>
  <c r="AB41" i="2"/>
  <c r="AB40" i="2"/>
  <c r="AB39" i="2"/>
  <c r="AB38" i="2"/>
  <c r="AB37" i="2"/>
  <c r="AB36" i="2"/>
  <c r="AB35" i="2"/>
  <c r="AB34" i="2"/>
  <c r="AB33" i="2"/>
  <c r="AA46" i="2"/>
  <c r="AB46" i="2"/>
  <c r="S71" i="1"/>
  <c r="Y71" i="1"/>
  <c r="Z71" i="1"/>
  <c r="AA71" i="1"/>
  <c r="AB71" i="1"/>
  <c r="E41" i="2"/>
  <c r="E50" i="2"/>
  <c r="E34" i="2"/>
  <c r="E47" i="2"/>
  <c r="E43" i="2"/>
  <c r="E33" i="2"/>
  <c r="E37" i="2"/>
  <c r="E36" i="2"/>
  <c r="E49" i="2"/>
  <c r="S46" i="9"/>
  <c r="E45" i="2"/>
  <c r="E39" i="2"/>
  <c r="E44" i="2"/>
  <c r="E35" i="2"/>
  <c r="E48" i="2"/>
  <c r="E46" i="2"/>
  <c r="E40" i="2"/>
  <c r="E38" i="2"/>
  <c r="E42" i="2"/>
  <c r="W52" i="5"/>
  <c r="X51" i="2"/>
  <c r="W51" i="2"/>
  <c r="F40" i="2"/>
  <c r="F48" i="2"/>
  <c r="F50" i="2"/>
  <c r="F47" i="2"/>
  <c r="F34" i="2"/>
  <c r="F46" i="2"/>
  <c r="F37" i="2"/>
  <c r="F43" i="2"/>
  <c r="T46" i="9"/>
  <c r="F44" i="2"/>
  <c r="F36" i="2"/>
  <c r="F41" i="2"/>
  <c r="F42" i="2"/>
  <c r="F35" i="2"/>
  <c r="F45" i="2"/>
  <c r="F39" i="2"/>
  <c r="F33" i="2"/>
  <c r="F49" i="2"/>
  <c r="F38" i="2"/>
  <c r="Q41" i="2"/>
  <c r="Q50" i="2"/>
  <c r="Q34" i="2"/>
  <c r="Q39" i="2"/>
  <c r="Q38" i="2"/>
  <c r="Q43" i="2"/>
  <c r="Q48" i="2"/>
  <c r="Q40" i="2"/>
  <c r="Q36" i="2"/>
  <c r="Q37" i="2"/>
  <c r="Q45" i="2"/>
  <c r="Q42" i="2"/>
  <c r="AE46" i="9"/>
  <c r="Q47" i="2"/>
  <c r="Q46" i="2"/>
  <c r="Q35" i="2"/>
  <c r="Q44" i="2"/>
  <c r="Q49" i="2"/>
  <c r="Q33" i="2"/>
  <c r="M51" i="2" l="1"/>
  <c r="B51" i="2"/>
  <c r="V51" i="2"/>
  <c r="Q51" i="2"/>
  <c r="R51" i="2"/>
  <c r="AA51" i="2"/>
  <c r="Y51" i="2"/>
  <c r="AB51" i="2"/>
  <c r="Z51" i="2"/>
  <c r="F51" i="2"/>
  <c r="E51" i="2"/>
</calcChain>
</file>

<file path=xl/sharedStrings.xml><?xml version="1.0" encoding="utf-8"?>
<sst xmlns="http://schemas.openxmlformats.org/spreadsheetml/2006/main" count="558" uniqueCount="230">
  <si>
    <t>　 歳 入 合 計</t>
  </si>
  <si>
    <t>一般財源(1～11）</t>
    <phoneticPr fontId="2"/>
  </si>
  <si>
    <t>９７（H9）</t>
    <phoneticPr fontId="2"/>
  </si>
  <si>
    <t>９６（H8）</t>
    <phoneticPr fontId="2"/>
  </si>
  <si>
    <t>９５（H7）</t>
    <phoneticPr fontId="2"/>
  </si>
  <si>
    <t>９４（H6）</t>
    <phoneticPr fontId="2"/>
  </si>
  <si>
    <t>９３（H5）</t>
    <phoneticPr fontId="2"/>
  </si>
  <si>
    <t>９２（H4）</t>
    <phoneticPr fontId="2"/>
  </si>
  <si>
    <t>９１（H3）</t>
    <phoneticPr fontId="2"/>
  </si>
  <si>
    <t>９０（H2）</t>
    <phoneticPr fontId="2"/>
  </si>
  <si>
    <t>８９（元）</t>
    <rPh sb="3" eb="4">
      <t>ガン</t>
    </rPh>
    <phoneticPr fontId="2"/>
  </si>
  <si>
    <t>依存財源（2～11+15+16+22）</t>
    <phoneticPr fontId="3"/>
  </si>
  <si>
    <t>自主財源（1+12+13+14+17～21）</t>
    <phoneticPr fontId="3"/>
  </si>
  <si>
    <t>収支状況</t>
    <rPh sb="0" eb="2">
      <t>シュウシ</t>
    </rPh>
    <rPh sb="2" eb="4">
      <t>ジョウキョウ</t>
    </rPh>
    <phoneticPr fontId="2"/>
  </si>
  <si>
    <t>物件等購入</t>
    <rPh sb="0" eb="3">
      <t>ブッケントウ</t>
    </rPh>
    <rPh sb="3" eb="5">
      <t>コウニュウ</t>
    </rPh>
    <phoneticPr fontId="2"/>
  </si>
  <si>
    <t>保証・補償</t>
    <rPh sb="0" eb="2">
      <t>ホショウ</t>
    </rPh>
    <rPh sb="3" eb="5">
      <t>ホショウ</t>
    </rPh>
    <phoneticPr fontId="2"/>
  </si>
  <si>
    <t>その他</t>
    <rPh sb="2" eb="3">
      <t>タ</t>
    </rPh>
    <phoneticPr fontId="2"/>
  </si>
  <si>
    <t>実質的なもの</t>
    <rPh sb="0" eb="3">
      <t>ジッシツテキ</t>
    </rPh>
    <phoneticPr fontId="2"/>
  </si>
  <si>
    <t>財政調整基金現在高</t>
    <rPh sb="0" eb="2">
      <t>ザイセイ</t>
    </rPh>
    <rPh sb="2" eb="4">
      <t>チョウセイ</t>
    </rPh>
    <rPh sb="4" eb="6">
      <t>キキン</t>
    </rPh>
    <rPh sb="6" eb="9">
      <t>ゲンザイダカ</t>
    </rPh>
    <phoneticPr fontId="2"/>
  </si>
  <si>
    <t>減債基金現在高</t>
    <rPh sb="0" eb="2">
      <t>ゲンサイ</t>
    </rPh>
    <rPh sb="2" eb="4">
      <t>キキン</t>
    </rPh>
    <rPh sb="4" eb="7">
      <t>ゲンザイダカ</t>
    </rPh>
    <phoneticPr fontId="2"/>
  </si>
  <si>
    <t>その他特定目的基金現在高</t>
    <rPh sb="0" eb="3">
      <t>ソノタ</t>
    </rPh>
    <rPh sb="3" eb="5">
      <t>トクテイ</t>
    </rPh>
    <rPh sb="5" eb="7">
      <t>モクテキ</t>
    </rPh>
    <rPh sb="7" eb="9">
      <t>キキン</t>
    </rPh>
    <rPh sb="9" eb="12">
      <t>ゲンザイダカ</t>
    </rPh>
    <phoneticPr fontId="2"/>
  </si>
  <si>
    <t>１歳入総額</t>
    <phoneticPr fontId="2"/>
  </si>
  <si>
    <t>２歳出総額</t>
    <phoneticPr fontId="2"/>
  </si>
  <si>
    <t>３歳入歳出差引</t>
    <phoneticPr fontId="2"/>
  </si>
  <si>
    <t>４翌年度繰越財源</t>
    <phoneticPr fontId="2"/>
  </si>
  <si>
    <t>５実質収支</t>
    <phoneticPr fontId="2"/>
  </si>
  <si>
    <t>６単年度収支</t>
    <phoneticPr fontId="2"/>
  </si>
  <si>
    <t>７積立金</t>
    <phoneticPr fontId="2"/>
  </si>
  <si>
    <t>８繰上償還金</t>
    <phoneticPr fontId="2"/>
  </si>
  <si>
    <t>９積立金取崩額</t>
    <phoneticPr fontId="2"/>
  </si>
  <si>
    <t>10実質単年度収支</t>
    <phoneticPr fontId="2"/>
  </si>
  <si>
    <t>12実質収支比率</t>
    <rPh sb="2" eb="4">
      <t>ジッシツ</t>
    </rPh>
    <rPh sb="4" eb="6">
      <t>シュウシ</t>
    </rPh>
    <rPh sb="6" eb="8">
      <t>ヒリツ</t>
    </rPh>
    <phoneticPr fontId="2"/>
  </si>
  <si>
    <t>13基準財政収入額</t>
    <rPh sb="2" eb="4">
      <t>キジュン</t>
    </rPh>
    <rPh sb="4" eb="6">
      <t>ザイセイ</t>
    </rPh>
    <rPh sb="6" eb="8">
      <t>シュウニュウ</t>
    </rPh>
    <rPh sb="8" eb="9">
      <t>ガク</t>
    </rPh>
    <phoneticPr fontId="2"/>
  </si>
  <si>
    <t>14基準財政需要額</t>
    <rPh sb="2" eb="4">
      <t>キジュン</t>
    </rPh>
    <rPh sb="4" eb="6">
      <t>ザイセイ</t>
    </rPh>
    <rPh sb="6" eb="8">
      <t>ジュヨウ</t>
    </rPh>
    <rPh sb="8" eb="9">
      <t>ガク</t>
    </rPh>
    <phoneticPr fontId="2"/>
  </si>
  <si>
    <t>15標準税収入額</t>
    <rPh sb="2" eb="4">
      <t>ヒョウジュン</t>
    </rPh>
    <rPh sb="4" eb="5">
      <t>ゼイ</t>
    </rPh>
    <rPh sb="5" eb="7">
      <t>シュウニュウ</t>
    </rPh>
    <rPh sb="7" eb="8">
      <t>ガク</t>
    </rPh>
    <phoneticPr fontId="2"/>
  </si>
  <si>
    <t>16標準財政規模</t>
    <rPh sb="2" eb="4">
      <t>ヒョウジュン</t>
    </rPh>
    <rPh sb="4" eb="6">
      <t>ザイセイ</t>
    </rPh>
    <rPh sb="6" eb="8">
      <t>キボ</t>
    </rPh>
    <phoneticPr fontId="2"/>
  </si>
  <si>
    <t>17財政力指数</t>
    <rPh sb="2" eb="5">
      <t>ザイセイリョク</t>
    </rPh>
    <rPh sb="5" eb="7">
      <t>シスウ</t>
    </rPh>
    <phoneticPr fontId="2"/>
  </si>
  <si>
    <t>18経常収支比率</t>
    <rPh sb="2" eb="4">
      <t>ケイジョウ</t>
    </rPh>
    <rPh sb="4" eb="6">
      <t>シュウシ</t>
    </rPh>
    <rPh sb="6" eb="8">
      <t>ヒリツ</t>
    </rPh>
    <phoneticPr fontId="2"/>
  </si>
  <si>
    <t>19公債費負担比率</t>
    <rPh sb="2" eb="5">
      <t>コウサイヒ</t>
    </rPh>
    <rPh sb="5" eb="7">
      <t>フタン</t>
    </rPh>
    <rPh sb="7" eb="9">
      <t>ヒリツ</t>
    </rPh>
    <phoneticPr fontId="2"/>
  </si>
  <si>
    <t>20公債費比率</t>
    <rPh sb="2" eb="5">
      <t>コウサイヒ</t>
    </rPh>
    <rPh sb="5" eb="7">
      <t>ヒリツ</t>
    </rPh>
    <phoneticPr fontId="2"/>
  </si>
  <si>
    <t>１市町村民税</t>
    <rPh sb="1" eb="4">
      <t>シチョウソン</t>
    </rPh>
    <rPh sb="4" eb="5">
      <t>ミン</t>
    </rPh>
    <rPh sb="5" eb="6">
      <t>ゼイ</t>
    </rPh>
    <phoneticPr fontId="2"/>
  </si>
  <si>
    <t xml:space="preserve">   個人均等割</t>
    <rPh sb="3" eb="5">
      <t>コジン</t>
    </rPh>
    <rPh sb="5" eb="8">
      <t>キントウワ</t>
    </rPh>
    <phoneticPr fontId="2"/>
  </si>
  <si>
    <t>　　所得割</t>
    <rPh sb="2" eb="4">
      <t>ショトク</t>
    </rPh>
    <rPh sb="4" eb="5">
      <t>ワ</t>
    </rPh>
    <phoneticPr fontId="2"/>
  </si>
  <si>
    <t>　　法人均等割</t>
    <rPh sb="2" eb="4">
      <t>ホウジン</t>
    </rPh>
    <rPh sb="4" eb="6">
      <t>キントウ</t>
    </rPh>
    <rPh sb="6" eb="7">
      <t>ワ</t>
    </rPh>
    <phoneticPr fontId="3"/>
  </si>
  <si>
    <t>　　法人税割</t>
    <rPh sb="2" eb="5">
      <t>ホウジンゼイ</t>
    </rPh>
    <rPh sb="5" eb="6">
      <t>ワ</t>
    </rPh>
    <phoneticPr fontId="3"/>
  </si>
  <si>
    <t>２固定資産税</t>
    <rPh sb="1" eb="3">
      <t>コテイ</t>
    </rPh>
    <rPh sb="3" eb="6">
      <t>シサンゼイ</t>
    </rPh>
    <phoneticPr fontId="2"/>
  </si>
  <si>
    <t>　　うち純固定資産税</t>
    <rPh sb="4" eb="5">
      <t>ジュン</t>
    </rPh>
    <rPh sb="5" eb="7">
      <t>コテイ</t>
    </rPh>
    <rPh sb="7" eb="10">
      <t>シサンゼイ</t>
    </rPh>
    <phoneticPr fontId="2"/>
  </si>
  <si>
    <t>３軽自動車税</t>
    <rPh sb="1" eb="2">
      <t>ケイ</t>
    </rPh>
    <rPh sb="2" eb="5">
      <t>ジドウシャ</t>
    </rPh>
    <rPh sb="5" eb="6">
      <t>ゼイ</t>
    </rPh>
    <phoneticPr fontId="3"/>
  </si>
  <si>
    <t>４市町村たばこ税</t>
    <rPh sb="1" eb="4">
      <t>シチョウソン</t>
    </rPh>
    <rPh sb="7" eb="8">
      <t>ゼイ</t>
    </rPh>
    <phoneticPr fontId="3"/>
  </si>
  <si>
    <t>５鉱産税</t>
    <rPh sb="1" eb="3">
      <t>コウサン</t>
    </rPh>
    <rPh sb="3" eb="4">
      <t>ゼイ</t>
    </rPh>
    <phoneticPr fontId="3"/>
  </si>
  <si>
    <t>６特別土地保有税</t>
    <rPh sb="1" eb="3">
      <t>トクベツ</t>
    </rPh>
    <rPh sb="3" eb="5">
      <t>トチ</t>
    </rPh>
    <rPh sb="5" eb="7">
      <t>ホユウ</t>
    </rPh>
    <rPh sb="7" eb="8">
      <t>ゼイ</t>
    </rPh>
    <phoneticPr fontId="3"/>
  </si>
  <si>
    <t>７法廷外普通税</t>
    <rPh sb="1" eb="3">
      <t>ホウテイ</t>
    </rPh>
    <rPh sb="3" eb="4">
      <t>ガイ</t>
    </rPh>
    <rPh sb="4" eb="6">
      <t>フツウ</t>
    </rPh>
    <rPh sb="6" eb="7">
      <t>ゼイ</t>
    </rPh>
    <phoneticPr fontId="3"/>
  </si>
  <si>
    <t>８旧法による税</t>
    <rPh sb="1" eb="3">
      <t>キュウホウ</t>
    </rPh>
    <rPh sb="6" eb="7">
      <t>ゼイ</t>
    </rPh>
    <phoneticPr fontId="3"/>
  </si>
  <si>
    <t>９目的税</t>
    <rPh sb="1" eb="4">
      <t>モクテキゼイ</t>
    </rPh>
    <phoneticPr fontId="2"/>
  </si>
  <si>
    <t>　　入湯税</t>
    <rPh sb="2" eb="4">
      <t>ニュウトウ</t>
    </rPh>
    <rPh sb="4" eb="5">
      <t>ゼイ</t>
    </rPh>
    <phoneticPr fontId="2"/>
  </si>
  <si>
    <t>　　事業所税</t>
    <rPh sb="2" eb="5">
      <t>ジギョウショ</t>
    </rPh>
    <rPh sb="5" eb="6">
      <t>ゼイ</t>
    </rPh>
    <phoneticPr fontId="3"/>
  </si>
  <si>
    <t>　　都市計画税</t>
    <rPh sb="2" eb="4">
      <t>トシ</t>
    </rPh>
    <rPh sb="4" eb="6">
      <t>ケイカク</t>
    </rPh>
    <rPh sb="6" eb="7">
      <t>ゼイ</t>
    </rPh>
    <phoneticPr fontId="3"/>
  </si>
  <si>
    <t>　　水利地益税等</t>
    <rPh sb="2" eb="4">
      <t>スイリ</t>
    </rPh>
    <rPh sb="4" eb="6">
      <t>チエキ</t>
    </rPh>
    <rPh sb="6" eb="7">
      <t>ゼイ</t>
    </rPh>
    <rPh sb="7" eb="8">
      <t>トウ</t>
    </rPh>
    <phoneticPr fontId="3"/>
  </si>
  <si>
    <t>　  合　　　　 計</t>
    <phoneticPr fontId="2"/>
  </si>
  <si>
    <t xml:space="preserve"> 　歳 　出 　合　計</t>
    <rPh sb="8" eb="9">
      <t>ゴウ</t>
    </rPh>
    <rPh sb="10" eb="11">
      <t>ケイ</t>
    </rPh>
    <phoneticPr fontId="2"/>
  </si>
  <si>
    <t>１人　件　費</t>
    <phoneticPr fontId="2"/>
  </si>
  <si>
    <t>　　うち職員給与費</t>
    <rPh sb="4" eb="6">
      <t>ショクイン</t>
    </rPh>
    <rPh sb="6" eb="8">
      <t>キュウヨ</t>
    </rPh>
    <rPh sb="8" eb="9">
      <t>ヒ</t>
    </rPh>
    <phoneticPr fontId="2"/>
  </si>
  <si>
    <t>２扶　助　費</t>
    <phoneticPr fontId="2"/>
  </si>
  <si>
    <t>３公　債　費</t>
    <phoneticPr fontId="2"/>
  </si>
  <si>
    <t>　　元利償還金</t>
    <rPh sb="2" eb="4">
      <t>ガンリ</t>
    </rPh>
    <rPh sb="4" eb="7">
      <t>ショウカンキン</t>
    </rPh>
    <phoneticPr fontId="2"/>
  </si>
  <si>
    <t>　　一時借入金利子</t>
    <rPh sb="2" eb="4">
      <t>イチジ</t>
    </rPh>
    <rPh sb="4" eb="6">
      <t>カリイレ</t>
    </rPh>
    <rPh sb="6" eb="7">
      <t>キン</t>
    </rPh>
    <rPh sb="7" eb="9">
      <t>リシ</t>
    </rPh>
    <phoneticPr fontId="2"/>
  </si>
  <si>
    <t>４物　件　費</t>
    <phoneticPr fontId="2"/>
  </si>
  <si>
    <t>５維 持 補 修 費</t>
    <phoneticPr fontId="2"/>
  </si>
  <si>
    <t>６補　助　費　等</t>
    <phoneticPr fontId="2"/>
  </si>
  <si>
    <t>　　うち一部事務組合負担金</t>
    <rPh sb="4" eb="6">
      <t>イチブ</t>
    </rPh>
    <rPh sb="6" eb="8">
      <t>ジム</t>
    </rPh>
    <rPh sb="8" eb="10">
      <t>クミアイ</t>
    </rPh>
    <rPh sb="10" eb="13">
      <t>フタンキン</t>
    </rPh>
    <phoneticPr fontId="2"/>
  </si>
  <si>
    <t>７繰　出　金</t>
    <phoneticPr fontId="2"/>
  </si>
  <si>
    <t>８積　立　金　</t>
    <phoneticPr fontId="2"/>
  </si>
  <si>
    <t>９投資・出資金・貸出金</t>
    <rPh sb="8" eb="10">
      <t>カシダシ</t>
    </rPh>
    <rPh sb="10" eb="11">
      <t>キン</t>
    </rPh>
    <phoneticPr fontId="2"/>
  </si>
  <si>
    <t>10普 通 建 設 事 業 費</t>
    <phoneticPr fontId="2"/>
  </si>
  <si>
    <t xml:space="preserve"> 　　うち補助事業費</t>
    <phoneticPr fontId="2"/>
  </si>
  <si>
    <t xml:space="preserve"> 　　うち単独事業費</t>
    <phoneticPr fontId="2"/>
  </si>
  <si>
    <t>11災 害 復 旧 事 業 費</t>
    <phoneticPr fontId="2"/>
  </si>
  <si>
    <t>12失 業 対 策 事 業 費</t>
    <phoneticPr fontId="2"/>
  </si>
  <si>
    <t>義 務 的 経 費（1～３）</t>
    <phoneticPr fontId="2"/>
  </si>
  <si>
    <t>投 資 的 経 費（10～12）</t>
    <phoneticPr fontId="2"/>
  </si>
  <si>
    <t>10前年度繰上充用金</t>
    <rPh sb="2" eb="5">
      <t>ゼンネンド</t>
    </rPh>
    <rPh sb="5" eb="7">
      <t>クリア</t>
    </rPh>
    <rPh sb="7" eb="9">
      <t>ジュウヨウ</t>
    </rPh>
    <rPh sb="9" eb="10">
      <t>キン</t>
    </rPh>
    <phoneticPr fontId="2"/>
  </si>
  <si>
    <t>13 諸 支 出 金</t>
  </si>
  <si>
    <t>９８(H10)</t>
    <phoneticPr fontId="2"/>
  </si>
  <si>
    <t>９９(H11)</t>
    <phoneticPr fontId="2"/>
  </si>
  <si>
    <t>0 年度末住民基本台帳人口</t>
    <rPh sb="2" eb="4">
      <t>ネンド</t>
    </rPh>
    <rPh sb="4" eb="5">
      <t>マツ</t>
    </rPh>
    <rPh sb="5" eb="7">
      <t>ジュウミン</t>
    </rPh>
    <rPh sb="7" eb="9">
      <t>キホン</t>
    </rPh>
    <rPh sb="9" eb="11">
      <t>ダイチョウ</t>
    </rPh>
    <rPh sb="11" eb="13">
      <t>ジンコウ</t>
    </rPh>
    <phoneticPr fontId="2"/>
  </si>
  <si>
    <t>９０（H2）</t>
    <phoneticPr fontId="2"/>
  </si>
  <si>
    <t>９１（H3）</t>
    <phoneticPr fontId="2"/>
  </si>
  <si>
    <t>９２（H4）</t>
    <phoneticPr fontId="2"/>
  </si>
  <si>
    <t>９３（H5）</t>
    <phoneticPr fontId="2"/>
  </si>
  <si>
    <t>９４（H6）</t>
    <phoneticPr fontId="2"/>
  </si>
  <si>
    <t>９５（H7）</t>
    <phoneticPr fontId="2"/>
  </si>
  <si>
    <t>９６（H8）</t>
    <phoneticPr fontId="2"/>
  </si>
  <si>
    <t>２ 総　務　費</t>
    <phoneticPr fontId="2"/>
  </si>
  <si>
    <t>１ 議　会　費</t>
    <phoneticPr fontId="2"/>
  </si>
  <si>
    <t>３ 民　生　費</t>
    <phoneticPr fontId="2"/>
  </si>
  <si>
    <t>歳入の状況</t>
    <rPh sb="0" eb="2">
      <t>サイニュウ</t>
    </rPh>
    <rPh sb="3" eb="5">
      <t>ジョウキョウ</t>
    </rPh>
    <phoneticPr fontId="2"/>
  </si>
  <si>
    <t>歳入の状況（構成比）</t>
    <rPh sb="0" eb="2">
      <t>サイニュウ</t>
    </rPh>
    <rPh sb="3" eb="5">
      <t>ジョウキョウ</t>
    </rPh>
    <rPh sb="6" eb="9">
      <t>コウセイヒ</t>
    </rPh>
    <phoneticPr fontId="2"/>
  </si>
  <si>
    <t>税の状況</t>
    <rPh sb="0" eb="1">
      <t>ゼイ</t>
    </rPh>
    <rPh sb="2" eb="4">
      <t>ジョウキョウ</t>
    </rPh>
    <phoneticPr fontId="2"/>
  </si>
  <si>
    <t>性質別歳出の状況</t>
    <rPh sb="0" eb="2">
      <t>セイシツ</t>
    </rPh>
    <rPh sb="2" eb="3">
      <t>ベツ</t>
    </rPh>
    <rPh sb="3" eb="5">
      <t>サイシュツ</t>
    </rPh>
    <rPh sb="6" eb="8">
      <t>ジョウキョウ</t>
    </rPh>
    <phoneticPr fontId="2"/>
  </si>
  <si>
    <t>性質別歳出の状況（構成比）</t>
    <rPh sb="0" eb="2">
      <t>セイシツ</t>
    </rPh>
    <rPh sb="2" eb="3">
      <t>ベツ</t>
    </rPh>
    <rPh sb="3" eb="5">
      <t>サイシュツ</t>
    </rPh>
    <rPh sb="6" eb="8">
      <t>ジョウキョウ</t>
    </rPh>
    <rPh sb="9" eb="12">
      <t>コウセイヒ</t>
    </rPh>
    <phoneticPr fontId="2"/>
  </si>
  <si>
    <t>税の状況（構成比）</t>
    <rPh sb="0" eb="1">
      <t>ゼイ</t>
    </rPh>
    <rPh sb="2" eb="4">
      <t>ジョウキョウ</t>
    </rPh>
    <rPh sb="5" eb="8">
      <t>コウセイヒ</t>
    </rPh>
    <phoneticPr fontId="2"/>
  </si>
  <si>
    <t>目的別歳出</t>
    <rPh sb="0" eb="3">
      <t>モクテキベツ</t>
    </rPh>
    <rPh sb="3" eb="5">
      <t>サイシュツ</t>
    </rPh>
    <phoneticPr fontId="2"/>
  </si>
  <si>
    <t>目的別歳出（構成比）</t>
    <rPh sb="0" eb="3">
      <t>モクテキベツ</t>
    </rPh>
    <rPh sb="3" eb="5">
      <t>サイシュツ</t>
    </rPh>
    <rPh sb="6" eb="9">
      <t>コウセイヒ</t>
    </rPh>
    <phoneticPr fontId="2"/>
  </si>
  <si>
    <t>４ 衛　生　費</t>
    <phoneticPr fontId="2"/>
  </si>
  <si>
    <t>５ 労　働　費</t>
    <phoneticPr fontId="2"/>
  </si>
  <si>
    <t>６ 農 林 水 産 業 費</t>
    <phoneticPr fontId="2"/>
  </si>
  <si>
    <t>７ 商　工　費</t>
    <phoneticPr fontId="2"/>
  </si>
  <si>
    <t>８ 土　木　費</t>
    <phoneticPr fontId="2"/>
  </si>
  <si>
    <t>９ 消　防　費</t>
    <phoneticPr fontId="2"/>
  </si>
  <si>
    <t>10 教　育　費</t>
    <phoneticPr fontId="2"/>
  </si>
  <si>
    <t>11 災 害 復 旧 費</t>
    <phoneticPr fontId="2"/>
  </si>
  <si>
    <t>12 公　債　費</t>
    <phoneticPr fontId="2"/>
  </si>
  <si>
    <t>15 特別区財調納付金</t>
    <rPh sb="3" eb="6">
      <t>トクベツク</t>
    </rPh>
    <rPh sb="6" eb="7">
      <t>ザイ</t>
    </rPh>
    <rPh sb="7" eb="8">
      <t>チョウ</t>
    </rPh>
    <rPh sb="8" eb="11">
      <t>ノウフキン</t>
    </rPh>
    <phoneticPr fontId="2"/>
  </si>
  <si>
    <t>14 前年度繰上充用金</t>
    <rPh sb="3" eb="6">
      <t>ゼンネンド</t>
    </rPh>
    <rPh sb="6" eb="8">
      <t>クリアゲ</t>
    </rPh>
    <rPh sb="8" eb="10">
      <t>ジュウヨウ</t>
    </rPh>
    <rPh sb="10" eb="11">
      <t>キン</t>
    </rPh>
    <phoneticPr fontId="2"/>
  </si>
  <si>
    <t xml:space="preserve">   歳 出 合　計</t>
    <rPh sb="7" eb="8">
      <t>ゴウ</t>
    </rPh>
    <rPh sb="9" eb="10">
      <t>ケイ</t>
    </rPh>
    <phoneticPr fontId="2"/>
  </si>
  <si>
    <t>１ 地 方 税</t>
    <phoneticPr fontId="2"/>
  </si>
  <si>
    <t>２ 地方譲与税</t>
    <phoneticPr fontId="2"/>
  </si>
  <si>
    <t>４ 地方消費税交付金</t>
    <phoneticPr fontId="2"/>
  </si>
  <si>
    <t>５ ゴルフ場利用税交付金</t>
    <phoneticPr fontId="3"/>
  </si>
  <si>
    <t>６ 特別地方消費税交付金</t>
    <phoneticPr fontId="3"/>
  </si>
  <si>
    <t>７ 自動車取得税交付金</t>
    <phoneticPr fontId="3"/>
  </si>
  <si>
    <t>９ 地方特例交付金</t>
    <rPh sb="2" eb="4">
      <t>チホウ</t>
    </rPh>
    <rPh sb="4" eb="6">
      <t>トクレイ</t>
    </rPh>
    <rPh sb="6" eb="9">
      <t>コウフキン</t>
    </rPh>
    <phoneticPr fontId="3"/>
  </si>
  <si>
    <t>10 地方交付税</t>
    <phoneticPr fontId="3"/>
  </si>
  <si>
    <t xml:space="preserve"> (1) 普通交付税</t>
    <phoneticPr fontId="2"/>
  </si>
  <si>
    <t xml:space="preserve"> (2) 特別交付税</t>
    <phoneticPr fontId="2"/>
  </si>
  <si>
    <t>11 交通安全対策特別交付金</t>
    <phoneticPr fontId="3"/>
  </si>
  <si>
    <t>12 分担金・負担金</t>
    <phoneticPr fontId="3"/>
  </si>
  <si>
    <t>13 使用料</t>
    <phoneticPr fontId="3"/>
  </si>
  <si>
    <t>14 手 数 料</t>
    <phoneticPr fontId="3"/>
  </si>
  <si>
    <t>15 国庫支出金</t>
    <phoneticPr fontId="3"/>
  </si>
  <si>
    <t>16 県支出金</t>
    <phoneticPr fontId="3"/>
  </si>
  <si>
    <t>17 財産収入</t>
    <phoneticPr fontId="3"/>
  </si>
  <si>
    <t>18 寄 附 金</t>
    <rPh sb="5" eb="6">
      <t>フ</t>
    </rPh>
    <phoneticPr fontId="3"/>
  </si>
  <si>
    <t>19 繰 入 金</t>
    <phoneticPr fontId="3"/>
  </si>
  <si>
    <t>20 繰 越 金</t>
    <phoneticPr fontId="3"/>
  </si>
  <si>
    <t>21 諸 収 入</t>
    <phoneticPr fontId="3"/>
  </si>
  <si>
    <t>22 地 方 債</t>
    <phoneticPr fontId="3"/>
  </si>
  <si>
    <t>財政指標</t>
    <rPh sb="0" eb="2">
      <t>ザイセイ</t>
    </rPh>
    <rPh sb="2" eb="4">
      <t>シヒョウ</t>
    </rPh>
    <phoneticPr fontId="2"/>
  </si>
  <si>
    <t xml:space="preserve"> 地 方 税</t>
    <phoneticPr fontId="2"/>
  </si>
  <si>
    <t xml:space="preserve"> 国庫支出金</t>
    <phoneticPr fontId="2"/>
  </si>
  <si>
    <t xml:space="preserve"> 地 方 債</t>
    <phoneticPr fontId="2"/>
  </si>
  <si>
    <t>　  合　　　　 計</t>
  </si>
  <si>
    <t>市町村民税</t>
    <phoneticPr fontId="2"/>
  </si>
  <si>
    <t>固定資産税</t>
    <phoneticPr fontId="2"/>
  </si>
  <si>
    <t>市町村たばこ税</t>
    <phoneticPr fontId="2"/>
  </si>
  <si>
    <t>歳出総額</t>
    <phoneticPr fontId="2"/>
  </si>
  <si>
    <t>地方債現在高</t>
    <phoneticPr fontId="2"/>
  </si>
  <si>
    <t>人　件　費</t>
    <phoneticPr fontId="2"/>
  </si>
  <si>
    <t>扶　助　費</t>
    <phoneticPr fontId="2"/>
  </si>
  <si>
    <t>公　債　費</t>
    <phoneticPr fontId="2"/>
  </si>
  <si>
    <t>物　件　費</t>
    <phoneticPr fontId="2"/>
  </si>
  <si>
    <t>維 持 補 修 費</t>
    <phoneticPr fontId="2"/>
  </si>
  <si>
    <t>投資・出資金・貸出金</t>
    <phoneticPr fontId="2"/>
  </si>
  <si>
    <t>総額</t>
    <rPh sb="0" eb="2">
      <t>ソウガク</t>
    </rPh>
    <phoneticPr fontId="2"/>
  </si>
  <si>
    <t>普通建設事業費</t>
    <phoneticPr fontId="2"/>
  </si>
  <si>
    <t xml:space="preserve"> 総　務　費</t>
    <phoneticPr fontId="2"/>
  </si>
  <si>
    <t xml:space="preserve"> 民　生　費</t>
    <phoneticPr fontId="2"/>
  </si>
  <si>
    <t xml:space="preserve"> 衛　生　費</t>
    <phoneticPr fontId="2"/>
  </si>
  <si>
    <t xml:space="preserve"> 商　工　費</t>
    <phoneticPr fontId="2"/>
  </si>
  <si>
    <t xml:space="preserve"> 土　木　費</t>
    <phoneticPr fontId="2"/>
  </si>
  <si>
    <t xml:space="preserve"> 教　育　費</t>
    <phoneticPr fontId="2"/>
  </si>
  <si>
    <t xml:space="preserve"> 公　債　費</t>
    <phoneticPr fontId="2"/>
  </si>
  <si>
    <t xml:space="preserve"> 総　　額</t>
    <rPh sb="1" eb="2">
      <t>フサ</t>
    </rPh>
    <rPh sb="4" eb="5">
      <t>ガク</t>
    </rPh>
    <phoneticPr fontId="2"/>
  </si>
  <si>
    <t xml:space="preserve"> 補助事業費</t>
    <phoneticPr fontId="2"/>
  </si>
  <si>
    <t xml:space="preserve"> 単独事業費</t>
    <phoneticPr fontId="2"/>
  </si>
  <si>
    <t>９７(H9）</t>
    <phoneticPr fontId="2"/>
  </si>
  <si>
    <t>９８(H10）</t>
    <phoneticPr fontId="2"/>
  </si>
  <si>
    <t>９９(H11）</t>
    <phoneticPr fontId="2"/>
  </si>
  <si>
    <t>９９(H11)</t>
    <phoneticPr fontId="2"/>
  </si>
  <si>
    <t>（百万円）</t>
    <rPh sb="1" eb="2">
      <t>ヒャク</t>
    </rPh>
    <rPh sb="2" eb="4">
      <t>マンエン</t>
    </rPh>
    <phoneticPr fontId="2"/>
  </si>
  <si>
    <t>　　　（百万円、％）</t>
    <rPh sb="4" eb="5">
      <t>ヒャク</t>
    </rPh>
    <rPh sb="5" eb="7">
      <t>マンエン</t>
    </rPh>
    <phoneticPr fontId="2"/>
  </si>
  <si>
    <t xml:space="preserve"> 農林水産業費</t>
    <phoneticPr fontId="2"/>
  </si>
  <si>
    <t>特定財源（12～22）</t>
    <rPh sb="0" eb="2">
      <t>トクテイ</t>
    </rPh>
    <rPh sb="2" eb="4">
      <t>ザイゲン</t>
    </rPh>
    <phoneticPr fontId="2"/>
  </si>
  <si>
    <t>地方交付税</t>
    <phoneticPr fontId="2"/>
  </si>
  <si>
    <t>００(H12)</t>
    <phoneticPr fontId="2"/>
  </si>
  <si>
    <t>００(H12）</t>
    <phoneticPr fontId="2"/>
  </si>
  <si>
    <t>11普 通 建 設 事 業 費</t>
    <phoneticPr fontId="2"/>
  </si>
  <si>
    <t>12災 害 復 旧 事 業 費</t>
    <phoneticPr fontId="2"/>
  </si>
  <si>
    <t>13失 業 対 策 事 業 費</t>
    <phoneticPr fontId="2"/>
  </si>
  <si>
    <t>投 資 的 経 費（11～12）</t>
    <phoneticPr fontId="2"/>
  </si>
  <si>
    <t>県支出金</t>
    <rPh sb="0" eb="1">
      <t>ケン</t>
    </rPh>
    <rPh sb="1" eb="3">
      <t>シシュツ</t>
    </rPh>
    <rPh sb="3" eb="4">
      <t>キン</t>
    </rPh>
    <phoneticPr fontId="2"/>
  </si>
  <si>
    <t>益子町</t>
    <rPh sb="0" eb="2">
      <t>マシコ</t>
    </rPh>
    <rPh sb="2" eb="3">
      <t>マチ</t>
    </rPh>
    <phoneticPr fontId="2"/>
  </si>
  <si>
    <t>００(H12)</t>
  </si>
  <si>
    <t>０１(H13)</t>
    <phoneticPr fontId="2"/>
  </si>
  <si>
    <t>０１(H13)</t>
    <phoneticPr fontId="2"/>
  </si>
  <si>
    <t>０２(H14)</t>
    <phoneticPr fontId="2"/>
  </si>
  <si>
    <t>０３(H15)</t>
    <phoneticPr fontId="2"/>
  </si>
  <si>
    <t xml:space="preserve"> (1)減税補てん債</t>
    <rPh sb="4" eb="6">
      <t>ゲンゼイ</t>
    </rPh>
    <rPh sb="6" eb="7">
      <t>ホ</t>
    </rPh>
    <rPh sb="9" eb="10">
      <t>サイ</t>
    </rPh>
    <phoneticPr fontId="2"/>
  </si>
  <si>
    <t xml:space="preserve"> (2)臨時財政対策債</t>
    <rPh sb="4" eb="6">
      <t>リンジ</t>
    </rPh>
    <rPh sb="6" eb="8">
      <t>ザイセイ</t>
    </rPh>
    <rPh sb="8" eb="10">
      <t>タイサク</t>
    </rPh>
    <rPh sb="10" eb="11">
      <t>サイ</t>
    </rPh>
    <phoneticPr fontId="2"/>
  </si>
  <si>
    <t>０４(H16)</t>
    <phoneticPr fontId="2"/>
  </si>
  <si>
    <t>０４(H16)</t>
    <phoneticPr fontId="2"/>
  </si>
  <si>
    <t>０４(H16)</t>
    <phoneticPr fontId="2"/>
  </si>
  <si>
    <t>3-1利子割交付金</t>
    <phoneticPr fontId="2"/>
  </si>
  <si>
    <t>3-2配当割交付金</t>
    <phoneticPr fontId="2"/>
  </si>
  <si>
    <t>3-3株式等譲渡所得割交付金</t>
    <phoneticPr fontId="2"/>
  </si>
  <si>
    <t>21実質公債費比率</t>
    <rPh sb="2" eb="4">
      <t>ジッシツ</t>
    </rPh>
    <rPh sb="4" eb="7">
      <t>コウサイヒ</t>
    </rPh>
    <rPh sb="7" eb="9">
      <t>ヒリツ</t>
    </rPh>
    <phoneticPr fontId="2"/>
  </si>
  <si>
    <t>22起債制限比率</t>
    <rPh sb="2" eb="4">
      <t>キサイ</t>
    </rPh>
    <rPh sb="4" eb="6">
      <t>セイゲン</t>
    </rPh>
    <rPh sb="6" eb="8">
      <t>ヒリツ</t>
    </rPh>
    <phoneticPr fontId="2"/>
  </si>
  <si>
    <t>０５(H17)</t>
    <phoneticPr fontId="2"/>
  </si>
  <si>
    <t>０６(H18)</t>
    <phoneticPr fontId="2"/>
  </si>
  <si>
    <t>０７(H19)</t>
    <phoneticPr fontId="2"/>
  </si>
  <si>
    <t>23将来負担比率</t>
    <phoneticPr fontId="2"/>
  </si>
  <si>
    <t>24積立金現在高</t>
    <rPh sb="2" eb="4">
      <t>ツミタテ</t>
    </rPh>
    <rPh sb="4" eb="5">
      <t>キン</t>
    </rPh>
    <rPh sb="5" eb="7">
      <t>ゲンザイ</t>
    </rPh>
    <rPh sb="7" eb="8">
      <t>ダカ</t>
    </rPh>
    <phoneticPr fontId="2"/>
  </si>
  <si>
    <t>25地方債現在高</t>
    <rPh sb="2" eb="5">
      <t>チホウサイ</t>
    </rPh>
    <rPh sb="5" eb="7">
      <t>ゲンザイ</t>
    </rPh>
    <rPh sb="7" eb="8">
      <t>ダカ</t>
    </rPh>
    <phoneticPr fontId="2"/>
  </si>
  <si>
    <t>26債務負担行為額</t>
    <rPh sb="2" eb="4">
      <t>サイム</t>
    </rPh>
    <rPh sb="4" eb="6">
      <t>フタン</t>
    </rPh>
    <rPh sb="6" eb="8">
      <t>コウイ</t>
    </rPh>
    <rPh sb="8" eb="9">
      <t>ガク</t>
    </rPh>
    <phoneticPr fontId="2"/>
  </si>
  <si>
    <t>27収益事業収入</t>
    <rPh sb="2" eb="4">
      <t>シュウエキ</t>
    </rPh>
    <rPh sb="4" eb="6">
      <t>ジギョウ</t>
    </rPh>
    <rPh sb="6" eb="8">
      <t>シュウニュウ</t>
    </rPh>
    <phoneticPr fontId="2"/>
  </si>
  <si>
    <t>28土地開発基金現在高</t>
    <rPh sb="2" eb="4">
      <t>トチ</t>
    </rPh>
    <rPh sb="4" eb="6">
      <t>カイハツ</t>
    </rPh>
    <rPh sb="6" eb="8">
      <t>キキン</t>
    </rPh>
    <rPh sb="8" eb="10">
      <t>ゲンザイ</t>
    </rPh>
    <rPh sb="10" eb="11">
      <t>ダカ</t>
    </rPh>
    <phoneticPr fontId="2"/>
  </si>
  <si>
    <t>０８(H20)</t>
    <phoneticPr fontId="2"/>
  </si>
  <si>
    <t>０９(H21)</t>
    <phoneticPr fontId="2"/>
  </si>
  <si>
    <t>１０(H22)</t>
    <phoneticPr fontId="2"/>
  </si>
  <si>
    <t>１１(H23)</t>
    <phoneticPr fontId="2"/>
  </si>
  <si>
    <t xml:space="preserve"> (3) 震災復興特別交付税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</si>
  <si>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</si>
  <si>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</si>
  <si>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</si>
  <si>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</si>
  <si>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１２(H24)</t>
    <phoneticPr fontId="2"/>
  </si>
  <si>
    <t>１３(H25)</t>
    <phoneticPr fontId="2"/>
  </si>
  <si>
    <t>１４(H26)</t>
    <phoneticPr fontId="2"/>
  </si>
  <si>
    <t>１５(H27)</t>
    <phoneticPr fontId="2"/>
  </si>
  <si>
    <t>１６(H28)</t>
    <phoneticPr fontId="2"/>
  </si>
  <si>
    <t>うち臨時財政対策債</t>
    <rPh sb="2" eb="9">
      <t>リ</t>
    </rPh>
    <phoneticPr fontId="2"/>
  </si>
  <si>
    <t>益子町</t>
  </si>
  <si>
    <t>１7(H29)</t>
    <phoneticPr fontId="2"/>
  </si>
  <si>
    <t>１７(H29)</t>
  </si>
  <si>
    <t>１７(H29)</t>
    <phoneticPr fontId="2"/>
  </si>
  <si>
    <t>１８(H30)</t>
    <phoneticPr fontId="2"/>
  </si>
  <si>
    <t>１９(R１)</t>
    <phoneticPr fontId="2"/>
  </si>
  <si>
    <t>８ 自動車税環境性能割交付金</t>
  </si>
  <si>
    <t>８ 自動車税環境性能割交付金</t>
    <phoneticPr fontId="2"/>
  </si>
  <si>
    <t>（％）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</si>
</sst>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#,##0.00_ ;[Red]\-#,##0.00\ "/>
    <numFmt numFmtId="177" formatCode="0.0_);[Red]\(0.0\)"/>
    <numFmt numFmtId="178" formatCode="#,##0;[Red]#,##0"/>
    <numFmt numFmtId="179" formatCode="#,###,"/>
    <numFmt numFmtId="180" formatCode="0.0_);\(0.0\)"/>
    <numFmt numFmtId="181" formatCode="0.00_ "/>
    <numFmt numFmtId="182" formatCode="0.0_ "/>
    <numFmt numFmtId="183" formatCode="#,##0,"/>
    <numFmt numFmtId="184" formatCode="#,##0.0"/>
    <numFmt numFmtId="185" formatCode="0.0%"/>
  </numFmts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10" fillId="0" borderId="0">
      <alignment vertical="center"/>
    </xf>
  </cellStyleXfs>
  <cellXfs count="96">
    <xf numFmtId="0" fontId="0" fillId="0" borderId="0" xfId="0"/>
    <xf numFmtId="0" fontId="5" fillId="0" borderId="0" xfId="0" applyFont="1"/>
    <xf numFmtId="0" fontId="5" fillId="0" borderId="1" xfId="0" applyFont="1" applyBorder="1"/>
    <xf numFmtId="0" fontId="4" fillId="0" borderId="1" xfId="0" applyFont="1" applyFill="1" applyBorder="1" applyAlignment="1" applyProtection="1">
      <alignment vertical="center"/>
    </xf>
    <xf numFmtId="0" fontId="4" fillId="0" borderId="1" xfId="0" applyFont="1" applyFill="1" applyBorder="1" applyAlignment="1" applyProtection="1">
      <alignment horizontal="left" vertical="center"/>
    </xf>
    <xf numFmtId="38" fontId="5" fillId="0" borderId="1" xfId="1" applyFont="1" applyBorder="1"/>
    <xf numFmtId="38" fontId="5" fillId="0" borderId="0" xfId="1" applyFont="1"/>
    <xf numFmtId="179" fontId="5" fillId="0" borderId="1" xfId="0" applyNumberFormat="1" applyFont="1" applyBorder="1"/>
    <xf numFmtId="179" fontId="5" fillId="0" borderId="1" xfId="1" applyNumberFormat="1" applyFont="1" applyBorder="1"/>
    <xf numFmtId="179" fontId="4" fillId="0" borderId="1" xfId="1" applyNumberFormat="1" applyFont="1" applyFill="1" applyBorder="1" applyProtection="1"/>
    <xf numFmtId="179" fontId="5" fillId="0" borderId="0" xfId="1" applyNumberFormat="1" applyFont="1"/>
    <xf numFmtId="179" fontId="4" fillId="0" borderId="1" xfId="0" applyNumberFormat="1" applyFont="1" applyFill="1" applyBorder="1" applyProtection="1"/>
    <xf numFmtId="179" fontId="4" fillId="0" borderId="1" xfId="1" applyNumberFormat="1" applyFont="1" applyFill="1" applyBorder="1" applyAlignment="1" applyProtection="1">
      <alignment horizontal="right" vertical="center"/>
    </xf>
    <xf numFmtId="179" fontId="5" fillId="0" borderId="0" xfId="0" applyNumberFormat="1" applyFont="1"/>
    <xf numFmtId="179" fontId="4" fillId="0" borderId="1" xfId="0" applyNumberFormat="1" applyFont="1" applyFill="1" applyBorder="1" applyAlignment="1" applyProtection="1">
      <alignment vertical="center"/>
    </xf>
    <xf numFmtId="183" fontId="5" fillId="0" borderId="1" xfId="0" applyNumberFormat="1" applyFont="1" applyBorder="1"/>
    <xf numFmtId="183" fontId="4" fillId="0" borderId="1" xfId="1" applyNumberFormat="1" applyFont="1" applyFill="1" applyBorder="1" applyProtection="1"/>
    <xf numFmtId="183" fontId="5" fillId="0" borderId="1" xfId="1" applyNumberFormat="1" applyFont="1" applyBorder="1"/>
    <xf numFmtId="183" fontId="5" fillId="0" borderId="0" xfId="0" applyNumberFormat="1" applyFont="1"/>
    <xf numFmtId="183" fontId="4" fillId="0" borderId="1" xfId="0" applyNumberFormat="1" applyFont="1" applyFill="1" applyBorder="1" applyProtection="1"/>
    <xf numFmtId="183" fontId="5" fillId="0" borderId="0" xfId="1" applyNumberFormat="1" applyFont="1"/>
    <xf numFmtId="183" fontId="4" fillId="0" borderId="1" xfId="0" applyNumberFormat="1" applyFont="1" applyBorder="1"/>
    <xf numFmtId="183" fontId="4" fillId="0" borderId="0" xfId="0" applyNumberFormat="1" applyFont="1"/>
    <xf numFmtId="183" fontId="4" fillId="0" borderId="1" xfId="1" applyNumberFormat="1" applyFont="1" applyBorder="1"/>
    <xf numFmtId="183" fontId="4" fillId="0" borderId="1" xfId="0" applyNumberFormat="1" applyFont="1" applyFill="1" applyBorder="1" applyAlignment="1" applyProtection="1">
      <alignment vertical="center"/>
    </xf>
    <xf numFmtId="183" fontId="4" fillId="0" borderId="0" xfId="1" applyNumberFormat="1" applyFont="1"/>
    <xf numFmtId="182" fontId="5" fillId="0" borderId="1" xfId="0" applyNumberFormat="1" applyFont="1" applyBorder="1"/>
    <xf numFmtId="182" fontId="5" fillId="0" borderId="1" xfId="1" applyNumberFormat="1" applyFont="1" applyBorder="1"/>
    <xf numFmtId="0" fontId="6" fillId="0" borderId="0" xfId="0" applyFont="1"/>
    <xf numFmtId="0" fontId="7" fillId="0" borderId="0" xfId="0" applyFont="1"/>
    <xf numFmtId="179" fontId="6" fillId="0" borderId="0" xfId="0" applyNumberFormat="1" applyFont="1"/>
    <xf numFmtId="184" fontId="4" fillId="0" borderId="1" xfId="1" applyNumberFormat="1" applyFont="1" applyFill="1" applyBorder="1" applyProtection="1"/>
    <xf numFmtId="184" fontId="5" fillId="0" borderId="1" xfId="1" applyNumberFormat="1" applyFont="1" applyBorder="1"/>
    <xf numFmtId="183" fontId="6" fillId="0" borderId="0" xfId="0" applyNumberFormat="1" applyFont="1"/>
    <xf numFmtId="183" fontId="7" fillId="0" borderId="0" xfId="0" applyNumberFormat="1" applyFont="1"/>
    <xf numFmtId="184" fontId="4" fillId="0" borderId="1" xfId="0" applyNumberFormat="1" applyFont="1" applyFill="1" applyBorder="1" applyProtection="1"/>
    <xf numFmtId="182" fontId="4" fillId="0" borderId="1" xfId="1" applyNumberFormat="1" applyFont="1" applyFill="1" applyBorder="1" applyProtection="1"/>
    <xf numFmtId="182" fontId="4" fillId="0" borderId="1" xfId="0" applyNumberFormat="1" applyFont="1" applyBorder="1"/>
    <xf numFmtId="183" fontId="8" fillId="0" borderId="0" xfId="0" applyNumberFormat="1" applyFont="1"/>
    <xf numFmtId="183" fontId="9" fillId="0" borderId="0" xfId="0" applyNumberFormat="1" applyFont="1"/>
    <xf numFmtId="182" fontId="4" fillId="0" borderId="1" xfId="0" applyNumberFormat="1" applyFont="1" applyFill="1" applyBorder="1" applyProtection="1"/>
    <xf numFmtId="182" fontId="4" fillId="0" borderId="0" xfId="0" applyNumberFormat="1" applyFont="1"/>
    <xf numFmtId="182" fontId="4" fillId="0" borderId="0" xfId="1" applyNumberFormat="1" applyFont="1"/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83" fontId="0" fillId="0" borderId="0" xfId="0" applyNumberFormat="1"/>
    <xf numFmtId="0" fontId="5" fillId="0" borderId="1" xfId="0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178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vertical="center"/>
    </xf>
    <xf numFmtId="183" fontId="5" fillId="0" borderId="1" xfId="0" applyNumberFormat="1" applyFont="1" applyBorder="1" applyAlignment="1">
      <alignment vertical="center"/>
    </xf>
    <xf numFmtId="183" fontId="5" fillId="0" borderId="1" xfId="1" applyNumberFormat="1" applyFont="1" applyBorder="1" applyAlignment="1">
      <alignment vertical="center"/>
    </xf>
    <xf numFmtId="183" fontId="4" fillId="0" borderId="1" xfId="1" applyNumberFormat="1" applyFont="1" applyBorder="1" applyAlignment="1" applyProtection="1">
      <alignment vertical="center"/>
    </xf>
    <xf numFmtId="180" fontId="5" fillId="0" borderId="1" xfId="1" applyNumberFormat="1" applyFont="1" applyBorder="1" applyAlignment="1">
      <alignment vertical="center"/>
    </xf>
    <xf numFmtId="179" fontId="5" fillId="0" borderId="1" xfId="1" applyNumberFormat="1" applyFont="1" applyBorder="1" applyAlignment="1">
      <alignment vertical="center"/>
    </xf>
    <xf numFmtId="179" fontId="5" fillId="0" borderId="1" xfId="0" applyNumberFormat="1" applyFont="1" applyBorder="1" applyAlignment="1">
      <alignment vertical="center"/>
    </xf>
    <xf numFmtId="181" fontId="5" fillId="0" borderId="1" xfId="1" applyNumberFormat="1" applyFont="1" applyBorder="1" applyAlignment="1">
      <alignment vertical="center"/>
    </xf>
    <xf numFmtId="181" fontId="5" fillId="0" borderId="1" xfId="0" applyNumberFormat="1" applyFont="1" applyBorder="1" applyAlignment="1">
      <alignment vertical="center"/>
    </xf>
    <xf numFmtId="176" fontId="5" fillId="0" borderId="1" xfId="1" applyNumberFormat="1" applyFont="1" applyBorder="1" applyAlignment="1">
      <alignment vertical="center"/>
    </xf>
    <xf numFmtId="182" fontId="5" fillId="0" borderId="1" xfId="1" applyNumberFormat="1" applyFont="1" applyBorder="1" applyAlignment="1">
      <alignment vertical="center"/>
    </xf>
    <xf numFmtId="182" fontId="5" fillId="0" borderId="1" xfId="0" applyNumberFormat="1" applyFont="1" applyBorder="1" applyAlignment="1">
      <alignment vertical="center"/>
    </xf>
    <xf numFmtId="177" fontId="5" fillId="0" borderId="1" xfId="1" applyNumberFormat="1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85" fontId="5" fillId="0" borderId="0" xfId="0" applyNumberFormat="1" applyFont="1"/>
    <xf numFmtId="183" fontId="4" fillId="0" borderId="1" xfId="0" applyNumberFormat="1" applyFont="1" applyFill="1" applyBorder="1" applyAlignment="1" applyProtection="1"/>
    <xf numFmtId="183" fontId="4" fillId="0" borderId="1" xfId="0" applyNumberFormat="1" applyFont="1" applyBorder="1" applyAlignment="1"/>
    <xf numFmtId="185" fontId="7" fillId="0" borderId="0" xfId="0" applyNumberFormat="1" applyFont="1"/>
    <xf numFmtId="179" fontId="7" fillId="0" borderId="0" xfId="0" applyNumberFormat="1" applyFont="1"/>
    <xf numFmtId="0" fontId="0" fillId="0" borderId="0" xfId="0" applyAlignment="1">
      <alignment horizontal="left"/>
    </xf>
    <xf numFmtId="183" fontId="5" fillId="0" borderId="0" xfId="0" applyNumberFormat="1" applyFont="1" applyBorder="1"/>
    <xf numFmtId="183" fontId="4" fillId="0" borderId="1" xfId="1" applyNumberFormat="1" applyFont="1" applyBorder="1" applyAlignment="1" applyProtection="1">
      <alignment horizontal="right" vertical="center"/>
    </xf>
    <xf numFmtId="183" fontId="5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5" fillId="0" borderId="1" xfId="1" applyNumberFormat="1" applyFont="1" applyBorder="1" applyAlignment="1">
      <alignment horizontal="center" vertical="center"/>
    </xf>
    <xf numFmtId="183" fontId="5" fillId="0" borderId="0" xfId="0" applyNumberFormat="1" applyFont="1" applyAlignment="1">
      <alignment horizontal="center" vertical="center"/>
    </xf>
    <xf numFmtId="183" fontId="4" fillId="0" borderId="1" xfId="0" applyNumberFormat="1" applyFont="1" applyBorder="1" applyAlignment="1">
      <alignment vertical="center"/>
    </xf>
    <xf numFmtId="183" fontId="5" fillId="0" borderId="0" xfId="0" applyNumberFormat="1" applyFont="1" applyAlignment="1">
      <alignment vertical="center"/>
    </xf>
    <xf numFmtId="183" fontId="5" fillId="0" borderId="1" xfId="1" applyNumberFormat="1" applyFont="1" applyBorder="1" applyAlignment="1" applyProtection="1">
      <alignment vertical="center"/>
    </xf>
    <xf numFmtId="183" fontId="5" fillId="0" borderId="1" xfId="1" applyNumberFormat="1" applyFont="1" applyBorder="1" applyAlignment="1" applyProtection="1">
      <alignment horizontal="right" vertical="center"/>
    </xf>
    <xf numFmtId="179" fontId="5" fillId="0" borderId="1" xfId="1" applyNumberFormat="1" applyFont="1" applyFill="1" applyBorder="1" applyProtection="1"/>
    <xf numFmtId="179" fontId="5" fillId="0" borderId="1" xfId="0" applyNumberFormat="1" applyFont="1" applyFill="1" applyBorder="1" applyProtection="1"/>
    <xf numFmtId="179" fontId="5" fillId="0" borderId="1" xfId="1" applyNumberFormat="1" applyFont="1" applyFill="1" applyBorder="1" applyAlignment="1" applyProtection="1">
      <alignment horizontal="right" vertical="center"/>
    </xf>
    <xf numFmtId="183" fontId="5" fillId="0" borderId="1" xfId="1" applyNumberFormat="1" applyFont="1" applyFill="1" applyBorder="1" applyProtection="1"/>
    <xf numFmtId="184" fontId="5" fillId="0" borderId="1" xfId="1" applyNumberFormat="1" applyFont="1" applyFill="1" applyBorder="1" applyProtection="1"/>
    <xf numFmtId="183" fontId="5" fillId="0" borderId="1" xfId="0" applyNumberFormat="1" applyFont="1" applyFill="1" applyBorder="1" applyProtection="1"/>
    <xf numFmtId="184" fontId="5" fillId="0" borderId="1" xfId="0" applyNumberFormat="1" applyFont="1" applyFill="1" applyBorder="1" applyProtection="1"/>
    <xf numFmtId="183" fontId="4" fillId="0" borderId="0" xfId="0" applyNumberFormat="1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" xfId="0" applyFont="1" applyFill="1" applyBorder="1" applyAlignment="1" applyProtection="1">
      <alignment horizontal="left" vertical="center"/>
    </xf>
    <xf numFmtId="0" fontId="4" fillId="0" borderId="3" xfId="0" applyFont="1" applyFill="1" applyBorder="1" applyAlignment="1" applyProtection="1">
      <alignment horizontal="left" vertical="center"/>
    </xf>
    <xf numFmtId="0" fontId="5" fillId="0" borderId="1" xfId="0" applyFont="1" applyBorder="1" applyAlignment="1">
      <alignment horizontal="left" vertical="center" wrapText="1"/>
    </xf>
  </cellXfs>
  <cellStyles count="3">
    <cellStyle name="桁区切り" xfId="1" builtinId="6"/>
    <cellStyle name="標準" xfId="0" builtinId="0"/>
    <cellStyle name="標準 6" xfId="2" xr:uid="{E968219A-BE3B-4EBF-9367-3A546A2D9E8B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歳入の状況</a:t>
            </a:r>
          </a:p>
        </c:rich>
      </c:tx>
      <c:layout>
        <c:manualLayout>
          <c:xMode val="edge"/>
          <c:yMode val="edge"/>
          <c:x val="0.39579701159402325"/>
          <c:y val="1.39064610741277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65852562172624E-2"/>
          <c:y val="0.11378018331560406"/>
          <c:w val="0.87048094017520339"/>
          <c:h val="0.72284879162831916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グラフ!$Q$1:$AT$1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９９(H11）</c:v>
                </c:pt>
                <c:pt idx="7">
                  <c:v>００(H12）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グラフ!$Q$7:$AT$7</c:f>
              <c:numCache>
                <c:formatCode>#,##0,</c:formatCode>
                <c:ptCount val="27"/>
                <c:pt idx="0">
                  <c:v>6849639</c:v>
                </c:pt>
                <c:pt idx="1">
                  <c:v>6886747</c:v>
                </c:pt>
                <c:pt idx="2">
                  <c:v>6937026</c:v>
                </c:pt>
                <c:pt idx="3">
                  <c:v>7371618</c:v>
                </c:pt>
                <c:pt idx="4">
                  <c:v>7807858</c:v>
                </c:pt>
                <c:pt idx="5">
                  <c:v>7499895</c:v>
                </c:pt>
                <c:pt idx="6">
                  <c:v>7817731</c:v>
                </c:pt>
                <c:pt idx="7">
                  <c:v>7986243</c:v>
                </c:pt>
                <c:pt idx="8">
                  <c:v>7767589</c:v>
                </c:pt>
                <c:pt idx="9">
                  <c:v>7611569</c:v>
                </c:pt>
                <c:pt idx="10">
                  <c:v>7797941</c:v>
                </c:pt>
                <c:pt idx="11">
                  <c:v>7300861</c:v>
                </c:pt>
                <c:pt idx="12">
                  <c:v>6900425</c:v>
                </c:pt>
                <c:pt idx="13">
                  <c:v>6856257</c:v>
                </c:pt>
                <c:pt idx="14">
                  <c:v>6673935</c:v>
                </c:pt>
                <c:pt idx="15">
                  <c:v>7528811</c:v>
                </c:pt>
                <c:pt idx="16">
                  <c:v>7303566</c:v>
                </c:pt>
                <c:pt idx="17">
                  <c:v>7452434</c:v>
                </c:pt>
                <c:pt idx="18">
                  <c:v>8371924</c:v>
                </c:pt>
                <c:pt idx="19">
                  <c:v>9533818</c:v>
                </c:pt>
                <c:pt idx="20">
                  <c:v>8181076</c:v>
                </c:pt>
                <c:pt idx="21">
                  <c:v>8353811</c:v>
                </c:pt>
                <c:pt idx="22">
                  <c:v>8683057</c:v>
                </c:pt>
                <c:pt idx="23">
                  <c:v>9311651</c:v>
                </c:pt>
                <c:pt idx="24">
                  <c:v>8391037</c:v>
                </c:pt>
                <c:pt idx="25">
                  <c:v>8419498</c:v>
                </c:pt>
                <c:pt idx="26">
                  <c:v>8908162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0AB-4CE2-B0D0-63230CFD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0"/>
        <c:axId val="50592384"/>
        <c:axId val="53117696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９９(H11）</c:v>
                </c:pt>
                <c:pt idx="7">
                  <c:v>００(H12）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グラフ!$Q$2:$AT$2</c:f>
              <c:numCache>
                <c:formatCode>#,##0,</c:formatCode>
                <c:ptCount val="27"/>
                <c:pt idx="0">
                  <c:v>2029896</c:v>
                </c:pt>
                <c:pt idx="1">
                  <c:v>1945967</c:v>
                </c:pt>
                <c:pt idx="2">
                  <c:v>2050828</c:v>
                </c:pt>
                <c:pt idx="3">
                  <c:v>2071922</c:v>
                </c:pt>
                <c:pt idx="4">
                  <c:v>2258702</c:v>
                </c:pt>
                <c:pt idx="5">
                  <c:v>2318435</c:v>
                </c:pt>
                <c:pt idx="6">
                  <c:v>2140452</c:v>
                </c:pt>
                <c:pt idx="7">
                  <c:v>2127518</c:v>
                </c:pt>
                <c:pt idx="8">
                  <c:v>2119089</c:v>
                </c:pt>
                <c:pt idx="9">
                  <c:v>2138603</c:v>
                </c:pt>
                <c:pt idx="10">
                  <c:v>2051190</c:v>
                </c:pt>
                <c:pt idx="11">
                  <c:v>2134108</c:v>
                </c:pt>
                <c:pt idx="12">
                  <c:v>2201013</c:v>
                </c:pt>
                <c:pt idx="13">
                  <c:v>2287131</c:v>
                </c:pt>
                <c:pt idx="14">
                  <c:v>2537806</c:v>
                </c:pt>
                <c:pt idx="15">
                  <c:v>3019534</c:v>
                </c:pt>
                <c:pt idx="16">
                  <c:v>2544136</c:v>
                </c:pt>
                <c:pt idx="17">
                  <c:v>2383944</c:v>
                </c:pt>
                <c:pt idx="18">
                  <c:v>2399523</c:v>
                </c:pt>
                <c:pt idx="19">
                  <c:v>2350958</c:v>
                </c:pt>
                <c:pt idx="20">
                  <c:v>2391523</c:v>
                </c:pt>
                <c:pt idx="21">
                  <c:v>2380889</c:v>
                </c:pt>
                <c:pt idx="22">
                  <c:v>2332742</c:v>
                </c:pt>
                <c:pt idx="23">
                  <c:v>2399539</c:v>
                </c:pt>
                <c:pt idx="24">
                  <c:v>2429435</c:v>
                </c:pt>
                <c:pt idx="25">
                  <c:v>2405453</c:v>
                </c:pt>
                <c:pt idx="26">
                  <c:v>2458985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AB-4CE2-B0D0-63230CFDCD70}"/>
            </c:ext>
          </c:extLst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９９(H11）</c:v>
                </c:pt>
                <c:pt idx="7">
                  <c:v>００(H12）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グラフ!$Q$3:$AT$3</c:f>
              <c:numCache>
                <c:formatCode>#,##0,</c:formatCode>
                <c:ptCount val="27"/>
                <c:pt idx="0">
                  <c:v>2477907</c:v>
                </c:pt>
                <c:pt idx="1">
                  <c:v>2357235</c:v>
                </c:pt>
                <c:pt idx="2">
                  <c:v>2365018</c:v>
                </c:pt>
                <c:pt idx="3">
                  <c:v>2433926</c:v>
                </c:pt>
                <c:pt idx="4">
                  <c:v>2502710</c:v>
                </c:pt>
                <c:pt idx="5">
                  <c:v>2423734</c:v>
                </c:pt>
                <c:pt idx="6">
                  <c:v>2559156</c:v>
                </c:pt>
                <c:pt idx="7">
                  <c:v>2682465</c:v>
                </c:pt>
                <c:pt idx="8">
                  <c:v>2474950</c:v>
                </c:pt>
                <c:pt idx="9">
                  <c:v>2279144</c:v>
                </c:pt>
                <c:pt idx="10">
                  <c:v>1931372</c:v>
                </c:pt>
                <c:pt idx="11">
                  <c:v>1787051</c:v>
                </c:pt>
                <c:pt idx="12">
                  <c:v>1758842</c:v>
                </c:pt>
                <c:pt idx="13">
                  <c:v>1623687</c:v>
                </c:pt>
                <c:pt idx="14">
                  <c:v>1642048</c:v>
                </c:pt>
                <c:pt idx="15">
                  <c:v>1836285</c:v>
                </c:pt>
                <c:pt idx="16">
                  <c:v>1514698</c:v>
                </c:pt>
                <c:pt idx="17">
                  <c:v>1967425</c:v>
                </c:pt>
                <c:pt idx="18">
                  <c:v>2181256</c:v>
                </c:pt>
                <c:pt idx="19">
                  <c:v>2305701</c:v>
                </c:pt>
                <c:pt idx="20">
                  <c:v>2488262</c:v>
                </c:pt>
                <c:pt idx="21">
                  <c:v>2067693</c:v>
                </c:pt>
                <c:pt idx="22">
                  <c:v>2220314</c:v>
                </c:pt>
                <c:pt idx="23">
                  <c:v>2245551</c:v>
                </c:pt>
                <c:pt idx="24">
                  <c:v>2074183</c:v>
                </c:pt>
                <c:pt idx="25">
                  <c:v>2071832</c:v>
                </c:pt>
                <c:pt idx="26">
                  <c:v>2113579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AB-4CE2-B0D0-63230CFDCD70}"/>
            </c:ext>
          </c:extLst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９９(H11）</c:v>
                </c:pt>
                <c:pt idx="7">
                  <c:v>００(H12）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グラフ!$Q$4:$AT$4</c:f>
              <c:numCache>
                <c:formatCode>#,##0,</c:formatCode>
                <c:ptCount val="27"/>
                <c:pt idx="0">
                  <c:v>453686</c:v>
                </c:pt>
                <c:pt idx="1">
                  <c:v>266805</c:v>
                </c:pt>
                <c:pt idx="2">
                  <c:v>285541</c:v>
                </c:pt>
                <c:pt idx="3">
                  <c:v>324524</c:v>
                </c:pt>
                <c:pt idx="4">
                  <c:v>465019</c:v>
                </c:pt>
                <c:pt idx="5">
                  <c:v>499286</c:v>
                </c:pt>
                <c:pt idx="6">
                  <c:v>650615</c:v>
                </c:pt>
                <c:pt idx="7">
                  <c:v>394680</c:v>
                </c:pt>
                <c:pt idx="8">
                  <c:v>361690</c:v>
                </c:pt>
                <c:pt idx="9">
                  <c:v>395987</c:v>
                </c:pt>
                <c:pt idx="10">
                  <c:v>386851</c:v>
                </c:pt>
                <c:pt idx="11">
                  <c:v>522848</c:v>
                </c:pt>
                <c:pt idx="12">
                  <c:v>515023</c:v>
                </c:pt>
                <c:pt idx="13">
                  <c:v>601166</c:v>
                </c:pt>
                <c:pt idx="14">
                  <c:v>525952</c:v>
                </c:pt>
                <c:pt idx="15">
                  <c:v>836368</c:v>
                </c:pt>
                <c:pt idx="16">
                  <c:v>776605</c:v>
                </c:pt>
                <c:pt idx="17">
                  <c:v>808751</c:v>
                </c:pt>
                <c:pt idx="18">
                  <c:v>944511</c:v>
                </c:pt>
                <c:pt idx="19">
                  <c:v>1149898</c:v>
                </c:pt>
                <c:pt idx="20">
                  <c:v>841000</c:v>
                </c:pt>
                <c:pt idx="21">
                  <c:v>1116525</c:v>
                </c:pt>
                <c:pt idx="22">
                  <c:v>1243087</c:v>
                </c:pt>
                <c:pt idx="23">
                  <c:v>1184971</c:v>
                </c:pt>
                <c:pt idx="24">
                  <c:v>1100172</c:v>
                </c:pt>
                <c:pt idx="25">
                  <c:v>1010980</c:v>
                </c:pt>
                <c:pt idx="26">
                  <c:v>1293868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AB-4CE2-B0D0-63230CFDCD70}"/>
            </c:ext>
          </c:extLst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９９(H11）</c:v>
                </c:pt>
                <c:pt idx="7">
                  <c:v>００(H12）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グラフ!$Q$5:$AT$5</c:f>
              <c:numCache>
                <c:formatCode>#,##0,</c:formatCode>
                <c:ptCount val="27"/>
                <c:pt idx="0">
                  <c:v>522008</c:v>
                </c:pt>
                <c:pt idx="1">
                  <c:v>695444</c:v>
                </c:pt>
                <c:pt idx="2">
                  <c:v>681469</c:v>
                </c:pt>
                <c:pt idx="3">
                  <c:v>917098</c:v>
                </c:pt>
                <c:pt idx="4">
                  <c:v>676485</c:v>
                </c:pt>
                <c:pt idx="5">
                  <c:v>458382</c:v>
                </c:pt>
                <c:pt idx="6">
                  <c:v>514711</c:v>
                </c:pt>
                <c:pt idx="7">
                  <c:v>527591</c:v>
                </c:pt>
                <c:pt idx="8">
                  <c:v>822792</c:v>
                </c:pt>
                <c:pt idx="9">
                  <c:v>566108</c:v>
                </c:pt>
                <c:pt idx="10">
                  <c:v>453247</c:v>
                </c:pt>
                <c:pt idx="11">
                  <c:v>431872</c:v>
                </c:pt>
                <c:pt idx="12">
                  <c:v>434194</c:v>
                </c:pt>
                <c:pt idx="13">
                  <c:v>390477</c:v>
                </c:pt>
                <c:pt idx="14">
                  <c:v>442507</c:v>
                </c:pt>
                <c:pt idx="15">
                  <c:v>466809</c:v>
                </c:pt>
                <c:pt idx="16">
                  <c:v>495050</c:v>
                </c:pt>
                <c:pt idx="17">
                  <c:v>653368</c:v>
                </c:pt>
                <c:pt idx="18">
                  <c:v>730835</c:v>
                </c:pt>
                <c:pt idx="19">
                  <c:v>807591</c:v>
                </c:pt>
                <c:pt idx="20">
                  <c:v>673063</c:v>
                </c:pt>
                <c:pt idx="21">
                  <c:v>679708</c:v>
                </c:pt>
                <c:pt idx="22">
                  <c:v>785878</c:v>
                </c:pt>
                <c:pt idx="23">
                  <c:v>886799</c:v>
                </c:pt>
                <c:pt idx="24">
                  <c:v>775205</c:v>
                </c:pt>
                <c:pt idx="25">
                  <c:v>775236</c:v>
                </c:pt>
                <c:pt idx="26">
                  <c:v>846983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AB-4CE2-B0D0-63230CFDCD70}"/>
            </c:ext>
          </c:extLst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グラフ!$Q$1:$AT$1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９９(H11）</c:v>
                </c:pt>
                <c:pt idx="7">
                  <c:v>００(H12）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グラフ!$Q$6:$AT$6</c:f>
              <c:numCache>
                <c:formatCode>#,##0,</c:formatCode>
                <c:ptCount val="27"/>
                <c:pt idx="0">
                  <c:v>400900</c:v>
                </c:pt>
                <c:pt idx="1">
                  <c:v>407000</c:v>
                </c:pt>
                <c:pt idx="2">
                  <c:v>329800</c:v>
                </c:pt>
                <c:pt idx="3">
                  <c:v>595000</c:v>
                </c:pt>
                <c:pt idx="4">
                  <c:v>972300</c:v>
                </c:pt>
                <c:pt idx="5">
                  <c:v>589700</c:v>
                </c:pt>
                <c:pt idx="6">
                  <c:v>471800</c:v>
                </c:pt>
                <c:pt idx="7">
                  <c:v>988300</c:v>
                </c:pt>
                <c:pt idx="8">
                  <c:v>680565</c:v>
                </c:pt>
                <c:pt idx="9">
                  <c:v>1018036</c:v>
                </c:pt>
                <c:pt idx="10">
                  <c:v>1502500</c:v>
                </c:pt>
                <c:pt idx="11">
                  <c:v>916500</c:v>
                </c:pt>
                <c:pt idx="12">
                  <c:v>638100</c:v>
                </c:pt>
                <c:pt idx="13">
                  <c:v>631100</c:v>
                </c:pt>
                <c:pt idx="14">
                  <c:v>428200</c:v>
                </c:pt>
                <c:pt idx="15">
                  <c:v>335337</c:v>
                </c:pt>
                <c:pt idx="16">
                  <c:v>425958</c:v>
                </c:pt>
                <c:pt idx="17">
                  <c:v>579652</c:v>
                </c:pt>
                <c:pt idx="18">
                  <c:v>635289</c:v>
                </c:pt>
                <c:pt idx="19">
                  <c:v>1341317</c:v>
                </c:pt>
                <c:pt idx="20">
                  <c:v>466278</c:v>
                </c:pt>
                <c:pt idx="21">
                  <c:v>661982</c:v>
                </c:pt>
                <c:pt idx="22">
                  <c:v>558731</c:v>
                </c:pt>
                <c:pt idx="23">
                  <c:v>733369</c:v>
                </c:pt>
                <c:pt idx="24">
                  <c:v>437398</c:v>
                </c:pt>
                <c:pt idx="25">
                  <c:v>514686</c:v>
                </c:pt>
                <c:pt idx="26">
                  <c:v>615889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0AB-4CE2-B0D0-63230CFDC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20000"/>
        <c:axId val="53129984"/>
      </c:lineChart>
      <c:catAx>
        <c:axId val="50592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176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117696"/>
        <c:scaling>
          <c:orientation val="minMax"/>
          <c:max val="100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2259284518569037E-2"/>
              <c:y val="6.82682439038242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0592384"/>
        <c:crosses val="autoZero"/>
        <c:crossBetween val="between"/>
      </c:valAx>
      <c:catAx>
        <c:axId val="53120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53129984"/>
        <c:crosses val="autoZero"/>
        <c:auto val="0"/>
        <c:lblAlgn val="ctr"/>
        <c:lblOffset val="100"/>
        <c:noMultiLvlLbl val="0"/>
      </c:catAx>
      <c:valAx>
        <c:axId val="53129984"/>
        <c:scaling>
          <c:orientation val="minMax"/>
          <c:max val="31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413375493417664"/>
              <c:y val="7.3325138839870699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120000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8426884000426309E-2"/>
          <c:y val="0.9249221120087262"/>
          <c:w val="0.82311804187934567"/>
          <c:h val="4.91706718478372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78740157480314954" l="0.78740157480314954" r="0.78740157480314954" t="0.78740157480314954" header="0.51181102362204722" footer="0.51181102362204722"/>
    <c:pageSetup paperSize="9" orientation="landscape" horizontalDpi="0" verticalDpi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地方債残高の推移</a:t>
            </a:r>
          </a:p>
        </c:rich>
      </c:tx>
      <c:layout>
        <c:manualLayout>
          <c:xMode val="edge"/>
          <c:yMode val="edge"/>
          <c:x val="0.34168221930005238"/>
          <c:y val="1.71504529675726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192599575431804E-2"/>
          <c:y val="0.106860209938493"/>
          <c:w val="0.9065816488180084"/>
          <c:h val="0.7189977088454157"/>
        </c:manualLayout>
      </c:layout>
      <c:barChart>
        <c:barDir val="col"/>
        <c:grouping val="clustered"/>
        <c:varyColors val="0"/>
        <c:ser>
          <c:idx val="0"/>
          <c:order val="1"/>
          <c:tx>
            <c:strRef>
              <c:f>グラフ!$P$200</c:f>
              <c:strCache>
                <c:ptCount val="1"/>
                <c:pt idx="0">
                  <c:v>地方債現在高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 w="952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グラフ!$Q$198:$AT$198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９７（H9）</c:v>
                </c:pt>
                <c:pt idx="5">
                  <c:v>９８(H10)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１7(H29)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グラフ!$Q$200:$AT$200</c:f>
              <c:numCache>
                <c:formatCode>#,##0,</c:formatCode>
                <c:ptCount val="27"/>
                <c:pt idx="0">
                  <c:v>4995716</c:v>
                </c:pt>
                <c:pt idx="1">
                  <c:v>4952112</c:v>
                </c:pt>
                <c:pt idx="2">
                  <c:v>4773524</c:v>
                </c:pt>
                <c:pt idx="3">
                  <c:v>4844817</c:v>
                </c:pt>
                <c:pt idx="4">
                  <c:v>5300072</c:v>
                </c:pt>
                <c:pt idx="5">
                  <c:v>5425886</c:v>
                </c:pt>
                <c:pt idx="6">
                  <c:v>5423162</c:v>
                </c:pt>
                <c:pt idx="7">
                  <c:v>5919772</c:v>
                </c:pt>
                <c:pt idx="8">
                  <c:v>6090039</c:v>
                </c:pt>
                <c:pt idx="9">
                  <c:v>6568413</c:v>
                </c:pt>
                <c:pt idx="10">
                  <c:v>7502267</c:v>
                </c:pt>
                <c:pt idx="11">
                  <c:v>7862180</c:v>
                </c:pt>
                <c:pt idx="12">
                  <c:v>7837895</c:v>
                </c:pt>
                <c:pt idx="13">
                  <c:v>7761655</c:v>
                </c:pt>
                <c:pt idx="14">
                  <c:v>7472905</c:v>
                </c:pt>
                <c:pt idx="15">
                  <c:v>6951890</c:v>
                </c:pt>
                <c:pt idx="16">
                  <c:v>6621962</c:v>
                </c:pt>
                <c:pt idx="17">
                  <c:v>6448069</c:v>
                </c:pt>
                <c:pt idx="18">
                  <c:v>6350583</c:v>
                </c:pt>
                <c:pt idx="19">
                  <c:v>7053206</c:v>
                </c:pt>
                <c:pt idx="20">
                  <c:v>6903004</c:v>
                </c:pt>
                <c:pt idx="21">
                  <c:v>7035553</c:v>
                </c:pt>
                <c:pt idx="22">
                  <c:v>6999576</c:v>
                </c:pt>
                <c:pt idx="23">
                  <c:v>7095813</c:v>
                </c:pt>
                <c:pt idx="24">
                  <c:v>6885634</c:v>
                </c:pt>
                <c:pt idx="25">
                  <c:v>6741646</c:v>
                </c:pt>
                <c:pt idx="26">
                  <c:v>6674016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FF5-43B2-BD5B-ECADE128F240}"/>
            </c:ext>
          </c:extLst>
        </c:ser>
        <c:ser>
          <c:idx val="2"/>
          <c:order val="2"/>
          <c:tx>
            <c:strRef>
              <c:f>グラフ!$P$201</c:f>
              <c:strCache>
                <c:ptCount val="1"/>
                <c:pt idx="0">
                  <c:v>うち臨時財政対策債</c:v>
                </c:pt>
              </c:strCache>
            </c:strRef>
          </c:tx>
          <c:spPr>
            <a:solidFill>
              <a:schemeClr val="tx1"/>
            </a:solidFill>
          </c:spPr>
          <c:invertIfNegative val="0"/>
          <c:cat>
            <c:strRef>
              <c:f>グラフ!$Q$198:$AT$198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９７（H9）</c:v>
                </c:pt>
                <c:pt idx="5">
                  <c:v>９８(H10)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１7(H29)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グラフ!$Q$201:$AT$201</c:f>
              <c:numCache>
                <c:formatCode>#,##0,</c:formatCode>
                <c:ptCount val="2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135400</c:v>
                </c:pt>
                <c:pt idx="9">
                  <c:v>404700</c:v>
                </c:pt>
                <c:pt idx="10">
                  <c:v>957260</c:v>
                </c:pt>
                <c:pt idx="11">
                  <c:v>1347720</c:v>
                </c:pt>
                <c:pt idx="12">
                  <c:v>1636770</c:v>
                </c:pt>
                <c:pt idx="13">
                  <c:v>1868845</c:v>
                </c:pt>
                <c:pt idx="14">
                  <c:v>2047575</c:v>
                </c:pt>
                <c:pt idx="15">
                  <c:v>2190952</c:v>
                </c:pt>
                <c:pt idx="16">
                  <c:v>2447133</c:v>
                </c:pt>
                <c:pt idx="17">
                  <c:v>2878181</c:v>
                </c:pt>
                <c:pt idx="18">
                  <c:v>3173762</c:v>
                </c:pt>
                <c:pt idx="19">
                  <c:v>3470396</c:v>
                </c:pt>
                <c:pt idx="20">
                  <c:v>3741466</c:v>
                </c:pt>
                <c:pt idx="21">
                  <c:v>3950404</c:v>
                </c:pt>
                <c:pt idx="22">
                  <c:v>4101004</c:v>
                </c:pt>
                <c:pt idx="23">
                  <c:v>4147210</c:v>
                </c:pt>
                <c:pt idx="24">
                  <c:v>4193656</c:v>
                </c:pt>
                <c:pt idx="25">
                  <c:v>4220112</c:v>
                </c:pt>
                <c:pt idx="26">
                  <c:v>4141511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FF5-43B2-BD5B-ECADE128F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131568384"/>
        <c:axId val="131570304"/>
      </c:barChart>
      <c:lineChart>
        <c:grouping val="standard"/>
        <c:varyColors val="0"/>
        <c:ser>
          <c:idx val="1"/>
          <c:order val="0"/>
          <c:tx>
            <c:strRef>
              <c:f>グラフ!$P$199</c:f>
              <c:strCache>
                <c:ptCount val="1"/>
                <c:pt idx="0">
                  <c:v>歳出総額</c:v>
                </c:pt>
              </c:strCache>
            </c:strRef>
          </c:tx>
          <c:spPr>
            <a:ln w="22225">
              <a:solidFill>
                <a:srgbClr val="000000"/>
              </a:solidFill>
              <a:prstDash val="solid"/>
            </a:ln>
          </c:spPr>
          <c:marker>
            <c:symbol val="circle"/>
            <c:size val="8"/>
            <c:spPr>
              <a:solidFill>
                <a:schemeClr val="tx1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グラフ!$Q$198:$AT$198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９７（H9）</c:v>
                </c:pt>
                <c:pt idx="5">
                  <c:v>９８(H10)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１7(H29)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グラフ!$Q$199:$AT$199</c:f>
              <c:numCache>
                <c:formatCode>#,##0,</c:formatCode>
                <c:ptCount val="27"/>
                <c:pt idx="0">
                  <c:v>6739187</c:v>
                </c:pt>
                <c:pt idx="1">
                  <c:v>6637655</c:v>
                </c:pt>
                <c:pt idx="2">
                  <c:v>6790442</c:v>
                </c:pt>
                <c:pt idx="3">
                  <c:v>7195744</c:v>
                </c:pt>
                <c:pt idx="4">
                  <c:v>7635283</c:v>
                </c:pt>
                <c:pt idx="5">
                  <c:v>7176652</c:v>
                </c:pt>
                <c:pt idx="6">
                  <c:v>7568563</c:v>
                </c:pt>
                <c:pt idx="7">
                  <c:v>7729284</c:v>
                </c:pt>
                <c:pt idx="8">
                  <c:v>7521133</c:v>
                </c:pt>
                <c:pt idx="9">
                  <c:v>7419147</c:v>
                </c:pt>
                <c:pt idx="10">
                  <c:v>7587489</c:v>
                </c:pt>
                <c:pt idx="11">
                  <c:v>7034170</c:v>
                </c:pt>
                <c:pt idx="12">
                  <c:v>6696796</c:v>
                </c:pt>
                <c:pt idx="13">
                  <c:v>6609109</c:v>
                </c:pt>
                <c:pt idx="14">
                  <c:v>6345423</c:v>
                </c:pt>
                <c:pt idx="15">
                  <c:v>6854699</c:v>
                </c:pt>
                <c:pt idx="16">
                  <c:v>7029030</c:v>
                </c:pt>
                <c:pt idx="17">
                  <c:v>7277581</c:v>
                </c:pt>
                <c:pt idx="18">
                  <c:v>7661846</c:v>
                </c:pt>
                <c:pt idx="19">
                  <c:v>8943270</c:v>
                </c:pt>
                <c:pt idx="20">
                  <c:v>7718728</c:v>
                </c:pt>
                <c:pt idx="21">
                  <c:v>7859673</c:v>
                </c:pt>
                <c:pt idx="22">
                  <c:v>8032025</c:v>
                </c:pt>
                <c:pt idx="23">
                  <c:v>8805339</c:v>
                </c:pt>
                <c:pt idx="24">
                  <c:v>7924610</c:v>
                </c:pt>
                <c:pt idx="25">
                  <c:v>7927076</c:v>
                </c:pt>
                <c:pt idx="26">
                  <c:v>8563610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F5-43B2-BD5B-ECADE128F2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1568384"/>
        <c:axId val="131570304"/>
      </c:lineChart>
      <c:catAx>
        <c:axId val="13156838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570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1570304"/>
        <c:scaling>
          <c:orientation val="minMax"/>
        </c:scaling>
        <c:delete val="0"/>
        <c:axPos val="l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2.5874371820022043E-2"/>
              <c:y val="5.2883014397754974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156838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458417626734694"/>
          <c:y val="0.91172248919029342"/>
          <c:w val="0.66172471363289576"/>
          <c:h val="6.946030551288551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 sz="1400"/>
              <a:t>普通建設事業の推移</a:t>
            </a:r>
          </a:p>
        </c:rich>
      </c:tx>
      <c:layout>
        <c:manualLayout>
          <c:xMode val="edge"/>
          <c:yMode val="edge"/>
          <c:x val="0.35130515912073496"/>
          <c:y val="1.994682482871459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174147862129407E-2"/>
          <c:y val="0.11170223645367221"/>
          <c:w val="0.87478483725756773"/>
          <c:h val="0.73620043941387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グラフ!$P$159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グラフ!$Q$158:$AT$158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グラフ!$Q$159:$AT$159</c:f>
              <c:numCache>
                <c:formatCode>#,##0,</c:formatCode>
                <c:ptCount val="27"/>
                <c:pt idx="0">
                  <c:v>568909</c:v>
                </c:pt>
                <c:pt idx="1">
                  <c:v>120470</c:v>
                </c:pt>
                <c:pt idx="2">
                  <c:v>125230</c:v>
                </c:pt>
                <c:pt idx="3">
                  <c:v>443550</c:v>
                </c:pt>
                <c:pt idx="4">
                  <c:v>715759</c:v>
                </c:pt>
                <c:pt idx="5">
                  <c:v>344618</c:v>
                </c:pt>
                <c:pt idx="6">
                  <c:v>466808</c:v>
                </c:pt>
                <c:pt idx="7">
                  <c:v>561234</c:v>
                </c:pt>
                <c:pt idx="8">
                  <c:v>898587</c:v>
                </c:pt>
                <c:pt idx="9">
                  <c:v>610691</c:v>
                </c:pt>
                <c:pt idx="10">
                  <c:v>228999</c:v>
                </c:pt>
                <c:pt idx="11">
                  <c:v>285723</c:v>
                </c:pt>
                <c:pt idx="12">
                  <c:v>333896</c:v>
                </c:pt>
                <c:pt idx="13">
                  <c:v>175908</c:v>
                </c:pt>
                <c:pt idx="14">
                  <c:v>204576</c:v>
                </c:pt>
                <c:pt idx="15">
                  <c:v>199565</c:v>
                </c:pt>
                <c:pt idx="16">
                  <c:v>135572</c:v>
                </c:pt>
                <c:pt idx="17">
                  <c:v>138888</c:v>
                </c:pt>
                <c:pt idx="18">
                  <c:v>76924</c:v>
                </c:pt>
                <c:pt idx="19">
                  <c:v>1890864</c:v>
                </c:pt>
                <c:pt idx="20">
                  <c:v>385294</c:v>
                </c:pt>
                <c:pt idx="21">
                  <c:v>570496</c:v>
                </c:pt>
                <c:pt idx="22">
                  <c:v>608588</c:v>
                </c:pt>
                <c:pt idx="23">
                  <c:v>1293105</c:v>
                </c:pt>
                <c:pt idx="24">
                  <c:v>498576</c:v>
                </c:pt>
                <c:pt idx="25">
                  <c:v>510155</c:v>
                </c:pt>
                <c:pt idx="26">
                  <c:v>953232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9BD-4FDD-9ED0-6815E60B423B}"/>
            </c:ext>
          </c:extLst>
        </c:ser>
        <c:ser>
          <c:idx val="1"/>
          <c:order val="1"/>
          <c:tx>
            <c:strRef>
              <c:f>グラフ!$P$160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グラフ!$Q$158:$AT$158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グラフ!$Q$160:$AT$160</c:f>
              <c:numCache>
                <c:formatCode>#,##0,</c:formatCode>
                <c:ptCount val="27"/>
                <c:pt idx="0">
                  <c:v>1211410</c:v>
                </c:pt>
                <c:pt idx="1">
                  <c:v>1611858</c:v>
                </c:pt>
                <c:pt idx="2">
                  <c:v>1557596</c:v>
                </c:pt>
                <c:pt idx="3">
                  <c:v>1668012</c:v>
                </c:pt>
                <c:pt idx="4">
                  <c:v>1739429</c:v>
                </c:pt>
                <c:pt idx="5">
                  <c:v>1512973</c:v>
                </c:pt>
                <c:pt idx="6">
                  <c:v>1214554</c:v>
                </c:pt>
                <c:pt idx="7">
                  <c:v>1702937</c:v>
                </c:pt>
                <c:pt idx="8">
                  <c:v>1121199</c:v>
                </c:pt>
                <c:pt idx="9">
                  <c:v>1340360</c:v>
                </c:pt>
                <c:pt idx="10">
                  <c:v>1092687</c:v>
                </c:pt>
                <c:pt idx="11">
                  <c:v>861591</c:v>
                </c:pt>
                <c:pt idx="12">
                  <c:v>480527</c:v>
                </c:pt>
                <c:pt idx="13">
                  <c:v>726605</c:v>
                </c:pt>
                <c:pt idx="14">
                  <c:v>400927</c:v>
                </c:pt>
                <c:pt idx="15">
                  <c:v>628771</c:v>
                </c:pt>
                <c:pt idx="16">
                  <c:v>492441</c:v>
                </c:pt>
                <c:pt idx="17">
                  <c:v>601051</c:v>
                </c:pt>
                <c:pt idx="18">
                  <c:v>537514</c:v>
                </c:pt>
                <c:pt idx="19">
                  <c:v>495943</c:v>
                </c:pt>
                <c:pt idx="20">
                  <c:v>402421</c:v>
                </c:pt>
                <c:pt idx="21">
                  <c:v>662517</c:v>
                </c:pt>
                <c:pt idx="22">
                  <c:v>432561</c:v>
                </c:pt>
                <c:pt idx="23">
                  <c:v>441715</c:v>
                </c:pt>
                <c:pt idx="24">
                  <c:v>582178</c:v>
                </c:pt>
                <c:pt idx="25">
                  <c:v>446533</c:v>
                </c:pt>
                <c:pt idx="26">
                  <c:v>438304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9BD-4FDD-9ED0-6815E60B42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0"/>
        <c:axId val="47215744"/>
        <c:axId val="47217280"/>
      </c:barChart>
      <c:catAx>
        <c:axId val="472157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172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7217280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3.6521694553805772E-2"/>
              <c:y val="6.7819136244333111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157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7130498831970118"/>
          <c:y val="0.92353977393066178"/>
          <c:w val="0.5652188312300388"/>
          <c:h val="5.58477515125585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horizontalDpi="0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目的別歳出の状況</a:t>
            </a:r>
          </a:p>
        </c:rich>
      </c:tx>
      <c:layout>
        <c:manualLayout>
          <c:xMode val="edge"/>
          <c:yMode val="edge"/>
          <c:x val="0.33747811463686811"/>
          <c:y val="1.233042405843848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7545814585676781E-2"/>
          <c:y val="8.6313245555042467E-2"/>
          <c:w val="0.8668278965129359"/>
          <c:h val="0.73448771099198629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グラフ!$P$129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グラフ!$Q$120:$AT$120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グラフ!$Q$129:$AT$129</c:f>
              <c:numCache>
                <c:formatCode>#,##0,</c:formatCode>
                <c:ptCount val="27"/>
                <c:pt idx="0">
                  <c:v>6739187</c:v>
                </c:pt>
                <c:pt idx="1">
                  <c:v>6637655</c:v>
                </c:pt>
                <c:pt idx="2">
                  <c:v>6790442</c:v>
                </c:pt>
                <c:pt idx="3">
                  <c:v>7195744</c:v>
                </c:pt>
                <c:pt idx="4">
                  <c:v>7635283</c:v>
                </c:pt>
                <c:pt idx="5">
                  <c:v>7176652</c:v>
                </c:pt>
                <c:pt idx="6">
                  <c:v>7568563</c:v>
                </c:pt>
                <c:pt idx="7">
                  <c:v>7729284</c:v>
                </c:pt>
                <c:pt idx="8">
                  <c:v>7521133</c:v>
                </c:pt>
                <c:pt idx="9">
                  <c:v>7419147</c:v>
                </c:pt>
                <c:pt idx="10">
                  <c:v>7587489</c:v>
                </c:pt>
                <c:pt idx="11">
                  <c:v>7034170</c:v>
                </c:pt>
                <c:pt idx="12">
                  <c:v>6696796</c:v>
                </c:pt>
                <c:pt idx="13">
                  <c:v>6609109</c:v>
                </c:pt>
                <c:pt idx="14">
                  <c:v>6345423</c:v>
                </c:pt>
                <c:pt idx="15">
                  <c:v>6854699</c:v>
                </c:pt>
                <c:pt idx="16">
                  <c:v>7029030</c:v>
                </c:pt>
                <c:pt idx="17">
                  <c:v>7277581</c:v>
                </c:pt>
                <c:pt idx="18">
                  <c:v>7661993</c:v>
                </c:pt>
                <c:pt idx="19">
                  <c:v>8943417</c:v>
                </c:pt>
                <c:pt idx="20">
                  <c:v>7718728</c:v>
                </c:pt>
                <c:pt idx="21">
                  <c:v>7859673</c:v>
                </c:pt>
                <c:pt idx="22">
                  <c:v>8032172</c:v>
                </c:pt>
                <c:pt idx="23">
                  <c:v>8805486</c:v>
                </c:pt>
                <c:pt idx="24">
                  <c:v>7924610</c:v>
                </c:pt>
                <c:pt idx="25">
                  <c:v>7927422</c:v>
                </c:pt>
                <c:pt idx="26">
                  <c:v>8563610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75-48E5-9DF6-AF1E07E25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6790912"/>
        <c:axId val="47198592"/>
      </c:barChart>
      <c:lineChart>
        <c:grouping val="standard"/>
        <c:varyColors val="0"/>
        <c:ser>
          <c:idx val="1"/>
          <c:order val="0"/>
          <c:tx>
            <c:strRef>
              <c:f>グラフ!$P$121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グラフ!$Q$121:$AT$121</c:f>
              <c:numCache>
                <c:formatCode>#,##0,</c:formatCode>
                <c:ptCount val="27"/>
                <c:pt idx="0">
                  <c:v>874537</c:v>
                </c:pt>
                <c:pt idx="1">
                  <c:v>882277</c:v>
                </c:pt>
                <c:pt idx="2">
                  <c:v>959537</c:v>
                </c:pt>
                <c:pt idx="3">
                  <c:v>1062940</c:v>
                </c:pt>
                <c:pt idx="4">
                  <c:v>1143665</c:v>
                </c:pt>
                <c:pt idx="5">
                  <c:v>965628</c:v>
                </c:pt>
                <c:pt idx="6">
                  <c:v>1229433</c:v>
                </c:pt>
                <c:pt idx="7">
                  <c:v>1210946</c:v>
                </c:pt>
                <c:pt idx="8">
                  <c:v>861250</c:v>
                </c:pt>
                <c:pt idx="9">
                  <c:v>850025</c:v>
                </c:pt>
                <c:pt idx="10">
                  <c:v>828857</c:v>
                </c:pt>
                <c:pt idx="11">
                  <c:v>827173</c:v>
                </c:pt>
                <c:pt idx="12">
                  <c:v>808276</c:v>
                </c:pt>
                <c:pt idx="13">
                  <c:v>758450</c:v>
                </c:pt>
                <c:pt idx="14">
                  <c:v>777319</c:v>
                </c:pt>
                <c:pt idx="15">
                  <c:v>1025911</c:v>
                </c:pt>
                <c:pt idx="16">
                  <c:v>1395761</c:v>
                </c:pt>
                <c:pt idx="17">
                  <c:v>940240</c:v>
                </c:pt>
                <c:pt idx="18">
                  <c:v>883368</c:v>
                </c:pt>
                <c:pt idx="19">
                  <c:v>794622</c:v>
                </c:pt>
                <c:pt idx="20">
                  <c:v>1034010</c:v>
                </c:pt>
                <c:pt idx="21">
                  <c:v>919989</c:v>
                </c:pt>
                <c:pt idx="22">
                  <c:v>817925</c:v>
                </c:pt>
                <c:pt idx="23">
                  <c:v>907790</c:v>
                </c:pt>
                <c:pt idx="24">
                  <c:v>920295</c:v>
                </c:pt>
                <c:pt idx="25">
                  <c:v>966337</c:v>
                </c:pt>
                <c:pt idx="26">
                  <c:v>963317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375-48E5-9DF6-AF1E07E2586A}"/>
            </c:ext>
          </c:extLst>
        </c:ser>
        <c:ser>
          <c:idx val="0"/>
          <c:order val="1"/>
          <c:tx>
            <c:strRef>
              <c:f>グラフ!$P$122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グラフ!$Q$122:$AT$122</c:f>
              <c:numCache>
                <c:formatCode>#,##0,</c:formatCode>
                <c:ptCount val="27"/>
                <c:pt idx="0">
                  <c:v>948078</c:v>
                </c:pt>
                <c:pt idx="1">
                  <c:v>879945</c:v>
                </c:pt>
                <c:pt idx="2">
                  <c:v>927780</c:v>
                </c:pt>
                <c:pt idx="3">
                  <c:v>1023312</c:v>
                </c:pt>
                <c:pt idx="4">
                  <c:v>1701038</c:v>
                </c:pt>
                <c:pt idx="5">
                  <c:v>1233681</c:v>
                </c:pt>
                <c:pt idx="6">
                  <c:v>1461393</c:v>
                </c:pt>
                <c:pt idx="7">
                  <c:v>1272605</c:v>
                </c:pt>
                <c:pt idx="8">
                  <c:v>1340676</c:v>
                </c:pt>
                <c:pt idx="9">
                  <c:v>1331507</c:v>
                </c:pt>
                <c:pt idx="10">
                  <c:v>1445307</c:v>
                </c:pt>
                <c:pt idx="11">
                  <c:v>1489001</c:v>
                </c:pt>
                <c:pt idx="12">
                  <c:v>1551378</c:v>
                </c:pt>
                <c:pt idx="13">
                  <c:v>1564789</c:v>
                </c:pt>
                <c:pt idx="14">
                  <c:v>1752350</c:v>
                </c:pt>
                <c:pt idx="15">
                  <c:v>1746125</c:v>
                </c:pt>
                <c:pt idx="16">
                  <c:v>1810276</c:v>
                </c:pt>
                <c:pt idx="17">
                  <c:v>2402093</c:v>
                </c:pt>
                <c:pt idx="18">
                  <c:v>2450221</c:v>
                </c:pt>
                <c:pt idx="19">
                  <c:v>2646096</c:v>
                </c:pt>
                <c:pt idx="20">
                  <c:v>2458304</c:v>
                </c:pt>
                <c:pt idx="21">
                  <c:v>2652058</c:v>
                </c:pt>
                <c:pt idx="22">
                  <c:v>2902466</c:v>
                </c:pt>
                <c:pt idx="23">
                  <c:v>2863393</c:v>
                </c:pt>
                <c:pt idx="24">
                  <c:v>2924451</c:v>
                </c:pt>
                <c:pt idx="25">
                  <c:v>2904427</c:v>
                </c:pt>
                <c:pt idx="26">
                  <c:v>3268018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375-48E5-9DF6-AF1E07E2586A}"/>
            </c:ext>
          </c:extLst>
        </c:ser>
        <c:ser>
          <c:idx val="6"/>
          <c:order val="2"/>
          <c:tx>
            <c:strRef>
              <c:f>グラフ!$P$123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グラフ!$Q$123:$AT$123</c:f>
              <c:numCache>
                <c:formatCode>#,##0,</c:formatCode>
                <c:ptCount val="27"/>
                <c:pt idx="0">
                  <c:v>766496</c:v>
                </c:pt>
                <c:pt idx="1">
                  <c:v>704720</c:v>
                </c:pt>
                <c:pt idx="2">
                  <c:v>698814</c:v>
                </c:pt>
                <c:pt idx="3">
                  <c:v>624187</c:v>
                </c:pt>
                <c:pt idx="4">
                  <c:v>737376</c:v>
                </c:pt>
                <c:pt idx="5">
                  <c:v>825946</c:v>
                </c:pt>
                <c:pt idx="6">
                  <c:v>899986</c:v>
                </c:pt>
                <c:pt idx="7">
                  <c:v>882493</c:v>
                </c:pt>
                <c:pt idx="8">
                  <c:v>866231</c:v>
                </c:pt>
                <c:pt idx="9">
                  <c:v>792608</c:v>
                </c:pt>
                <c:pt idx="10">
                  <c:v>717622</c:v>
                </c:pt>
                <c:pt idx="11">
                  <c:v>690142</c:v>
                </c:pt>
                <c:pt idx="12">
                  <c:v>652842</c:v>
                </c:pt>
                <c:pt idx="13">
                  <c:v>591855</c:v>
                </c:pt>
                <c:pt idx="14">
                  <c:v>602648</c:v>
                </c:pt>
                <c:pt idx="15">
                  <c:v>587301</c:v>
                </c:pt>
                <c:pt idx="16">
                  <c:v>601294</c:v>
                </c:pt>
                <c:pt idx="17">
                  <c:v>560229</c:v>
                </c:pt>
                <c:pt idx="18">
                  <c:v>583672</c:v>
                </c:pt>
                <c:pt idx="19">
                  <c:v>735618</c:v>
                </c:pt>
                <c:pt idx="20">
                  <c:v>956231</c:v>
                </c:pt>
                <c:pt idx="21">
                  <c:v>470786</c:v>
                </c:pt>
                <c:pt idx="22">
                  <c:v>607009</c:v>
                </c:pt>
                <c:pt idx="23">
                  <c:v>644652</c:v>
                </c:pt>
                <c:pt idx="24">
                  <c:v>494812</c:v>
                </c:pt>
                <c:pt idx="25">
                  <c:v>502433</c:v>
                </c:pt>
                <c:pt idx="26">
                  <c:v>441997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375-48E5-9DF6-AF1E07E2586A}"/>
            </c:ext>
          </c:extLst>
        </c:ser>
        <c:ser>
          <c:idx val="7"/>
          <c:order val="3"/>
          <c:tx>
            <c:strRef>
              <c:f>グラフ!$P$124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グラフ!$Q$124:$AT$124</c:f>
              <c:numCache>
                <c:formatCode>#,##0,</c:formatCode>
                <c:ptCount val="27"/>
                <c:pt idx="0">
                  <c:v>584223</c:v>
                </c:pt>
                <c:pt idx="1">
                  <c:v>442058</c:v>
                </c:pt>
                <c:pt idx="2">
                  <c:v>462253</c:v>
                </c:pt>
                <c:pt idx="3">
                  <c:v>622452</c:v>
                </c:pt>
                <c:pt idx="4">
                  <c:v>563168</c:v>
                </c:pt>
                <c:pt idx="5">
                  <c:v>480248</c:v>
                </c:pt>
                <c:pt idx="6">
                  <c:v>623865</c:v>
                </c:pt>
                <c:pt idx="7">
                  <c:v>646214</c:v>
                </c:pt>
                <c:pt idx="8">
                  <c:v>703201</c:v>
                </c:pt>
                <c:pt idx="9">
                  <c:v>677707</c:v>
                </c:pt>
                <c:pt idx="10">
                  <c:v>1082018</c:v>
                </c:pt>
                <c:pt idx="11">
                  <c:v>451111</c:v>
                </c:pt>
                <c:pt idx="12">
                  <c:v>417373</c:v>
                </c:pt>
                <c:pt idx="13">
                  <c:v>379995</c:v>
                </c:pt>
                <c:pt idx="14">
                  <c:v>299783</c:v>
                </c:pt>
                <c:pt idx="15">
                  <c:v>278862</c:v>
                </c:pt>
                <c:pt idx="16">
                  <c:v>311056</c:v>
                </c:pt>
                <c:pt idx="17">
                  <c:v>279783</c:v>
                </c:pt>
                <c:pt idx="18">
                  <c:v>344734</c:v>
                </c:pt>
                <c:pt idx="19">
                  <c:v>413553</c:v>
                </c:pt>
                <c:pt idx="20">
                  <c:v>441886</c:v>
                </c:pt>
                <c:pt idx="21">
                  <c:v>730249</c:v>
                </c:pt>
                <c:pt idx="22">
                  <c:v>883424</c:v>
                </c:pt>
                <c:pt idx="23">
                  <c:v>1410091</c:v>
                </c:pt>
                <c:pt idx="24">
                  <c:v>477232</c:v>
                </c:pt>
                <c:pt idx="25">
                  <c:v>470170</c:v>
                </c:pt>
                <c:pt idx="26">
                  <c:v>711548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375-48E5-9DF6-AF1E07E2586A}"/>
            </c:ext>
          </c:extLst>
        </c:ser>
        <c:ser>
          <c:idx val="8"/>
          <c:order val="4"/>
          <c:tx>
            <c:strRef>
              <c:f>グラフ!$P$125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グラフ!$Q$125:$AT$125</c:f>
              <c:numCache>
                <c:formatCode>#,##0,</c:formatCode>
                <c:ptCount val="27"/>
                <c:pt idx="0">
                  <c:v>380898</c:v>
                </c:pt>
                <c:pt idx="1">
                  <c:v>352920</c:v>
                </c:pt>
                <c:pt idx="2">
                  <c:v>316369</c:v>
                </c:pt>
                <c:pt idx="3">
                  <c:v>270326</c:v>
                </c:pt>
                <c:pt idx="4">
                  <c:v>302232</c:v>
                </c:pt>
                <c:pt idx="5">
                  <c:v>256084</c:v>
                </c:pt>
                <c:pt idx="6">
                  <c:v>222775</c:v>
                </c:pt>
                <c:pt idx="7">
                  <c:v>327626</c:v>
                </c:pt>
                <c:pt idx="8">
                  <c:v>695706</c:v>
                </c:pt>
                <c:pt idx="9">
                  <c:v>208021</c:v>
                </c:pt>
                <c:pt idx="10">
                  <c:v>190872</c:v>
                </c:pt>
                <c:pt idx="11">
                  <c:v>389675</c:v>
                </c:pt>
                <c:pt idx="12">
                  <c:v>343264</c:v>
                </c:pt>
                <c:pt idx="13">
                  <c:v>229284</c:v>
                </c:pt>
                <c:pt idx="14">
                  <c:v>204954</c:v>
                </c:pt>
                <c:pt idx="15">
                  <c:v>179252</c:v>
                </c:pt>
                <c:pt idx="16">
                  <c:v>279794</c:v>
                </c:pt>
                <c:pt idx="17">
                  <c:v>172402</c:v>
                </c:pt>
                <c:pt idx="18">
                  <c:v>235008</c:v>
                </c:pt>
                <c:pt idx="19">
                  <c:v>251121</c:v>
                </c:pt>
                <c:pt idx="20">
                  <c:v>255010</c:v>
                </c:pt>
                <c:pt idx="21">
                  <c:v>289785</c:v>
                </c:pt>
                <c:pt idx="22">
                  <c:v>326361</c:v>
                </c:pt>
                <c:pt idx="23">
                  <c:v>323954</c:v>
                </c:pt>
                <c:pt idx="24">
                  <c:v>364968</c:v>
                </c:pt>
                <c:pt idx="25">
                  <c:v>380551</c:v>
                </c:pt>
                <c:pt idx="26">
                  <c:v>285771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375-48E5-9DF6-AF1E07E2586A}"/>
            </c:ext>
          </c:extLst>
        </c:ser>
        <c:ser>
          <c:idx val="2"/>
          <c:order val="5"/>
          <c:tx>
            <c:strRef>
              <c:f>グラフ!$P$126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グラフ!$Q$126:$AT$126</c:f>
              <c:numCache>
                <c:formatCode>#,##0,</c:formatCode>
                <c:ptCount val="27"/>
                <c:pt idx="0">
                  <c:v>777117</c:v>
                </c:pt>
                <c:pt idx="1">
                  <c:v>1237652</c:v>
                </c:pt>
                <c:pt idx="2">
                  <c:v>1375492</c:v>
                </c:pt>
                <c:pt idx="3">
                  <c:v>1529340</c:v>
                </c:pt>
                <c:pt idx="4">
                  <c:v>1110366</c:v>
                </c:pt>
                <c:pt idx="5">
                  <c:v>842944</c:v>
                </c:pt>
                <c:pt idx="6">
                  <c:v>994016</c:v>
                </c:pt>
                <c:pt idx="7">
                  <c:v>899177</c:v>
                </c:pt>
                <c:pt idx="8">
                  <c:v>916870</c:v>
                </c:pt>
                <c:pt idx="9">
                  <c:v>1096557</c:v>
                </c:pt>
                <c:pt idx="10">
                  <c:v>1226200</c:v>
                </c:pt>
                <c:pt idx="11">
                  <c:v>1172153</c:v>
                </c:pt>
                <c:pt idx="12">
                  <c:v>897044</c:v>
                </c:pt>
                <c:pt idx="13">
                  <c:v>1025350</c:v>
                </c:pt>
                <c:pt idx="14">
                  <c:v>696683</c:v>
                </c:pt>
                <c:pt idx="15">
                  <c:v>617184</c:v>
                </c:pt>
                <c:pt idx="16">
                  <c:v>510841</c:v>
                </c:pt>
                <c:pt idx="17">
                  <c:v>630129</c:v>
                </c:pt>
                <c:pt idx="18">
                  <c:v>543501</c:v>
                </c:pt>
                <c:pt idx="19">
                  <c:v>531682</c:v>
                </c:pt>
                <c:pt idx="20">
                  <c:v>512721</c:v>
                </c:pt>
                <c:pt idx="21">
                  <c:v>677953</c:v>
                </c:pt>
                <c:pt idx="22">
                  <c:v>504582</c:v>
                </c:pt>
                <c:pt idx="23">
                  <c:v>446700</c:v>
                </c:pt>
                <c:pt idx="24">
                  <c:v>545053</c:v>
                </c:pt>
                <c:pt idx="25">
                  <c:v>461810</c:v>
                </c:pt>
                <c:pt idx="26">
                  <c:v>443048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375-48E5-9DF6-AF1E07E2586A}"/>
            </c:ext>
          </c:extLst>
        </c:ser>
        <c:ser>
          <c:idx val="3"/>
          <c:order val="6"/>
          <c:tx>
            <c:strRef>
              <c:f>グラフ!$P$127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グラフ!$Q$127:$AT$127</c:f>
              <c:numCache>
                <c:formatCode>#,##0,</c:formatCode>
                <c:ptCount val="27"/>
                <c:pt idx="0">
                  <c:v>1319217</c:v>
                </c:pt>
                <c:pt idx="1">
                  <c:v>998116</c:v>
                </c:pt>
                <c:pt idx="2">
                  <c:v>788894</c:v>
                </c:pt>
                <c:pt idx="3">
                  <c:v>765742</c:v>
                </c:pt>
                <c:pt idx="4">
                  <c:v>842210</c:v>
                </c:pt>
                <c:pt idx="5">
                  <c:v>1355059</c:v>
                </c:pt>
                <c:pt idx="6">
                  <c:v>919228</c:v>
                </c:pt>
                <c:pt idx="7">
                  <c:v>969306</c:v>
                </c:pt>
                <c:pt idx="8">
                  <c:v>800354</c:v>
                </c:pt>
                <c:pt idx="9">
                  <c:v>1266318</c:v>
                </c:pt>
                <c:pt idx="10">
                  <c:v>877666</c:v>
                </c:pt>
                <c:pt idx="11">
                  <c:v>801662</c:v>
                </c:pt>
                <c:pt idx="12">
                  <c:v>736631</c:v>
                </c:pt>
                <c:pt idx="13">
                  <c:v>721650</c:v>
                </c:pt>
                <c:pt idx="14">
                  <c:v>697534</c:v>
                </c:pt>
                <c:pt idx="15">
                  <c:v>745581</c:v>
                </c:pt>
                <c:pt idx="16">
                  <c:v>789186</c:v>
                </c:pt>
                <c:pt idx="17">
                  <c:v>917344</c:v>
                </c:pt>
                <c:pt idx="18">
                  <c:v>832094</c:v>
                </c:pt>
                <c:pt idx="19">
                  <c:v>2361874</c:v>
                </c:pt>
                <c:pt idx="20">
                  <c:v>856035</c:v>
                </c:pt>
                <c:pt idx="21">
                  <c:v>804652</c:v>
                </c:pt>
                <c:pt idx="22">
                  <c:v>810098</c:v>
                </c:pt>
                <c:pt idx="23">
                  <c:v>1005487</c:v>
                </c:pt>
                <c:pt idx="24">
                  <c:v>999827</c:v>
                </c:pt>
                <c:pt idx="25">
                  <c:v>1077399</c:v>
                </c:pt>
                <c:pt idx="26">
                  <c:v>1182288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375-48E5-9DF6-AF1E07E2586A}"/>
            </c:ext>
          </c:extLst>
        </c:ser>
        <c:ser>
          <c:idx val="4"/>
          <c:order val="7"/>
          <c:tx>
            <c:strRef>
              <c:f>グラフ!$P$128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グラフ!$Q$120:$AT$120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グラフ!$Q$128:$AT$128</c:f>
              <c:numCache>
                <c:formatCode>#,##0,</c:formatCode>
                <c:ptCount val="27"/>
                <c:pt idx="0">
                  <c:v>630639</c:v>
                </c:pt>
                <c:pt idx="1">
                  <c:v>710805</c:v>
                </c:pt>
                <c:pt idx="2">
                  <c:v>759067</c:v>
                </c:pt>
                <c:pt idx="3">
                  <c:v>757890</c:v>
                </c:pt>
                <c:pt idx="4">
                  <c:v>738285</c:v>
                </c:pt>
                <c:pt idx="5">
                  <c:v>675244</c:v>
                </c:pt>
                <c:pt idx="6">
                  <c:v>672378</c:v>
                </c:pt>
                <c:pt idx="7">
                  <c:v>674597</c:v>
                </c:pt>
                <c:pt idx="8">
                  <c:v>681328</c:v>
                </c:pt>
                <c:pt idx="9">
                  <c:v>700061</c:v>
                </c:pt>
                <c:pt idx="10">
                  <c:v>720136</c:v>
                </c:pt>
                <c:pt idx="11">
                  <c:v>703703</c:v>
                </c:pt>
                <c:pt idx="12">
                  <c:v>804498</c:v>
                </c:pt>
                <c:pt idx="13">
                  <c:v>843246</c:v>
                </c:pt>
                <c:pt idx="14">
                  <c:v>848316</c:v>
                </c:pt>
                <c:pt idx="15">
                  <c:v>979885</c:v>
                </c:pt>
                <c:pt idx="16">
                  <c:v>864616</c:v>
                </c:pt>
                <c:pt idx="17">
                  <c:v>854539</c:v>
                </c:pt>
                <c:pt idx="18">
                  <c:v>827951</c:v>
                </c:pt>
                <c:pt idx="19">
                  <c:v>727459</c:v>
                </c:pt>
                <c:pt idx="20">
                  <c:v>700482</c:v>
                </c:pt>
                <c:pt idx="21">
                  <c:v>604471</c:v>
                </c:pt>
                <c:pt idx="22">
                  <c:v>661182</c:v>
                </c:pt>
                <c:pt idx="23">
                  <c:v>696089</c:v>
                </c:pt>
                <c:pt idx="24">
                  <c:v>698215</c:v>
                </c:pt>
                <c:pt idx="25">
                  <c:v>701389</c:v>
                </c:pt>
                <c:pt idx="26">
                  <c:v>718669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375-48E5-9DF6-AF1E07E25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7200512"/>
        <c:axId val="47202304"/>
      </c:lineChart>
      <c:catAx>
        <c:axId val="467909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1985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4719859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1.7762061179478313E-2"/>
              <c:y val="4.6855769534832253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90912"/>
        <c:crosses val="autoZero"/>
        <c:crossBetween val="between"/>
      </c:valAx>
      <c:catAx>
        <c:axId val="472005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7202304"/>
        <c:crosses val="autoZero"/>
        <c:auto val="0"/>
        <c:lblAlgn val="ctr"/>
        <c:lblOffset val="100"/>
        <c:noMultiLvlLbl val="0"/>
      </c:catAx>
      <c:valAx>
        <c:axId val="47202304"/>
        <c:scaling>
          <c:orientation val="minMax"/>
          <c:max val="350000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365901268329482"/>
              <c:y val="4.562264807260538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7200512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834820546766948"/>
          <c:y val="0.89395861467722559"/>
          <c:w val="0.77797563925965962"/>
          <c:h val="7.08565221263287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性質別歳出の状況</a:t>
            </a:r>
          </a:p>
        </c:rich>
      </c:tx>
      <c:layout>
        <c:manualLayout>
          <c:xMode val="edge"/>
          <c:yMode val="edge"/>
          <c:x val="0.33043573654855646"/>
          <c:y val="8.610029009531701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8571047043465116E-2"/>
          <c:y val="8.3640936876509753E-2"/>
          <c:w val="0.8753696719152998"/>
          <c:h val="0.73974811528079731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グラフ!$P$88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グラフ!$Q$80:$AT$80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グラフ!$Q$88:$AT$88</c:f>
              <c:numCache>
                <c:formatCode>#,##0,</c:formatCode>
                <c:ptCount val="27"/>
                <c:pt idx="0">
                  <c:v>6739187</c:v>
                </c:pt>
                <c:pt idx="1">
                  <c:v>6637655</c:v>
                </c:pt>
                <c:pt idx="2">
                  <c:v>6790442</c:v>
                </c:pt>
                <c:pt idx="3">
                  <c:v>7195744</c:v>
                </c:pt>
                <c:pt idx="4">
                  <c:v>7635283</c:v>
                </c:pt>
                <c:pt idx="5">
                  <c:v>7176652</c:v>
                </c:pt>
                <c:pt idx="6">
                  <c:v>7568563</c:v>
                </c:pt>
                <c:pt idx="7">
                  <c:v>7729284</c:v>
                </c:pt>
                <c:pt idx="8">
                  <c:v>7521133</c:v>
                </c:pt>
                <c:pt idx="9">
                  <c:v>7419148</c:v>
                </c:pt>
                <c:pt idx="10">
                  <c:v>7587489</c:v>
                </c:pt>
                <c:pt idx="11">
                  <c:v>7034170</c:v>
                </c:pt>
                <c:pt idx="12">
                  <c:v>6696796</c:v>
                </c:pt>
                <c:pt idx="13">
                  <c:v>6609109</c:v>
                </c:pt>
                <c:pt idx="14">
                  <c:v>6345423</c:v>
                </c:pt>
                <c:pt idx="15">
                  <c:v>6854699</c:v>
                </c:pt>
                <c:pt idx="16">
                  <c:v>7029030</c:v>
                </c:pt>
                <c:pt idx="17">
                  <c:v>7277581</c:v>
                </c:pt>
                <c:pt idx="18">
                  <c:v>7661846</c:v>
                </c:pt>
                <c:pt idx="19">
                  <c:v>8943270</c:v>
                </c:pt>
                <c:pt idx="20">
                  <c:v>7718728</c:v>
                </c:pt>
                <c:pt idx="21">
                  <c:v>7859673</c:v>
                </c:pt>
                <c:pt idx="22">
                  <c:v>8032025</c:v>
                </c:pt>
                <c:pt idx="23">
                  <c:v>8805339</c:v>
                </c:pt>
                <c:pt idx="24">
                  <c:v>7924610</c:v>
                </c:pt>
                <c:pt idx="25">
                  <c:v>7927076</c:v>
                </c:pt>
                <c:pt idx="26">
                  <c:v>8563610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867-4145-A231-22BD1844D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46732800"/>
        <c:axId val="46734720"/>
      </c:barChart>
      <c:lineChart>
        <c:grouping val="standard"/>
        <c:varyColors val="0"/>
        <c:ser>
          <c:idx val="1"/>
          <c:order val="0"/>
          <c:tx>
            <c:strRef>
              <c:f>グラフ!$P$81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グラフ!$Q$81:$AT$81</c:f>
              <c:numCache>
                <c:formatCode>#,##0,</c:formatCode>
                <c:ptCount val="27"/>
                <c:pt idx="0">
                  <c:v>1256277</c:v>
                </c:pt>
                <c:pt idx="1">
                  <c:v>1279000</c:v>
                </c:pt>
                <c:pt idx="2">
                  <c:v>1362086</c:v>
                </c:pt>
                <c:pt idx="3">
                  <c:v>1396357</c:v>
                </c:pt>
                <c:pt idx="4">
                  <c:v>1410992</c:v>
                </c:pt>
                <c:pt idx="5">
                  <c:v>1460717</c:v>
                </c:pt>
                <c:pt idx="6">
                  <c:v>1468133</c:v>
                </c:pt>
                <c:pt idx="7">
                  <c:v>1393426</c:v>
                </c:pt>
                <c:pt idx="8">
                  <c:v>1387328</c:v>
                </c:pt>
                <c:pt idx="9">
                  <c:v>1358632</c:v>
                </c:pt>
                <c:pt idx="10">
                  <c:v>1394840</c:v>
                </c:pt>
                <c:pt idx="11">
                  <c:v>1443639</c:v>
                </c:pt>
                <c:pt idx="12">
                  <c:v>1416302</c:v>
                </c:pt>
                <c:pt idx="13">
                  <c:v>1343508</c:v>
                </c:pt>
                <c:pt idx="14">
                  <c:v>1311367</c:v>
                </c:pt>
                <c:pt idx="15">
                  <c:v>1273171</c:v>
                </c:pt>
                <c:pt idx="16">
                  <c:v>1269114</c:v>
                </c:pt>
                <c:pt idx="17">
                  <c:v>1293426</c:v>
                </c:pt>
                <c:pt idx="18">
                  <c:v>1304220</c:v>
                </c:pt>
                <c:pt idx="19">
                  <c:v>1235755</c:v>
                </c:pt>
                <c:pt idx="20">
                  <c:v>1240525</c:v>
                </c:pt>
                <c:pt idx="21">
                  <c:v>1223601</c:v>
                </c:pt>
                <c:pt idx="22">
                  <c:v>1247077</c:v>
                </c:pt>
                <c:pt idx="23">
                  <c:v>1232188</c:v>
                </c:pt>
                <c:pt idx="24">
                  <c:v>1281795</c:v>
                </c:pt>
                <c:pt idx="25">
                  <c:v>1331604</c:v>
                </c:pt>
                <c:pt idx="26">
                  <c:v>1314090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867-4145-A231-22BD1844DCEE}"/>
            </c:ext>
          </c:extLst>
        </c:ser>
        <c:ser>
          <c:idx val="0"/>
          <c:order val="1"/>
          <c:tx>
            <c:strRef>
              <c:f>グラフ!$P$82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グラフ!$Q$82:$AT$82</c:f>
              <c:numCache>
                <c:formatCode>#,##0,</c:formatCode>
                <c:ptCount val="27"/>
                <c:pt idx="0">
                  <c:v>503864</c:v>
                </c:pt>
                <c:pt idx="1">
                  <c:v>532389</c:v>
                </c:pt>
                <c:pt idx="2">
                  <c:v>548552</c:v>
                </c:pt>
                <c:pt idx="3">
                  <c:v>551049</c:v>
                </c:pt>
                <c:pt idx="4">
                  <c:v>586450</c:v>
                </c:pt>
                <c:pt idx="5">
                  <c:v>622207</c:v>
                </c:pt>
                <c:pt idx="6">
                  <c:v>632591</c:v>
                </c:pt>
                <c:pt idx="7">
                  <c:v>579560</c:v>
                </c:pt>
                <c:pt idx="8">
                  <c:v>630017</c:v>
                </c:pt>
                <c:pt idx="9">
                  <c:v>687295</c:v>
                </c:pt>
                <c:pt idx="10">
                  <c:v>803447</c:v>
                </c:pt>
                <c:pt idx="11">
                  <c:v>830609</c:v>
                </c:pt>
                <c:pt idx="12">
                  <c:v>837399</c:v>
                </c:pt>
                <c:pt idx="13">
                  <c:v>864292</c:v>
                </c:pt>
                <c:pt idx="14">
                  <c:v>997817</c:v>
                </c:pt>
                <c:pt idx="15">
                  <c:v>1022563</c:v>
                </c:pt>
                <c:pt idx="16">
                  <c:v>1051967</c:v>
                </c:pt>
                <c:pt idx="17">
                  <c:v>1354677</c:v>
                </c:pt>
                <c:pt idx="18">
                  <c:v>1464325</c:v>
                </c:pt>
                <c:pt idx="19">
                  <c:v>1527629</c:v>
                </c:pt>
                <c:pt idx="20">
                  <c:v>1486693</c:v>
                </c:pt>
                <c:pt idx="21">
                  <c:v>1583672</c:v>
                </c:pt>
                <c:pt idx="22">
                  <c:v>1835718</c:v>
                </c:pt>
                <c:pt idx="23">
                  <c:v>2025570</c:v>
                </c:pt>
                <c:pt idx="24">
                  <c:v>2083088</c:v>
                </c:pt>
                <c:pt idx="25">
                  <c:v>2023555</c:v>
                </c:pt>
                <c:pt idx="26">
                  <c:v>1839973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867-4145-A231-22BD1844DCEE}"/>
            </c:ext>
          </c:extLst>
        </c:ser>
        <c:ser>
          <c:idx val="6"/>
          <c:order val="2"/>
          <c:tx>
            <c:strRef>
              <c:f>グラフ!$P$83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グラフ!$Q$83:$AT$83</c:f>
              <c:numCache>
                <c:formatCode>#,##0,</c:formatCode>
                <c:ptCount val="27"/>
                <c:pt idx="0">
                  <c:v>630230</c:v>
                </c:pt>
                <c:pt idx="1">
                  <c:v>710763</c:v>
                </c:pt>
                <c:pt idx="2">
                  <c:v>759039</c:v>
                </c:pt>
                <c:pt idx="3">
                  <c:v>757872</c:v>
                </c:pt>
                <c:pt idx="4">
                  <c:v>738260</c:v>
                </c:pt>
                <c:pt idx="5">
                  <c:v>675134</c:v>
                </c:pt>
                <c:pt idx="6">
                  <c:v>672344</c:v>
                </c:pt>
                <c:pt idx="7">
                  <c:v>674579</c:v>
                </c:pt>
                <c:pt idx="8">
                  <c:v>681312</c:v>
                </c:pt>
                <c:pt idx="9">
                  <c:v>700048</c:v>
                </c:pt>
                <c:pt idx="10">
                  <c:v>720124</c:v>
                </c:pt>
                <c:pt idx="11">
                  <c:v>703692</c:v>
                </c:pt>
                <c:pt idx="12">
                  <c:v>804476</c:v>
                </c:pt>
                <c:pt idx="13">
                  <c:v>843246</c:v>
                </c:pt>
                <c:pt idx="14">
                  <c:v>848316</c:v>
                </c:pt>
                <c:pt idx="15">
                  <c:v>979885</c:v>
                </c:pt>
                <c:pt idx="16">
                  <c:v>864616</c:v>
                </c:pt>
                <c:pt idx="17">
                  <c:v>854539</c:v>
                </c:pt>
                <c:pt idx="18">
                  <c:v>827951</c:v>
                </c:pt>
                <c:pt idx="19">
                  <c:v>727459</c:v>
                </c:pt>
                <c:pt idx="20">
                  <c:v>700482</c:v>
                </c:pt>
                <c:pt idx="21">
                  <c:v>604471</c:v>
                </c:pt>
                <c:pt idx="22">
                  <c:v>661182</c:v>
                </c:pt>
                <c:pt idx="23">
                  <c:v>696089</c:v>
                </c:pt>
                <c:pt idx="24">
                  <c:v>698215</c:v>
                </c:pt>
                <c:pt idx="25">
                  <c:v>701389</c:v>
                </c:pt>
                <c:pt idx="26">
                  <c:v>718669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867-4145-A231-22BD1844DCEE}"/>
            </c:ext>
          </c:extLst>
        </c:ser>
        <c:ser>
          <c:idx val="7"/>
          <c:order val="3"/>
          <c:tx>
            <c:strRef>
              <c:f>グラフ!$P$84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グラフ!$Q$84:$AT$84</c:f>
              <c:numCache>
                <c:formatCode>#,##0,</c:formatCode>
                <c:ptCount val="27"/>
                <c:pt idx="0">
                  <c:v>590716</c:v>
                </c:pt>
                <c:pt idx="1">
                  <c:v>623593</c:v>
                </c:pt>
                <c:pt idx="2">
                  <c:v>641636</c:v>
                </c:pt>
                <c:pt idx="3">
                  <c:v>689344</c:v>
                </c:pt>
                <c:pt idx="4">
                  <c:v>676893</c:v>
                </c:pt>
                <c:pt idx="5">
                  <c:v>718963</c:v>
                </c:pt>
                <c:pt idx="6">
                  <c:v>753598</c:v>
                </c:pt>
                <c:pt idx="7">
                  <c:v>719133</c:v>
                </c:pt>
                <c:pt idx="8">
                  <c:v>741565</c:v>
                </c:pt>
                <c:pt idx="9">
                  <c:v>693314</c:v>
                </c:pt>
                <c:pt idx="10">
                  <c:v>667282</c:v>
                </c:pt>
                <c:pt idx="11">
                  <c:v>563895</c:v>
                </c:pt>
                <c:pt idx="12">
                  <c:v>519134</c:v>
                </c:pt>
                <c:pt idx="13">
                  <c:v>534737</c:v>
                </c:pt>
                <c:pt idx="14">
                  <c:v>561084</c:v>
                </c:pt>
                <c:pt idx="15">
                  <c:v>537404</c:v>
                </c:pt>
                <c:pt idx="16">
                  <c:v>582495</c:v>
                </c:pt>
                <c:pt idx="17">
                  <c:v>628111</c:v>
                </c:pt>
                <c:pt idx="18">
                  <c:v>709845</c:v>
                </c:pt>
                <c:pt idx="19">
                  <c:v>732629</c:v>
                </c:pt>
                <c:pt idx="20">
                  <c:v>689706</c:v>
                </c:pt>
                <c:pt idx="21">
                  <c:v>774704</c:v>
                </c:pt>
                <c:pt idx="22">
                  <c:v>747044</c:v>
                </c:pt>
                <c:pt idx="23">
                  <c:v>880822</c:v>
                </c:pt>
                <c:pt idx="24">
                  <c:v>807170</c:v>
                </c:pt>
                <c:pt idx="25">
                  <c:v>867271</c:v>
                </c:pt>
                <c:pt idx="26">
                  <c:v>1091814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867-4145-A231-22BD1844DCEE}"/>
            </c:ext>
          </c:extLst>
        </c:ser>
        <c:ser>
          <c:idx val="2"/>
          <c:order val="4"/>
          <c:tx>
            <c:strRef>
              <c:f>グラフ!$P$85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グラフ!$Q$85:$AT$85</c:f>
              <c:numCache>
                <c:formatCode>#,##0,</c:formatCode>
                <c:ptCount val="27"/>
                <c:pt idx="0">
                  <c:v>44857</c:v>
                </c:pt>
                <c:pt idx="1">
                  <c:v>40456</c:v>
                </c:pt>
                <c:pt idx="2">
                  <c:v>44990</c:v>
                </c:pt>
                <c:pt idx="3">
                  <c:v>32751</c:v>
                </c:pt>
                <c:pt idx="4">
                  <c:v>43386</c:v>
                </c:pt>
                <c:pt idx="5">
                  <c:v>40091</c:v>
                </c:pt>
                <c:pt idx="6">
                  <c:v>28294</c:v>
                </c:pt>
                <c:pt idx="7">
                  <c:v>41467</c:v>
                </c:pt>
                <c:pt idx="8">
                  <c:v>35363</c:v>
                </c:pt>
                <c:pt idx="9">
                  <c:v>28943</c:v>
                </c:pt>
                <c:pt idx="10">
                  <c:v>36698</c:v>
                </c:pt>
                <c:pt idx="11">
                  <c:v>33561</c:v>
                </c:pt>
                <c:pt idx="12">
                  <c:v>35003</c:v>
                </c:pt>
                <c:pt idx="13">
                  <c:v>26945</c:v>
                </c:pt>
                <c:pt idx="14">
                  <c:v>36615</c:v>
                </c:pt>
                <c:pt idx="15">
                  <c:v>32348</c:v>
                </c:pt>
                <c:pt idx="16">
                  <c:v>17777</c:v>
                </c:pt>
                <c:pt idx="17">
                  <c:v>74243</c:v>
                </c:pt>
                <c:pt idx="18">
                  <c:v>28548</c:v>
                </c:pt>
                <c:pt idx="19">
                  <c:v>40358</c:v>
                </c:pt>
                <c:pt idx="20">
                  <c:v>45490</c:v>
                </c:pt>
                <c:pt idx="21">
                  <c:v>39699</c:v>
                </c:pt>
                <c:pt idx="22">
                  <c:v>18592</c:v>
                </c:pt>
                <c:pt idx="23">
                  <c:v>28070</c:v>
                </c:pt>
                <c:pt idx="24">
                  <c:v>23596</c:v>
                </c:pt>
                <c:pt idx="25">
                  <c:v>28618</c:v>
                </c:pt>
                <c:pt idx="26">
                  <c:v>34706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867-4145-A231-22BD1844DCEE}"/>
            </c:ext>
          </c:extLst>
        </c:ser>
        <c:ser>
          <c:idx val="3"/>
          <c:order val="5"/>
          <c:tx>
            <c:strRef>
              <c:f>グラフ!$P$86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dash"/>
            <c:size val="6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グラフ!$Q$86:$AT$86</c:f>
              <c:numCache>
                <c:formatCode>#,##0,</c:formatCode>
                <c:ptCount val="27"/>
                <c:pt idx="0">
                  <c:v>96789</c:v>
                </c:pt>
                <c:pt idx="1">
                  <c:v>96789</c:v>
                </c:pt>
                <c:pt idx="2">
                  <c:v>97555</c:v>
                </c:pt>
                <c:pt idx="3">
                  <c:v>53292</c:v>
                </c:pt>
                <c:pt idx="4">
                  <c:v>48900</c:v>
                </c:pt>
                <c:pt idx="5">
                  <c:v>65750</c:v>
                </c:pt>
                <c:pt idx="6">
                  <c:v>53150</c:v>
                </c:pt>
                <c:pt idx="7">
                  <c:v>55350</c:v>
                </c:pt>
                <c:pt idx="8">
                  <c:v>55700</c:v>
                </c:pt>
                <c:pt idx="9">
                  <c:v>49600</c:v>
                </c:pt>
                <c:pt idx="10">
                  <c:v>65341</c:v>
                </c:pt>
                <c:pt idx="11">
                  <c:v>62825</c:v>
                </c:pt>
                <c:pt idx="12">
                  <c:v>110000</c:v>
                </c:pt>
                <c:pt idx="13">
                  <c:v>80000</c:v>
                </c:pt>
                <c:pt idx="14">
                  <c:v>62500</c:v>
                </c:pt>
                <c:pt idx="15">
                  <c:v>55950</c:v>
                </c:pt>
                <c:pt idx="16">
                  <c:v>51363</c:v>
                </c:pt>
                <c:pt idx="17">
                  <c:v>33684</c:v>
                </c:pt>
                <c:pt idx="18">
                  <c:v>31763</c:v>
                </c:pt>
                <c:pt idx="19">
                  <c:v>43000</c:v>
                </c:pt>
                <c:pt idx="20">
                  <c:v>44050</c:v>
                </c:pt>
                <c:pt idx="21">
                  <c:v>30000</c:v>
                </c:pt>
                <c:pt idx="22">
                  <c:v>80000</c:v>
                </c:pt>
                <c:pt idx="23">
                  <c:v>30000</c:v>
                </c:pt>
                <c:pt idx="24">
                  <c:v>35000</c:v>
                </c:pt>
                <c:pt idx="25">
                  <c:v>40000</c:v>
                </c:pt>
                <c:pt idx="26">
                  <c:v>30000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867-4145-A231-22BD1844DCEE}"/>
            </c:ext>
          </c:extLst>
        </c:ser>
        <c:ser>
          <c:idx val="4"/>
          <c:order val="6"/>
          <c:tx>
            <c:strRef>
              <c:f>グラフ!$P$87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グラフ!$Q$80:$AT$80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９７(H9）</c:v>
                </c:pt>
                <c:pt idx="5">
                  <c:v>９８(H10）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グラフ!$Q$87:$AT$87</c:f>
              <c:numCache>
                <c:formatCode>#,##0,</c:formatCode>
                <c:ptCount val="27"/>
                <c:pt idx="0">
                  <c:v>1812465</c:v>
                </c:pt>
                <c:pt idx="1">
                  <c:v>1771252</c:v>
                </c:pt>
                <c:pt idx="2">
                  <c:v>1732670</c:v>
                </c:pt>
                <c:pt idx="3">
                  <c:v>2142709</c:v>
                </c:pt>
                <c:pt idx="4">
                  <c:v>2484783</c:v>
                </c:pt>
                <c:pt idx="5">
                  <c:v>1891385</c:v>
                </c:pt>
                <c:pt idx="6">
                  <c:v>1734516</c:v>
                </c:pt>
                <c:pt idx="7">
                  <c:v>2319351</c:v>
                </c:pt>
                <c:pt idx="8">
                  <c:v>2061496</c:v>
                </c:pt>
                <c:pt idx="9">
                  <c:v>2057851</c:v>
                </c:pt>
                <c:pt idx="10">
                  <c:v>2058295</c:v>
                </c:pt>
                <c:pt idx="11">
                  <c:v>1291088</c:v>
                </c:pt>
                <c:pt idx="12">
                  <c:v>914765</c:v>
                </c:pt>
                <c:pt idx="13">
                  <c:v>1008129</c:v>
                </c:pt>
                <c:pt idx="14">
                  <c:v>611022</c:v>
                </c:pt>
                <c:pt idx="15">
                  <c:v>831310</c:v>
                </c:pt>
                <c:pt idx="16">
                  <c:v>628819</c:v>
                </c:pt>
                <c:pt idx="17">
                  <c:v>740932</c:v>
                </c:pt>
                <c:pt idx="18">
                  <c:v>615505</c:v>
                </c:pt>
                <c:pt idx="19">
                  <c:v>2386807</c:v>
                </c:pt>
                <c:pt idx="20">
                  <c:v>790013</c:v>
                </c:pt>
                <c:pt idx="21">
                  <c:v>1236124</c:v>
                </c:pt>
                <c:pt idx="22">
                  <c:v>1043782</c:v>
                </c:pt>
                <c:pt idx="23">
                  <c:v>1740502</c:v>
                </c:pt>
                <c:pt idx="24">
                  <c:v>1108830</c:v>
                </c:pt>
                <c:pt idx="25">
                  <c:v>1015579</c:v>
                </c:pt>
                <c:pt idx="26">
                  <c:v>1455513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A867-4145-A231-22BD1844D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745088"/>
        <c:axId val="46746624"/>
      </c:lineChart>
      <c:catAx>
        <c:axId val="467328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34720"/>
        <c:crosses val="autoZero"/>
        <c:auto val="0"/>
        <c:lblAlgn val="ctr"/>
        <c:lblOffset val="0"/>
        <c:tickLblSkip val="1"/>
        <c:tickMarkSkip val="1"/>
        <c:noMultiLvlLbl val="0"/>
      </c:catAx>
      <c:valAx>
        <c:axId val="4673472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9565288713910762E-2"/>
              <c:y val="4.797047737453871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32800"/>
        <c:crosses val="autoZero"/>
        <c:crossBetween val="between"/>
      </c:valAx>
      <c:catAx>
        <c:axId val="467450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46746624"/>
        <c:crosses val="autoZero"/>
        <c:auto val="0"/>
        <c:lblAlgn val="ctr"/>
        <c:lblOffset val="100"/>
        <c:noMultiLvlLbl val="0"/>
      </c:catAx>
      <c:valAx>
        <c:axId val="46746624"/>
        <c:scaling>
          <c:orientation val="minMax"/>
          <c:max val="2600000"/>
          <c:min val="0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84348035597112858"/>
              <c:y val="4.305046079766346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46745088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9.4567725482359408E-2"/>
          <c:y val="0.89863104811726979"/>
          <c:w val="0.80000203804867043"/>
          <c:h val="7.296694227970537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altLang="en-US"/>
              <a:t>税の状況</a:t>
            </a:r>
          </a:p>
        </c:rich>
      </c:tx>
      <c:layout>
        <c:manualLayout>
          <c:xMode val="edge"/>
          <c:yMode val="edge"/>
          <c:x val="0.41342832145981767"/>
          <c:y val="1.007550979204522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7433976192804166E-2"/>
          <c:y val="8.3909375119304672E-2"/>
          <c:w val="0.87797650540026295"/>
          <c:h val="0.74323397287701354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グラフ!$P$46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グラフ!$Q$42:$AT$42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９７（H9）</c:v>
                </c:pt>
                <c:pt idx="5">
                  <c:v>９８(H10)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グラフ!$Q$46:$AT$46</c:f>
              <c:numCache>
                <c:formatCode>#,##0,</c:formatCode>
                <c:ptCount val="27"/>
                <c:pt idx="0">
                  <c:v>2029896</c:v>
                </c:pt>
                <c:pt idx="1">
                  <c:v>1945967</c:v>
                </c:pt>
                <c:pt idx="2">
                  <c:v>2050828</c:v>
                </c:pt>
                <c:pt idx="3">
                  <c:v>2071922</c:v>
                </c:pt>
                <c:pt idx="4">
                  <c:v>2258702</c:v>
                </c:pt>
                <c:pt idx="5">
                  <c:v>2318435</c:v>
                </c:pt>
                <c:pt idx="6">
                  <c:v>2140452</c:v>
                </c:pt>
                <c:pt idx="7">
                  <c:v>2127518</c:v>
                </c:pt>
                <c:pt idx="8">
                  <c:v>2119089</c:v>
                </c:pt>
                <c:pt idx="9">
                  <c:v>2138603</c:v>
                </c:pt>
                <c:pt idx="10">
                  <c:v>2051190</c:v>
                </c:pt>
                <c:pt idx="11">
                  <c:v>2134108</c:v>
                </c:pt>
                <c:pt idx="12">
                  <c:v>2201013</c:v>
                </c:pt>
                <c:pt idx="13">
                  <c:v>2287131</c:v>
                </c:pt>
                <c:pt idx="14">
                  <c:v>2537806</c:v>
                </c:pt>
                <c:pt idx="15">
                  <c:v>3019534</c:v>
                </c:pt>
                <c:pt idx="16">
                  <c:v>2544136</c:v>
                </c:pt>
                <c:pt idx="17">
                  <c:v>2383944</c:v>
                </c:pt>
                <c:pt idx="18">
                  <c:v>2399523</c:v>
                </c:pt>
                <c:pt idx="19">
                  <c:v>2350958</c:v>
                </c:pt>
                <c:pt idx="20">
                  <c:v>2391523</c:v>
                </c:pt>
                <c:pt idx="21">
                  <c:v>2380889</c:v>
                </c:pt>
                <c:pt idx="22">
                  <c:v>2332742</c:v>
                </c:pt>
                <c:pt idx="23">
                  <c:v>2399539</c:v>
                </c:pt>
                <c:pt idx="24">
                  <c:v>2429435</c:v>
                </c:pt>
                <c:pt idx="25">
                  <c:v>2405453</c:v>
                </c:pt>
                <c:pt idx="26">
                  <c:v>2458985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08-44EC-9D04-3389E181F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0"/>
        <c:axId val="53706752"/>
        <c:axId val="53822976"/>
      </c:barChart>
      <c:lineChart>
        <c:grouping val="standard"/>
        <c:varyColors val="0"/>
        <c:ser>
          <c:idx val="1"/>
          <c:order val="0"/>
          <c:tx>
            <c:strRef>
              <c:f>グラフ!$P$43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９７（H9）</c:v>
                </c:pt>
                <c:pt idx="5">
                  <c:v>９８(H10)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グラフ!$Q$43:$AT$43</c:f>
              <c:numCache>
                <c:formatCode>#,##0,</c:formatCode>
                <c:ptCount val="27"/>
                <c:pt idx="0">
                  <c:v>999144</c:v>
                </c:pt>
                <c:pt idx="1">
                  <c:v>853319</c:v>
                </c:pt>
                <c:pt idx="2">
                  <c:v>905956</c:v>
                </c:pt>
                <c:pt idx="3">
                  <c:v>872431</c:v>
                </c:pt>
                <c:pt idx="4">
                  <c:v>1055122</c:v>
                </c:pt>
                <c:pt idx="5">
                  <c:v>1047740</c:v>
                </c:pt>
                <c:pt idx="6">
                  <c:v>823776</c:v>
                </c:pt>
                <c:pt idx="7">
                  <c:v>822448</c:v>
                </c:pt>
                <c:pt idx="8">
                  <c:v>775597</c:v>
                </c:pt>
                <c:pt idx="9">
                  <c:v>767351</c:v>
                </c:pt>
                <c:pt idx="10">
                  <c:v>756585</c:v>
                </c:pt>
                <c:pt idx="11">
                  <c:v>809487</c:v>
                </c:pt>
                <c:pt idx="12">
                  <c:v>838324</c:v>
                </c:pt>
                <c:pt idx="13">
                  <c:v>910525</c:v>
                </c:pt>
                <c:pt idx="14">
                  <c:v>1150019</c:v>
                </c:pt>
                <c:pt idx="15">
                  <c:v>1615303</c:v>
                </c:pt>
                <c:pt idx="16">
                  <c:v>1129839</c:v>
                </c:pt>
                <c:pt idx="17">
                  <c:v>1011591</c:v>
                </c:pt>
                <c:pt idx="18">
                  <c:v>1005856</c:v>
                </c:pt>
                <c:pt idx="19">
                  <c:v>1074685</c:v>
                </c:pt>
                <c:pt idx="20">
                  <c:v>1099765</c:v>
                </c:pt>
                <c:pt idx="21">
                  <c:v>1100335</c:v>
                </c:pt>
                <c:pt idx="22">
                  <c:v>1098503</c:v>
                </c:pt>
                <c:pt idx="23">
                  <c:v>1118075</c:v>
                </c:pt>
                <c:pt idx="24">
                  <c:v>1113797</c:v>
                </c:pt>
                <c:pt idx="25">
                  <c:v>1123498</c:v>
                </c:pt>
                <c:pt idx="26">
                  <c:v>1173788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608-44EC-9D04-3389E181F831}"/>
            </c:ext>
          </c:extLst>
        </c:ser>
        <c:ser>
          <c:idx val="0"/>
          <c:order val="1"/>
          <c:tx>
            <c:strRef>
              <c:f>グラフ!$P$44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９７（H9）</c:v>
                </c:pt>
                <c:pt idx="5">
                  <c:v>９８(H10)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グラフ!$Q$44:$AT$44</c:f>
              <c:numCache>
                <c:formatCode>#,##0,</c:formatCode>
                <c:ptCount val="27"/>
                <c:pt idx="0">
                  <c:v>888225</c:v>
                </c:pt>
                <c:pt idx="1">
                  <c:v>950726</c:v>
                </c:pt>
                <c:pt idx="2">
                  <c:v>1003475</c:v>
                </c:pt>
                <c:pt idx="3">
                  <c:v>1052687</c:v>
                </c:pt>
                <c:pt idx="4">
                  <c:v>1037487</c:v>
                </c:pt>
                <c:pt idx="5">
                  <c:v>1103113</c:v>
                </c:pt>
                <c:pt idx="6">
                  <c:v>1138887</c:v>
                </c:pt>
                <c:pt idx="7">
                  <c:v>1125554</c:v>
                </c:pt>
                <c:pt idx="8">
                  <c:v>1165016</c:v>
                </c:pt>
                <c:pt idx="9">
                  <c:v>1201945</c:v>
                </c:pt>
                <c:pt idx="10">
                  <c:v>1128852</c:v>
                </c:pt>
                <c:pt idx="11">
                  <c:v>1160420</c:v>
                </c:pt>
                <c:pt idx="12">
                  <c:v>1196577</c:v>
                </c:pt>
                <c:pt idx="13">
                  <c:v>1204377</c:v>
                </c:pt>
                <c:pt idx="14">
                  <c:v>1213599</c:v>
                </c:pt>
                <c:pt idx="15">
                  <c:v>1227195</c:v>
                </c:pt>
                <c:pt idx="16">
                  <c:v>1237782</c:v>
                </c:pt>
                <c:pt idx="17">
                  <c:v>1194218</c:v>
                </c:pt>
                <c:pt idx="18">
                  <c:v>1189718</c:v>
                </c:pt>
                <c:pt idx="19">
                  <c:v>1074886</c:v>
                </c:pt>
                <c:pt idx="20">
                  <c:v>1074524</c:v>
                </c:pt>
                <c:pt idx="21">
                  <c:v>1069974</c:v>
                </c:pt>
                <c:pt idx="22">
                  <c:v>1029863</c:v>
                </c:pt>
                <c:pt idx="23">
                  <c:v>1072681</c:v>
                </c:pt>
                <c:pt idx="24">
                  <c:v>1115723</c:v>
                </c:pt>
                <c:pt idx="25">
                  <c:v>1078360</c:v>
                </c:pt>
                <c:pt idx="26">
                  <c:v>1079359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608-44EC-9D04-3389E181F831}"/>
            </c:ext>
          </c:extLst>
        </c:ser>
        <c:ser>
          <c:idx val="2"/>
          <c:order val="2"/>
          <c:tx>
            <c:strRef>
              <c:f>グラフ!$P$45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グラフ!$Q$42:$AT$42</c:f>
              <c:strCache>
                <c:ptCount val="27"/>
                <c:pt idx="0">
                  <c:v>９３（H5）</c:v>
                </c:pt>
                <c:pt idx="1">
                  <c:v>９４（H6）</c:v>
                </c:pt>
                <c:pt idx="2">
                  <c:v>９５（H7）</c:v>
                </c:pt>
                <c:pt idx="3">
                  <c:v>９６（H8）</c:v>
                </c:pt>
                <c:pt idx="4">
                  <c:v>９７（H9）</c:v>
                </c:pt>
                <c:pt idx="5">
                  <c:v>９８(H10)</c:v>
                </c:pt>
                <c:pt idx="6">
                  <c:v>９９(H11)</c:v>
                </c:pt>
                <c:pt idx="7">
                  <c:v>００(H12)</c:v>
                </c:pt>
                <c:pt idx="8">
                  <c:v>０１(H13)</c:v>
                </c:pt>
                <c:pt idx="9">
                  <c:v>０２(H14)</c:v>
                </c:pt>
                <c:pt idx="10">
                  <c:v>０３(H15)</c:v>
                </c:pt>
                <c:pt idx="11">
                  <c:v>０４(H16)</c:v>
                </c:pt>
                <c:pt idx="12">
                  <c:v>０５(H17)</c:v>
                </c:pt>
                <c:pt idx="13">
                  <c:v>０６(H18)</c:v>
                </c:pt>
                <c:pt idx="14">
                  <c:v>０７(H19)</c:v>
                </c:pt>
                <c:pt idx="15">
                  <c:v>０８(H20)</c:v>
                </c:pt>
                <c:pt idx="16">
                  <c:v>０９(H21)</c:v>
                </c:pt>
                <c:pt idx="17">
                  <c:v>１０(H22)</c:v>
                </c:pt>
                <c:pt idx="18">
                  <c:v>１１(H23)</c:v>
                </c:pt>
                <c:pt idx="19">
                  <c:v>１２(H24)</c:v>
                </c:pt>
                <c:pt idx="20">
                  <c:v>１３(H25)</c:v>
                </c:pt>
                <c:pt idx="21">
                  <c:v>１４(H26)</c:v>
                </c:pt>
                <c:pt idx="22">
                  <c:v>１５(H27)</c:v>
                </c:pt>
                <c:pt idx="23">
                  <c:v>１６(H28)</c:v>
                </c:pt>
                <c:pt idx="24">
                  <c:v>１７(H29)</c:v>
                </c:pt>
                <c:pt idx="25">
                  <c:v>１８(H30)</c:v>
                </c:pt>
                <c:pt idx="26">
                  <c:v>１９(R１)</c:v>
                </c:pt>
              </c:strCache>
            </c:strRef>
          </c:cat>
          <c:val>
            <c:numRef>
              <c:f>グラフ!$Q$45:$AT$45</c:f>
              <c:numCache>
                <c:formatCode>#,##0,</c:formatCode>
                <c:ptCount val="27"/>
                <c:pt idx="0">
                  <c:v>99223</c:v>
                </c:pt>
                <c:pt idx="1">
                  <c:v>97702</c:v>
                </c:pt>
                <c:pt idx="2">
                  <c:v>99541</c:v>
                </c:pt>
                <c:pt idx="3">
                  <c:v>102217</c:v>
                </c:pt>
                <c:pt idx="4">
                  <c:v>122777</c:v>
                </c:pt>
                <c:pt idx="5">
                  <c:v>128784</c:v>
                </c:pt>
                <c:pt idx="6">
                  <c:v>138705</c:v>
                </c:pt>
                <c:pt idx="7">
                  <c:v>136299</c:v>
                </c:pt>
                <c:pt idx="8">
                  <c:v>138619</c:v>
                </c:pt>
                <c:pt idx="9">
                  <c:v>129637</c:v>
                </c:pt>
                <c:pt idx="10">
                  <c:v>125184</c:v>
                </c:pt>
                <c:pt idx="11">
                  <c:v>125533</c:v>
                </c:pt>
                <c:pt idx="12">
                  <c:v>125941</c:v>
                </c:pt>
                <c:pt idx="13">
                  <c:v>127977</c:v>
                </c:pt>
                <c:pt idx="14">
                  <c:v>128278</c:v>
                </c:pt>
                <c:pt idx="15">
                  <c:v>132309</c:v>
                </c:pt>
                <c:pt idx="16">
                  <c:v>130283</c:v>
                </c:pt>
                <c:pt idx="17">
                  <c:v>130142</c:v>
                </c:pt>
                <c:pt idx="18">
                  <c:v>154195</c:v>
                </c:pt>
                <c:pt idx="19">
                  <c:v>150281</c:v>
                </c:pt>
                <c:pt idx="20">
                  <c:v>163953</c:v>
                </c:pt>
                <c:pt idx="21">
                  <c:v>155502</c:v>
                </c:pt>
                <c:pt idx="22">
                  <c:v>147117</c:v>
                </c:pt>
                <c:pt idx="23">
                  <c:v>139672</c:v>
                </c:pt>
                <c:pt idx="24">
                  <c:v>127198</c:v>
                </c:pt>
                <c:pt idx="25">
                  <c:v>127154</c:v>
                </c:pt>
                <c:pt idx="26">
                  <c:v>125890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608-44EC-9D04-3389E181F8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824896"/>
        <c:axId val="72697344"/>
      </c:lineChart>
      <c:catAx>
        <c:axId val="537067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82297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3822976"/>
        <c:scaling>
          <c:orientation val="minMax"/>
          <c:max val="3100000"/>
          <c:min val="0"/>
        </c:scaling>
        <c:delete val="0"/>
        <c:axPos val="l"/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総額（百万円）</a:t>
                </a:r>
              </a:p>
            </c:rich>
          </c:tx>
          <c:layout>
            <c:manualLayout>
              <c:xMode val="edge"/>
              <c:yMode val="edge"/>
              <c:x val="2.120155839322295E-2"/>
              <c:y val="4.828095240115212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706752"/>
        <c:crosses val="autoZero"/>
        <c:crossBetween val="between"/>
      </c:valAx>
      <c:catAx>
        <c:axId val="538248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crossAx val="72697344"/>
        <c:crosses val="autoZero"/>
        <c:auto val="0"/>
        <c:lblAlgn val="ctr"/>
        <c:lblOffset val="100"/>
        <c:noMultiLvlLbl val="0"/>
      </c:catAx>
      <c:valAx>
        <c:axId val="72697344"/>
        <c:scaling>
          <c:orientation val="minMax"/>
        </c:scaling>
        <c:delete val="0"/>
        <c:axPos val="r"/>
        <c:majorGridlines>
          <c:spPr>
            <a:ln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 b="0" i="0" u="none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 altLang="en-US"/>
                  <a:t>（百万円）</a:t>
                </a:r>
              </a:p>
            </c:rich>
          </c:tx>
          <c:layout>
            <c:manualLayout>
              <c:xMode val="edge"/>
              <c:yMode val="edge"/>
              <c:x val="0.90776287008617318"/>
              <c:y val="3.498754989586029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,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53824896"/>
        <c:crosses val="max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8.7442610418600936E-2"/>
          <c:y val="0.91376824565943138"/>
          <c:w val="0.81292424072784275"/>
          <c:h val="5.348615641742420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>
      <c:oddHeader>&amp;A</c:oddHeader>
      <c:oddFooter>Page &amp;P</c:oddFooter>
    </c:headerFooter>
    <c:pageMargins b="0.98399999999999999" l="0.78700000000000003" r="0.78700000000000003" t="0.98399999999999999" header="0.5" footer="0.5"/>
    <c:pageSetup paperSize="9" orientation="landscape" horizontalDpi="0" verticalDpi="0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185056</xdr:colOff>
      <xdr:row>2</xdr:row>
      <xdr:rowOff>32658</xdr:rowOff>
    </xdr:from>
    <xdr:to>
      <xdr:col>13</xdr:col>
      <xdr:colOff>478971</xdr:colOff>
      <xdr:row>38</xdr:row>
      <xdr:rowOff>21772</xdr:rowOff>
    </xdr:to>
    <xdr:graphicFrame macro="">
      <xdr:nvGraphicFramePr>
        <xdr:cNvPr id="4136" name="Chart 4">
          <a:extLst>
            <a:ext uri="{FF2B5EF4-FFF2-40B4-BE49-F238E27FC236}">
              <a16:creationId xmlns:a16="http://schemas.microsoft.com/office/drawing/2014/main" id="{00000000-0008-0000-0500-00002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174170</xdr:colOff>
      <xdr:row>200</xdr:row>
      <xdr:rowOff>32656</xdr:rowOff>
    </xdr:from>
    <xdr:to>
      <xdr:col>13</xdr:col>
      <xdr:colOff>424541</xdr:colOff>
      <xdr:row>232</xdr:row>
      <xdr:rowOff>163284</xdr:rowOff>
    </xdr:to>
    <xdr:graphicFrame macro="">
      <xdr:nvGraphicFramePr>
        <xdr:cNvPr id="9" name="Chart 6">
          <a:extLst>
            <a:ext uri="{FF2B5EF4-FFF2-40B4-BE49-F238E27FC236}">
              <a16:creationId xmlns:a16="http://schemas.microsoft.com/office/drawing/2014/main" id="{152EA5F1-14DE-4A08-8927-538241B22D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160</xdr:row>
      <xdr:rowOff>65314</xdr:rowOff>
    </xdr:from>
    <xdr:to>
      <xdr:col>13</xdr:col>
      <xdr:colOff>522514</xdr:colOff>
      <xdr:row>196</xdr:row>
      <xdr:rowOff>0</xdr:rowOff>
    </xdr:to>
    <xdr:graphicFrame macro="">
      <xdr:nvGraphicFramePr>
        <xdr:cNvPr id="12" name="Chart 9">
          <a:extLst>
            <a:ext uri="{FF2B5EF4-FFF2-40B4-BE49-F238E27FC236}">
              <a16:creationId xmlns:a16="http://schemas.microsoft.com/office/drawing/2014/main" id="{D2AD9012-3872-4101-AD5F-3084388A0D2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119742</xdr:colOff>
      <xdr:row>120</xdr:row>
      <xdr:rowOff>119742</xdr:rowOff>
    </xdr:from>
    <xdr:to>
      <xdr:col>13</xdr:col>
      <xdr:colOff>468085</xdr:colOff>
      <xdr:row>156</xdr:row>
      <xdr:rowOff>87086</xdr:rowOff>
    </xdr:to>
    <xdr:graphicFrame macro="">
      <xdr:nvGraphicFramePr>
        <xdr:cNvPr id="14" name="Chart 8">
          <a:extLst>
            <a:ext uri="{FF2B5EF4-FFF2-40B4-BE49-F238E27FC236}">
              <a16:creationId xmlns:a16="http://schemas.microsoft.com/office/drawing/2014/main" id="{ABE1A45E-8398-4C7C-8E35-C5B4A47AE31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108856</xdr:colOff>
      <xdr:row>80</xdr:row>
      <xdr:rowOff>0</xdr:rowOff>
    </xdr:from>
    <xdr:to>
      <xdr:col>13</xdr:col>
      <xdr:colOff>500741</xdr:colOff>
      <xdr:row>116</xdr:row>
      <xdr:rowOff>54428</xdr:rowOff>
    </xdr:to>
    <xdr:graphicFrame macro="">
      <xdr:nvGraphicFramePr>
        <xdr:cNvPr id="16" name="Chart 7">
          <a:extLst>
            <a:ext uri="{FF2B5EF4-FFF2-40B4-BE49-F238E27FC236}">
              <a16:creationId xmlns:a16="http://schemas.microsoft.com/office/drawing/2014/main" id="{6618E837-917E-4BCA-907B-E7705FECC49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108856</xdr:colOff>
      <xdr:row>41</xdr:row>
      <xdr:rowOff>0</xdr:rowOff>
    </xdr:from>
    <xdr:to>
      <xdr:col>13</xdr:col>
      <xdr:colOff>500741</xdr:colOff>
      <xdr:row>77</xdr:row>
      <xdr:rowOff>15239</xdr:rowOff>
    </xdr:to>
    <xdr:graphicFrame macro="">
      <xdr:nvGraphicFramePr>
        <xdr:cNvPr id="18" name="Chart 5">
          <a:extLst>
            <a:ext uri="{FF2B5EF4-FFF2-40B4-BE49-F238E27FC236}">
              <a16:creationId xmlns:a16="http://schemas.microsoft.com/office/drawing/2014/main" id="{732D3FBB-325B-4EA9-A1E8-E3AFA4D6EDE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327"/>
  <sheetViews>
    <sheetView tabSelected="1" view="pageBreakPreview" zoomScaleNormal="100" zoomScaleSheetLayoutView="100" workbookViewId="0">
      <pane xSplit="2" ySplit="3" topLeftCell="C20" activePane="bottomRight" state="frozen"/>
      <selection pane="topRight" activeCell="C1" sqref="C1"/>
      <selection pane="bottomLeft" activeCell="A2" sqref="A2"/>
      <selection pane="bottomRight" activeCell="N7" sqref="N7"/>
    </sheetView>
  </sheetViews>
  <sheetFormatPr defaultColWidth="9" defaultRowHeight="12" x14ac:dyDescent="0.2"/>
  <cols>
    <col min="1" max="1" width="3" style="43" customWidth="1"/>
    <col min="2" max="2" width="22.109375" style="43" customWidth="1"/>
    <col min="3" max="3" width="8.6640625" style="45" hidden="1" customWidth="1"/>
    <col min="4" max="4" width="8.6640625" style="43" hidden="1" customWidth="1"/>
    <col min="5" max="8" width="9.77734375" style="43" customWidth="1"/>
    <col min="9" max="9" width="9.77734375" style="45" customWidth="1"/>
    <col min="10" max="33" width="9.77734375" style="43" customWidth="1"/>
    <col min="34" max="16384" width="9" style="43"/>
  </cols>
  <sheetData>
    <row r="1" spans="1:33" ht="14.1" customHeight="1" x14ac:dyDescent="0.2">
      <c r="A1" s="44" t="s">
        <v>137</v>
      </c>
      <c r="L1" s="46" t="s">
        <v>181</v>
      </c>
      <c r="V1" s="46" t="s">
        <v>181</v>
      </c>
      <c r="AF1" s="46" t="s">
        <v>181</v>
      </c>
    </row>
    <row r="2" spans="1:33" ht="14.1" customHeight="1" x14ac:dyDescent="0.15">
      <c r="L2" s="22" t="s">
        <v>170</v>
      </c>
      <c r="Q2" s="22" t="s">
        <v>170</v>
      </c>
      <c r="V2" s="22" t="s">
        <v>170</v>
      </c>
      <c r="AF2" s="22" t="s">
        <v>170</v>
      </c>
    </row>
    <row r="3" spans="1:33" ht="14.1" customHeight="1" x14ac:dyDescent="0.2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82</v>
      </c>
      <c r="M3" s="48" t="s">
        <v>83</v>
      </c>
      <c r="N3" s="48" t="s">
        <v>174</v>
      </c>
      <c r="O3" s="48" t="s">
        <v>183</v>
      </c>
      <c r="P3" s="48" t="s">
        <v>185</v>
      </c>
      <c r="Q3" s="48" t="s">
        <v>186</v>
      </c>
      <c r="R3" s="48" t="s">
        <v>189</v>
      </c>
      <c r="S3" s="48" t="s">
        <v>197</v>
      </c>
      <c r="T3" s="48" t="s">
        <v>198</v>
      </c>
      <c r="U3" s="48" t="s">
        <v>199</v>
      </c>
      <c r="V3" s="48" t="s">
        <v>206</v>
      </c>
      <c r="W3" s="48" t="s">
        <v>207</v>
      </c>
      <c r="X3" s="48" t="s">
        <v>208</v>
      </c>
      <c r="Y3" s="48" t="s">
        <v>209</v>
      </c>
      <c r="Z3" s="48" t="s">
        <v>215</v>
      </c>
      <c r="AA3" s="48" t="s">
        <v>216</v>
      </c>
      <c r="AB3" s="48" t="s">
        <v>217</v>
      </c>
      <c r="AC3" s="48" t="s">
        <v>218</v>
      </c>
      <c r="AD3" s="48" t="s">
        <v>219</v>
      </c>
      <c r="AE3" s="48" t="s">
        <v>222</v>
      </c>
      <c r="AF3" s="48" t="s">
        <v>225</v>
      </c>
      <c r="AG3" s="48" t="s">
        <v>226</v>
      </c>
    </row>
    <row r="4" spans="1:33" ht="14.1" customHeight="1" x14ac:dyDescent="0.2">
      <c r="A4" s="90" t="s">
        <v>84</v>
      </c>
      <c r="B4" s="90"/>
      <c r="C4" s="50"/>
      <c r="D4" s="50"/>
      <c r="E4" s="50">
        <v>24893</v>
      </c>
      <c r="F4" s="50">
        <v>25157</v>
      </c>
      <c r="G4" s="50">
        <v>25439</v>
      </c>
      <c r="H4" s="50">
        <v>25612</v>
      </c>
      <c r="I4" s="50">
        <v>25672</v>
      </c>
      <c r="J4" s="50">
        <v>25806</v>
      </c>
      <c r="K4" s="50">
        <v>26018</v>
      </c>
      <c r="L4" s="50">
        <v>25969</v>
      </c>
      <c r="M4" s="50">
        <v>25954</v>
      </c>
      <c r="N4" s="50">
        <v>25927</v>
      </c>
      <c r="O4" s="50">
        <v>25855</v>
      </c>
      <c r="P4" s="50">
        <v>25701</v>
      </c>
      <c r="Q4" s="50">
        <v>25657</v>
      </c>
      <c r="R4" s="50">
        <v>25516</v>
      </c>
      <c r="S4" s="50">
        <v>25448</v>
      </c>
      <c r="T4" s="50">
        <v>25312</v>
      </c>
      <c r="U4" s="50">
        <v>25220</v>
      </c>
      <c r="V4" s="50">
        <v>25119</v>
      </c>
      <c r="W4" s="50">
        <v>24963</v>
      </c>
      <c r="X4" s="50">
        <v>24804</v>
      </c>
      <c r="Y4" s="50">
        <v>24671</v>
      </c>
      <c r="Z4" s="50">
        <v>24425</v>
      </c>
      <c r="AA4" s="50">
        <v>24464</v>
      </c>
      <c r="AB4" s="50">
        <v>24304</v>
      </c>
      <c r="AC4" s="50">
        <v>24034</v>
      </c>
      <c r="AD4" s="50">
        <v>23779</v>
      </c>
      <c r="AE4" s="50">
        <v>23465</v>
      </c>
      <c r="AF4" s="50">
        <v>23174</v>
      </c>
      <c r="AG4" s="50">
        <v>22879</v>
      </c>
    </row>
    <row r="5" spans="1:33" ht="14.1" customHeight="1" x14ac:dyDescent="0.2">
      <c r="A5" s="91" t="s">
        <v>13</v>
      </c>
      <c r="B5" s="52" t="s">
        <v>21</v>
      </c>
      <c r="C5" s="53"/>
      <c r="D5" s="53"/>
      <c r="E5" s="53">
        <v>6545385</v>
      </c>
      <c r="F5" s="53">
        <v>7065374</v>
      </c>
      <c r="G5" s="53">
        <v>6849639</v>
      </c>
      <c r="H5" s="53">
        <v>6886747</v>
      </c>
      <c r="I5" s="54">
        <v>6936936</v>
      </c>
      <c r="J5" s="53">
        <v>7371618</v>
      </c>
      <c r="K5" s="53">
        <v>7807858</v>
      </c>
      <c r="L5" s="53">
        <v>7499895</v>
      </c>
      <c r="M5" s="55">
        <v>7817731</v>
      </c>
      <c r="N5" s="55">
        <v>7986243</v>
      </c>
      <c r="O5" s="55">
        <v>7767589</v>
      </c>
      <c r="P5" s="55">
        <v>7611569</v>
      </c>
      <c r="Q5" s="55">
        <v>7797941</v>
      </c>
      <c r="R5" s="55">
        <v>7300859</v>
      </c>
      <c r="S5" s="55">
        <v>6900423</v>
      </c>
      <c r="T5" s="55">
        <v>6856256</v>
      </c>
      <c r="U5" s="55">
        <v>6673935</v>
      </c>
      <c r="V5" s="55">
        <v>7528811</v>
      </c>
      <c r="W5" s="55">
        <v>7303566</v>
      </c>
      <c r="X5" s="55">
        <v>7452434</v>
      </c>
      <c r="Y5" s="55">
        <v>8371924</v>
      </c>
      <c r="Z5" s="80">
        <v>9533818</v>
      </c>
      <c r="AA5" s="80">
        <v>8181076</v>
      </c>
      <c r="AB5" s="80">
        <v>8353811</v>
      </c>
      <c r="AC5" s="80">
        <v>8683057</v>
      </c>
      <c r="AD5" s="80">
        <v>9311651</v>
      </c>
      <c r="AE5" s="80">
        <v>8391037</v>
      </c>
      <c r="AF5" s="80">
        <v>8419498</v>
      </c>
      <c r="AG5" s="80">
        <v>8908162</v>
      </c>
    </row>
    <row r="6" spans="1:33" ht="14.1" customHeight="1" x14ac:dyDescent="0.2">
      <c r="A6" s="91"/>
      <c r="B6" s="52" t="s">
        <v>22</v>
      </c>
      <c r="C6" s="53"/>
      <c r="D6" s="53"/>
      <c r="E6" s="53">
        <v>6412018</v>
      </c>
      <c r="F6" s="53">
        <v>6923178</v>
      </c>
      <c r="G6" s="53">
        <v>6739187</v>
      </c>
      <c r="H6" s="53">
        <v>6637655</v>
      </c>
      <c r="I6" s="54">
        <v>6790442</v>
      </c>
      <c r="J6" s="53">
        <v>7195744</v>
      </c>
      <c r="K6" s="53">
        <v>7635283</v>
      </c>
      <c r="L6" s="53">
        <v>7176652</v>
      </c>
      <c r="M6" s="55">
        <v>7568563</v>
      </c>
      <c r="N6" s="55">
        <v>7729284</v>
      </c>
      <c r="O6" s="55">
        <v>7521133</v>
      </c>
      <c r="P6" s="55">
        <v>7419147</v>
      </c>
      <c r="Q6" s="55">
        <v>7587489</v>
      </c>
      <c r="R6" s="55">
        <v>7034170</v>
      </c>
      <c r="S6" s="55">
        <v>6696796</v>
      </c>
      <c r="T6" s="55">
        <v>6609109</v>
      </c>
      <c r="U6" s="55">
        <v>6345423</v>
      </c>
      <c r="V6" s="55">
        <v>6854699</v>
      </c>
      <c r="W6" s="55">
        <v>7029030</v>
      </c>
      <c r="X6" s="55">
        <v>7277581</v>
      </c>
      <c r="Y6" s="55">
        <v>7661846</v>
      </c>
      <c r="Z6" s="80">
        <v>8943270</v>
      </c>
      <c r="AA6" s="80">
        <v>7718728</v>
      </c>
      <c r="AB6" s="80">
        <v>7859673</v>
      </c>
      <c r="AC6" s="80">
        <v>8032025</v>
      </c>
      <c r="AD6" s="80">
        <v>8805339</v>
      </c>
      <c r="AE6" s="80">
        <v>7924610</v>
      </c>
      <c r="AF6" s="80">
        <v>7927076</v>
      </c>
      <c r="AG6" s="80">
        <v>8563610</v>
      </c>
    </row>
    <row r="7" spans="1:33" ht="14.1" customHeight="1" x14ac:dyDescent="0.2">
      <c r="A7" s="91"/>
      <c r="B7" s="52" t="s">
        <v>23</v>
      </c>
      <c r="C7" s="54">
        <f t="shared" ref="C7:K7" si="0">+C5-C6</f>
        <v>0</v>
      </c>
      <c r="D7" s="54">
        <f t="shared" si="0"/>
        <v>0</v>
      </c>
      <c r="E7" s="54">
        <f t="shared" si="0"/>
        <v>133367</v>
      </c>
      <c r="F7" s="54">
        <f t="shared" si="0"/>
        <v>142196</v>
      </c>
      <c r="G7" s="54">
        <f t="shared" si="0"/>
        <v>110452</v>
      </c>
      <c r="H7" s="54">
        <f t="shared" si="0"/>
        <v>249092</v>
      </c>
      <c r="I7" s="54">
        <f t="shared" si="0"/>
        <v>146494</v>
      </c>
      <c r="J7" s="54">
        <f t="shared" si="0"/>
        <v>175874</v>
      </c>
      <c r="K7" s="54">
        <f t="shared" si="0"/>
        <v>172575</v>
      </c>
      <c r="L7" s="54">
        <f t="shared" ref="L7:R7" si="1">+L5-L6</f>
        <v>323243</v>
      </c>
      <c r="M7" s="54">
        <f t="shared" si="1"/>
        <v>249168</v>
      </c>
      <c r="N7" s="54">
        <f t="shared" si="1"/>
        <v>256959</v>
      </c>
      <c r="O7" s="54">
        <f t="shared" si="1"/>
        <v>246456</v>
      </c>
      <c r="P7" s="54">
        <f t="shared" si="1"/>
        <v>192422</v>
      </c>
      <c r="Q7" s="54">
        <f t="shared" si="1"/>
        <v>210452</v>
      </c>
      <c r="R7" s="54">
        <f t="shared" si="1"/>
        <v>266689</v>
      </c>
      <c r="S7" s="54">
        <v>203627</v>
      </c>
      <c r="T7" s="54">
        <v>247147</v>
      </c>
      <c r="U7" s="54">
        <v>328512</v>
      </c>
      <c r="V7" s="54">
        <v>674112</v>
      </c>
      <c r="W7" s="54">
        <v>274536</v>
      </c>
      <c r="X7" s="54">
        <v>174853</v>
      </c>
      <c r="Y7" s="54">
        <v>710078</v>
      </c>
      <c r="Z7" s="54">
        <v>590548</v>
      </c>
      <c r="AA7" s="54">
        <v>462348</v>
      </c>
      <c r="AB7" s="54">
        <v>494138</v>
      </c>
      <c r="AC7" s="54">
        <v>651032</v>
      </c>
      <c r="AD7" s="54">
        <v>506312</v>
      </c>
      <c r="AE7" s="54">
        <v>466427</v>
      </c>
      <c r="AF7" s="54">
        <v>492422</v>
      </c>
      <c r="AG7" s="54">
        <v>344552</v>
      </c>
    </row>
    <row r="8" spans="1:33" ht="14.1" customHeight="1" x14ac:dyDescent="0.2">
      <c r="A8" s="91"/>
      <c r="B8" s="52" t="s">
        <v>24</v>
      </c>
      <c r="C8" s="53"/>
      <c r="D8" s="53"/>
      <c r="E8" s="53">
        <v>12720</v>
      </c>
      <c r="F8" s="53">
        <v>5000</v>
      </c>
      <c r="G8" s="53">
        <v>29910</v>
      </c>
      <c r="H8" s="53">
        <v>15660</v>
      </c>
      <c r="I8" s="54">
        <v>5096</v>
      </c>
      <c r="J8" s="53">
        <v>0</v>
      </c>
      <c r="K8" s="53">
        <v>4681</v>
      </c>
      <c r="L8" s="54">
        <v>106908</v>
      </c>
      <c r="M8" s="55">
        <v>36158</v>
      </c>
      <c r="N8" s="55">
        <v>26125</v>
      </c>
      <c r="O8" s="55">
        <v>9455</v>
      </c>
      <c r="P8" s="55">
        <v>32312</v>
      </c>
      <c r="Q8" s="55">
        <v>28247</v>
      </c>
      <c r="R8" s="73">
        <v>0</v>
      </c>
      <c r="S8" s="73">
        <v>31479</v>
      </c>
      <c r="T8" s="73">
        <v>2468</v>
      </c>
      <c r="U8" s="73">
        <v>25673</v>
      </c>
      <c r="V8" s="73">
        <v>380692</v>
      </c>
      <c r="W8" s="73">
        <v>34087</v>
      </c>
      <c r="X8" s="73">
        <v>8176</v>
      </c>
      <c r="Y8" s="73">
        <v>349784</v>
      </c>
      <c r="Z8" s="81">
        <v>67291</v>
      </c>
      <c r="AA8" s="81">
        <v>46645</v>
      </c>
      <c r="AB8" s="81">
        <v>135080</v>
      </c>
      <c r="AC8" s="81">
        <v>309438</v>
      </c>
      <c r="AD8" s="81">
        <v>44473</v>
      </c>
      <c r="AE8" s="81">
        <v>33103</v>
      </c>
      <c r="AF8" s="81">
        <v>94946</v>
      </c>
      <c r="AG8" s="81">
        <v>32721</v>
      </c>
    </row>
    <row r="9" spans="1:33" ht="14.1" customHeight="1" x14ac:dyDescent="0.2">
      <c r="A9" s="91"/>
      <c r="B9" s="52" t="s">
        <v>25</v>
      </c>
      <c r="C9" s="54">
        <f t="shared" ref="C9:K9" si="2">+C7-C8</f>
        <v>0</v>
      </c>
      <c r="D9" s="54">
        <f t="shared" si="2"/>
        <v>0</v>
      </c>
      <c r="E9" s="54">
        <f t="shared" si="2"/>
        <v>120647</v>
      </c>
      <c r="F9" s="54">
        <f t="shared" si="2"/>
        <v>137196</v>
      </c>
      <c r="G9" s="54">
        <f t="shared" si="2"/>
        <v>80542</v>
      </c>
      <c r="H9" s="54">
        <f t="shared" si="2"/>
        <v>233432</v>
      </c>
      <c r="I9" s="54">
        <f t="shared" si="2"/>
        <v>141398</v>
      </c>
      <c r="J9" s="54">
        <f t="shared" si="2"/>
        <v>175874</v>
      </c>
      <c r="K9" s="54">
        <f t="shared" si="2"/>
        <v>167894</v>
      </c>
      <c r="L9" s="54">
        <f t="shared" ref="L9:R9" si="3">+L7-L8</f>
        <v>216335</v>
      </c>
      <c r="M9" s="54">
        <f t="shared" si="3"/>
        <v>213010</v>
      </c>
      <c r="N9" s="54">
        <f t="shared" si="3"/>
        <v>230834</v>
      </c>
      <c r="O9" s="54">
        <f t="shared" si="3"/>
        <v>237001</v>
      </c>
      <c r="P9" s="54">
        <f t="shared" si="3"/>
        <v>160110</v>
      </c>
      <c r="Q9" s="54">
        <f t="shared" si="3"/>
        <v>182205</v>
      </c>
      <c r="R9" s="54">
        <f t="shared" si="3"/>
        <v>266689</v>
      </c>
      <c r="S9" s="54">
        <v>172148</v>
      </c>
      <c r="T9" s="54">
        <v>244679</v>
      </c>
      <c r="U9" s="54">
        <v>302839</v>
      </c>
      <c r="V9" s="54">
        <v>293420</v>
      </c>
      <c r="W9" s="54">
        <v>240449</v>
      </c>
      <c r="X9" s="54">
        <v>166677</v>
      </c>
      <c r="Y9" s="54">
        <v>360294</v>
      </c>
      <c r="Z9" s="54">
        <v>523257</v>
      </c>
      <c r="AA9" s="54">
        <v>415703</v>
      </c>
      <c r="AB9" s="54">
        <v>359058</v>
      </c>
      <c r="AC9" s="54">
        <v>341594</v>
      </c>
      <c r="AD9" s="54">
        <v>461839</v>
      </c>
      <c r="AE9" s="54">
        <v>433324</v>
      </c>
      <c r="AF9" s="54">
        <v>397476</v>
      </c>
      <c r="AG9" s="54">
        <v>311831</v>
      </c>
    </row>
    <row r="10" spans="1:33" ht="14.1" customHeight="1" x14ac:dyDescent="0.2">
      <c r="A10" s="91"/>
      <c r="B10" s="52" t="s">
        <v>26</v>
      </c>
      <c r="C10" s="55"/>
      <c r="D10" s="55"/>
      <c r="E10" s="55">
        <v>-71019</v>
      </c>
      <c r="F10" s="55">
        <v>16707</v>
      </c>
      <c r="G10" s="55">
        <v>-56654</v>
      </c>
      <c r="H10" s="55">
        <v>152890</v>
      </c>
      <c r="I10" s="55">
        <v>-92034</v>
      </c>
      <c r="J10" s="55">
        <v>34476</v>
      </c>
      <c r="K10" s="55">
        <v>-7980</v>
      </c>
      <c r="L10" s="55">
        <v>48441</v>
      </c>
      <c r="M10" s="55">
        <v>-3325</v>
      </c>
      <c r="N10" s="55">
        <v>17824</v>
      </c>
      <c r="O10" s="55">
        <v>-5333</v>
      </c>
      <c r="P10" s="55">
        <v>-76891</v>
      </c>
      <c r="Q10" s="55">
        <v>22095</v>
      </c>
      <c r="R10" s="55">
        <v>84484</v>
      </c>
      <c r="S10" s="55">
        <v>-94541</v>
      </c>
      <c r="T10" s="55">
        <v>72531</v>
      </c>
      <c r="U10" s="55">
        <v>58160</v>
      </c>
      <c r="V10" s="55">
        <v>-9419</v>
      </c>
      <c r="W10" s="55">
        <v>-52971</v>
      </c>
      <c r="X10" s="55">
        <v>-73772</v>
      </c>
      <c r="Y10" s="55">
        <v>193617</v>
      </c>
      <c r="Z10" s="80">
        <v>162963</v>
      </c>
      <c r="AA10" s="80">
        <v>-107554</v>
      </c>
      <c r="AB10" s="80">
        <v>-56645</v>
      </c>
      <c r="AC10" s="80">
        <v>-17464</v>
      </c>
      <c r="AD10" s="80">
        <v>120245</v>
      </c>
      <c r="AE10" s="80">
        <v>-28515</v>
      </c>
      <c r="AF10" s="80">
        <v>-35848</v>
      </c>
      <c r="AG10" s="80">
        <v>-85645</v>
      </c>
    </row>
    <row r="11" spans="1:33" ht="14.1" customHeight="1" x14ac:dyDescent="0.2">
      <c r="A11" s="91"/>
      <c r="B11" s="52" t="s">
        <v>27</v>
      </c>
      <c r="C11" s="53"/>
      <c r="D11" s="53"/>
      <c r="E11" s="53">
        <v>38540</v>
      </c>
      <c r="F11" s="53">
        <v>25816</v>
      </c>
      <c r="G11" s="53">
        <v>22206</v>
      </c>
      <c r="H11" s="53">
        <v>15444</v>
      </c>
      <c r="I11" s="54">
        <v>11368</v>
      </c>
      <c r="J11" s="53">
        <v>21765</v>
      </c>
      <c r="K11" s="53">
        <v>2628</v>
      </c>
      <c r="L11" s="54">
        <v>3968</v>
      </c>
      <c r="M11" s="55">
        <v>53468</v>
      </c>
      <c r="N11" s="55">
        <v>52156</v>
      </c>
      <c r="O11" s="55">
        <v>1347</v>
      </c>
      <c r="P11" s="55">
        <v>790</v>
      </c>
      <c r="Q11" s="55">
        <v>404</v>
      </c>
      <c r="R11" s="55">
        <v>248</v>
      </c>
      <c r="S11" s="55">
        <v>114</v>
      </c>
      <c r="T11" s="55">
        <v>181</v>
      </c>
      <c r="U11" s="55">
        <v>1365</v>
      </c>
      <c r="V11" s="55">
        <v>61372</v>
      </c>
      <c r="W11" s="55">
        <v>2399</v>
      </c>
      <c r="X11" s="55">
        <v>1957</v>
      </c>
      <c r="Y11" s="55">
        <v>1453</v>
      </c>
      <c r="Z11" s="80">
        <v>356</v>
      </c>
      <c r="AA11" s="80">
        <v>227</v>
      </c>
      <c r="AB11" s="80">
        <v>372</v>
      </c>
      <c r="AC11" s="80">
        <v>664</v>
      </c>
      <c r="AD11" s="80">
        <v>762</v>
      </c>
      <c r="AE11" s="80">
        <v>215</v>
      </c>
      <c r="AF11" s="80">
        <v>285</v>
      </c>
      <c r="AG11" s="80">
        <v>270</v>
      </c>
    </row>
    <row r="12" spans="1:33" ht="14.1" customHeight="1" x14ac:dyDescent="0.2">
      <c r="A12" s="91"/>
      <c r="B12" s="52" t="s">
        <v>28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73977</v>
      </c>
      <c r="T12" s="55">
        <v>25096</v>
      </c>
      <c r="U12" s="55">
        <v>0</v>
      </c>
      <c r="V12" s="55">
        <v>93671</v>
      </c>
      <c r="W12" s="55">
        <v>0</v>
      </c>
      <c r="X12" s="55">
        <v>0</v>
      </c>
      <c r="Y12" s="55">
        <v>0</v>
      </c>
      <c r="Z12" s="80">
        <v>0</v>
      </c>
      <c r="AA12" s="80">
        <v>4523</v>
      </c>
      <c r="AB12" s="80">
        <v>0</v>
      </c>
      <c r="AC12" s="80">
        <v>0</v>
      </c>
      <c r="AD12" s="80">
        <v>0</v>
      </c>
      <c r="AE12" s="80">
        <v>0</v>
      </c>
      <c r="AF12" s="80">
        <v>0</v>
      </c>
      <c r="AG12" s="80">
        <v>0</v>
      </c>
    </row>
    <row r="13" spans="1:33" ht="14.1" customHeight="1" x14ac:dyDescent="0.2">
      <c r="A13" s="91"/>
      <c r="B13" s="52" t="s">
        <v>29</v>
      </c>
      <c r="C13" s="53"/>
      <c r="D13" s="53"/>
      <c r="E13" s="53">
        <v>129200</v>
      </c>
      <c r="F13" s="53">
        <v>12000</v>
      </c>
      <c r="G13" s="53">
        <v>0</v>
      </c>
      <c r="H13" s="53">
        <v>186000</v>
      </c>
      <c r="I13" s="54">
        <v>235000</v>
      </c>
      <c r="J13" s="53">
        <v>107000</v>
      </c>
      <c r="K13" s="53">
        <v>48000</v>
      </c>
      <c r="L13" s="54">
        <v>232000</v>
      </c>
      <c r="M13" s="55">
        <v>220000</v>
      </c>
      <c r="N13" s="55">
        <v>55910</v>
      </c>
      <c r="O13" s="55">
        <v>180500</v>
      </c>
      <c r="P13" s="55">
        <v>177000</v>
      </c>
      <c r="Q13" s="55">
        <v>210000</v>
      </c>
      <c r="R13" s="55">
        <v>180000</v>
      </c>
      <c r="S13" s="55">
        <v>40000</v>
      </c>
      <c r="T13" s="55">
        <v>20000</v>
      </c>
      <c r="U13" s="55">
        <v>70000</v>
      </c>
      <c r="V13" s="55">
        <v>0</v>
      </c>
      <c r="W13" s="55">
        <v>0</v>
      </c>
      <c r="X13" s="55">
        <v>45000</v>
      </c>
      <c r="Y13" s="55">
        <v>355000</v>
      </c>
      <c r="Z13" s="80">
        <v>0</v>
      </c>
      <c r="AA13" s="80">
        <v>80000</v>
      </c>
      <c r="AB13" s="80">
        <v>143000</v>
      </c>
      <c r="AC13" s="80">
        <v>202000</v>
      </c>
      <c r="AD13" s="80">
        <v>327000</v>
      </c>
      <c r="AE13" s="80">
        <v>285000</v>
      </c>
      <c r="AF13" s="80">
        <v>311000</v>
      </c>
      <c r="AG13" s="80">
        <v>250000</v>
      </c>
    </row>
    <row r="14" spans="1:33" ht="14.1" customHeight="1" x14ac:dyDescent="0.2">
      <c r="A14" s="91"/>
      <c r="B14" s="52" t="s">
        <v>30</v>
      </c>
      <c r="C14" s="54">
        <f t="shared" ref="C14:K14" si="4">+C10+C11+C12-C13</f>
        <v>0</v>
      </c>
      <c r="D14" s="54">
        <f t="shared" si="4"/>
        <v>0</v>
      </c>
      <c r="E14" s="54">
        <f t="shared" si="4"/>
        <v>-161679</v>
      </c>
      <c r="F14" s="54">
        <f t="shared" si="4"/>
        <v>30523</v>
      </c>
      <c r="G14" s="54">
        <f t="shared" si="4"/>
        <v>-34448</v>
      </c>
      <c r="H14" s="54">
        <f t="shared" si="4"/>
        <v>-17666</v>
      </c>
      <c r="I14" s="54">
        <f t="shared" si="4"/>
        <v>-315666</v>
      </c>
      <c r="J14" s="54">
        <f t="shared" si="4"/>
        <v>-50759</v>
      </c>
      <c r="K14" s="54">
        <f t="shared" si="4"/>
        <v>-53352</v>
      </c>
      <c r="L14" s="54">
        <f t="shared" ref="L14:S14" si="5">+L10+L11+L12-L13</f>
        <v>-179591</v>
      </c>
      <c r="M14" s="54">
        <f t="shared" si="5"/>
        <v>-169857</v>
      </c>
      <c r="N14" s="54">
        <f t="shared" si="5"/>
        <v>14070</v>
      </c>
      <c r="O14" s="54">
        <f t="shared" si="5"/>
        <v>-184486</v>
      </c>
      <c r="P14" s="54">
        <f t="shared" si="5"/>
        <v>-253101</v>
      </c>
      <c r="Q14" s="54">
        <f t="shared" si="5"/>
        <v>-187501</v>
      </c>
      <c r="R14" s="54">
        <f t="shared" si="5"/>
        <v>-95268</v>
      </c>
      <c r="S14" s="54">
        <f t="shared" si="5"/>
        <v>-60450</v>
      </c>
      <c r="T14" s="54">
        <v>77808</v>
      </c>
      <c r="U14" s="54">
        <v>-10475</v>
      </c>
      <c r="V14" s="54">
        <v>145624</v>
      </c>
      <c r="W14" s="54">
        <v>-50572</v>
      </c>
      <c r="X14" s="54">
        <v>-116815</v>
      </c>
      <c r="Y14" s="54">
        <v>-159930</v>
      </c>
      <c r="Z14" s="54">
        <v>163319</v>
      </c>
      <c r="AA14" s="54">
        <v>-182804</v>
      </c>
      <c r="AB14" s="54">
        <v>-199273</v>
      </c>
      <c r="AC14" s="54">
        <v>-218800</v>
      </c>
      <c r="AD14" s="54">
        <v>-205993</v>
      </c>
      <c r="AE14" s="54">
        <v>-313300</v>
      </c>
      <c r="AF14" s="54">
        <v>-346563</v>
      </c>
      <c r="AG14" s="54">
        <v>-335375</v>
      </c>
    </row>
    <row r="15" spans="1:33" ht="14.1" customHeight="1" x14ac:dyDescent="0.2">
      <c r="A15" s="91"/>
      <c r="B15" s="3" t="s">
        <v>31</v>
      </c>
      <c r="C15" s="56" t="e">
        <f t="shared" ref="C15:H15" si="6">+C9/C19*100</f>
        <v>#DIV/0!</v>
      </c>
      <c r="D15" s="56" t="e">
        <f t="shared" si="6"/>
        <v>#DIV/0!</v>
      </c>
      <c r="E15" s="56">
        <f t="shared" si="6"/>
        <v>2.9963213745720854</v>
      </c>
      <c r="F15" s="56">
        <f t="shared" si="6"/>
        <v>3.0724297155613023</v>
      </c>
      <c r="G15" s="56">
        <f t="shared" si="6"/>
        <v>1.6238172224786047</v>
      </c>
      <c r="H15" s="56">
        <f t="shared" si="6"/>
        <v>4.9279757071857935</v>
      </c>
      <c r="I15" s="56">
        <f t="shared" ref="I15:N15" si="7">+I9/I19*100</f>
        <v>2.9001315127742964</v>
      </c>
      <c r="J15" s="56">
        <f t="shared" si="7"/>
        <v>3.48293141016996</v>
      </c>
      <c r="K15" s="56">
        <f t="shared" si="7"/>
        <v>3.2662848796343651</v>
      </c>
      <c r="L15" s="56">
        <f t="shared" si="7"/>
        <v>4.072805385098353</v>
      </c>
      <c r="M15" s="56">
        <f t="shared" si="7"/>
        <v>4.0172086877772077</v>
      </c>
      <c r="N15" s="56">
        <f t="shared" si="7"/>
        <v>4.4004489779422808</v>
      </c>
      <c r="O15" s="56">
        <f t="shared" ref="O15:T15" si="8">+O9/O19*100</f>
        <v>4.6247977879119615</v>
      </c>
      <c r="P15" s="56">
        <f t="shared" si="8"/>
        <v>3.2993126277476499</v>
      </c>
      <c r="Q15" s="56">
        <f t="shared" si="8"/>
        <v>4.0939203131965316</v>
      </c>
      <c r="R15" s="56">
        <f t="shared" si="8"/>
        <v>6.0576236191194388</v>
      </c>
      <c r="S15" s="56">
        <f t="shared" si="8"/>
        <v>3.8040284941948945</v>
      </c>
      <c r="T15" s="56">
        <f t="shared" si="8"/>
        <v>5.4505341068543398</v>
      </c>
      <c r="U15" s="56">
        <f>+U9/U19*100</f>
        <v>6.6044140504117079</v>
      </c>
      <c r="V15" s="56">
        <f>+V9/V19*100</f>
        <v>5.9721092605754489</v>
      </c>
      <c r="W15" s="56">
        <f>+W9/W19*100</f>
        <v>4.6329037145849696</v>
      </c>
      <c r="X15" s="56">
        <f>+X9/X19*100</f>
        <v>3.1841012145192122</v>
      </c>
      <c r="Y15" s="56">
        <f>+Y9/Y19*100</f>
        <v>7.0673639078249746</v>
      </c>
      <c r="Z15" s="56">
        <f t="shared" ref="Z15:AC15" si="9">+Z9/Z19*100</f>
        <v>10.477495062177319</v>
      </c>
      <c r="AA15" s="56">
        <f t="shared" si="9"/>
        <v>8.2562923735209495</v>
      </c>
      <c r="AB15" s="56">
        <f t="shared" si="9"/>
        <v>7.1839488089276262</v>
      </c>
      <c r="AC15" s="56">
        <f t="shared" si="9"/>
        <v>6.5779488108742958</v>
      </c>
      <c r="AD15" s="56">
        <f t="shared" ref="AD15" si="10">+AD9/AD19*100</f>
        <v>9.0021287125528549</v>
      </c>
      <c r="AE15" s="56">
        <f t="shared" ref="AE15" si="11">+AE9/AE19*100</f>
        <v>8.456354804545688</v>
      </c>
      <c r="AF15" s="56">
        <f t="shared" ref="AF15:AG15" si="12">+AF9/AF19*100</f>
        <v>7.7623935316121333</v>
      </c>
      <c r="AG15" s="56">
        <f t="shared" si="12"/>
        <v>6.1411992739216608</v>
      </c>
    </row>
    <row r="16" spans="1:33" ht="14.1" customHeight="1" x14ac:dyDescent="0.2">
      <c r="A16" s="92" t="s">
        <v>32</v>
      </c>
      <c r="B16" s="92"/>
      <c r="C16" s="57"/>
      <c r="D16" s="58"/>
      <c r="E16" s="58">
        <v>1691624</v>
      </c>
      <c r="F16" s="58">
        <v>1897090</v>
      </c>
      <c r="G16" s="58">
        <v>2008907</v>
      </c>
      <c r="H16" s="58">
        <v>1930539</v>
      </c>
      <c r="I16" s="57">
        <v>2037667</v>
      </c>
      <c r="J16" s="58">
        <v>2129439</v>
      </c>
      <c r="K16" s="58">
        <v>2147350</v>
      </c>
      <c r="L16" s="57">
        <v>2346496</v>
      </c>
      <c r="M16" s="58">
        <v>2251188</v>
      </c>
      <c r="N16" s="58">
        <v>2140152</v>
      </c>
      <c r="O16" s="58">
        <v>2206307</v>
      </c>
      <c r="P16" s="58">
        <v>2142673</v>
      </c>
      <c r="Q16" s="58">
        <v>2085632</v>
      </c>
      <c r="R16" s="58">
        <v>2144091</v>
      </c>
      <c r="S16" s="58">
        <v>2262218</v>
      </c>
      <c r="T16" s="58">
        <v>2355614</v>
      </c>
      <c r="U16" s="58">
        <v>2427294</v>
      </c>
      <c r="V16" s="58">
        <v>2363600</v>
      </c>
      <c r="W16" s="58">
        <v>2712864</v>
      </c>
      <c r="X16" s="58">
        <v>2271439</v>
      </c>
      <c r="Y16" s="58">
        <v>2228620</v>
      </c>
      <c r="Z16" s="58">
        <v>2105721</v>
      </c>
      <c r="AA16" s="58">
        <v>2174318</v>
      </c>
      <c r="AB16" s="58">
        <v>2207778</v>
      </c>
      <c r="AC16" s="58">
        <v>2301700</v>
      </c>
      <c r="AD16" s="58">
        <v>2366878</v>
      </c>
      <c r="AE16" s="58">
        <v>2365932</v>
      </c>
      <c r="AF16" s="58">
        <v>2354216</v>
      </c>
      <c r="AG16" s="58">
        <v>2368662</v>
      </c>
    </row>
    <row r="17" spans="1:33" ht="14.1" customHeight="1" x14ac:dyDescent="0.2">
      <c r="A17" s="92" t="s">
        <v>33</v>
      </c>
      <c r="B17" s="92"/>
      <c r="C17" s="57"/>
      <c r="D17" s="58"/>
      <c r="E17" s="58">
        <v>3497526</v>
      </c>
      <c r="F17" s="58">
        <v>3868133</v>
      </c>
      <c r="G17" s="58">
        <v>4333616</v>
      </c>
      <c r="H17" s="58">
        <v>4140292</v>
      </c>
      <c r="I17" s="57">
        <v>4234439</v>
      </c>
      <c r="J17" s="58">
        <v>4378389</v>
      </c>
      <c r="K17" s="58">
        <v>4465026</v>
      </c>
      <c r="L17" s="57">
        <v>4569813</v>
      </c>
      <c r="M17" s="58">
        <v>4582600</v>
      </c>
      <c r="N17" s="58">
        <v>4563654</v>
      </c>
      <c r="O17" s="58">
        <v>4431077</v>
      </c>
      <c r="P17" s="58">
        <v>4173222</v>
      </c>
      <c r="Q17" s="58">
        <v>3805077</v>
      </c>
      <c r="R17" s="58">
        <v>3732655</v>
      </c>
      <c r="S17" s="58">
        <v>3835522</v>
      </c>
      <c r="T17" s="58">
        <v>3811875</v>
      </c>
      <c r="U17" s="58">
        <v>3897159</v>
      </c>
      <c r="V17" s="58">
        <v>4007490</v>
      </c>
      <c r="W17" s="58">
        <v>4051791</v>
      </c>
      <c r="X17" s="58">
        <v>4058150</v>
      </c>
      <c r="Y17" s="58">
        <v>4061752</v>
      </c>
      <c r="Z17" s="58">
        <v>3965513</v>
      </c>
      <c r="AA17" s="58">
        <v>3986036</v>
      </c>
      <c r="AB17" s="58">
        <v>3986598</v>
      </c>
      <c r="AC17" s="58">
        <v>4218134</v>
      </c>
      <c r="AD17" s="58">
        <v>4226064</v>
      </c>
      <c r="AE17" s="58">
        <v>4193432</v>
      </c>
      <c r="AF17" s="58">
        <v>4186565</v>
      </c>
      <c r="AG17" s="58">
        <v>4215990</v>
      </c>
    </row>
    <row r="18" spans="1:33" ht="14.1" customHeight="1" x14ac:dyDescent="0.2">
      <c r="A18" s="92" t="s">
        <v>34</v>
      </c>
      <c r="B18" s="92"/>
      <c r="C18" s="57"/>
      <c r="D18" s="58"/>
      <c r="E18" s="58">
        <v>2228237</v>
      </c>
      <c r="F18" s="58">
        <v>2500971</v>
      </c>
      <c r="G18" s="58">
        <v>2647526</v>
      </c>
      <c r="H18" s="58">
        <v>2540684</v>
      </c>
      <c r="I18" s="57">
        <v>2683021</v>
      </c>
      <c r="J18" s="58">
        <v>2804055</v>
      </c>
      <c r="K18" s="58">
        <v>2826547</v>
      </c>
      <c r="L18" s="57">
        <v>3091244</v>
      </c>
      <c r="M18" s="58">
        <v>2963549</v>
      </c>
      <c r="N18" s="58">
        <v>2822190</v>
      </c>
      <c r="O18" s="58">
        <v>2903082</v>
      </c>
      <c r="P18" s="58">
        <v>2817524</v>
      </c>
      <c r="Q18" s="58">
        <v>2738411</v>
      </c>
      <c r="R18" s="58">
        <v>2813971</v>
      </c>
      <c r="S18" s="58">
        <v>2944147</v>
      </c>
      <c r="T18" s="58">
        <v>3032822</v>
      </c>
      <c r="U18" s="58">
        <v>3122203</v>
      </c>
      <c r="V18" s="58">
        <v>3028328</v>
      </c>
      <c r="W18" s="58">
        <v>3491987</v>
      </c>
      <c r="X18" s="58">
        <v>2895601</v>
      </c>
      <c r="Y18" s="58">
        <v>2831400</v>
      </c>
      <c r="Z18" s="58">
        <v>2693795</v>
      </c>
      <c r="AA18" s="58">
        <v>2783188</v>
      </c>
      <c r="AB18" s="58">
        <v>2819233</v>
      </c>
      <c r="AC18" s="58">
        <v>2899752</v>
      </c>
      <c r="AD18" s="58">
        <v>2974553</v>
      </c>
      <c r="AE18" s="58">
        <v>2984082</v>
      </c>
      <c r="AF18" s="58">
        <v>2966099</v>
      </c>
      <c r="AG18" s="58">
        <v>2984185</v>
      </c>
    </row>
    <row r="19" spans="1:33" ht="14.1" customHeight="1" x14ac:dyDescent="0.2">
      <c r="A19" s="92" t="s">
        <v>35</v>
      </c>
      <c r="B19" s="92"/>
      <c r="C19" s="57"/>
      <c r="D19" s="58"/>
      <c r="E19" s="58">
        <v>4026504</v>
      </c>
      <c r="F19" s="58">
        <v>4465391</v>
      </c>
      <c r="G19" s="58">
        <v>4960041</v>
      </c>
      <c r="H19" s="58">
        <v>4736874</v>
      </c>
      <c r="I19" s="57">
        <v>4875572</v>
      </c>
      <c r="J19" s="58">
        <v>5049597</v>
      </c>
      <c r="K19" s="58">
        <v>5140213</v>
      </c>
      <c r="L19" s="57">
        <v>5311695</v>
      </c>
      <c r="M19" s="58">
        <v>5302438</v>
      </c>
      <c r="N19" s="58">
        <v>5245692</v>
      </c>
      <c r="O19" s="58">
        <v>5124570</v>
      </c>
      <c r="P19" s="58">
        <v>4852829</v>
      </c>
      <c r="Q19" s="58">
        <v>4450624</v>
      </c>
      <c r="R19" s="58">
        <v>4402535</v>
      </c>
      <c r="S19" s="58">
        <v>4525413</v>
      </c>
      <c r="T19" s="58">
        <v>4489083</v>
      </c>
      <c r="U19" s="58">
        <v>4585403</v>
      </c>
      <c r="V19" s="58">
        <v>4913172</v>
      </c>
      <c r="W19" s="58">
        <v>5190028</v>
      </c>
      <c r="X19" s="58">
        <v>5234664</v>
      </c>
      <c r="Y19" s="58">
        <v>5097997</v>
      </c>
      <c r="Z19" s="58">
        <v>4994104</v>
      </c>
      <c r="AA19" s="58">
        <v>5034984</v>
      </c>
      <c r="AB19" s="58">
        <v>4998059</v>
      </c>
      <c r="AC19" s="58">
        <v>5193017</v>
      </c>
      <c r="AD19" s="58">
        <v>5130331</v>
      </c>
      <c r="AE19" s="58">
        <v>5124241</v>
      </c>
      <c r="AF19" s="58">
        <v>5120534</v>
      </c>
      <c r="AG19" s="58">
        <v>5077689</v>
      </c>
    </row>
    <row r="20" spans="1:33" ht="14.1" customHeight="1" x14ac:dyDescent="0.2">
      <c r="A20" s="92" t="s">
        <v>36</v>
      </c>
      <c r="B20" s="92"/>
      <c r="C20" s="59"/>
      <c r="D20" s="60"/>
      <c r="E20" s="60">
        <v>0.47</v>
      </c>
      <c r="F20" s="60">
        <v>0.49</v>
      </c>
      <c r="G20" s="60">
        <v>0.48</v>
      </c>
      <c r="H20" s="60">
        <v>0.47</v>
      </c>
      <c r="I20" s="61">
        <v>0.47</v>
      </c>
      <c r="J20" s="60">
        <v>0.48</v>
      </c>
      <c r="K20" s="60">
        <v>0.48</v>
      </c>
      <c r="L20" s="61">
        <v>0.49</v>
      </c>
      <c r="M20" s="60">
        <v>0.49</v>
      </c>
      <c r="N20" s="60">
        <v>0.49</v>
      </c>
      <c r="O20" s="60">
        <v>0.49</v>
      </c>
      <c r="P20" s="60">
        <v>0.49</v>
      </c>
      <c r="Q20" s="60">
        <v>0.52</v>
      </c>
      <c r="R20" s="60">
        <v>0.54</v>
      </c>
      <c r="S20" s="60">
        <v>0.56999999999999995</v>
      </c>
      <c r="T20" s="60">
        <v>0.59</v>
      </c>
      <c r="U20" s="60">
        <v>0.61</v>
      </c>
      <c r="V20" s="60">
        <v>0.61</v>
      </c>
      <c r="W20" s="60">
        <v>0.63</v>
      </c>
      <c r="X20" s="60">
        <v>0.61</v>
      </c>
      <c r="Y20" s="60">
        <v>0.59</v>
      </c>
      <c r="Z20" s="60">
        <v>0.55000000000000004</v>
      </c>
      <c r="AA20" s="60">
        <v>0.54</v>
      </c>
      <c r="AB20" s="60">
        <v>0.54</v>
      </c>
      <c r="AC20" s="60">
        <v>0.55000000000000004</v>
      </c>
      <c r="AD20" s="60">
        <v>0.55000000000000004</v>
      </c>
      <c r="AE20" s="60">
        <v>0.56000000000000005</v>
      </c>
      <c r="AF20" s="60">
        <v>0.56000000000000005</v>
      </c>
      <c r="AG20" s="60">
        <v>0.56000000000000005</v>
      </c>
    </row>
    <row r="21" spans="1:33" ht="14.1" customHeight="1" x14ac:dyDescent="0.2">
      <c r="A21" s="92" t="s">
        <v>37</v>
      </c>
      <c r="B21" s="92"/>
      <c r="C21" s="62"/>
      <c r="D21" s="63"/>
      <c r="E21" s="63">
        <v>67.2</v>
      </c>
      <c r="F21" s="63">
        <v>65.599999999999994</v>
      </c>
      <c r="G21" s="63">
        <v>64.900000000000006</v>
      </c>
      <c r="H21" s="63">
        <v>71.099999999999994</v>
      </c>
      <c r="I21" s="64">
        <v>75.099999999999994</v>
      </c>
      <c r="J21" s="63">
        <v>75.599999999999994</v>
      </c>
      <c r="K21" s="63">
        <v>75.2</v>
      </c>
      <c r="L21" s="64">
        <v>75.099999999999994</v>
      </c>
      <c r="M21" s="63">
        <v>76.900000000000006</v>
      </c>
      <c r="N21" s="63">
        <v>75.8</v>
      </c>
      <c r="O21" s="63">
        <v>79.900000000000006</v>
      </c>
      <c r="P21" s="63">
        <v>81.900000000000006</v>
      </c>
      <c r="Q21" s="63">
        <v>82</v>
      </c>
      <c r="R21" s="63">
        <v>84.6</v>
      </c>
      <c r="S21" s="63">
        <v>85.4</v>
      </c>
      <c r="T21" s="63">
        <v>90.2</v>
      </c>
      <c r="U21" s="63">
        <v>90.6</v>
      </c>
      <c r="V21" s="63">
        <v>80.3</v>
      </c>
      <c r="W21" s="63">
        <v>86.1</v>
      </c>
      <c r="X21" s="63">
        <v>86.5</v>
      </c>
      <c r="Y21" s="63">
        <v>87.8</v>
      </c>
      <c r="Z21" s="63">
        <v>83.1</v>
      </c>
      <c r="AA21" s="63">
        <v>84.2</v>
      </c>
      <c r="AB21" s="63">
        <v>84</v>
      </c>
      <c r="AC21" s="63">
        <v>82.4</v>
      </c>
      <c r="AD21" s="63">
        <v>85.2</v>
      </c>
      <c r="AE21" s="63">
        <v>86.7</v>
      </c>
      <c r="AF21" s="63">
        <v>87.9</v>
      </c>
      <c r="AG21" s="63">
        <v>89</v>
      </c>
    </row>
    <row r="22" spans="1:33" ht="14.1" customHeight="1" x14ac:dyDescent="0.2">
      <c r="A22" s="92" t="s">
        <v>38</v>
      </c>
      <c r="B22" s="92"/>
      <c r="C22" s="62"/>
      <c r="D22" s="63"/>
      <c r="E22" s="63">
        <v>10.3</v>
      </c>
      <c r="F22" s="63">
        <v>11.5</v>
      </c>
      <c r="G22" s="63">
        <v>12</v>
      </c>
      <c r="H22" s="63">
        <v>13.3</v>
      </c>
      <c r="I22" s="64">
        <v>13.8</v>
      </c>
      <c r="J22" s="63">
        <v>13.9</v>
      </c>
      <c r="K22" s="63">
        <v>13.3</v>
      </c>
      <c r="L22" s="64">
        <v>11.1</v>
      </c>
      <c r="M22" s="63">
        <v>11.5</v>
      </c>
      <c r="N22" s="63">
        <v>11.5</v>
      </c>
      <c r="O22" s="63">
        <v>11.6</v>
      </c>
      <c r="P22" s="63">
        <v>12</v>
      </c>
      <c r="Q22" s="63">
        <v>12.5</v>
      </c>
      <c r="R22" s="63">
        <v>12.7</v>
      </c>
      <c r="S22" s="63">
        <v>15</v>
      </c>
      <c r="T22" s="63">
        <v>15.5</v>
      </c>
      <c r="U22" s="63">
        <v>16</v>
      </c>
      <c r="V22" s="63">
        <v>16.5</v>
      </c>
      <c r="W22" s="63">
        <v>14.3</v>
      </c>
      <c r="X22" s="63">
        <v>14.7</v>
      </c>
      <c r="Y22" s="63">
        <v>13.1</v>
      </c>
      <c r="Z22" s="63">
        <v>12</v>
      </c>
      <c r="AA22" s="63">
        <v>11</v>
      </c>
      <c r="AB22" s="63">
        <v>10.199999999999999</v>
      </c>
      <c r="AC22" s="63">
        <v>10.7</v>
      </c>
      <c r="AD22" s="63">
        <v>11</v>
      </c>
      <c r="AE22" s="63">
        <v>11.3</v>
      </c>
      <c r="AF22" s="63">
        <v>11.4</v>
      </c>
      <c r="AG22" s="63">
        <v>11.8</v>
      </c>
    </row>
    <row r="23" spans="1:33" ht="14.1" customHeight="1" x14ac:dyDescent="0.2">
      <c r="A23" s="92" t="s">
        <v>39</v>
      </c>
      <c r="B23" s="92"/>
      <c r="C23" s="62"/>
      <c r="D23" s="63"/>
      <c r="E23" s="63">
        <v>11.4</v>
      </c>
      <c r="F23" s="63">
        <v>11.9</v>
      </c>
      <c r="G23" s="63">
        <v>12</v>
      </c>
      <c r="H23" s="63">
        <v>14.2</v>
      </c>
      <c r="I23" s="64">
        <v>14.7</v>
      </c>
      <c r="J23" s="63">
        <v>14.2</v>
      </c>
      <c r="K23" s="63">
        <v>13.6</v>
      </c>
      <c r="L23" s="64">
        <v>11.6</v>
      </c>
      <c r="M23" s="63">
        <v>11.5</v>
      </c>
      <c r="N23" s="63">
        <v>11.7</v>
      </c>
      <c r="O23" s="63">
        <v>11.3</v>
      </c>
      <c r="P23" s="63">
        <v>11.8</v>
      </c>
      <c r="Q23" s="63">
        <v>12.3</v>
      </c>
      <c r="R23" s="63">
        <v>12.4</v>
      </c>
      <c r="S23" s="63">
        <v>12.7</v>
      </c>
      <c r="T23" s="63">
        <v>14.4</v>
      </c>
      <c r="U23" s="63"/>
      <c r="V23" s="63"/>
      <c r="W23" s="63"/>
      <c r="X23" s="63"/>
      <c r="Y23" s="63"/>
      <c r="Z23" s="63"/>
      <c r="AA23" s="63"/>
      <c r="AB23" s="63"/>
      <c r="AC23" s="63"/>
      <c r="AD23" s="63"/>
      <c r="AE23" s="63"/>
      <c r="AF23" s="63"/>
      <c r="AG23" s="63"/>
    </row>
    <row r="24" spans="1:33" ht="14.1" customHeight="1" x14ac:dyDescent="0.2">
      <c r="A24" s="4" t="s">
        <v>195</v>
      </c>
      <c r="B24" s="4"/>
      <c r="C24" s="62"/>
      <c r="D24" s="63"/>
      <c r="E24" s="63"/>
      <c r="F24" s="63"/>
      <c r="G24" s="63"/>
      <c r="H24" s="63"/>
      <c r="I24" s="64"/>
      <c r="J24" s="63"/>
      <c r="K24" s="63"/>
      <c r="L24" s="64"/>
      <c r="M24" s="63"/>
      <c r="N24" s="63"/>
      <c r="O24" s="63"/>
      <c r="P24" s="63"/>
      <c r="Q24" s="63"/>
      <c r="R24" s="63"/>
      <c r="S24" s="63">
        <v>14</v>
      </c>
      <c r="T24" s="63">
        <v>15.1</v>
      </c>
      <c r="U24" s="63">
        <v>15.5</v>
      </c>
      <c r="V24" s="63">
        <v>15.8</v>
      </c>
      <c r="W24" s="63">
        <v>14.7</v>
      </c>
      <c r="X24" s="63">
        <v>13.7</v>
      </c>
      <c r="Y24" s="63">
        <v>12.8</v>
      </c>
      <c r="Z24" s="63">
        <v>11.9</v>
      </c>
      <c r="AA24" s="63">
        <v>10.7</v>
      </c>
      <c r="AB24" s="63">
        <v>8.6999999999999993</v>
      </c>
      <c r="AC24" s="63">
        <v>7.4</v>
      </c>
      <c r="AD24" s="63">
        <v>6.7</v>
      </c>
      <c r="AE24" s="63">
        <v>7.1</v>
      </c>
      <c r="AF24" s="63">
        <v>7</v>
      </c>
      <c r="AG24" s="63">
        <v>6.9</v>
      </c>
    </row>
    <row r="25" spans="1:33" ht="14.1" customHeight="1" x14ac:dyDescent="0.2">
      <c r="A25" s="92" t="s">
        <v>196</v>
      </c>
      <c r="B25" s="92"/>
      <c r="C25" s="62"/>
      <c r="D25" s="63"/>
      <c r="E25" s="63">
        <v>7.6</v>
      </c>
      <c r="F25" s="63">
        <v>8.1</v>
      </c>
      <c r="G25" s="63">
        <v>7.8</v>
      </c>
      <c r="H25" s="63">
        <v>8.4</v>
      </c>
      <c r="I25" s="64">
        <v>9</v>
      </c>
      <c r="J25" s="63">
        <v>9.1999999999999993</v>
      </c>
      <c r="K25" s="63">
        <v>8.6999999999999993</v>
      </c>
      <c r="L25" s="64">
        <v>7.7</v>
      </c>
      <c r="M25" s="63">
        <v>7.3</v>
      </c>
      <c r="N25" s="63">
        <v>7.1</v>
      </c>
      <c r="O25" s="63">
        <v>7.6</v>
      </c>
      <c r="P25" s="63">
        <v>8.1</v>
      </c>
      <c r="Q25" s="63">
        <v>8.9</v>
      </c>
      <c r="R25" s="63">
        <v>10.1</v>
      </c>
      <c r="S25" s="63">
        <v>10.8</v>
      </c>
      <c r="T25" s="63">
        <v>11.6</v>
      </c>
      <c r="U25" s="63"/>
      <c r="V25" s="63"/>
      <c r="W25" s="63"/>
      <c r="X25" s="63"/>
      <c r="Y25" s="63"/>
      <c r="Z25" s="63"/>
      <c r="AA25" s="63"/>
      <c r="AB25" s="63"/>
      <c r="AC25" s="63"/>
      <c r="AD25" s="63"/>
      <c r="AE25" s="63"/>
      <c r="AF25" s="63"/>
      <c r="AG25" s="63"/>
    </row>
    <row r="26" spans="1:33" ht="14.1" customHeight="1" x14ac:dyDescent="0.2">
      <c r="A26" s="93" t="s">
        <v>200</v>
      </c>
      <c r="B26" s="94"/>
      <c r="C26" s="62"/>
      <c r="D26" s="63"/>
      <c r="E26" s="63"/>
      <c r="F26" s="63"/>
      <c r="G26" s="63"/>
      <c r="H26" s="63"/>
      <c r="I26" s="64"/>
      <c r="J26" s="63"/>
      <c r="K26" s="63"/>
      <c r="L26" s="64"/>
      <c r="M26" s="63"/>
      <c r="N26" s="63"/>
      <c r="O26" s="63"/>
      <c r="P26" s="63"/>
      <c r="Q26" s="63"/>
      <c r="R26" s="63"/>
      <c r="S26" s="63"/>
      <c r="T26" s="63"/>
      <c r="U26" s="63">
        <v>119</v>
      </c>
      <c r="V26" s="63">
        <v>93.4</v>
      </c>
      <c r="W26" s="63">
        <v>69.3</v>
      </c>
      <c r="X26" s="63">
        <v>54.5</v>
      </c>
      <c r="Y26" s="63">
        <v>59.1</v>
      </c>
      <c r="Z26" s="63">
        <v>66.099999999999994</v>
      </c>
      <c r="AA26" s="63">
        <v>51.6</v>
      </c>
      <c r="AB26" s="63">
        <v>47.3</v>
      </c>
      <c r="AC26" s="63">
        <v>43</v>
      </c>
      <c r="AD26" s="63">
        <v>53</v>
      </c>
      <c r="AE26" s="63">
        <v>46.7</v>
      </c>
      <c r="AF26" s="63">
        <v>46.8</v>
      </c>
      <c r="AG26" s="63">
        <v>49.9</v>
      </c>
    </row>
    <row r="27" spans="1:33" ht="14.1" customHeight="1" x14ac:dyDescent="0.2">
      <c r="A27" s="90" t="s">
        <v>201</v>
      </c>
      <c r="B27" s="90"/>
      <c r="C27" s="54">
        <f t="shared" ref="C27:K27" si="13">SUM(C28:C30)</f>
        <v>0</v>
      </c>
      <c r="D27" s="54">
        <f t="shared" si="13"/>
        <v>0</v>
      </c>
      <c r="E27" s="54">
        <f t="shared" si="13"/>
        <v>1018065</v>
      </c>
      <c r="F27" s="54">
        <f t="shared" si="13"/>
        <v>1236915</v>
      </c>
      <c r="G27" s="54">
        <f t="shared" si="13"/>
        <v>1478555</v>
      </c>
      <c r="H27" s="54">
        <f t="shared" si="13"/>
        <v>1308892</v>
      </c>
      <c r="I27" s="54">
        <f t="shared" si="13"/>
        <v>1222219</v>
      </c>
      <c r="J27" s="54">
        <f t="shared" si="13"/>
        <v>1185832</v>
      </c>
      <c r="K27" s="54">
        <f t="shared" si="13"/>
        <v>1204350</v>
      </c>
      <c r="L27" s="54">
        <f t="shared" ref="L27:Q27" si="14">SUM(L28:L30)</f>
        <v>1109354</v>
      </c>
      <c r="M27" s="54">
        <f t="shared" si="14"/>
        <v>1066001</v>
      </c>
      <c r="N27" s="54">
        <f t="shared" si="14"/>
        <v>979893</v>
      </c>
      <c r="O27" s="54">
        <f t="shared" si="14"/>
        <v>921061</v>
      </c>
      <c r="P27" s="54">
        <f t="shared" si="14"/>
        <v>865500</v>
      </c>
      <c r="Q27" s="54">
        <f t="shared" si="14"/>
        <v>527553</v>
      </c>
      <c r="R27" s="54">
        <f t="shared" ref="R27:Y27" si="15">SUM(R28:R30)</f>
        <v>407921</v>
      </c>
      <c r="S27" s="54">
        <f t="shared" si="15"/>
        <v>518249</v>
      </c>
      <c r="T27" s="54">
        <f t="shared" si="15"/>
        <v>600190</v>
      </c>
      <c r="U27" s="54">
        <f t="shared" si="15"/>
        <v>682643</v>
      </c>
      <c r="V27" s="54">
        <f t="shared" si="15"/>
        <v>1124025</v>
      </c>
      <c r="W27" s="54">
        <f t="shared" si="15"/>
        <v>1579234</v>
      </c>
      <c r="X27" s="54">
        <f t="shared" si="15"/>
        <v>1770775</v>
      </c>
      <c r="Y27" s="54">
        <f t="shared" si="15"/>
        <v>1396406</v>
      </c>
      <c r="Z27" s="54">
        <f t="shared" ref="Z27:AC27" si="16">SUM(Z28:Z30)</f>
        <v>1324825</v>
      </c>
      <c r="AA27" s="54">
        <f t="shared" si="16"/>
        <v>1656731</v>
      </c>
      <c r="AB27" s="54">
        <f t="shared" si="16"/>
        <v>1637089</v>
      </c>
      <c r="AC27" s="54">
        <f t="shared" si="16"/>
        <v>1583564</v>
      </c>
      <c r="AD27" s="54">
        <f t="shared" ref="AD27" si="17">SUM(AD28:AD30)</f>
        <v>1318469</v>
      </c>
      <c r="AE27" s="54">
        <f t="shared" ref="AE27" si="18">SUM(AE28:AE30)</f>
        <v>1266302</v>
      </c>
      <c r="AF27" s="54">
        <f t="shared" ref="AF27:AG27" si="19">SUM(AF28:AF30)</f>
        <v>1094100</v>
      </c>
      <c r="AG27" s="54">
        <f t="shared" si="19"/>
        <v>1011918</v>
      </c>
    </row>
    <row r="28" spans="1:33" ht="14.1" customHeight="1" x14ac:dyDescent="0.15">
      <c r="A28" s="65"/>
      <c r="B28" s="2" t="s">
        <v>18</v>
      </c>
      <c r="C28" s="54"/>
      <c r="D28" s="53"/>
      <c r="E28" s="53">
        <v>498065</v>
      </c>
      <c r="F28" s="53">
        <v>572881</v>
      </c>
      <c r="G28" s="53">
        <v>664087</v>
      </c>
      <c r="H28" s="53">
        <v>534031</v>
      </c>
      <c r="I28" s="54">
        <v>503399</v>
      </c>
      <c r="J28" s="53">
        <v>518164</v>
      </c>
      <c r="K28" s="53">
        <v>602792</v>
      </c>
      <c r="L28" s="54">
        <v>494760</v>
      </c>
      <c r="M28" s="53">
        <v>448228</v>
      </c>
      <c r="N28" s="53">
        <v>554474</v>
      </c>
      <c r="O28" s="53">
        <v>495321</v>
      </c>
      <c r="P28" s="53">
        <v>439111</v>
      </c>
      <c r="Q28" s="53">
        <v>310515</v>
      </c>
      <c r="R28" s="53">
        <v>230763</v>
      </c>
      <c r="S28" s="53">
        <v>330877</v>
      </c>
      <c r="T28" s="53">
        <v>411058</v>
      </c>
      <c r="U28" s="53">
        <v>492423</v>
      </c>
      <c r="V28" s="53">
        <v>753795</v>
      </c>
      <c r="W28" s="53">
        <v>956194</v>
      </c>
      <c r="X28" s="53">
        <v>1043151</v>
      </c>
      <c r="Y28" s="53">
        <v>779604</v>
      </c>
      <c r="Z28" s="53">
        <v>979960</v>
      </c>
      <c r="AA28" s="53">
        <v>1170187</v>
      </c>
      <c r="AB28" s="53">
        <v>1237559</v>
      </c>
      <c r="AC28" s="53">
        <v>1216223</v>
      </c>
      <c r="AD28" s="53">
        <v>1069985</v>
      </c>
      <c r="AE28" s="53">
        <v>1025200</v>
      </c>
      <c r="AF28" s="53">
        <v>934485</v>
      </c>
      <c r="AG28" s="53">
        <v>884755</v>
      </c>
    </row>
    <row r="29" spans="1:33" ht="14.1" customHeight="1" x14ac:dyDescent="0.15">
      <c r="A29" s="65"/>
      <c r="B29" s="2" t="s">
        <v>19</v>
      </c>
      <c r="C29" s="54"/>
      <c r="D29" s="53"/>
      <c r="E29" s="53">
        <v>224408</v>
      </c>
      <c r="F29" s="53">
        <v>245128</v>
      </c>
      <c r="G29" s="53">
        <v>253088</v>
      </c>
      <c r="H29" s="53">
        <v>228640</v>
      </c>
      <c r="I29" s="54">
        <v>202729</v>
      </c>
      <c r="J29" s="53">
        <v>174015</v>
      </c>
      <c r="K29" s="53">
        <v>144621</v>
      </c>
      <c r="L29" s="54">
        <v>115474</v>
      </c>
      <c r="M29" s="53">
        <v>85867</v>
      </c>
      <c r="N29" s="53">
        <v>56014</v>
      </c>
      <c r="O29" s="53">
        <v>56143</v>
      </c>
      <c r="P29" s="53">
        <v>56188</v>
      </c>
      <c r="Q29" s="53">
        <v>6233</v>
      </c>
      <c r="R29" s="53">
        <v>6235</v>
      </c>
      <c r="S29" s="53">
        <v>16237</v>
      </c>
      <c r="T29" s="53">
        <v>16238</v>
      </c>
      <c r="U29" s="53">
        <v>16262</v>
      </c>
      <c r="V29" s="53">
        <v>16324</v>
      </c>
      <c r="W29" s="53">
        <v>16374</v>
      </c>
      <c r="X29" s="53">
        <v>16399</v>
      </c>
      <c r="Y29" s="53">
        <v>16409</v>
      </c>
      <c r="Z29" s="53">
        <v>16414</v>
      </c>
      <c r="AA29" s="53">
        <v>16419</v>
      </c>
      <c r="AB29" s="53">
        <v>16423</v>
      </c>
      <c r="AC29" s="53">
        <v>16430</v>
      </c>
      <c r="AD29" s="53">
        <v>16436</v>
      </c>
      <c r="AE29" s="53">
        <v>16440</v>
      </c>
      <c r="AF29" s="53">
        <v>16443</v>
      </c>
      <c r="AG29" s="53">
        <v>16446</v>
      </c>
    </row>
    <row r="30" spans="1:33" ht="14.1" customHeight="1" x14ac:dyDescent="0.15">
      <c r="A30" s="65"/>
      <c r="B30" s="2" t="s">
        <v>20</v>
      </c>
      <c r="C30" s="54"/>
      <c r="D30" s="53"/>
      <c r="E30" s="53">
        <v>295592</v>
      </c>
      <c r="F30" s="53">
        <v>418906</v>
      </c>
      <c r="G30" s="53">
        <v>561380</v>
      </c>
      <c r="H30" s="53">
        <v>546221</v>
      </c>
      <c r="I30" s="54">
        <v>516091</v>
      </c>
      <c r="J30" s="53">
        <v>493653</v>
      </c>
      <c r="K30" s="53">
        <v>456937</v>
      </c>
      <c r="L30" s="54">
        <v>499120</v>
      </c>
      <c r="M30" s="53">
        <v>531906</v>
      </c>
      <c r="N30" s="53">
        <v>369405</v>
      </c>
      <c r="O30" s="53">
        <v>369597</v>
      </c>
      <c r="P30" s="53">
        <v>370201</v>
      </c>
      <c r="Q30" s="53">
        <v>210805</v>
      </c>
      <c r="R30" s="53">
        <v>170923</v>
      </c>
      <c r="S30" s="53">
        <v>171135</v>
      </c>
      <c r="T30" s="53">
        <v>172894</v>
      </c>
      <c r="U30" s="53">
        <v>173958</v>
      </c>
      <c r="V30" s="53">
        <v>353906</v>
      </c>
      <c r="W30" s="53">
        <v>606666</v>
      </c>
      <c r="X30" s="53">
        <v>711225</v>
      </c>
      <c r="Y30" s="53">
        <v>600393</v>
      </c>
      <c r="Z30" s="53">
        <v>328451</v>
      </c>
      <c r="AA30" s="53">
        <v>470125</v>
      </c>
      <c r="AB30" s="53">
        <v>383107</v>
      </c>
      <c r="AC30" s="53">
        <v>350911</v>
      </c>
      <c r="AD30" s="53">
        <v>232048</v>
      </c>
      <c r="AE30" s="53">
        <v>224662</v>
      </c>
      <c r="AF30" s="53">
        <v>143172</v>
      </c>
      <c r="AG30" s="53">
        <v>110717</v>
      </c>
    </row>
    <row r="31" spans="1:33" ht="14.1" customHeight="1" x14ac:dyDescent="0.2">
      <c r="A31" s="90" t="s">
        <v>202</v>
      </c>
      <c r="B31" s="90"/>
      <c r="C31" s="54"/>
      <c r="D31" s="53"/>
      <c r="E31" s="53">
        <v>4317459</v>
      </c>
      <c r="F31" s="53">
        <v>4973586</v>
      </c>
      <c r="G31" s="53">
        <v>4995716</v>
      </c>
      <c r="H31" s="53">
        <v>4952112</v>
      </c>
      <c r="I31" s="54">
        <v>4773524</v>
      </c>
      <c r="J31" s="53">
        <v>4844817</v>
      </c>
      <c r="K31" s="53">
        <v>5300072</v>
      </c>
      <c r="L31" s="54">
        <v>5425886</v>
      </c>
      <c r="M31" s="53">
        <v>5423162</v>
      </c>
      <c r="N31" s="53">
        <v>5919772</v>
      </c>
      <c r="O31" s="53">
        <v>6090039</v>
      </c>
      <c r="P31" s="53">
        <v>6568413</v>
      </c>
      <c r="Q31" s="53">
        <v>7502267</v>
      </c>
      <c r="R31" s="53">
        <v>7862180</v>
      </c>
      <c r="S31" s="53">
        <v>7837895</v>
      </c>
      <c r="T31" s="53">
        <v>7761655</v>
      </c>
      <c r="U31" s="53">
        <v>7472905</v>
      </c>
      <c r="V31" s="53">
        <v>6951890</v>
      </c>
      <c r="W31" s="53">
        <v>6621962</v>
      </c>
      <c r="X31" s="53">
        <v>6448069</v>
      </c>
      <c r="Y31" s="53">
        <v>6350583</v>
      </c>
      <c r="Z31" s="53">
        <v>7053206</v>
      </c>
      <c r="AA31" s="53">
        <v>6903004</v>
      </c>
      <c r="AB31" s="53">
        <v>7035553</v>
      </c>
      <c r="AC31" s="53">
        <v>6999576</v>
      </c>
      <c r="AD31" s="53">
        <v>7095813</v>
      </c>
      <c r="AE31" s="53">
        <v>6885634</v>
      </c>
      <c r="AF31" s="53">
        <v>6741646</v>
      </c>
      <c r="AG31" s="53">
        <v>6674016</v>
      </c>
    </row>
    <row r="32" spans="1:33" ht="14.1" customHeight="1" x14ac:dyDescent="0.2">
      <c r="A32" s="51"/>
      <c r="B32" s="48" t="s">
        <v>220</v>
      </c>
      <c r="C32" s="54"/>
      <c r="D32" s="53"/>
      <c r="E32" s="53"/>
      <c r="F32" s="53"/>
      <c r="G32" s="53"/>
      <c r="H32" s="53"/>
      <c r="I32" s="54"/>
      <c r="J32" s="53"/>
      <c r="K32" s="53"/>
      <c r="L32" s="54"/>
      <c r="M32" s="53"/>
      <c r="N32" s="53"/>
      <c r="O32" s="53">
        <v>135400</v>
      </c>
      <c r="P32" s="53">
        <v>404700</v>
      </c>
      <c r="Q32" s="53">
        <v>957260</v>
      </c>
      <c r="R32" s="53">
        <v>1347720</v>
      </c>
      <c r="S32" s="53">
        <v>1636770</v>
      </c>
      <c r="T32" s="53">
        <v>1868845</v>
      </c>
      <c r="U32" s="53">
        <v>2047575</v>
      </c>
      <c r="V32" s="53">
        <v>2190952</v>
      </c>
      <c r="W32" s="53">
        <v>2447133</v>
      </c>
      <c r="X32" s="53">
        <v>2878181</v>
      </c>
      <c r="Y32" s="53">
        <v>3173762</v>
      </c>
      <c r="Z32" s="53">
        <v>3470396</v>
      </c>
      <c r="AA32" s="53">
        <v>3741466</v>
      </c>
      <c r="AB32" s="53">
        <v>3950404</v>
      </c>
      <c r="AC32" s="53">
        <v>4101004</v>
      </c>
      <c r="AD32" s="53">
        <v>4147210</v>
      </c>
      <c r="AE32" s="53">
        <v>4193656</v>
      </c>
      <c r="AF32" s="53">
        <v>4220112</v>
      </c>
      <c r="AG32" s="53">
        <v>4141511</v>
      </c>
    </row>
    <row r="33" spans="1:33" ht="14.1" customHeight="1" x14ac:dyDescent="0.2">
      <c r="A33" s="95" t="s">
        <v>203</v>
      </c>
      <c r="B33" s="95"/>
      <c r="C33" s="54">
        <f t="shared" ref="C33:K33" si="20">SUM(C34:C37)</f>
        <v>0</v>
      </c>
      <c r="D33" s="54">
        <f t="shared" si="20"/>
        <v>0</v>
      </c>
      <c r="E33" s="54">
        <f t="shared" si="20"/>
        <v>407574</v>
      </c>
      <c r="F33" s="54">
        <f t="shared" si="20"/>
        <v>329991</v>
      </c>
      <c r="G33" s="54">
        <f t="shared" si="20"/>
        <v>373118</v>
      </c>
      <c r="H33" s="54">
        <f t="shared" si="20"/>
        <v>255300</v>
      </c>
      <c r="I33" s="54">
        <f t="shared" si="20"/>
        <v>175714</v>
      </c>
      <c r="J33" s="54">
        <f t="shared" si="20"/>
        <v>227470</v>
      </c>
      <c r="K33" s="54">
        <f t="shared" si="20"/>
        <v>532800</v>
      </c>
      <c r="L33" s="54">
        <f t="shared" ref="L33:Q33" si="21">SUM(L34:L37)</f>
        <v>462849</v>
      </c>
      <c r="M33" s="54">
        <f t="shared" si="21"/>
        <v>388000</v>
      </c>
      <c r="N33" s="54">
        <f t="shared" si="21"/>
        <v>418068</v>
      </c>
      <c r="O33" s="54">
        <f t="shared" si="21"/>
        <v>170927</v>
      </c>
      <c r="P33" s="54">
        <f t="shared" si="21"/>
        <v>120054</v>
      </c>
      <c r="Q33" s="54">
        <f t="shared" si="21"/>
        <v>965997</v>
      </c>
      <c r="R33" s="54">
        <f t="shared" ref="R33:Y33" si="22">SUM(R34:R37)</f>
        <v>873343</v>
      </c>
      <c r="S33" s="54">
        <f t="shared" si="22"/>
        <v>781357</v>
      </c>
      <c r="T33" s="54">
        <f t="shared" si="22"/>
        <v>758709</v>
      </c>
      <c r="U33" s="54">
        <f t="shared" si="22"/>
        <v>636375</v>
      </c>
      <c r="V33" s="54">
        <f t="shared" si="22"/>
        <v>534382</v>
      </c>
      <c r="W33" s="54">
        <f t="shared" si="22"/>
        <v>534359</v>
      </c>
      <c r="X33" s="54">
        <f t="shared" si="22"/>
        <v>449792</v>
      </c>
      <c r="Y33" s="54">
        <f t="shared" si="22"/>
        <v>381394</v>
      </c>
      <c r="Z33" s="54">
        <f t="shared" ref="Z33:AC33" si="23">SUM(Z34:Z37)</f>
        <v>314562</v>
      </c>
      <c r="AA33" s="54">
        <f t="shared" si="23"/>
        <v>468010</v>
      </c>
      <c r="AB33" s="54">
        <f t="shared" si="23"/>
        <v>322360</v>
      </c>
      <c r="AC33" s="54">
        <f t="shared" si="23"/>
        <v>438613</v>
      </c>
      <c r="AD33" s="54">
        <f t="shared" ref="AD33" si="24">SUM(AD34:AD37)</f>
        <v>370903</v>
      </c>
      <c r="AE33" s="54">
        <f t="shared" ref="AE33" si="25">SUM(AE34:AE37)</f>
        <v>227343</v>
      </c>
      <c r="AF33" s="54">
        <f t="shared" ref="AF33:AG33" si="26">SUM(AF34:AF37)</f>
        <v>139279</v>
      </c>
      <c r="AG33" s="54">
        <f t="shared" si="26"/>
        <v>173697</v>
      </c>
    </row>
    <row r="34" spans="1:33" ht="14.1" customHeight="1" x14ac:dyDescent="0.2">
      <c r="A34" s="48"/>
      <c r="B34" s="48" t="s">
        <v>14</v>
      </c>
      <c r="C34" s="54"/>
      <c r="D34" s="53"/>
      <c r="E34" s="53">
        <v>207859</v>
      </c>
      <c r="F34" s="53">
        <v>165080</v>
      </c>
      <c r="G34" s="53">
        <v>213367</v>
      </c>
      <c r="H34" s="53">
        <v>161993</v>
      </c>
      <c r="I34" s="54">
        <v>115731</v>
      </c>
      <c r="J34" s="53">
        <v>172404</v>
      </c>
      <c r="K34" s="53">
        <v>482263</v>
      </c>
      <c r="L34" s="54">
        <v>417271</v>
      </c>
      <c r="M34" s="53">
        <v>352265</v>
      </c>
      <c r="N34" s="53">
        <v>304374</v>
      </c>
      <c r="O34" s="53">
        <v>139504</v>
      </c>
      <c r="P34" s="53">
        <v>111052</v>
      </c>
      <c r="Q34" s="53">
        <v>0</v>
      </c>
      <c r="R34" s="53">
        <v>1</v>
      </c>
      <c r="S34" s="53">
        <v>1</v>
      </c>
      <c r="T34" s="53">
        <v>1</v>
      </c>
      <c r="U34" s="53">
        <v>1</v>
      </c>
      <c r="V34" s="53">
        <v>1</v>
      </c>
      <c r="W34" s="53">
        <v>1</v>
      </c>
      <c r="X34" s="53">
        <v>1</v>
      </c>
      <c r="Y34" s="53">
        <v>1</v>
      </c>
      <c r="Z34" s="53">
        <v>1</v>
      </c>
      <c r="AA34" s="53">
        <v>1</v>
      </c>
      <c r="AB34" s="53">
        <v>1</v>
      </c>
      <c r="AC34" s="53">
        <v>1</v>
      </c>
      <c r="AD34" s="53">
        <v>0</v>
      </c>
      <c r="AE34" s="53">
        <v>0</v>
      </c>
      <c r="AF34" s="53">
        <v>0</v>
      </c>
      <c r="AG34" s="53">
        <v>0</v>
      </c>
    </row>
    <row r="35" spans="1:33" ht="14.1" customHeight="1" x14ac:dyDescent="0.2">
      <c r="A35" s="51"/>
      <c r="B35" s="48" t="s">
        <v>15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  <c r="R35" s="53">
        <v>1</v>
      </c>
      <c r="S35" s="53">
        <v>1</v>
      </c>
      <c r="T35" s="53">
        <v>1</v>
      </c>
      <c r="U35" s="53">
        <v>1</v>
      </c>
      <c r="V35" s="53">
        <v>1</v>
      </c>
      <c r="W35" s="53">
        <v>1</v>
      </c>
      <c r="X35" s="53">
        <v>1</v>
      </c>
      <c r="Y35" s="53">
        <v>1</v>
      </c>
      <c r="Z35" s="53">
        <v>1</v>
      </c>
      <c r="AA35" s="53">
        <v>1</v>
      </c>
      <c r="AB35" s="53">
        <v>1</v>
      </c>
      <c r="AC35" s="53">
        <v>1</v>
      </c>
      <c r="AD35" s="53">
        <v>0</v>
      </c>
      <c r="AE35" s="53">
        <v>0</v>
      </c>
      <c r="AF35" s="53">
        <v>0</v>
      </c>
      <c r="AG35" s="53">
        <v>0</v>
      </c>
    </row>
    <row r="36" spans="1:33" ht="14.1" customHeight="1" x14ac:dyDescent="0.2">
      <c r="A36" s="51"/>
      <c r="B36" s="48" t="s">
        <v>16</v>
      </c>
      <c r="C36" s="54"/>
      <c r="D36" s="53"/>
      <c r="E36" s="53">
        <v>199715</v>
      </c>
      <c r="F36" s="53">
        <v>164911</v>
      </c>
      <c r="G36" s="53">
        <v>159751</v>
      </c>
      <c r="H36" s="53">
        <v>93307</v>
      </c>
      <c r="I36" s="54">
        <v>59983</v>
      </c>
      <c r="J36" s="53">
        <v>55066</v>
      </c>
      <c r="K36" s="53">
        <v>50537</v>
      </c>
      <c r="L36" s="54">
        <v>45578</v>
      </c>
      <c r="M36" s="53">
        <v>35735</v>
      </c>
      <c r="N36" s="53">
        <v>113694</v>
      </c>
      <c r="O36" s="53">
        <v>31423</v>
      </c>
      <c r="P36" s="53">
        <v>9002</v>
      </c>
      <c r="Q36" s="53">
        <v>965997</v>
      </c>
      <c r="R36" s="53">
        <v>873340</v>
      </c>
      <c r="S36" s="53">
        <v>781354</v>
      </c>
      <c r="T36" s="53">
        <v>758706</v>
      </c>
      <c r="U36" s="53">
        <v>636372</v>
      </c>
      <c r="V36" s="53">
        <v>534379</v>
      </c>
      <c r="W36" s="53">
        <v>534356</v>
      </c>
      <c r="X36" s="53">
        <v>449789</v>
      </c>
      <c r="Y36" s="53">
        <v>381391</v>
      </c>
      <c r="Z36" s="53">
        <v>314559</v>
      </c>
      <c r="AA36" s="53">
        <v>468007</v>
      </c>
      <c r="AB36" s="53">
        <v>322357</v>
      </c>
      <c r="AC36" s="53">
        <v>438610</v>
      </c>
      <c r="AD36" s="53">
        <v>370902</v>
      </c>
      <c r="AE36" s="53">
        <v>227342</v>
      </c>
      <c r="AF36" s="53">
        <v>139278</v>
      </c>
      <c r="AG36" s="53">
        <v>173696</v>
      </c>
    </row>
    <row r="37" spans="1:33" ht="14.1" customHeight="1" x14ac:dyDescent="0.2">
      <c r="A37" s="51"/>
      <c r="B37" s="48" t="s">
        <v>17</v>
      </c>
      <c r="C37" s="54"/>
      <c r="D37" s="53"/>
      <c r="E37" s="53">
        <v>0</v>
      </c>
      <c r="F37" s="53">
        <v>0</v>
      </c>
      <c r="G37" s="53">
        <v>0</v>
      </c>
      <c r="H37" s="53">
        <v>0</v>
      </c>
      <c r="I37" s="54">
        <v>0</v>
      </c>
      <c r="J37" s="53">
        <v>0</v>
      </c>
      <c r="K37" s="53">
        <v>0</v>
      </c>
      <c r="L37" s="54">
        <v>0</v>
      </c>
      <c r="M37" s="53">
        <v>0</v>
      </c>
      <c r="N37" s="53">
        <v>0</v>
      </c>
      <c r="O37" s="53">
        <v>0</v>
      </c>
      <c r="P37" s="53">
        <v>0</v>
      </c>
      <c r="Q37" s="53">
        <v>0</v>
      </c>
      <c r="R37" s="53">
        <v>1</v>
      </c>
      <c r="S37" s="53">
        <v>1</v>
      </c>
      <c r="T37" s="53">
        <v>1</v>
      </c>
      <c r="U37" s="53">
        <v>1</v>
      </c>
      <c r="V37" s="53">
        <v>1</v>
      </c>
      <c r="W37" s="53">
        <v>1</v>
      </c>
      <c r="X37" s="53">
        <v>1</v>
      </c>
      <c r="Y37" s="53">
        <v>1</v>
      </c>
      <c r="Z37" s="53">
        <v>1</v>
      </c>
      <c r="AA37" s="53">
        <v>1</v>
      </c>
      <c r="AB37" s="53">
        <v>1</v>
      </c>
      <c r="AC37" s="53">
        <v>1</v>
      </c>
      <c r="AD37" s="53">
        <v>1</v>
      </c>
      <c r="AE37" s="53">
        <v>1</v>
      </c>
      <c r="AF37" s="53">
        <v>1</v>
      </c>
      <c r="AG37" s="53">
        <v>1</v>
      </c>
    </row>
    <row r="38" spans="1:33" ht="14.1" customHeight="1" x14ac:dyDescent="0.2">
      <c r="A38" s="90" t="s">
        <v>204</v>
      </c>
      <c r="B38" s="90"/>
      <c r="C38" s="54"/>
      <c r="D38" s="53"/>
      <c r="E38" s="53">
        <v>0</v>
      </c>
      <c r="F38" s="53">
        <v>0</v>
      </c>
      <c r="G38" s="53">
        <v>0</v>
      </c>
      <c r="H38" s="53">
        <v>0</v>
      </c>
      <c r="I38" s="54">
        <v>0</v>
      </c>
      <c r="J38" s="53">
        <v>0</v>
      </c>
      <c r="K38" s="53">
        <v>0</v>
      </c>
      <c r="L38" s="54">
        <v>0</v>
      </c>
      <c r="M38" s="53">
        <v>0</v>
      </c>
      <c r="N38" s="53">
        <v>0</v>
      </c>
      <c r="O38" s="53">
        <v>0</v>
      </c>
      <c r="P38" s="53">
        <v>0</v>
      </c>
      <c r="Q38" s="53">
        <v>0</v>
      </c>
      <c r="R38" s="53">
        <v>1</v>
      </c>
      <c r="S38" s="53">
        <v>1</v>
      </c>
      <c r="T38" s="53">
        <v>1</v>
      </c>
      <c r="U38" s="53">
        <v>1</v>
      </c>
      <c r="V38" s="53">
        <v>1</v>
      </c>
      <c r="W38" s="53">
        <v>1</v>
      </c>
      <c r="X38" s="53">
        <v>1</v>
      </c>
      <c r="Y38" s="53">
        <v>1</v>
      </c>
      <c r="Z38" s="53">
        <v>1</v>
      </c>
      <c r="AA38" s="53">
        <v>1</v>
      </c>
      <c r="AB38" s="53">
        <v>1</v>
      </c>
      <c r="AC38" s="53">
        <v>1</v>
      </c>
      <c r="AD38" s="53">
        <v>1</v>
      </c>
      <c r="AE38" s="53">
        <v>1</v>
      </c>
      <c r="AF38" s="53">
        <v>1</v>
      </c>
      <c r="AG38" s="53">
        <v>1</v>
      </c>
    </row>
    <row r="39" spans="1:33" ht="14.1" customHeight="1" x14ac:dyDescent="0.2">
      <c r="A39" s="90" t="s">
        <v>205</v>
      </c>
      <c r="B39" s="90"/>
      <c r="C39" s="54"/>
      <c r="D39" s="53"/>
      <c r="E39" s="53">
        <v>206736</v>
      </c>
      <c r="F39" s="53">
        <v>311315</v>
      </c>
      <c r="G39" s="53">
        <v>313939</v>
      </c>
      <c r="H39" s="53">
        <v>316374</v>
      </c>
      <c r="I39" s="54">
        <v>317441</v>
      </c>
      <c r="J39" s="53">
        <v>317603</v>
      </c>
      <c r="K39" s="53">
        <v>317680</v>
      </c>
      <c r="L39" s="54">
        <v>318186</v>
      </c>
      <c r="M39" s="53">
        <v>318690</v>
      </c>
      <c r="N39" s="53">
        <v>318755</v>
      </c>
      <c r="O39" s="53">
        <v>318918</v>
      </c>
      <c r="P39" s="53">
        <v>319148</v>
      </c>
      <c r="Q39" s="53">
        <v>319250</v>
      </c>
      <c r="R39" s="53">
        <v>319275</v>
      </c>
      <c r="S39" s="53">
        <v>319290</v>
      </c>
      <c r="T39" s="53">
        <v>319315</v>
      </c>
      <c r="U39" s="53">
        <v>319470</v>
      </c>
      <c r="V39" s="53">
        <v>319738</v>
      </c>
      <c r="W39" s="53">
        <v>320777</v>
      </c>
      <c r="X39" s="53">
        <v>301865</v>
      </c>
      <c r="Y39" s="53">
        <v>302136</v>
      </c>
      <c r="Z39" s="53">
        <v>302302</v>
      </c>
      <c r="AA39" s="53">
        <v>302390</v>
      </c>
      <c r="AB39" s="53">
        <v>187617</v>
      </c>
      <c r="AC39" s="53">
        <v>187671</v>
      </c>
      <c r="AD39" s="53">
        <v>187690</v>
      </c>
      <c r="AE39" s="53">
        <v>187698</v>
      </c>
      <c r="AF39" s="53">
        <v>187739</v>
      </c>
      <c r="AG39" s="53">
        <v>162676</v>
      </c>
    </row>
    <row r="40" spans="1:33" ht="14.1" customHeight="1" x14ac:dyDescent="0.2"/>
    <row r="41" spans="1:33" ht="14.1" customHeight="1" x14ac:dyDescent="0.2"/>
    <row r="42" spans="1:33" ht="14.1" customHeight="1" x14ac:dyDescent="0.2"/>
    <row r="43" spans="1:33" ht="14.1" customHeight="1" x14ac:dyDescent="0.2"/>
    <row r="44" spans="1:33" ht="14.1" customHeight="1" x14ac:dyDescent="0.2"/>
    <row r="45" spans="1:33" ht="14.1" customHeight="1" x14ac:dyDescent="0.2"/>
    <row r="46" spans="1:33" ht="14.1" customHeight="1" x14ac:dyDescent="0.2"/>
    <row r="47" spans="1:33" ht="14.1" customHeight="1" x14ac:dyDescent="0.2"/>
    <row r="48" spans="1:33" ht="14.1" customHeight="1" x14ac:dyDescent="0.2"/>
    <row r="49" ht="14.1" customHeight="1" x14ac:dyDescent="0.2"/>
    <row r="50" ht="14.1" customHeight="1" x14ac:dyDescent="0.2"/>
    <row r="51" ht="14.1" customHeight="1" x14ac:dyDescent="0.2"/>
    <row r="52" ht="14.1" customHeight="1" x14ac:dyDescent="0.2"/>
    <row r="53" ht="14.1" customHeight="1" x14ac:dyDescent="0.2"/>
    <row r="54" ht="14.1" customHeight="1" x14ac:dyDescent="0.2"/>
    <row r="55" ht="14.1" customHeight="1" x14ac:dyDescent="0.2"/>
    <row r="56" ht="14.1" customHeight="1" x14ac:dyDescent="0.2"/>
    <row r="57" ht="14.1" customHeight="1" x14ac:dyDescent="0.2"/>
    <row r="58" ht="14.1" customHeight="1" x14ac:dyDescent="0.2"/>
    <row r="59" ht="14.1" customHeight="1" x14ac:dyDescent="0.2"/>
    <row r="60" ht="14.1" customHeight="1" x14ac:dyDescent="0.2"/>
    <row r="61" ht="14.1" customHeight="1" x14ac:dyDescent="0.2"/>
    <row r="62" ht="14.1" customHeight="1" x14ac:dyDescent="0.2"/>
    <row r="63" ht="14.1" customHeight="1" x14ac:dyDescent="0.2"/>
    <row r="64" ht="14.1" customHeight="1" x14ac:dyDescent="0.2"/>
    <row r="65" ht="14.1" customHeight="1" x14ac:dyDescent="0.2"/>
    <row r="66" ht="14.1" customHeight="1" x14ac:dyDescent="0.2"/>
    <row r="67" ht="14.1" customHeight="1" x14ac:dyDescent="0.2"/>
    <row r="68" ht="14.1" customHeight="1" x14ac:dyDescent="0.2"/>
    <row r="69" ht="14.1" customHeight="1" x14ac:dyDescent="0.2"/>
    <row r="70" ht="14.1" customHeight="1" x14ac:dyDescent="0.2"/>
    <row r="71" ht="14.1" customHeight="1" x14ac:dyDescent="0.2"/>
    <row r="72" ht="14.1" customHeight="1" x14ac:dyDescent="0.2"/>
    <row r="73" ht="14.1" customHeight="1" x14ac:dyDescent="0.2"/>
    <row r="74" ht="14.1" customHeight="1" x14ac:dyDescent="0.2"/>
    <row r="75" ht="14.1" customHeight="1" x14ac:dyDescent="0.2"/>
    <row r="76" ht="14.1" customHeight="1" x14ac:dyDescent="0.2"/>
    <row r="77" ht="14.1" customHeight="1" x14ac:dyDescent="0.2"/>
    <row r="78" ht="14.1" customHeight="1" x14ac:dyDescent="0.2"/>
    <row r="79" ht="14.1" customHeight="1" x14ac:dyDescent="0.2"/>
    <row r="80" ht="14.1" customHeight="1" x14ac:dyDescent="0.2"/>
    <row r="81" ht="14.1" customHeight="1" x14ac:dyDescent="0.2"/>
    <row r="82" ht="14.1" customHeight="1" x14ac:dyDescent="0.2"/>
    <row r="83" ht="14.1" customHeight="1" x14ac:dyDescent="0.2"/>
    <row r="84" ht="14.1" customHeight="1" x14ac:dyDescent="0.2"/>
    <row r="85" ht="14.1" customHeight="1" x14ac:dyDescent="0.2"/>
    <row r="86" ht="14.1" customHeight="1" x14ac:dyDescent="0.2"/>
    <row r="87" ht="14.1" customHeight="1" x14ac:dyDescent="0.2"/>
    <row r="88" ht="14.1" customHeight="1" x14ac:dyDescent="0.2"/>
    <row r="89" ht="14.1" customHeight="1" x14ac:dyDescent="0.2"/>
    <row r="90" ht="14.1" customHeight="1" x14ac:dyDescent="0.2"/>
    <row r="91" ht="14.1" customHeight="1" x14ac:dyDescent="0.2"/>
    <row r="92" ht="14.1" customHeight="1" x14ac:dyDescent="0.2"/>
    <row r="93" ht="14.1" customHeight="1" x14ac:dyDescent="0.2"/>
    <row r="94" ht="14.1" customHeight="1" x14ac:dyDescent="0.2"/>
    <row r="95" ht="14.1" customHeight="1" x14ac:dyDescent="0.2"/>
    <row r="96" ht="14.1" customHeight="1" x14ac:dyDescent="0.2"/>
    <row r="97" ht="14.1" customHeight="1" x14ac:dyDescent="0.2"/>
    <row r="98" ht="14.1" customHeight="1" x14ac:dyDescent="0.2"/>
    <row r="99" ht="14.1" customHeight="1" x14ac:dyDescent="0.2"/>
    <row r="100" ht="14.1" customHeight="1" x14ac:dyDescent="0.2"/>
    <row r="101" ht="14.1" customHeight="1" x14ac:dyDescent="0.2"/>
    <row r="102" ht="14.1" customHeight="1" x14ac:dyDescent="0.2"/>
    <row r="103" ht="14.1" customHeight="1" x14ac:dyDescent="0.2"/>
    <row r="104" ht="14.1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  <row r="114" ht="15" customHeight="1" x14ac:dyDescent="0.2"/>
    <row r="115" ht="15" customHeight="1" x14ac:dyDescent="0.2"/>
    <row r="116" ht="15" customHeight="1" x14ac:dyDescent="0.2"/>
    <row r="117" ht="15" customHeight="1" x14ac:dyDescent="0.2"/>
    <row r="118" ht="15" customHeight="1" x14ac:dyDescent="0.2"/>
    <row r="119" ht="15" customHeight="1" x14ac:dyDescent="0.2"/>
    <row r="120" ht="15" customHeight="1" x14ac:dyDescent="0.2"/>
    <row r="121" ht="15" customHeight="1" x14ac:dyDescent="0.2"/>
    <row r="122" ht="15" customHeight="1" x14ac:dyDescent="0.2"/>
    <row r="123" ht="15" customHeight="1" x14ac:dyDescent="0.2"/>
    <row r="124" ht="15" customHeight="1" x14ac:dyDescent="0.2"/>
    <row r="125" ht="15" customHeight="1" x14ac:dyDescent="0.2"/>
    <row r="126" ht="15" customHeight="1" x14ac:dyDescent="0.2"/>
    <row r="127" ht="15" customHeight="1" x14ac:dyDescent="0.2"/>
    <row r="128" ht="15" customHeight="1" x14ac:dyDescent="0.2"/>
    <row r="129" ht="15" customHeight="1" x14ac:dyDescent="0.2"/>
    <row r="130" ht="15" customHeight="1" x14ac:dyDescent="0.2"/>
    <row r="131" ht="15" customHeight="1" x14ac:dyDescent="0.2"/>
    <row r="132" ht="15" customHeight="1" x14ac:dyDescent="0.2"/>
    <row r="133" ht="15" customHeight="1" x14ac:dyDescent="0.2"/>
    <row r="134" ht="15" customHeight="1" x14ac:dyDescent="0.2"/>
    <row r="135" ht="15" customHeight="1" x14ac:dyDescent="0.2"/>
    <row r="136" ht="15" customHeight="1" x14ac:dyDescent="0.2"/>
    <row r="137" ht="15" customHeight="1" x14ac:dyDescent="0.2"/>
    <row r="138" ht="15" customHeight="1" x14ac:dyDescent="0.2"/>
    <row r="139" ht="15" customHeight="1" x14ac:dyDescent="0.2"/>
    <row r="140" ht="15" customHeight="1" x14ac:dyDescent="0.2"/>
    <row r="141" ht="15" customHeight="1" x14ac:dyDescent="0.2"/>
    <row r="142" ht="15" customHeight="1" x14ac:dyDescent="0.2"/>
    <row r="143" ht="15" customHeight="1" x14ac:dyDescent="0.2"/>
    <row r="144" ht="15" customHeight="1" x14ac:dyDescent="0.2"/>
    <row r="145" ht="15" customHeight="1" x14ac:dyDescent="0.2"/>
    <row r="146" ht="15" customHeight="1" x14ac:dyDescent="0.2"/>
    <row r="147" ht="15" customHeight="1" x14ac:dyDescent="0.2"/>
    <row r="148" ht="15" customHeight="1" x14ac:dyDescent="0.2"/>
    <row r="149" ht="15" customHeight="1" x14ac:dyDescent="0.2"/>
    <row r="150" ht="15" customHeight="1" x14ac:dyDescent="0.2"/>
    <row r="151" ht="15" customHeight="1" x14ac:dyDescent="0.2"/>
    <row r="152" ht="15" customHeight="1" x14ac:dyDescent="0.2"/>
    <row r="153" ht="15" customHeight="1" x14ac:dyDescent="0.2"/>
    <row r="154" ht="15" customHeight="1" x14ac:dyDescent="0.2"/>
    <row r="155" ht="15" customHeight="1" x14ac:dyDescent="0.2"/>
    <row r="156" ht="15" customHeight="1" x14ac:dyDescent="0.2"/>
    <row r="157" ht="15" customHeight="1" x14ac:dyDescent="0.2"/>
    <row r="158" ht="15" customHeight="1" x14ac:dyDescent="0.2"/>
    <row r="159" ht="15" customHeight="1" x14ac:dyDescent="0.2"/>
    <row r="160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  <row r="168" ht="15" customHeight="1" x14ac:dyDescent="0.2"/>
    <row r="169" ht="15" customHeight="1" x14ac:dyDescent="0.2"/>
    <row r="170" ht="15" customHeight="1" x14ac:dyDescent="0.2"/>
    <row r="171" ht="15" customHeight="1" x14ac:dyDescent="0.2"/>
    <row r="172" ht="15" customHeight="1" x14ac:dyDescent="0.2"/>
    <row r="173" ht="15" customHeight="1" x14ac:dyDescent="0.2"/>
    <row r="174" ht="15" customHeight="1" x14ac:dyDescent="0.2"/>
    <row r="175" ht="15" customHeight="1" x14ac:dyDescent="0.2"/>
    <row r="176" ht="15" customHeight="1" x14ac:dyDescent="0.2"/>
    <row r="177" ht="15" customHeight="1" x14ac:dyDescent="0.2"/>
    <row r="178" ht="15" customHeight="1" x14ac:dyDescent="0.2"/>
    <row r="179" ht="15" customHeight="1" x14ac:dyDescent="0.2"/>
    <row r="180" ht="15" customHeight="1" x14ac:dyDescent="0.2"/>
    <row r="181" ht="15" customHeight="1" x14ac:dyDescent="0.2"/>
    <row r="182" ht="15" customHeight="1" x14ac:dyDescent="0.2"/>
    <row r="183" ht="15" customHeight="1" x14ac:dyDescent="0.2"/>
    <row r="184" ht="15" customHeight="1" x14ac:dyDescent="0.2"/>
    <row r="185" ht="15" customHeight="1" x14ac:dyDescent="0.2"/>
    <row r="186" ht="15" customHeight="1" x14ac:dyDescent="0.2"/>
    <row r="187" ht="15" customHeight="1" x14ac:dyDescent="0.2"/>
    <row r="188" ht="15" customHeight="1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  <row r="205" ht="15" customHeight="1" x14ac:dyDescent="0.2"/>
    <row r="206" ht="15" customHeight="1" x14ac:dyDescent="0.2"/>
    <row r="207" ht="15" customHeight="1" x14ac:dyDescent="0.2"/>
    <row r="208" ht="15" customHeight="1" x14ac:dyDescent="0.2"/>
    <row r="209" ht="15" customHeight="1" x14ac:dyDescent="0.2"/>
    <row r="210" ht="15" customHeight="1" x14ac:dyDescent="0.2"/>
    <row r="211" ht="15" customHeight="1" x14ac:dyDescent="0.2"/>
    <row r="212" ht="15" customHeight="1" x14ac:dyDescent="0.2"/>
    <row r="213" ht="15" customHeight="1" x14ac:dyDescent="0.2"/>
    <row r="214" ht="15" customHeight="1" x14ac:dyDescent="0.2"/>
    <row r="215" ht="15" customHeight="1" x14ac:dyDescent="0.2"/>
    <row r="216" ht="15" customHeight="1" x14ac:dyDescent="0.2"/>
    <row r="217" ht="15" customHeight="1" x14ac:dyDescent="0.2"/>
    <row r="218" ht="15" customHeight="1" x14ac:dyDescent="0.2"/>
    <row r="219" ht="15" customHeight="1" x14ac:dyDescent="0.2"/>
    <row r="220" ht="15" customHeight="1" x14ac:dyDescent="0.2"/>
    <row r="221" ht="15" customHeight="1" x14ac:dyDescent="0.2"/>
    <row r="222" ht="15" customHeight="1" x14ac:dyDescent="0.2"/>
    <row r="223" ht="15" customHeight="1" x14ac:dyDescent="0.2"/>
    <row r="224" ht="15" customHeight="1" x14ac:dyDescent="0.2"/>
    <row r="225" ht="15" customHeight="1" x14ac:dyDescent="0.2"/>
    <row r="226" ht="15" customHeight="1" x14ac:dyDescent="0.2"/>
    <row r="227" ht="15" customHeight="1" x14ac:dyDescent="0.2"/>
    <row r="228" ht="15" customHeight="1" x14ac:dyDescent="0.2"/>
    <row r="229" ht="15" customHeight="1" x14ac:dyDescent="0.2"/>
    <row r="230" ht="15" customHeight="1" x14ac:dyDescent="0.2"/>
    <row r="231" ht="15" customHeight="1" x14ac:dyDescent="0.2"/>
    <row r="232" ht="15" customHeight="1" x14ac:dyDescent="0.2"/>
    <row r="233" ht="15" customHeight="1" x14ac:dyDescent="0.2"/>
    <row r="234" ht="15" customHeight="1" x14ac:dyDescent="0.2"/>
    <row r="235" ht="15" customHeight="1" x14ac:dyDescent="0.2"/>
    <row r="236" ht="15" customHeight="1" x14ac:dyDescent="0.2"/>
    <row r="237" ht="15" customHeight="1" x14ac:dyDescent="0.2"/>
    <row r="238" ht="15" customHeight="1" x14ac:dyDescent="0.2"/>
    <row r="239" ht="15" customHeight="1" x14ac:dyDescent="0.2"/>
    <row r="240" ht="15" customHeight="1" x14ac:dyDescent="0.2"/>
    <row r="241" ht="15" customHeight="1" x14ac:dyDescent="0.2"/>
    <row r="242" ht="15" customHeight="1" x14ac:dyDescent="0.2"/>
    <row r="243" ht="15" customHeight="1" x14ac:dyDescent="0.2"/>
    <row r="244" ht="15" customHeight="1" x14ac:dyDescent="0.2"/>
    <row r="245" ht="15" customHeight="1" x14ac:dyDescent="0.2"/>
    <row r="246" ht="15" customHeight="1" x14ac:dyDescent="0.2"/>
    <row r="247" ht="15" customHeight="1" x14ac:dyDescent="0.2"/>
    <row r="248" ht="15" customHeight="1" x14ac:dyDescent="0.2"/>
    <row r="249" ht="15" customHeight="1" x14ac:dyDescent="0.2"/>
    <row r="250" ht="15" customHeight="1" x14ac:dyDescent="0.2"/>
    <row r="251" ht="15" customHeight="1" x14ac:dyDescent="0.2"/>
    <row r="252" ht="15" customHeight="1" x14ac:dyDescent="0.2"/>
    <row r="253" ht="15" customHeight="1" x14ac:dyDescent="0.2"/>
    <row r="254" ht="15" customHeight="1" x14ac:dyDescent="0.2"/>
    <row r="255" ht="15" customHeight="1" x14ac:dyDescent="0.2"/>
    <row r="256" ht="15" customHeight="1" x14ac:dyDescent="0.2"/>
    <row r="257" ht="15" customHeight="1" x14ac:dyDescent="0.2"/>
    <row r="258" ht="15" customHeight="1" x14ac:dyDescent="0.2"/>
    <row r="259" ht="15" customHeight="1" x14ac:dyDescent="0.2"/>
    <row r="260" ht="15" customHeight="1" x14ac:dyDescent="0.2"/>
    <row r="261" ht="15" customHeight="1" x14ac:dyDescent="0.2"/>
    <row r="262" ht="15" customHeight="1" x14ac:dyDescent="0.2"/>
    <row r="263" ht="15" customHeight="1" x14ac:dyDescent="0.2"/>
    <row r="264" ht="15" customHeight="1" x14ac:dyDescent="0.2"/>
    <row r="265" ht="15" customHeight="1" x14ac:dyDescent="0.2"/>
    <row r="266" ht="15" customHeight="1" x14ac:dyDescent="0.2"/>
    <row r="267" ht="15" customHeight="1" x14ac:dyDescent="0.2"/>
    <row r="268" ht="15" customHeight="1" x14ac:dyDescent="0.2"/>
    <row r="269" ht="15" customHeight="1" x14ac:dyDescent="0.2"/>
    <row r="270" ht="15" customHeight="1" x14ac:dyDescent="0.2"/>
    <row r="271" ht="15" customHeight="1" x14ac:dyDescent="0.2"/>
    <row r="272" ht="15" customHeight="1" x14ac:dyDescent="0.2"/>
    <row r="273" ht="15" customHeight="1" x14ac:dyDescent="0.2"/>
    <row r="274" ht="15" customHeight="1" x14ac:dyDescent="0.2"/>
    <row r="275" ht="15" customHeight="1" x14ac:dyDescent="0.2"/>
    <row r="276" ht="15" customHeight="1" x14ac:dyDescent="0.2"/>
    <row r="277" ht="15" customHeight="1" x14ac:dyDescent="0.2"/>
    <row r="278" ht="15" customHeight="1" x14ac:dyDescent="0.2"/>
    <row r="279" ht="15" customHeight="1" x14ac:dyDescent="0.2"/>
    <row r="280" ht="15" customHeight="1" x14ac:dyDescent="0.2"/>
    <row r="281" ht="15" customHeight="1" x14ac:dyDescent="0.2"/>
    <row r="282" ht="15" customHeight="1" x14ac:dyDescent="0.2"/>
    <row r="283" ht="15" customHeight="1" x14ac:dyDescent="0.2"/>
    <row r="284" ht="15" customHeight="1" x14ac:dyDescent="0.2"/>
    <row r="285" ht="15" customHeight="1" x14ac:dyDescent="0.2"/>
    <row r="286" ht="15" customHeight="1" x14ac:dyDescent="0.2"/>
    <row r="287" ht="15" customHeight="1" x14ac:dyDescent="0.2"/>
    <row r="288" ht="15" customHeight="1" x14ac:dyDescent="0.2"/>
    <row r="289" ht="15" customHeight="1" x14ac:dyDescent="0.2"/>
    <row r="290" ht="15" customHeight="1" x14ac:dyDescent="0.2"/>
    <row r="291" ht="15" customHeight="1" x14ac:dyDescent="0.2"/>
    <row r="292" ht="15" customHeight="1" x14ac:dyDescent="0.2"/>
    <row r="293" ht="15" customHeight="1" x14ac:dyDescent="0.2"/>
    <row r="294" ht="15" customHeight="1" x14ac:dyDescent="0.2"/>
    <row r="295" ht="15" customHeight="1" x14ac:dyDescent="0.2"/>
    <row r="296" ht="15" customHeight="1" x14ac:dyDescent="0.2"/>
    <row r="297" ht="15" customHeight="1" x14ac:dyDescent="0.2"/>
    <row r="298" ht="15" customHeight="1" x14ac:dyDescent="0.2"/>
    <row r="299" ht="15" customHeight="1" x14ac:dyDescent="0.2"/>
    <row r="300" ht="15" customHeight="1" x14ac:dyDescent="0.2"/>
    <row r="301" ht="15" customHeight="1" x14ac:dyDescent="0.2"/>
    <row r="302" ht="15" customHeight="1" x14ac:dyDescent="0.2"/>
    <row r="303" ht="15" customHeight="1" x14ac:dyDescent="0.2"/>
    <row r="304" ht="15" customHeight="1" x14ac:dyDescent="0.2"/>
    <row r="305" ht="15" customHeight="1" x14ac:dyDescent="0.2"/>
    <row r="306" ht="15" customHeight="1" x14ac:dyDescent="0.2"/>
    <row r="307" ht="15" customHeight="1" x14ac:dyDescent="0.2"/>
    <row r="308" ht="15" customHeight="1" x14ac:dyDescent="0.2"/>
    <row r="309" ht="15" customHeight="1" x14ac:dyDescent="0.2"/>
    <row r="310" ht="15" customHeight="1" x14ac:dyDescent="0.2"/>
    <row r="311" ht="15" customHeight="1" x14ac:dyDescent="0.2"/>
    <row r="312" ht="15" customHeight="1" x14ac:dyDescent="0.2"/>
    <row r="313" ht="15" customHeight="1" x14ac:dyDescent="0.2"/>
    <row r="314" ht="15" customHeight="1" x14ac:dyDescent="0.2"/>
    <row r="315" ht="15" customHeight="1" x14ac:dyDescent="0.2"/>
    <row r="316" ht="15" customHeight="1" x14ac:dyDescent="0.2"/>
    <row r="317" ht="15" customHeight="1" x14ac:dyDescent="0.2"/>
    <row r="318" ht="15" customHeight="1" x14ac:dyDescent="0.2"/>
    <row r="319" ht="15" customHeight="1" x14ac:dyDescent="0.2"/>
    <row r="320" ht="15" customHeight="1" x14ac:dyDescent="0.2"/>
    <row r="321" ht="15" customHeight="1" x14ac:dyDescent="0.2"/>
    <row r="322" ht="15" customHeight="1" x14ac:dyDescent="0.2"/>
    <row r="323" ht="15" customHeight="1" x14ac:dyDescent="0.2"/>
    <row r="324" ht="15" customHeight="1" x14ac:dyDescent="0.2"/>
    <row r="325" ht="15" customHeight="1" x14ac:dyDescent="0.2"/>
    <row r="326" ht="15" customHeight="1" x14ac:dyDescent="0.2"/>
    <row r="327" ht="15" customHeight="1" x14ac:dyDescent="0.2"/>
  </sheetData>
  <mergeCells count="17">
    <mergeCell ref="A38:B38"/>
    <mergeCell ref="A39:B39"/>
    <mergeCell ref="A16:B16"/>
    <mergeCell ref="A17:B17"/>
    <mergeCell ref="A18:B18"/>
    <mergeCell ref="A19:B19"/>
    <mergeCell ref="A20:B20"/>
    <mergeCell ref="A21:B21"/>
    <mergeCell ref="A22:B22"/>
    <mergeCell ref="A31:B31"/>
    <mergeCell ref="A33:B33"/>
    <mergeCell ref="A23:B23"/>
    <mergeCell ref="A4:B4"/>
    <mergeCell ref="A5:A15"/>
    <mergeCell ref="A27:B27"/>
    <mergeCell ref="A25:B25"/>
    <mergeCell ref="A26:B26"/>
  </mergeCells>
  <phoneticPr fontId="2"/>
  <pageMargins left="0.78740157480314965" right="0.65" top="0.51" bottom="0.56999999999999995" header="0" footer="0.25"/>
  <pageSetup paperSize="9" orientation="landscape" horizontalDpi="4294967292" r:id="rId1"/>
  <headerFooter alignWithMargins="0">
    <oddFooter>&amp;C-&amp;P--</oddFooter>
  </headerFooter>
  <colBreaks count="1" manualBreakCount="1">
    <brk id="1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F557"/>
  <sheetViews>
    <sheetView view="pageBreakPreview" zoomScaleNormal="100" zoomScaleSheetLayoutView="100" workbookViewId="0">
      <pane xSplit="1" ySplit="3" topLeftCell="G59" activePane="bottomRight" state="frozen"/>
      <selection pane="topRight" activeCell="B1" sqref="B1"/>
      <selection pane="bottomLeft" activeCell="A2" sqref="A2"/>
      <selection pane="bottomRight" activeCell="K40" sqref="K40:L41"/>
    </sheetView>
  </sheetViews>
  <sheetFormatPr defaultColWidth="9" defaultRowHeight="12" x14ac:dyDescent="0.15"/>
  <cols>
    <col min="1" max="1" width="24.77734375" style="1" customWidth="1"/>
    <col min="2" max="3" width="8.6640625" style="1" hidden="1" customWidth="1"/>
    <col min="4" max="9" width="9.77734375" style="1" customWidth="1"/>
    <col min="10" max="11" width="9.77734375" style="6" customWidth="1"/>
    <col min="12" max="12" width="9.77734375" style="1" customWidth="1"/>
    <col min="13" max="13" width="9.77734375" style="66" customWidth="1"/>
    <col min="14" max="32" width="9.77734375" style="1" customWidth="1"/>
    <col min="33" max="35" width="8.6640625" style="1" customWidth="1"/>
    <col min="36" max="16384" width="9" style="1"/>
  </cols>
  <sheetData>
    <row r="1" spans="1:32" ht="15" customHeight="1" x14ac:dyDescent="0.2">
      <c r="A1" s="28" t="s">
        <v>95</v>
      </c>
      <c r="K1" s="29" t="str">
        <f>財政指標!$AF$1</f>
        <v>益子町</v>
      </c>
      <c r="L1" s="66"/>
      <c r="U1" s="29" t="str">
        <f>財政指標!$AF$1</f>
        <v>益子町</v>
      </c>
      <c r="V1" s="66"/>
      <c r="W1" s="29"/>
      <c r="X1" s="66"/>
      <c r="Y1" s="66"/>
      <c r="Z1" s="66"/>
      <c r="AA1" s="66"/>
      <c r="AB1" s="66"/>
      <c r="AC1" s="66"/>
      <c r="AE1" s="29" t="s">
        <v>181</v>
      </c>
      <c r="AF1" s="66"/>
    </row>
    <row r="2" spans="1:32" ht="15" customHeight="1" x14ac:dyDescent="0.15">
      <c r="K2" s="1"/>
      <c r="L2" s="22" t="s">
        <v>169</v>
      </c>
      <c r="V2" s="22" t="s">
        <v>169</v>
      </c>
      <c r="X2" s="22"/>
      <c r="Y2" s="18"/>
      <c r="Z2" s="18"/>
      <c r="AA2" s="18"/>
      <c r="AB2" s="18"/>
      <c r="AC2" s="18"/>
      <c r="AE2" s="18"/>
      <c r="AF2" s="18" t="s">
        <v>169</v>
      </c>
    </row>
    <row r="3" spans="1:32" ht="15" customHeight="1" x14ac:dyDescent="0.15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165</v>
      </c>
      <c r="K3" s="5" t="s">
        <v>166</v>
      </c>
      <c r="L3" s="2" t="s">
        <v>167</v>
      </c>
      <c r="M3" s="2" t="s">
        <v>175</v>
      </c>
      <c r="N3" s="2" t="s">
        <v>183</v>
      </c>
      <c r="O3" s="2" t="s">
        <v>185</v>
      </c>
      <c r="P3" s="2" t="s">
        <v>186</v>
      </c>
      <c r="Q3" s="2" t="s">
        <v>190</v>
      </c>
      <c r="R3" s="2" t="s">
        <v>197</v>
      </c>
      <c r="S3" s="2" t="s">
        <v>198</v>
      </c>
      <c r="T3" s="2" t="s">
        <v>199</v>
      </c>
      <c r="U3" s="2" t="s">
        <v>206</v>
      </c>
      <c r="V3" s="2" t="s">
        <v>207</v>
      </c>
      <c r="W3" s="2" t="s">
        <v>208</v>
      </c>
      <c r="X3" s="2" t="s">
        <v>209</v>
      </c>
      <c r="Y3" s="48" t="s">
        <v>211</v>
      </c>
      <c r="Z3" s="48" t="s">
        <v>212</v>
      </c>
      <c r="AA3" s="48" t="s">
        <v>213</v>
      </c>
      <c r="AB3" s="48" t="s">
        <v>214</v>
      </c>
      <c r="AC3" s="48" t="s">
        <v>219</v>
      </c>
      <c r="AD3" s="48" t="s">
        <v>224</v>
      </c>
      <c r="AE3" s="48" t="str">
        <f>財政指標!AF3</f>
        <v>１８(H30)</v>
      </c>
      <c r="AF3" s="48" t="str">
        <f>財政指標!AG3</f>
        <v>１９(R１)</v>
      </c>
    </row>
    <row r="4" spans="1:32" ht="15" customHeight="1" x14ac:dyDescent="0.15">
      <c r="A4" s="3" t="s">
        <v>115</v>
      </c>
      <c r="B4" s="15"/>
      <c r="C4" s="15"/>
      <c r="D4" s="15">
        <v>1880329</v>
      </c>
      <c r="E4" s="15">
        <v>2059502</v>
      </c>
      <c r="F4" s="15">
        <v>2029896</v>
      </c>
      <c r="G4" s="15">
        <v>1945967</v>
      </c>
      <c r="H4" s="15">
        <v>2050828</v>
      </c>
      <c r="I4" s="15">
        <v>2071922</v>
      </c>
      <c r="J4" s="8">
        <v>2258702</v>
      </c>
      <c r="K4" s="9">
        <v>2318435</v>
      </c>
      <c r="L4" s="9">
        <v>2140452</v>
      </c>
      <c r="M4" s="9">
        <v>2127518</v>
      </c>
      <c r="N4" s="9">
        <v>2119089</v>
      </c>
      <c r="O4" s="9">
        <v>2138603</v>
      </c>
      <c r="P4" s="9">
        <v>2051190</v>
      </c>
      <c r="Q4" s="9">
        <v>2134108</v>
      </c>
      <c r="R4" s="9">
        <v>2201013</v>
      </c>
      <c r="S4" s="9">
        <v>2287131</v>
      </c>
      <c r="T4" s="9">
        <v>2537806</v>
      </c>
      <c r="U4" s="9">
        <v>3019534</v>
      </c>
      <c r="V4" s="9">
        <v>2544136</v>
      </c>
      <c r="W4" s="9">
        <v>2383944</v>
      </c>
      <c r="X4" s="9">
        <v>2399523</v>
      </c>
      <c r="Y4" s="82">
        <v>2350958</v>
      </c>
      <c r="Z4" s="82">
        <v>2391523</v>
      </c>
      <c r="AA4" s="82">
        <v>2380889</v>
      </c>
      <c r="AB4" s="82">
        <v>2332742</v>
      </c>
      <c r="AC4" s="82">
        <v>2399539</v>
      </c>
      <c r="AD4" s="82">
        <v>2429435</v>
      </c>
      <c r="AE4" s="82">
        <v>2405453</v>
      </c>
      <c r="AF4" s="82">
        <v>2458985</v>
      </c>
    </row>
    <row r="5" spans="1:32" ht="15" customHeight="1" x14ac:dyDescent="0.15">
      <c r="A5" s="3" t="s">
        <v>116</v>
      </c>
      <c r="B5" s="15"/>
      <c r="C5" s="15"/>
      <c r="D5" s="15">
        <v>162930</v>
      </c>
      <c r="E5" s="15">
        <v>181480</v>
      </c>
      <c r="F5" s="15">
        <v>198035</v>
      </c>
      <c r="G5" s="15">
        <v>200506</v>
      </c>
      <c r="H5" s="15">
        <v>206246</v>
      </c>
      <c r="I5" s="15">
        <v>213918</v>
      </c>
      <c r="J5" s="8">
        <v>144876</v>
      </c>
      <c r="K5" s="9">
        <v>107279</v>
      </c>
      <c r="L5" s="9">
        <v>110626</v>
      </c>
      <c r="M5" s="9">
        <v>112643</v>
      </c>
      <c r="N5" s="9">
        <v>115928</v>
      </c>
      <c r="O5" s="9">
        <v>119188</v>
      </c>
      <c r="P5" s="9">
        <v>126487</v>
      </c>
      <c r="Q5" s="9">
        <v>167952</v>
      </c>
      <c r="R5" s="9">
        <v>213032</v>
      </c>
      <c r="S5" s="9">
        <v>305874</v>
      </c>
      <c r="T5" s="9">
        <v>117843</v>
      </c>
      <c r="U5" s="9">
        <v>113192</v>
      </c>
      <c r="V5" s="9">
        <v>106771</v>
      </c>
      <c r="W5" s="9">
        <v>104077</v>
      </c>
      <c r="X5" s="9">
        <v>101213</v>
      </c>
      <c r="Y5" s="82">
        <v>94711</v>
      </c>
      <c r="Z5" s="82">
        <v>90455</v>
      </c>
      <c r="AA5" s="82">
        <v>86227</v>
      </c>
      <c r="AB5" s="82">
        <v>90207</v>
      </c>
      <c r="AC5" s="82">
        <v>89421</v>
      </c>
      <c r="AD5" s="82">
        <v>89243</v>
      </c>
      <c r="AE5" s="82">
        <v>90165</v>
      </c>
      <c r="AF5" s="82">
        <v>91542</v>
      </c>
    </row>
    <row r="6" spans="1:32" ht="15" customHeight="1" x14ac:dyDescent="0.15">
      <c r="A6" s="3" t="s">
        <v>192</v>
      </c>
      <c r="B6" s="15"/>
      <c r="C6" s="15"/>
      <c r="D6" s="15">
        <v>82028</v>
      </c>
      <c r="E6" s="15">
        <v>59836</v>
      </c>
      <c r="F6" s="15">
        <v>65019</v>
      </c>
      <c r="G6" s="15">
        <v>87352</v>
      </c>
      <c r="H6" s="15">
        <v>62754</v>
      </c>
      <c r="I6" s="15">
        <v>35348</v>
      </c>
      <c r="J6" s="8">
        <v>28301</v>
      </c>
      <c r="K6" s="9">
        <v>22984</v>
      </c>
      <c r="L6" s="9">
        <v>21760</v>
      </c>
      <c r="M6" s="9">
        <v>92178</v>
      </c>
      <c r="N6" s="9">
        <v>92991</v>
      </c>
      <c r="O6" s="9">
        <v>29380</v>
      </c>
      <c r="P6" s="9">
        <v>20241</v>
      </c>
      <c r="Q6" s="9">
        <v>20023</v>
      </c>
      <c r="R6" s="9">
        <v>11681</v>
      </c>
      <c r="S6" s="9">
        <v>8146</v>
      </c>
      <c r="T6" s="9">
        <v>11030</v>
      </c>
      <c r="U6" s="9">
        <v>11171</v>
      </c>
      <c r="V6" s="9">
        <v>9061</v>
      </c>
      <c r="W6" s="9">
        <v>7768</v>
      </c>
      <c r="X6" s="9">
        <v>6004</v>
      </c>
      <c r="Y6" s="82">
        <v>5204</v>
      </c>
      <c r="Z6" s="82">
        <v>4770</v>
      </c>
      <c r="AA6" s="82">
        <v>4240</v>
      </c>
      <c r="AB6" s="82">
        <v>3491</v>
      </c>
      <c r="AC6" s="82">
        <v>2012</v>
      </c>
      <c r="AD6" s="82">
        <v>3760</v>
      </c>
      <c r="AE6" s="82">
        <v>4071</v>
      </c>
      <c r="AF6" s="82">
        <v>1639</v>
      </c>
    </row>
    <row r="7" spans="1:32" ht="15" customHeight="1" x14ac:dyDescent="0.15">
      <c r="A7" s="3" t="s">
        <v>193</v>
      </c>
      <c r="B7" s="15"/>
      <c r="C7" s="15"/>
      <c r="D7" s="15"/>
      <c r="E7" s="72"/>
      <c r="F7" s="15"/>
      <c r="G7" s="15"/>
      <c r="H7" s="72"/>
      <c r="I7" s="15"/>
      <c r="J7" s="8"/>
      <c r="K7" s="9"/>
      <c r="L7" s="9"/>
      <c r="M7" s="9"/>
      <c r="N7" s="9"/>
      <c r="O7" s="9"/>
      <c r="P7" s="9"/>
      <c r="Q7" s="9">
        <v>3133</v>
      </c>
      <c r="R7" s="9">
        <v>5530</v>
      </c>
      <c r="S7" s="9">
        <v>8776</v>
      </c>
      <c r="T7" s="9">
        <v>9780</v>
      </c>
      <c r="U7" s="9">
        <v>3550</v>
      </c>
      <c r="V7" s="9">
        <v>2776</v>
      </c>
      <c r="W7" s="9">
        <v>3527</v>
      </c>
      <c r="X7" s="9">
        <v>3992</v>
      </c>
      <c r="Y7" s="82">
        <v>4571</v>
      </c>
      <c r="Z7" s="82">
        <v>9164</v>
      </c>
      <c r="AA7" s="82">
        <v>17714</v>
      </c>
      <c r="AB7" s="82">
        <v>13575</v>
      </c>
      <c r="AC7" s="82">
        <v>7728</v>
      </c>
      <c r="AD7" s="82">
        <v>11457</v>
      </c>
      <c r="AE7" s="82">
        <v>8646</v>
      </c>
      <c r="AF7" s="82">
        <v>10271</v>
      </c>
    </row>
    <row r="8" spans="1:32" ht="15" customHeight="1" x14ac:dyDescent="0.15">
      <c r="A8" s="3" t="s">
        <v>194</v>
      </c>
      <c r="B8" s="15"/>
      <c r="C8" s="15"/>
      <c r="D8" s="15"/>
      <c r="E8" s="72"/>
      <c r="F8" s="15"/>
      <c r="G8" s="15"/>
      <c r="H8" s="72"/>
      <c r="I8" s="15"/>
      <c r="J8" s="8"/>
      <c r="K8" s="9"/>
      <c r="L8" s="9"/>
      <c r="M8" s="9"/>
      <c r="N8" s="9"/>
      <c r="O8" s="9"/>
      <c r="P8" s="9"/>
      <c r="Q8" s="9">
        <v>3642</v>
      </c>
      <c r="R8" s="9">
        <v>8223</v>
      </c>
      <c r="S8" s="9">
        <v>6452</v>
      </c>
      <c r="T8" s="9">
        <v>5659</v>
      </c>
      <c r="U8" s="9">
        <v>2071</v>
      </c>
      <c r="V8" s="9">
        <v>1637</v>
      </c>
      <c r="W8" s="9">
        <v>1365</v>
      </c>
      <c r="X8" s="9">
        <v>1027</v>
      </c>
      <c r="Y8" s="82">
        <v>1324</v>
      </c>
      <c r="Z8" s="82">
        <v>14721</v>
      </c>
      <c r="AA8" s="82">
        <v>9677</v>
      </c>
      <c r="AB8" s="82">
        <v>11661</v>
      </c>
      <c r="AC8" s="82">
        <v>4463</v>
      </c>
      <c r="AD8" s="82">
        <v>12148</v>
      </c>
      <c r="AE8" s="82">
        <v>7771</v>
      </c>
      <c r="AF8" s="82">
        <v>7103</v>
      </c>
    </row>
    <row r="9" spans="1:32" ht="15" customHeight="1" x14ac:dyDescent="0.15">
      <c r="A9" s="3" t="s">
        <v>117</v>
      </c>
      <c r="B9" s="15"/>
      <c r="C9" s="15"/>
      <c r="D9" s="15"/>
      <c r="F9" s="15"/>
      <c r="G9" s="15"/>
      <c r="I9" s="15"/>
      <c r="J9" s="8">
        <v>51092</v>
      </c>
      <c r="K9" s="9">
        <v>228055</v>
      </c>
      <c r="L9" s="9">
        <v>216369</v>
      </c>
      <c r="M9" s="9">
        <v>223135</v>
      </c>
      <c r="N9" s="9">
        <v>217423</v>
      </c>
      <c r="O9" s="9">
        <v>189807</v>
      </c>
      <c r="P9" s="9">
        <v>207545</v>
      </c>
      <c r="Q9" s="9">
        <v>229043</v>
      </c>
      <c r="R9" s="9">
        <v>211543</v>
      </c>
      <c r="S9" s="9">
        <v>218008</v>
      </c>
      <c r="T9" s="9">
        <v>211744</v>
      </c>
      <c r="U9" s="9">
        <v>196663</v>
      </c>
      <c r="V9" s="9">
        <v>208377</v>
      </c>
      <c r="W9" s="9">
        <v>208019</v>
      </c>
      <c r="X9" s="9">
        <v>200281</v>
      </c>
      <c r="Y9" s="82">
        <v>196929</v>
      </c>
      <c r="Z9" s="82">
        <v>195250</v>
      </c>
      <c r="AA9" s="82">
        <v>245426</v>
      </c>
      <c r="AB9" s="82">
        <v>424288</v>
      </c>
      <c r="AC9" s="82">
        <v>375487</v>
      </c>
      <c r="AD9" s="82">
        <v>392478</v>
      </c>
      <c r="AE9" s="82">
        <v>405730</v>
      </c>
      <c r="AF9" s="82">
        <v>383761</v>
      </c>
    </row>
    <row r="10" spans="1:32" ht="15" customHeight="1" x14ac:dyDescent="0.15">
      <c r="A10" s="3" t="s">
        <v>118</v>
      </c>
      <c r="B10" s="15"/>
      <c r="C10" s="15"/>
      <c r="D10" s="15">
        <v>170837</v>
      </c>
      <c r="E10" s="15">
        <v>163059</v>
      </c>
      <c r="F10" s="15">
        <v>148646</v>
      </c>
      <c r="G10" s="15">
        <v>137028</v>
      </c>
      <c r="H10" s="15">
        <v>134111</v>
      </c>
      <c r="I10" s="15">
        <v>125427</v>
      </c>
      <c r="J10" s="8">
        <v>122961</v>
      </c>
      <c r="K10" s="9">
        <v>116129</v>
      </c>
      <c r="L10" s="9">
        <v>113953</v>
      </c>
      <c r="M10" s="9">
        <v>100962</v>
      </c>
      <c r="N10" s="9">
        <v>90337</v>
      </c>
      <c r="O10" s="9">
        <v>100430</v>
      </c>
      <c r="P10" s="9">
        <v>92498</v>
      </c>
      <c r="Q10" s="9">
        <v>82048</v>
      </c>
      <c r="R10" s="9">
        <v>81599</v>
      </c>
      <c r="S10" s="9">
        <v>84208</v>
      </c>
      <c r="T10" s="9">
        <v>86690</v>
      </c>
      <c r="U10" s="9">
        <v>83101</v>
      </c>
      <c r="V10" s="9">
        <v>82959</v>
      </c>
      <c r="W10" s="9">
        <v>73508</v>
      </c>
      <c r="X10" s="9">
        <v>62066</v>
      </c>
      <c r="Y10" s="82">
        <v>62972</v>
      </c>
      <c r="Z10" s="82">
        <v>65759</v>
      </c>
      <c r="AA10" s="82">
        <v>56421</v>
      </c>
      <c r="AB10" s="82">
        <v>56109</v>
      </c>
      <c r="AC10" s="82">
        <v>56845</v>
      </c>
      <c r="AD10" s="82">
        <v>56247</v>
      </c>
      <c r="AE10" s="82">
        <v>53187</v>
      </c>
      <c r="AF10" s="82">
        <v>53434</v>
      </c>
    </row>
    <row r="11" spans="1:32" ht="15" customHeight="1" x14ac:dyDescent="0.15">
      <c r="A11" s="3" t="s">
        <v>119</v>
      </c>
      <c r="B11" s="15"/>
      <c r="C11" s="15"/>
      <c r="D11" s="15">
        <v>696</v>
      </c>
      <c r="E11" s="15">
        <v>2314</v>
      </c>
      <c r="F11" s="15">
        <v>3211</v>
      </c>
      <c r="G11" s="15">
        <v>3330</v>
      </c>
      <c r="H11" s="15">
        <v>3824</v>
      </c>
      <c r="I11" s="15">
        <v>3072</v>
      </c>
      <c r="J11" s="8">
        <v>6576</v>
      </c>
      <c r="K11" s="9">
        <v>5358</v>
      </c>
      <c r="L11" s="9">
        <v>4813</v>
      </c>
      <c r="M11" s="9">
        <v>1079</v>
      </c>
      <c r="N11" s="9">
        <v>0</v>
      </c>
      <c r="O11" s="9">
        <v>0</v>
      </c>
      <c r="P11" s="9">
        <v>0</v>
      </c>
      <c r="Q11" s="9">
        <v>1</v>
      </c>
      <c r="R11" s="9">
        <v>1</v>
      </c>
      <c r="S11" s="9"/>
      <c r="T11" s="9"/>
      <c r="U11" s="9">
        <v>0</v>
      </c>
      <c r="V11" s="9">
        <v>0</v>
      </c>
      <c r="W11" s="9"/>
      <c r="X11" s="9"/>
      <c r="Y11" s="82"/>
      <c r="Z11" s="82"/>
      <c r="AA11" s="82"/>
      <c r="AB11" s="82"/>
      <c r="AC11" s="82"/>
      <c r="AD11" s="82"/>
      <c r="AE11" s="82"/>
      <c r="AF11" s="82"/>
    </row>
    <row r="12" spans="1:32" ht="15" customHeight="1" x14ac:dyDescent="0.15">
      <c r="A12" s="3" t="s">
        <v>120</v>
      </c>
      <c r="B12" s="15"/>
      <c r="C12" s="15"/>
      <c r="D12" s="15">
        <v>107232</v>
      </c>
      <c r="E12" s="15">
        <v>102883</v>
      </c>
      <c r="F12" s="15">
        <v>90307</v>
      </c>
      <c r="G12" s="15">
        <v>99494</v>
      </c>
      <c r="H12" s="15">
        <v>106063</v>
      </c>
      <c r="I12" s="15">
        <v>105768</v>
      </c>
      <c r="J12" s="8">
        <v>90585</v>
      </c>
      <c r="K12" s="9">
        <v>79264</v>
      </c>
      <c r="L12" s="9">
        <v>79210</v>
      </c>
      <c r="M12" s="9">
        <v>75391</v>
      </c>
      <c r="N12" s="9">
        <v>78473</v>
      </c>
      <c r="O12" s="9">
        <v>70732</v>
      </c>
      <c r="P12" s="9">
        <v>80511</v>
      </c>
      <c r="Q12" s="9">
        <v>70749</v>
      </c>
      <c r="R12" s="9">
        <v>74232</v>
      </c>
      <c r="S12" s="9">
        <v>65992</v>
      </c>
      <c r="T12" s="9">
        <v>69704</v>
      </c>
      <c r="U12" s="9">
        <v>57904</v>
      </c>
      <c r="V12" s="9">
        <v>36581</v>
      </c>
      <c r="W12" s="9">
        <v>30851</v>
      </c>
      <c r="X12" s="9">
        <v>23246</v>
      </c>
      <c r="Y12" s="82">
        <v>32685</v>
      </c>
      <c r="Z12" s="82">
        <v>27502</v>
      </c>
      <c r="AA12" s="82">
        <v>13275</v>
      </c>
      <c r="AB12" s="82">
        <v>20500</v>
      </c>
      <c r="AC12" s="82">
        <v>21156</v>
      </c>
      <c r="AD12" s="82">
        <v>24749</v>
      </c>
      <c r="AE12" s="82">
        <v>32403</v>
      </c>
      <c r="AF12" s="82">
        <v>14289</v>
      </c>
    </row>
    <row r="13" spans="1:32" ht="15" customHeight="1" x14ac:dyDescent="0.15">
      <c r="A13" s="3" t="s">
        <v>228</v>
      </c>
      <c r="B13" s="15"/>
      <c r="C13" s="15"/>
      <c r="D13" s="15"/>
      <c r="E13" s="15"/>
      <c r="F13" s="15"/>
      <c r="G13" s="15"/>
      <c r="H13" s="15"/>
      <c r="I13" s="15"/>
      <c r="J13" s="8"/>
      <c r="K13" s="9"/>
      <c r="L13" s="9"/>
      <c r="M13" s="9"/>
      <c r="N13" s="9"/>
      <c r="O13" s="9"/>
      <c r="P13" s="9"/>
      <c r="Q13" s="9">
        <v>1</v>
      </c>
      <c r="R13" s="9">
        <v>1</v>
      </c>
      <c r="S13" s="9">
        <v>1</v>
      </c>
      <c r="T13" s="9"/>
      <c r="U13" s="9">
        <v>0</v>
      </c>
      <c r="V13" s="9">
        <v>0</v>
      </c>
      <c r="W13" s="9">
        <v>0</v>
      </c>
      <c r="X13" s="9"/>
      <c r="Y13" s="82"/>
      <c r="Z13" s="82"/>
      <c r="AA13" s="82"/>
      <c r="AB13" s="82"/>
      <c r="AC13" s="82"/>
      <c r="AD13" s="82"/>
      <c r="AE13" s="82"/>
      <c r="AF13" s="82">
        <v>4495</v>
      </c>
    </row>
    <row r="14" spans="1:32" ht="15" customHeight="1" x14ac:dyDescent="0.15">
      <c r="A14" s="3" t="s">
        <v>121</v>
      </c>
      <c r="B14" s="15"/>
      <c r="C14" s="15"/>
      <c r="D14" s="15"/>
      <c r="E14" s="15"/>
      <c r="F14" s="15"/>
      <c r="G14" s="15"/>
      <c r="H14" s="15"/>
      <c r="I14" s="15"/>
      <c r="J14" s="8"/>
      <c r="K14" s="9"/>
      <c r="L14" s="9">
        <v>64803</v>
      </c>
      <c r="M14" s="9">
        <v>70519</v>
      </c>
      <c r="N14" s="9">
        <v>74112</v>
      </c>
      <c r="O14" s="9">
        <v>70210</v>
      </c>
      <c r="P14" s="9">
        <v>71247</v>
      </c>
      <c r="Q14" s="9">
        <v>70805</v>
      </c>
      <c r="R14" s="9">
        <v>77850</v>
      </c>
      <c r="S14" s="9">
        <v>53827</v>
      </c>
      <c r="T14" s="9">
        <v>13698</v>
      </c>
      <c r="U14" s="9">
        <v>29585</v>
      </c>
      <c r="V14" s="9">
        <v>35388</v>
      </c>
      <c r="W14" s="9">
        <v>41761</v>
      </c>
      <c r="X14" s="9">
        <v>34008</v>
      </c>
      <c r="Y14" s="82">
        <v>10672</v>
      </c>
      <c r="Z14" s="82">
        <v>10315</v>
      </c>
      <c r="AA14" s="82">
        <v>11171</v>
      </c>
      <c r="AB14" s="82">
        <v>12683</v>
      </c>
      <c r="AC14" s="82">
        <v>12281</v>
      </c>
      <c r="AD14" s="82">
        <v>12676</v>
      </c>
      <c r="AE14" s="82">
        <v>15361</v>
      </c>
      <c r="AF14" s="82">
        <v>38620</v>
      </c>
    </row>
    <row r="15" spans="1:32" ht="15" customHeight="1" x14ac:dyDescent="0.15">
      <c r="A15" s="3" t="s">
        <v>122</v>
      </c>
      <c r="B15" s="15"/>
      <c r="C15" s="15"/>
      <c r="D15" s="15">
        <v>1958694</v>
      </c>
      <c r="E15" s="15">
        <v>2132167</v>
      </c>
      <c r="F15" s="15">
        <v>2477907</v>
      </c>
      <c r="G15" s="15">
        <v>2357235</v>
      </c>
      <c r="H15" s="15">
        <v>2365018</v>
      </c>
      <c r="I15" s="15">
        <v>2433926</v>
      </c>
      <c r="J15" s="8">
        <v>2502710</v>
      </c>
      <c r="K15" s="9">
        <v>2423734</v>
      </c>
      <c r="L15" s="9">
        <v>2559156</v>
      </c>
      <c r="M15" s="9">
        <v>2682465</v>
      </c>
      <c r="N15" s="9">
        <v>2474950</v>
      </c>
      <c r="O15" s="9">
        <v>2279144</v>
      </c>
      <c r="P15" s="9">
        <v>1931372</v>
      </c>
      <c r="Q15" s="9">
        <v>1787051</v>
      </c>
      <c r="R15" s="9">
        <v>1758842</v>
      </c>
      <c r="S15" s="9">
        <v>1623687</v>
      </c>
      <c r="T15" s="9">
        <v>1642048</v>
      </c>
      <c r="U15" s="9">
        <v>1836285</v>
      </c>
      <c r="V15" s="9">
        <v>1514698</v>
      </c>
      <c r="W15" s="9">
        <v>1967425</v>
      </c>
      <c r="X15" s="9">
        <v>2181256</v>
      </c>
      <c r="Y15" s="82">
        <v>2305701</v>
      </c>
      <c r="Z15" s="82">
        <v>2488262</v>
      </c>
      <c r="AA15" s="82">
        <v>2067693</v>
      </c>
      <c r="AB15" s="82">
        <v>2220314</v>
      </c>
      <c r="AC15" s="82">
        <v>2245551</v>
      </c>
      <c r="AD15" s="82">
        <v>2074183</v>
      </c>
      <c r="AE15" s="82">
        <v>2071832</v>
      </c>
      <c r="AF15" s="82">
        <v>2113579</v>
      </c>
    </row>
    <row r="16" spans="1:32" ht="15" customHeight="1" x14ac:dyDescent="0.15">
      <c r="A16" s="3" t="s">
        <v>123</v>
      </c>
      <c r="B16" s="15"/>
      <c r="C16" s="15"/>
      <c r="D16" s="15">
        <v>1798267</v>
      </c>
      <c r="E16" s="15">
        <v>1964420</v>
      </c>
      <c r="F16" s="15"/>
      <c r="G16" s="15"/>
      <c r="H16" s="15"/>
      <c r="I16" s="15"/>
      <c r="J16" s="8">
        <v>2313666</v>
      </c>
      <c r="K16" s="8">
        <v>2220431</v>
      </c>
      <c r="L16" s="8">
        <v>2338889</v>
      </c>
      <c r="M16" s="8">
        <v>2423502</v>
      </c>
      <c r="N16" s="8">
        <v>2221488</v>
      </c>
      <c r="O16" s="8">
        <v>2035305</v>
      </c>
      <c r="P16" s="8">
        <v>1712213</v>
      </c>
      <c r="Q16" s="8">
        <v>1588564</v>
      </c>
      <c r="R16" s="8">
        <v>1581266</v>
      </c>
      <c r="S16" s="8">
        <v>1456261</v>
      </c>
      <c r="T16" s="8">
        <v>1463200</v>
      </c>
      <c r="U16" s="8">
        <v>1651107</v>
      </c>
      <c r="V16" s="8">
        <v>1335283</v>
      </c>
      <c r="W16" s="8">
        <v>1786711</v>
      </c>
      <c r="X16" s="8">
        <v>1827608</v>
      </c>
      <c r="Y16" s="8">
        <v>1859792</v>
      </c>
      <c r="Z16" s="8">
        <v>1811718</v>
      </c>
      <c r="AA16" s="8">
        <v>1770844</v>
      </c>
      <c r="AB16" s="8">
        <v>1916434</v>
      </c>
      <c r="AC16" s="8">
        <v>1855709</v>
      </c>
      <c r="AD16" s="8">
        <v>1824461</v>
      </c>
      <c r="AE16" s="8">
        <v>1832349</v>
      </c>
      <c r="AF16" s="8">
        <v>1843615</v>
      </c>
    </row>
    <row r="17" spans="1:32" ht="15" customHeight="1" x14ac:dyDescent="0.15">
      <c r="A17" s="3" t="s">
        <v>124</v>
      </c>
      <c r="B17" s="15"/>
      <c r="C17" s="15"/>
      <c r="D17" s="15">
        <v>160427</v>
      </c>
      <c r="E17" s="15">
        <v>167747</v>
      </c>
      <c r="F17" s="15"/>
      <c r="G17" s="15"/>
      <c r="H17" s="15"/>
      <c r="I17" s="15"/>
      <c r="J17" s="8">
        <v>189044</v>
      </c>
      <c r="K17" s="8">
        <v>203303</v>
      </c>
      <c r="L17" s="8">
        <v>220267</v>
      </c>
      <c r="M17" s="8">
        <v>258963</v>
      </c>
      <c r="N17" s="8">
        <v>253462</v>
      </c>
      <c r="O17" s="8">
        <v>243839</v>
      </c>
      <c r="P17" s="8">
        <v>219159</v>
      </c>
      <c r="Q17" s="8">
        <v>198487</v>
      </c>
      <c r="R17" s="8">
        <v>177576</v>
      </c>
      <c r="S17" s="8">
        <v>167426</v>
      </c>
      <c r="T17" s="8">
        <v>178848</v>
      </c>
      <c r="U17" s="8">
        <v>185178</v>
      </c>
      <c r="V17" s="8">
        <v>179415</v>
      </c>
      <c r="W17" s="8">
        <v>180714</v>
      </c>
      <c r="X17" s="8">
        <v>284307</v>
      </c>
      <c r="Y17" s="8">
        <v>268162</v>
      </c>
      <c r="Z17" s="8">
        <v>236895</v>
      </c>
      <c r="AA17" s="8">
        <v>237922</v>
      </c>
      <c r="AB17" s="8">
        <v>255622</v>
      </c>
      <c r="AC17" s="8">
        <v>265021</v>
      </c>
      <c r="AD17" s="8">
        <v>244179</v>
      </c>
      <c r="AE17" s="8">
        <v>239249</v>
      </c>
      <c r="AF17" s="8">
        <v>266746</v>
      </c>
    </row>
    <row r="18" spans="1:32" ht="15" customHeight="1" x14ac:dyDescent="0.15">
      <c r="A18" s="3" t="s">
        <v>210</v>
      </c>
      <c r="B18" s="15"/>
      <c r="C18" s="15"/>
      <c r="D18" s="15"/>
      <c r="E18" s="15"/>
      <c r="F18" s="15"/>
      <c r="G18" s="15"/>
      <c r="H18" s="15"/>
      <c r="I18" s="15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>
        <v>69341</v>
      </c>
      <c r="Y18" s="8">
        <v>177747</v>
      </c>
      <c r="Z18" s="8">
        <v>439649</v>
      </c>
      <c r="AA18" s="8">
        <v>58927</v>
      </c>
      <c r="AB18" s="8">
        <v>48258</v>
      </c>
      <c r="AC18" s="8">
        <v>124821</v>
      </c>
      <c r="AD18" s="8">
        <v>5543</v>
      </c>
      <c r="AE18" s="17">
        <v>234</v>
      </c>
      <c r="AF18" s="17">
        <v>3218</v>
      </c>
    </row>
    <row r="19" spans="1:32" ht="15" customHeight="1" x14ac:dyDescent="0.15">
      <c r="A19" s="3" t="s">
        <v>125</v>
      </c>
      <c r="B19" s="15"/>
      <c r="C19" s="15"/>
      <c r="D19" s="15">
        <v>3299</v>
      </c>
      <c r="E19" s="15">
        <v>3263</v>
      </c>
      <c r="F19" s="15">
        <v>3318</v>
      </c>
      <c r="G19" s="15">
        <v>3472</v>
      </c>
      <c r="H19" s="15">
        <v>3443</v>
      </c>
      <c r="I19" s="15">
        <v>3105</v>
      </c>
      <c r="J19" s="8">
        <v>3129</v>
      </c>
      <c r="K19" s="9">
        <v>3106</v>
      </c>
      <c r="L19" s="9">
        <v>3069</v>
      </c>
      <c r="M19" s="9">
        <v>2658</v>
      </c>
      <c r="N19" s="9">
        <v>2807</v>
      </c>
      <c r="O19" s="9">
        <v>2785</v>
      </c>
      <c r="P19" s="9">
        <v>3102</v>
      </c>
      <c r="Q19" s="9">
        <v>2985</v>
      </c>
      <c r="R19" s="9">
        <v>2845</v>
      </c>
      <c r="S19" s="9">
        <v>2959</v>
      </c>
      <c r="T19" s="9">
        <v>2827</v>
      </c>
      <c r="U19" s="9">
        <v>2537</v>
      </c>
      <c r="V19" s="9">
        <v>2674</v>
      </c>
      <c r="W19" s="9">
        <v>2614</v>
      </c>
      <c r="X19" s="9">
        <v>2651</v>
      </c>
      <c r="Y19" s="82">
        <v>2445</v>
      </c>
      <c r="Z19" s="82">
        <v>2084</v>
      </c>
      <c r="AA19" s="82">
        <v>1716</v>
      </c>
      <c r="AB19" s="82">
        <v>1700</v>
      </c>
      <c r="AC19" s="82">
        <v>1453</v>
      </c>
      <c r="AD19" s="82">
        <v>1294</v>
      </c>
      <c r="AE19" s="17">
        <v>1264</v>
      </c>
      <c r="AF19" s="17">
        <v>1252</v>
      </c>
    </row>
    <row r="20" spans="1:32" ht="15" customHeight="1" x14ac:dyDescent="0.15">
      <c r="A20" s="3" t="s">
        <v>126</v>
      </c>
      <c r="B20" s="15"/>
      <c r="C20" s="15"/>
      <c r="D20" s="15">
        <v>73785</v>
      </c>
      <c r="E20" s="15">
        <v>64403</v>
      </c>
      <c r="F20" s="15">
        <v>95236</v>
      </c>
      <c r="G20" s="15">
        <v>106688</v>
      </c>
      <c r="H20" s="15">
        <v>109825</v>
      </c>
      <c r="I20" s="15">
        <v>108660</v>
      </c>
      <c r="J20" s="8">
        <v>115088</v>
      </c>
      <c r="K20" s="9">
        <v>125223</v>
      </c>
      <c r="L20" s="9">
        <v>129860</v>
      </c>
      <c r="M20" s="9">
        <v>130307</v>
      </c>
      <c r="N20" s="9">
        <v>126714</v>
      </c>
      <c r="O20" s="9">
        <v>118240</v>
      </c>
      <c r="P20" s="9">
        <v>134856</v>
      </c>
      <c r="Q20" s="9">
        <v>119577</v>
      </c>
      <c r="R20" s="9">
        <v>128254</v>
      </c>
      <c r="S20" s="9">
        <v>138255</v>
      </c>
      <c r="T20" s="9">
        <v>139351</v>
      </c>
      <c r="U20" s="9">
        <v>136141</v>
      </c>
      <c r="V20" s="9">
        <v>127256</v>
      </c>
      <c r="W20" s="9">
        <v>114404</v>
      </c>
      <c r="X20" s="9">
        <v>125585</v>
      </c>
      <c r="Y20" s="82">
        <v>122723</v>
      </c>
      <c r="Z20" s="82">
        <v>137435</v>
      </c>
      <c r="AA20" s="82">
        <v>122839</v>
      </c>
      <c r="AB20" s="82">
        <v>103607</v>
      </c>
      <c r="AC20" s="82">
        <v>90725</v>
      </c>
      <c r="AD20" s="82">
        <v>102213</v>
      </c>
      <c r="AE20" s="82">
        <v>101473</v>
      </c>
      <c r="AF20" s="82">
        <v>64115</v>
      </c>
    </row>
    <row r="21" spans="1:32" ht="15" customHeight="1" x14ac:dyDescent="0.15">
      <c r="A21" s="3" t="s">
        <v>127</v>
      </c>
      <c r="B21" s="15"/>
      <c r="C21" s="15"/>
      <c r="D21" s="15">
        <v>20111</v>
      </c>
      <c r="E21" s="15">
        <v>20983</v>
      </c>
      <c r="F21" s="15">
        <v>21267</v>
      </c>
      <c r="G21" s="15">
        <v>22169</v>
      </c>
      <c r="H21" s="15">
        <v>20951</v>
      </c>
      <c r="I21" s="15">
        <v>22209</v>
      </c>
      <c r="J21" s="8">
        <v>22823</v>
      </c>
      <c r="K21" s="9">
        <v>27114</v>
      </c>
      <c r="L21" s="9">
        <v>25571</v>
      </c>
      <c r="M21" s="9">
        <v>27255</v>
      </c>
      <c r="N21" s="9">
        <v>24279</v>
      </c>
      <c r="O21" s="9">
        <v>24171</v>
      </c>
      <c r="P21" s="9">
        <v>25435</v>
      </c>
      <c r="Q21" s="9">
        <v>26383</v>
      </c>
      <c r="R21" s="9">
        <v>28100</v>
      </c>
      <c r="S21" s="9">
        <v>35014</v>
      </c>
      <c r="T21" s="9">
        <v>35372</v>
      </c>
      <c r="U21" s="9">
        <v>34566</v>
      </c>
      <c r="V21" s="9">
        <v>38749</v>
      </c>
      <c r="W21" s="9">
        <v>38010</v>
      </c>
      <c r="X21" s="9">
        <v>38062</v>
      </c>
      <c r="Y21" s="82">
        <v>40993</v>
      </c>
      <c r="Z21" s="82">
        <v>41739</v>
      </c>
      <c r="AA21" s="82">
        <v>41492</v>
      </c>
      <c r="AB21" s="82">
        <v>41073</v>
      </c>
      <c r="AC21" s="82">
        <v>39396</v>
      </c>
      <c r="AD21" s="82">
        <v>40048</v>
      </c>
      <c r="AE21" s="82">
        <v>38845</v>
      </c>
      <c r="AF21" s="82">
        <v>38287</v>
      </c>
    </row>
    <row r="22" spans="1:32" ht="15" customHeight="1" x14ac:dyDescent="0.15">
      <c r="A22" s="4" t="s">
        <v>128</v>
      </c>
      <c r="B22" s="15"/>
      <c r="C22" s="15"/>
      <c r="D22" s="15">
        <v>8131</v>
      </c>
      <c r="E22" s="15">
        <v>8692</v>
      </c>
      <c r="F22" s="15">
        <v>9506</v>
      </c>
      <c r="G22" s="15">
        <v>9799</v>
      </c>
      <c r="H22" s="15">
        <v>10553</v>
      </c>
      <c r="I22" s="15">
        <v>10655</v>
      </c>
      <c r="J22" s="8">
        <v>10392</v>
      </c>
      <c r="K22" s="11">
        <v>10554</v>
      </c>
      <c r="L22" s="11">
        <v>10513</v>
      </c>
      <c r="M22" s="11">
        <v>11302</v>
      </c>
      <c r="N22" s="11">
        <v>11544</v>
      </c>
      <c r="O22" s="11">
        <v>11803</v>
      </c>
      <c r="P22" s="11">
        <v>12059</v>
      </c>
      <c r="Q22" s="11">
        <v>12033</v>
      </c>
      <c r="R22" s="11">
        <v>12867</v>
      </c>
      <c r="S22" s="11">
        <v>15732</v>
      </c>
      <c r="T22" s="11">
        <v>15282</v>
      </c>
      <c r="U22" s="11">
        <v>14860</v>
      </c>
      <c r="V22" s="11">
        <v>15210</v>
      </c>
      <c r="W22" s="11">
        <v>11680</v>
      </c>
      <c r="X22" s="11">
        <v>11897</v>
      </c>
      <c r="Y22" s="83">
        <v>12281</v>
      </c>
      <c r="Z22" s="83">
        <v>12116</v>
      </c>
      <c r="AA22" s="83">
        <v>14721</v>
      </c>
      <c r="AB22" s="83">
        <v>14594</v>
      </c>
      <c r="AC22" s="83">
        <v>14454</v>
      </c>
      <c r="AD22" s="83">
        <v>14721</v>
      </c>
      <c r="AE22" s="83">
        <v>14348</v>
      </c>
      <c r="AF22" s="83">
        <v>14045</v>
      </c>
    </row>
    <row r="23" spans="1:32" ht="15" customHeight="1" x14ac:dyDescent="0.15">
      <c r="A23" s="3" t="s">
        <v>129</v>
      </c>
      <c r="B23" s="15"/>
      <c r="C23" s="15"/>
      <c r="D23" s="15">
        <v>332559</v>
      </c>
      <c r="E23" s="15">
        <v>176729</v>
      </c>
      <c r="F23" s="15">
        <v>453686</v>
      </c>
      <c r="G23" s="15">
        <v>266805</v>
      </c>
      <c r="H23" s="15">
        <v>285541</v>
      </c>
      <c r="I23" s="15">
        <v>324524</v>
      </c>
      <c r="J23" s="8">
        <v>465019</v>
      </c>
      <c r="K23" s="9">
        <v>499286</v>
      </c>
      <c r="L23" s="9">
        <v>650615</v>
      </c>
      <c r="M23" s="9">
        <v>394680</v>
      </c>
      <c r="N23" s="9">
        <v>361690</v>
      </c>
      <c r="O23" s="9">
        <v>395987</v>
      </c>
      <c r="P23" s="9">
        <v>386851</v>
      </c>
      <c r="Q23" s="9">
        <v>522848</v>
      </c>
      <c r="R23" s="9">
        <v>515023</v>
      </c>
      <c r="S23" s="9">
        <v>601166</v>
      </c>
      <c r="T23" s="9">
        <v>525952</v>
      </c>
      <c r="U23" s="9">
        <v>836368</v>
      </c>
      <c r="V23" s="9">
        <v>776605</v>
      </c>
      <c r="W23" s="9">
        <v>808751</v>
      </c>
      <c r="X23" s="9">
        <v>944511</v>
      </c>
      <c r="Y23" s="82">
        <v>1149898</v>
      </c>
      <c r="Z23" s="82">
        <v>841000</v>
      </c>
      <c r="AA23" s="82">
        <v>1116525</v>
      </c>
      <c r="AB23" s="82">
        <v>1243087</v>
      </c>
      <c r="AC23" s="82">
        <v>1184971</v>
      </c>
      <c r="AD23" s="82">
        <v>1100172</v>
      </c>
      <c r="AE23" s="82">
        <v>1010980</v>
      </c>
      <c r="AF23" s="82">
        <v>1293868</v>
      </c>
    </row>
    <row r="24" spans="1:32" ht="15" customHeight="1" x14ac:dyDescent="0.15">
      <c r="A24" s="3" t="s">
        <v>130</v>
      </c>
      <c r="B24" s="15"/>
      <c r="C24" s="15"/>
      <c r="D24" s="15">
        <v>332413</v>
      </c>
      <c r="E24" s="15">
        <v>726879</v>
      </c>
      <c r="F24" s="15">
        <v>522008</v>
      </c>
      <c r="G24" s="15">
        <v>695444</v>
      </c>
      <c r="H24" s="15">
        <v>681469</v>
      </c>
      <c r="I24" s="15">
        <v>917098</v>
      </c>
      <c r="J24" s="8">
        <v>676485</v>
      </c>
      <c r="K24" s="9">
        <v>458382</v>
      </c>
      <c r="L24" s="9">
        <v>514711</v>
      </c>
      <c r="M24" s="9">
        <v>527591</v>
      </c>
      <c r="N24" s="9">
        <v>822792</v>
      </c>
      <c r="O24" s="9">
        <v>566108</v>
      </c>
      <c r="P24" s="9">
        <v>453247</v>
      </c>
      <c r="Q24" s="9">
        <v>431872</v>
      </c>
      <c r="R24" s="9">
        <v>434194</v>
      </c>
      <c r="S24" s="9">
        <v>390477</v>
      </c>
      <c r="T24" s="9">
        <v>442507</v>
      </c>
      <c r="U24" s="9">
        <v>466809</v>
      </c>
      <c r="V24" s="9">
        <v>495050</v>
      </c>
      <c r="W24" s="9">
        <v>653368</v>
      </c>
      <c r="X24" s="9">
        <v>730835</v>
      </c>
      <c r="Y24" s="82">
        <v>807591</v>
      </c>
      <c r="Z24" s="82">
        <v>673063</v>
      </c>
      <c r="AA24" s="82">
        <v>679708</v>
      </c>
      <c r="AB24" s="82">
        <v>785878</v>
      </c>
      <c r="AC24" s="82">
        <v>886799</v>
      </c>
      <c r="AD24" s="82">
        <v>775205</v>
      </c>
      <c r="AE24" s="82">
        <v>775236</v>
      </c>
      <c r="AF24" s="82">
        <v>846983</v>
      </c>
    </row>
    <row r="25" spans="1:32" ht="15" customHeight="1" x14ac:dyDescent="0.15">
      <c r="A25" s="3" t="s">
        <v>131</v>
      </c>
      <c r="B25" s="15"/>
      <c r="C25" s="15"/>
      <c r="D25" s="15">
        <v>92132</v>
      </c>
      <c r="E25" s="15">
        <v>58094</v>
      </c>
      <c r="F25" s="15">
        <v>84145</v>
      </c>
      <c r="G25" s="15">
        <v>35075</v>
      </c>
      <c r="H25" s="15">
        <v>30540</v>
      </c>
      <c r="I25" s="15">
        <v>20657</v>
      </c>
      <c r="J25" s="8">
        <v>12001</v>
      </c>
      <c r="K25" s="9">
        <v>11472</v>
      </c>
      <c r="L25" s="9">
        <v>15508</v>
      </c>
      <c r="M25" s="9">
        <v>11977</v>
      </c>
      <c r="N25" s="9">
        <v>4245</v>
      </c>
      <c r="O25" s="9">
        <v>9573</v>
      </c>
      <c r="P25" s="9">
        <v>60049</v>
      </c>
      <c r="Q25" s="9">
        <v>43356</v>
      </c>
      <c r="R25" s="9">
        <v>23742</v>
      </c>
      <c r="S25" s="9">
        <v>5473</v>
      </c>
      <c r="T25" s="9">
        <v>22272</v>
      </c>
      <c r="U25" s="9">
        <v>7500</v>
      </c>
      <c r="V25" s="9">
        <v>7319</v>
      </c>
      <c r="W25" s="9">
        <v>9418</v>
      </c>
      <c r="X25" s="9">
        <v>9945</v>
      </c>
      <c r="Y25" s="82">
        <v>4507</v>
      </c>
      <c r="Z25" s="82">
        <v>6318</v>
      </c>
      <c r="AA25" s="82">
        <v>8314</v>
      </c>
      <c r="AB25" s="82">
        <v>5449</v>
      </c>
      <c r="AC25" s="82">
        <v>18373</v>
      </c>
      <c r="AD25" s="82">
        <v>64325</v>
      </c>
      <c r="AE25" s="82">
        <v>22012</v>
      </c>
      <c r="AF25" s="82">
        <v>40983</v>
      </c>
    </row>
    <row r="26" spans="1:32" ht="15" customHeight="1" x14ac:dyDescent="0.15">
      <c r="A26" s="3" t="s">
        <v>132</v>
      </c>
      <c r="B26" s="15"/>
      <c r="C26" s="15"/>
      <c r="D26" s="15">
        <v>1000</v>
      </c>
      <c r="E26" s="15">
        <v>0</v>
      </c>
      <c r="F26" s="15">
        <v>500</v>
      </c>
      <c r="G26" s="15">
        <v>20950</v>
      </c>
      <c r="H26" s="15">
        <v>1000</v>
      </c>
      <c r="I26" s="15">
        <v>16709</v>
      </c>
      <c r="J26" s="17">
        <v>0</v>
      </c>
      <c r="K26" s="16">
        <v>0</v>
      </c>
      <c r="L26" s="16">
        <v>0</v>
      </c>
      <c r="M26" s="17">
        <v>100</v>
      </c>
      <c r="N26" s="17">
        <v>300</v>
      </c>
      <c r="O26" s="17">
        <v>0</v>
      </c>
      <c r="P26" s="17">
        <v>0</v>
      </c>
      <c r="Q26" s="17">
        <v>200000</v>
      </c>
      <c r="R26" s="17">
        <v>55000</v>
      </c>
      <c r="S26" s="17">
        <v>3000</v>
      </c>
      <c r="T26" s="17">
        <v>534</v>
      </c>
      <c r="U26" s="17">
        <v>1611</v>
      </c>
      <c r="V26" s="17">
        <v>217565</v>
      </c>
      <c r="W26" s="17">
        <v>3126</v>
      </c>
      <c r="X26" s="17">
        <v>17582</v>
      </c>
      <c r="Y26" s="17">
        <v>1237</v>
      </c>
      <c r="Z26" s="17">
        <v>133047</v>
      </c>
      <c r="AA26" s="17">
        <v>102160</v>
      </c>
      <c r="AB26" s="17">
        <v>38446</v>
      </c>
      <c r="AC26" s="17">
        <v>38309</v>
      </c>
      <c r="AD26" s="17">
        <v>31135</v>
      </c>
      <c r="AE26" s="17">
        <v>40810</v>
      </c>
      <c r="AF26" s="17">
        <v>37516</v>
      </c>
    </row>
    <row r="27" spans="1:32" ht="15" customHeight="1" x14ac:dyDescent="0.15">
      <c r="A27" s="3" t="s">
        <v>133</v>
      </c>
      <c r="B27" s="15"/>
      <c r="C27" s="15"/>
      <c r="D27" s="15">
        <v>254806</v>
      </c>
      <c r="E27" s="15">
        <v>162570</v>
      </c>
      <c r="F27" s="15">
        <v>96811</v>
      </c>
      <c r="G27" s="15">
        <v>359925</v>
      </c>
      <c r="H27" s="15">
        <v>415270</v>
      </c>
      <c r="I27" s="15">
        <v>263608</v>
      </c>
      <c r="J27" s="8">
        <v>223923</v>
      </c>
      <c r="K27" s="9">
        <v>330684</v>
      </c>
      <c r="L27" s="9">
        <v>410059</v>
      </c>
      <c r="M27" s="9">
        <v>188367</v>
      </c>
      <c r="N27" s="9">
        <v>230185</v>
      </c>
      <c r="O27" s="9">
        <v>249479</v>
      </c>
      <c r="P27" s="9">
        <v>443887</v>
      </c>
      <c r="Q27" s="9">
        <v>258026</v>
      </c>
      <c r="R27" s="9">
        <v>147810</v>
      </c>
      <c r="S27" s="9">
        <v>152079</v>
      </c>
      <c r="T27" s="9">
        <v>171291</v>
      </c>
      <c r="U27" s="9">
        <v>141478</v>
      </c>
      <c r="V27" s="9">
        <v>92198</v>
      </c>
      <c r="W27" s="9">
        <v>148816</v>
      </c>
      <c r="X27" s="9">
        <v>650704</v>
      </c>
      <c r="Y27" s="82">
        <v>378248</v>
      </c>
      <c r="Z27" s="82">
        <v>156023</v>
      </c>
      <c r="AA27" s="82">
        <v>368298</v>
      </c>
      <c r="AB27" s="82">
        <v>301905</v>
      </c>
      <c r="AC27" s="82">
        <v>519727</v>
      </c>
      <c r="AD27" s="82">
        <v>366160</v>
      </c>
      <c r="AE27" s="82">
        <v>456468</v>
      </c>
      <c r="AF27" s="82">
        <v>361806</v>
      </c>
    </row>
    <row r="28" spans="1:32" ht="15" customHeight="1" x14ac:dyDescent="0.15">
      <c r="A28" s="3" t="s">
        <v>134</v>
      </c>
      <c r="B28" s="15"/>
      <c r="C28" s="15"/>
      <c r="D28" s="15">
        <v>99826</v>
      </c>
      <c r="E28" s="15">
        <v>72209</v>
      </c>
      <c r="F28" s="15">
        <v>73196</v>
      </c>
      <c r="G28" s="15">
        <v>69952</v>
      </c>
      <c r="H28" s="15">
        <v>56092</v>
      </c>
      <c r="I28" s="15">
        <v>46494</v>
      </c>
      <c r="J28" s="8">
        <v>45874</v>
      </c>
      <c r="K28" s="9">
        <v>52575</v>
      </c>
      <c r="L28" s="9">
        <v>203243</v>
      </c>
      <c r="M28" s="9">
        <v>139168</v>
      </c>
      <c r="N28" s="9">
        <v>136959</v>
      </c>
      <c r="O28" s="9">
        <v>126456</v>
      </c>
      <c r="P28" s="9">
        <v>111422</v>
      </c>
      <c r="Q28" s="9">
        <v>110452</v>
      </c>
      <c r="R28" s="9">
        <v>126689</v>
      </c>
      <c r="S28" s="9">
        <v>103627</v>
      </c>
      <c r="T28" s="9">
        <v>97147</v>
      </c>
      <c r="U28" s="9">
        <v>128512</v>
      </c>
      <c r="V28" s="9">
        <v>474112</v>
      </c>
      <c r="W28" s="9">
        <v>144536</v>
      </c>
      <c r="X28" s="9">
        <v>84853</v>
      </c>
      <c r="Y28" s="82">
        <v>510078</v>
      </c>
      <c r="Z28" s="82">
        <v>320548</v>
      </c>
      <c r="AA28" s="82">
        <v>252348</v>
      </c>
      <c r="AB28" s="82">
        <v>314138</v>
      </c>
      <c r="AC28" s="82">
        <v>471032</v>
      </c>
      <c r="AD28" s="82">
        <v>266312</v>
      </c>
      <c r="AE28" s="82">
        <v>246427</v>
      </c>
      <c r="AF28" s="82">
        <v>292422</v>
      </c>
    </row>
    <row r="29" spans="1:32" ht="15" customHeight="1" x14ac:dyDescent="0.15">
      <c r="A29" s="3" t="s">
        <v>135</v>
      </c>
      <c r="B29" s="15"/>
      <c r="C29" s="15"/>
      <c r="D29" s="15">
        <v>100877</v>
      </c>
      <c r="E29" s="15">
        <v>82711</v>
      </c>
      <c r="F29" s="15">
        <v>76045</v>
      </c>
      <c r="G29" s="15">
        <v>58556</v>
      </c>
      <c r="H29" s="15">
        <v>63698</v>
      </c>
      <c r="I29" s="15">
        <v>53518</v>
      </c>
      <c r="J29" s="8">
        <v>55021</v>
      </c>
      <c r="K29" s="9">
        <v>90561</v>
      </c>
      <c r="L29" s="9">
        <v>71640</v>
      </c>
      <c r="M29" s="9">
        <v>78648</v>
      </c>
      <c r="N29" s="9">
        <v>102206</v>
      </c>
      <c r="O29" s="9">
        <v>91437</v>
      </c>
      <c r="P29" s="9">
        <v>83442</v>
      </c>
      <c r="Q29" s="9">
        <v>88273</v>
      </c>
      <c r="R29" s="9">
        <v>144254</v>
      </c>
      <c r="S29" s="9">
        <v>115273</v>
      </c>
      <c r="T29" s="9">
        <v>87198</v>
      </c>
      <c r="U29" s="9">
        <v>70036</v>
      </c>
      <c r="V29" s="9">
        <v>88486</v>
      </c>
      <c r="W29" s="9">
        <v>115814</v>
      </c>
      <c r="X29" s="9">
        <v>107394</v>
      </c>
      <c r="Y29" s="82">
        <v>96773</v>
      </c>
      <c r="Z29" s="82">
        <v>93704</v>
      </c>
      <c r="AA29" s="82">
        <v>90975</v>
      </c>
      <c r="AB29" s="82">
        <v>88879</v>
      </c>
      <c r="AC29" s="82">
        <v>98560</v>
      </c>
      <c r="AD29" s="82">
        <v>85678</v>
      </c>
      <c r="AE29" s="82">
        <v>102330</v>
      </c>
      <c r="AF29" s="82">
        <v>123278</v>
      </c>
    </row>
    <row r="30" spans="1:32" ht="15" customHeight="1" x14ac:dyDescent="0.15">
      <c r="A30" s="3" t="s">
        <v>136</v>
      </c>
      <c r="B30" s="15"/>
      <c r="C30" s="15"/>
      <c r="D30" s="15">
        <v>863700</v>
      </c>
      <c r="E30" s="15">
        <v>987600</v>
      </c>
      <c r="F30" s="15">
        <v>400900</v>
      </c>
      <c r="G30" s="15">
        <v>407000</v>
      </c>
      <c r="H30" s="15">
        <v>329800</v>
      </c>
      <c r="I30" s="15">
        <v>595000</v>
      </c>
      <c r="J30" s="8">
        <v>972300</v>
      </c>
      <c r="K30" s="9">
        <v>589700</v>
      </c>
      <c r="L30" s="9">
        <v>471800</v>
      </c>
      <c r="M30" s="9">
        <v>988300</v>
      </c>
      <c r="N30" s="9">
        <v>680565</v>
      </c>
      <c r="O30" s="9">
        <v>1018036</v>
      </c>
      <c r="P30" s="9">
        <v>1502500</v>
      </c>
      <c r="Q30" s="9">
        <v>916500</v>
      </c>
      <c r="R30" s="9">
        <v>638100</v>
      </c>
      <c r="S30" s="9">
        <v>631100</v>
      </c>
      <c r="T30" s="9">
        <v>428200</v>
      </c>
      <c r="U30" s="9">
        <v>335337</v>
      </c>
      <c r="V30" s="9">
        <v>425958</v>
      </c>
      <c r="W30" s="9">
        <v>579652</v>
      </c>
      <c r="X30" s="9">
        <v>635289</v>
      </c>
      <c r="Y30" s="82">
        <v>1341317</v>
      </c>
      <c r="Z30" s="82">
        <v>466278</v>
      </c>
      <c r="AA30" s="82">
        <v>661982</v>
      </c>
      <c r="AB30" s="82">
        <v>558731</v>
      </c>
      <c r="AC30" s="82">
        <v>733369</v>
      </c>
      <c r="AD30" s="82">
        <v>437398</v>
      </c>
      <c r="AE30" s="82">
        <v>514686</v>
      </c>
      <c r="AF30" s="82">
        <v>615889</v>
      </c>
    </row>
    <row r="31" spans="1:32" ht="15" customHeight="1" x14ac:dyDescent="0.15">
      <c r="A31" s="3" t="s">
        <v>187</v>
      </c>
      <c r="B31" s="72"/>
      <c r="C31" s="72"/>
      <c r="D31" s="72"/>
      <c r="E31" s="15"/>
      <c r="F31" s="15"/>
      <c r="G31" s="15"/>
      <c r="H31" s="15"/>
      <c r="I31" s="15"/>
      <c r="J31" s="8"/>
      <c r="K31" s="9"/>
      <c r="L31" s="9"/>
      <c r="M31" s="9"/>
      <c r="N31" s="9">
        <v>29200</v>
      </c>
      <c r="O31" s="9">
        <v>27600</v>
      </c>
      <c r="P31" s="9">
        <v>28700</v>
      </c>
      <c r="Q31" s="9">
        <v>34400</v>
      </c>
      <c r="R31" s="9">
        <v>30000</v>
      </c>
      <c r="S31" s="9">
        <v>19600</v>
      </c>
      <c r="T31" s="9"/>
      <c r="U31" s="9"/>
      <c r="V31" s="9">
        <v>0</v>
      </c>
      <c r="W31" s="9"/>
      <c r="X31" s="9"/>
      <c r="Y31" s="82"/>
      <c r="Z31" s="82"/>
      <c r="AA31" s="82"/>
      <c r="AB31" s="82"/>
      <c r="AC31" s="82"/>
      <c r="AD31" s="82"/>
      <c r="AE31" s="82"/>
      <c r="AF31" s="82"/>
    </row>
    <row r="32" spans="1:32" ht="15" customHeight="1" x14ac:dyDescent="0.15">
      <c r="A32" s="3" t="s">
        <v>188</v>
      </c>
      <c r="B32" s="72"/>
      <c r="C32" s="72"/>
      <c r="D32" s="72"/>
      <c r="E32" s="15"/>
      <c r="F32" s="15"/>
      <c r="G32" s="15"/>
      <c r="H32" s="15"/>
      <c r="I32" s="15"/>
      <c r="J32" s="8"/>
      <c r="K32" s="9"/>
      <c r="L32" s="9"/>
      <c r="M32" s="9"/>
      <c r="N32" s="9">
        <v>135400</v>
      </c>
      <c r="O32" s="9">
        <v>269300</v>
      </c>
      <c r="P32" s="9">
        <v>567600</v>
      </c>
      <c r="Q32" s="9">
        <v>405500</v>
      </c>
      <c r="R32" s="9">
        <v>311500</v>
      </c>
      <c r="S32" s="9">
        <v>275100</v>
      </c>
      <c r="T32" s="9">
        <v>249500</v>
      </c>
      <c r="U32" s="9">
        <v>233737</v>
      </c>
      <c r="V32" s="9">
        <v>362758</v>
      </c>
      <c r="W32" s="9">
        <v>552352</v>
      </c>
      <c r="X32" s="9">
        <v>438989</v>
      </c>
      <c r="Y32" s="82">
        <v>440517</v>
      </c>
      <c r="Z32" s="82">
        <v>440078</v>
      </c>
      <c r="AA32" s="82">
        <v>407982</v>
      </c>
      <c r="AB32" s="82">
        <v>376831</v>
      </c>
      <c r="AC32" s="82">
        <v>300069</v>
      </c>
      <c r="AD32" s="82">
        <v>315698</v>
      </c>
      <c r="AE32" s="82">
        <v>322086</v>
      </c>
      <c r="AF32" s="82">
        <v>249889</v>
      </c>
    </row>
    <row r="33" spans="1:32" ht="15" customHeight="1" x14ac:dyDescent="0.15">
      <c r="A33" s="3" t="s">
        <v>0</v>
      </c>
      <c r="B33" s="10">
        <f t="shared" ref="B33:K33" si="0">SUM(B4:B30)-B16-B17</f>
        <v>0</v>
      </c>
      <c r="C33" s="10">
        <f t="shared" si="0"/>
        <v>0</v>
      </c>
      <c r="D33" s="10">
        <f t="shared" si="0"/>
        <v>6545385</v>
      </c>
      <c r="E33" s="8">
        <f t="shared" si="0"/>
        <v>7065374</v>
      </c>
      <c r="F33" s="8">
        <f t="shared" si="0"/>
        <v>6849639</v>
      </c>
      <c r="G33" s="8">
        <f t="shared" si="0"/>
        <v>6886747</v>
      </c>
      <c r="H33" s="8">
        <f t="shared" si="0"/>
        <v>6937026</v>
      </c>
      <c r="I33" s="8">
        <f t="shared" si="0"/>
        <v>7371618</v>
      </c>
      <c r="J33" s="8">
        <f t="shared" si="0"/>
        <v>7807858</v>
      </c>
      <c r="K33" s="8">
        <f t="shared" si="0"/>
        <v>7499895</v>
      </c>
      <c r="L33" s="8">
        <f t="shared" ref="L33:Q33" si="1">SUM(L4:L30)-L16-L17</f>
        <v>7817731</v>
      </c>
      <c r="M33" s="8">
        <f t="shared" si="1"/>
        <v>7986243</v>
      </c>
      <c r="N33" s="8">
        <f t="shared" si="1"/>
        <v>7767589</v>
      </c>
      <c r="O33" s="8">
        <f t="shared" si="1"/>
        <v>7611569</v>
      </c>
      <c r="P33" s="8">
        <f t="shared" si="1"/>
        <v>7797941</v>
      </c>
      <c r="Q33" s="8">
        <f t="shared" si="1"/>
        <v>7300861</v>
      </c>
      <c r="R33" s="8">
        <f t="shared" ref="R33:W33" si="2">SUM(R4:R30)-R16-R17</f>
        <v>6900425</v>
      </c>
      <c r="S33" s="8">
        <f t="shared" si="2"/>
        <v>6856257</v>
      </c>
      <c r="T33" s="8">
        <f t="shared" si="2"/>
        <v>6673935</v>
      </c>
      <c r="U33" s="8">
        <f t="shared" si="2"/>
        <v>7528811</v>
      </c>
      <c r="V33" s="8">
        <f t="shared" si="2"/>
        <v>7303566</v>
      </c>
      <c r="W33" s="8">
        <f t="shared" si="2"/>
        <v>7452434</v>
      </c>
      <c r="X33" s="8">
        <f>SUM(X4:X30)-X16-X17-X18</f>
        <v>8371924</v>
      </c>
      <c r="Y33" s="8">
        <f t="shared" ref="Y33:AB33" si="3">SUM(Y4:Y30)-Y16-Y17-Y18</f>
        <v>9533818</v>
      </c>
      <c r="Z33" s="8">
        <f t="shared" si="3"/>
        <v>8181076</v>
      </c>
      <c r="AA33" s="8">
        <f t="shared" si="3"/>
        <v>8353811</v>
      </c>
      <c r="AB33" s="8">
        <f t="shared" si="3"/>
        <v>8683057</v>
      </c>
      <c r="AC33" s="8">
        <f t="shared" ref="AC33:AD33" si="4">SUM(AC4:AC30)-AC16-AC17-AC18</f>
        <v>9311651</v>
      </c>
      <c r="AD33" s="8">
        <f t="shared" si="4"/>
        <v>8391037</v>
      </c>
      <c r="AE33" s="8">
        <f t="shared" ref="AE33" si="5">SUM(AE4:AE30)-AE16-AE17-AE18</f>
        <v>8419498</v>
      </c>
      <c r="AF33" s="8">
        <f t="shared" ref="AF33" si="6">SUM(AF4:AF30)-AF16-AF17-AF18</f>
        <v>8908162</v>
      </c>
    </row>
    <row r="34" spans="1:32" ht="15" customHeight="1" x14ac:dyDescent="0.15">
      <c r="A34" s="3" t="s">
        <v>1</v>
      </c>
      <c r="B34" s="15">
        <f t="shared" ref="B34:L34" si="7">+B4+B5+B6+B9+B10+B11+B12+B13+B14+B15+B19</f>
        <v>0</v>
      </c>
      <c r="C34" s="15">
        <f t="shared" si="7"/>
        <v>0</v>
      </c>
      <c r="D34" s="15">
        <f t="shared" si="7"/>
        <v>4366045</v>
      </c>
      <c r="E34" s="15">
        <f>+E4+E5+E6+E10+E11+E12+E13+E14+E15+E19</f>
        <v>4704504</v>
      </c>
      <c r="F34" s="15">
        <f t="shared" si="7"/>
        <v>5016339</v>
      </c>
      <c r="G34" s="15">
        <f t="shared" si="7"/>
        <v>4834384</v>
      </c>
      <c r="H34" s="15">
        <f>+H4+H5+H6+H10+H11+H12+H13+H14+H15+H19</f>
        <v>4932287</v>
      </c>
      <c r="I34" s="15">
        <f t="shared" si="7"/>
        <v>4992486</v>
      </c>
      <c r="J34" s="12">
        <f t="shared" si="7"/>
        <v>5208932</v>
      </c>
      <c r="K34" s="12">
        <f t="shared" si="7"/>
        <v>5304344</v>
      </c>
      <c r="L34" s="12">
        <f t="shared" si="7"/>
        <v>5314211</v>
      </c>
      <c r="M34" s="12">
        <f>+M4+M5+M6+M9+M10+M11+M12+M13+M14+M15+M19</f>
        <v>5488548</v>
      </c>
      <c r="N34" s="12">
        <f>+N4+N5+N6+N9+N10+N11+N12+N13+N14+N15+N19</f>
        <v>5266110</v>
      </c>
      <c r="O34" s="12">
        <f>+O4+O5+O6+O9+O10+O11+O12+O13+O14+O15+O19</f>
        <v>5000279</v>
      </c>
      <c r="P34" s="12">
        <f>+P4+P5+P6+P9+P10+P11+P12+P13+P14+P15+P19</f>
        <v>4584193</v>
      </c>
      <c r="Q34" s="12">
        <f t="shared" ref="Q34:V34" si="8">SUM(Q4:Q15)+Q19</f>
        <v>4571541</v>
      </c>
      <c r="R34" s="12">
        <f t="shared" si="8"/>
        <v>4646392</v>
      </c>
      <c r="S34" s="12">
        <f t="shared" si="8"/>
        <v>4665061</v>
      </c>
      <c r="T34" s="12">
        <f t="shared" si="8"/>
        <v>4708829</v>
      </c>
      <c r="U34" s="12">
        <f t="shared" si="8"/>
        <v>5355593</v>
      </c>
      <c r="V34" s="12">
        <f t="shared" si="8"/>
        <v>4545058</v>
      </c>
      <c r="W34" s="12">
        <f>SUM(W4:W15)+W19</f>
        <v>4824859</v>
      </c>
      <c r="X34" s="12">
        <f>SUM(X4:X15)+X19</f>
        <v>5015267</v>
      </c>
      <c r="Y34" s="84">
        <f t="shared" ref="Y34:AB34" si="9">SUM(Y4:Y15)+Y19</f>
        <v>5068172</v>
      </c>
      <c r="Z34" s="84">
        <f t="shared" si="9"/>
        <v>5299805</v>
      </c>
      <c r="AA34" s="84">
        <f t="shared" si="9"/>
        <v>4894449</v>
      </c>
      <c r="AB34" s="84">
        <f t="shared" si="9"/>
        <v>5187270</v>
      </c>
      <c r="AC34" s="84">
        <f t="shared" ref="AC34:AD34" si="10">SUM(AC4:AC15)+AC19</f>
        <v>5215936</v>
      </c>
      <c r="AD34" s="84">
        <f t="shared" si="10"/>
        <v>5107670</v>
      </c>
      <c r="AE34" s="84">
        <f t="shared" ref="AE34" si="11">SUM(AE4:AE15)+AE19</f>
        <v>5095883</v>
      </c>
      <c r="AF34" s="84">
        <f t="shared" ref="AF34" si="12">SUM(AF4:AF15)+AF19</f>
        <v>5178970</v>
      </c>
    </row>
    <row r="35" spans="1:32" ht="15" customHeight="1" x14ac:dyDescent="0.15">
      <c r="A35" s="3" t="s">
        <v>172</v>
      </c>
      <c r="B35" s="15">
        <f t="shared" ref="B35:I35" si="13">SUM(B20:B30)</f>
        <v>0</v>
      </c>
      <c r="C35" s="15">
        <f t="shared" si="13"/>
        <v>0</v>
      </c>
      <c r="D35" s="15">
        <f t="shared" si="13"/>
        <v>2179340</v>
      </c>
      <c r="E35" s="15">
        <f t="shared" si="13"/>
        <v>2360870</v>
      </c>
      <c r="F35" s="15">
        <f t="shared" si="13"/>
        <v>1833300</v>
      </c>
      <c r="G35" s="15">
        <f t="shared" si="13"/>
        <v>2052363</v>
      </c>
      <c r="H35" s="15">
        <f t="shared" si="13"/>
        <v>2004739</v>
      </c>
      <c r="I35" s="15">
        <f t="shared" si="13"/>
        <v>2379132</v>
      </c>
      <c r="J35" s="12">
        <f t="shared" ref="J35:O35" si="14">SUM(J20:J30)</f>
        <v>2598926</v>
      </c>
      <c r="K35" s="12">
        <f t="shared" si="14"/>
        <v>2195551</v>
      </c>
      <c r="L35" s="12">
        <f t="shared" si="14"/>
        <v>2503520</v>
      </c>
      <c r="M35" s="12">
        <f t="shared" si="14"/>
        <v>2497695</v>
      </c>
      <c r="N35" s="12">
        <f t="shared" si="14"/>
        <v>2501479</v>
      </c>
      <c r="O35" s="12">
        <f t="shared" si="14"/>
        <v>2611290</v>
      </c>
      <c r="P35" s="12">
        <f t="shared" ref="P35:U35" si="15">SUM(P20:P30)</f>
        <v>3213748</v>
      </c>
      <c r="Q35" s="12">
        <f t="shared" si="15"/>
        <v>2729320</v>
      </c>
      <c r="R35" s="12">
        <f t="shared" si="15"/>
        <v>2254033</v>
      </c>
      <c r="S35" s="12">
        <f t="shared" si="15"/>
        <v>2191196</v>
      </c>
      <c r="T35" s="12">
        <f t="shared" si="15"/>
        <v>1965106</v>
      </c>
      <c r="U35" s="12">
        <f t="shared" si="15"/>
        <v>2173218</v>
      </c>
      <c r="V35" s="12">
        <f>SUM(V20:V30)</f>
        <v>2758508</v>
      </c>
      <c r="W35" s="12">
        <f>SUM(W20:W30)</f>
        <v>2627575</v>
      </c>
      <c r="X35" s="12">
        <f>SUM(X20:X30)</f>
        <v>3356657</v>
      </c>
      <c r="Y35" s="84">
        <f t="shared" ref="Y35:AB35" si="16">SUM(Y20:Y30)</f>
        <v>4465646</v>
      </c>
      <c r="Z35" s="84">
        <f t="shared" si="16"/>
        <v>2881271</v>
      </c>
      <c r="AA35" s="84">
        <f t="shared" si="16"/>
        <v>3459362</v>
      </c>
      <c r="AB35" s="84">
        <f t="shared" si="16"/>
        <v>3495787</v>
      </c>
      <c r="AC35" s="84">
        <f t="shared" ref="AC35:AD35" si="17">SUM(AC20:AC30)</f>
        <v>4095715</v>
      </c>
      <c r="AD35" s="84">
        <f t="shared" si="17"/>
        <v>3283367</v>
      </c>
      <c r="AE35" s="84">
        <f t="shared" ref="AE35" si="18">SUM(AE20:AE30)</f>
        <v>3323615</v>
      </c>
      <c r="AF35" s="84">
        <f t="shared" ref="AF35" si="19">SUM(AF20:AF30)</f>
        <v>3729192</v>
      </c>
    </row>
    <row r="36" spans="1:32" ht="15" customHeight="1" x14ac:dyDescent="0.15">
      <c r="A36" s="3" t="s">
        <v>12</v>
      </c>
      <c r="B36" s="15">
        <f t="shared" ref="B36:L36" si="20">+B4+B20+B21+B22+B25+B26+B27+B28+B29</f>
        <v>0</v>
      </c>
      <c r="C36" s="15">
        <f t="shared" si="20"/>
        <v>0</v>
      </c>
      <c r="D36" s="15">
        <f t="shared" si="20"/>
        <v>2530997</v>
      </c>
      <c r="E36" s="15">
        <f t="shared" si="20"/>
        <v>2529164</v>
      </c>
      <c r="F36" s="15">
        <f t="shared" si="20"/>
        <v>2486602</v>
      </c>
      <c r="G36" s="15">
        <f t="shared" si="20"/>
        <v>2629081</v>
      </c>
      <c r="H36" s="15">
        <f t="shared" si="20"/>
        <v>2758757</v>
      </c>
      <c r="I36" s="15">
        <f t="shared" si="20"/>
        <v>2614432</v>
      </c>
      <c r="J36" s="12">
        <f t="shared" si="20"/>
        <v>2743824</v>
      </c>
      <c r="K36" s="12">
        <f t="shared" si="20"/>
        <v>2966618</v>
      </c>
      <c r="L36" s="12">
        <f t="shared" si="20"/>
        <v>3006846</v>
      </c>
      <c r="M36" s="12">
        <f t="shared" ref="M36:R36" si="21">+M4+M20+M21+M22+M25+M26+M27+M28+M29</f>
        <v>2714642</v>
      </c>
      <c r="N36" s="12">
        <f t="shared" si="21"/>
        <v>2755521</v>
      </c>
      <c r="O36" s="12">
        <f t="shared" si="21"/>
        <v>2769762</v>
      </c>
      <c r="P36" s="12">
        <f t="shared" si="21"/>
        <v>2922340</v>
      </c>
      <c r="Q36" s="12">
        <f t="shared" si="21"/>
        <v>2992208</v>
      </c>
      <c r="R36" s="12">
        <f t="shared" si="21"/>
        <v>2867729</v>
      </c>
      <c r="S36" s="12">
        <f t="shared" ref="S36:X36" si="22">+S4+S20+S21+S22+S25+S26+S27+S28+S29</f>
        <v>2855584</v>
      </c>
      <c r="T36" s="12">
        <f t="shared" si="22"/>
        <v>3106253</v>
      </c>
      <c r="U36" s="12">
        <f t="shared" si="22"/>
        <v>3554238</v>
      </c>
      <c r="V36" s="12">
        <f t="shared" si="22"/>
        <v>3605031</v>
      </c>
      <c r="W36" s="12">
        <f t="shared" si="22"/>
        <v>2969748</v>
      </c>
      <c r="X36" s="12">
        <f t="shared" si="22"/>
        <v>3445545</v>
      </c>
      <c r="Y36" s="84">
        <f t="shared" ref="Y36:AB36" si="23">+Y4+Y20+Y21+Y22+Y25+Y26+Y27+Y28+Y29</f>
        <v>3517798</v>
      </c>
      <c r="Z36" s="84">
        <f t="shared" si="23"/>
        <v>3292453</v>
      </c>
      <c r="AA36" s="84">
        <f t="shared" si="23"/>
        <v>3382036</v>
      </c>
      <c r="AB36" s="84">
        <f t="shared" si="23"/>
        <v>3240833</v>
      </c>
      <c r="AC36" s="84">
        <f t="shared" ref="AC36:AD36" si="24">+AC4+AC20+AC21+AC22+AC25+AC26+AC27+AC28+AC29</f>
        <v>3690115</v>
      </c>
      <c r="AD36" s="84">
        <f t="shared" si="24"/>
        <v>3400027</v>
      </c>
      <c r="AE36" s="84">
        <f t="shared" ref="AE36" si="25">+AE4+AE20+AE21+AE22+AE25+AE26+AE27+AE28+AE29</f>
        <v>3428166</v>
      </c>
      <c r="AF36" s="84">
        <f t="shared" ref="AF36" si="26">+AF4+AF20+AF21+AF22+AF25+AF26+AF27+AF28+AF29</f>
        <v>3431437</v>
      </c>
    </row>
    <row r="37" spans="1:32" ht="15" customHeight="1" x14ac:dyDescent="0.15">
      <c r="A37" s="3" t="s">
        <v>11</v>
      </c>
      <c r="B37" s="12">
        <f t="shared" ref="B37:K37" si="27">SUM(B5:B19)-B16-B17+B23+B24+B30</f>
        <v>0</v>
      </c>
      <c r="C37" s="12">
        <f t="shared" si="27"/>
        <v>0</v>
      </c>
      <c r="D37" s="12">
        <f t="shared" si="27"/>
        <v>4014388</v>
      </c>
      <c r="E37" s="12">
        <f t="shared" si="27"/>
        <v>4536210</v>
      </c>
      <c r="F37" s="12">
        <f t="shared" si="27"/>
        <v>4363037</v>
      </c>
      <c r="G37" s="12">
        <f t="shared" si="27"/>
        <v>4257666</v>
      </c>
      <c r="H37" s="12">
        <f t="shared" si="27"/>
        <v>4178269</v>
      </c>
      <c r="I37" s="12">
        <f t="shared" si="27"/>
        <v>4757186</v>
      </c>
      <c r="J37" s="12">
        <f t="shared" si="27"/>
        <v>5064034</v>
      </c>
      <c r="K37" s="12">
        <f t="shared" si="27"/>
        <v>4533277</v>
      </c>
      <c r="L37" s="12">
        <f t="shared" ref="L37:Q37" si="28">SUM(L5:L19)-L16-L17+L23+L24+L30</f>
        <v>4810885</v>
      </c>
      <c r="M37" s="12">
        <f t="shared" si="28"/>
        <v>5271601</v>
      </c>
      <c r="N37" s="12">
        <f t="shared" si="28"/>
        <v>5012068</v>
      </c>
      <c r="O37" s="12">
        <f t="shared" si="28"/>
        <v>4841807</v>
      </c>
      <c r="P37" s="12">
        <f t="shared" si="28"/>
        <v>4875601</v>
      </c>
      <c r="Q37" s="12">
        <f t="shared" si="28"/>
        <v>4308653</v>
      </c>
      <c r="R37" s="12">
        <f t="shared" ref="R37:X37" si="29">SUM(R5:R19)-R16-R17+R23+R24+R30</f>
        <v>4032696</v>
      </c>
      <c r="S37" s="12">
        <f t="shared" si="29"/>
        <v>4000673</v>
      </c>
      <c r="T37" s="12">
        <f t="shared" si="29"/>
        <v>3567682</v>
      </c>
      <c r="U37" s="12">
        <f t="shared" si="29"/>
        <v>3974573</v>
      </c>
      <c r="V37" s="12">
        <f t="shared" si="29"/>
        <v>3698535</v>
      </c>
      <c r="W37" s="12">
        <f t="shared" si="29"/>
        <v>4482686</v>
      </c>
      <c r="X37" s="12">
        <f t="shared" si="29"/>
        <v>4995720</v>
      </c>
      <c r="Y37" s="84">
        <f t="shared" ref="Y37:AB37" si="30">SUM(Y5:Y19)-Y16-Y17+Y23+Y24+Y30</f>
        <v>6193767</v>
      </c>
      <c r="Z37" s="84">
        <f t="shared" si="30"/>
        <v>5328272</v>
      </c>
      <c r="AA37" s="84">
        <f t="shared" si="30"/>
        <v>5030702</v>
      </c>
      <c r="AB37" s="84">
        <f t="shared" si="30"/>
        <v>5490482</v>
      </c>
      <c r="AC37" s="84">
        <f t="shared" ref="AC37:AD37" si="31">SUM(AC5:AC19)-AC16-AC17+AC23+AC24+AC30</f>
        <v>5746357</v>
      </c>
      <c r="AD37" s="84">
        <f t="shared" si="31"/>
        <v>4996553</v>
      </c>
      <c r="AE37" s="84">
        <f t="shared" ref="AE37" si="32">SUM(AE5:AE19)-AE16-AE17+AE23+AE24+AE30</f>
        <v>4991566</v>
      </c>
      <c r="AF37" s="84">
        <f t="shared" ref="AF37" si="33">SUM(AF5:AF19)-AF16-AF17+AF23+AF24+AF30</f>
        <v>5479943</v>
      </c>
    </row>
    <row r="38" spans="1:32" ht="15" hidden="1" customHeight="1" x14ac:dyDescent="0.15"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66"/>
      <c r="AC38" s="66"/>
      <c r="AD38" s="66"/>
      <c r="AE38" s="66"/>
      <c r="AF38" s="66"/>
    </row>
    <row r="39" spans="1:32" ht="15" hidden="1" customHeight="1" x14ac:dyDescent="0.15"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66"/>
      <c r="AE39" s="66"/>
      <c r="AF39" s="66"/>
    </row>
    <row r="40" spans="1:32" ht="15" customHeight="1" x14ac:dyDescent="0.2">
      <c r="A40" s="28" t="s">
        <v>96</v>
      </c>
      <c r="K40" s="29" t="s">
        <v>181</v>
      </c>
      <c r="L40" s="66"/>
      <c r="M40" s="69"/>
      <c r="O40" s="69"/>
      <c r="P40" s="69"/>
      <c r="Q40" s="29"/>
      <c r="R40" s="29"/>
      <c r="S40" s="29"/>
      <c r="T40" s="29"/>
      <c r="U40" s="29" t="s">
        <v>181</v>
      </c>
      <c r="V40" s="66"/>
      <c r="W40" s="29"/>
      <c r="X40" s="29"/>
      <c r="Y40" s="29"/>
      <c r="Z40" s="29"/>
      <c r="AA40" s="29"/>
      <c r="AB40" s="29"/>
      <c r="AC40" s="29"/>
      <c r="AE40" s="29" t="s">
        <v>181</v>
      </c>
      <c r="AF40" s="66"/>
    </row>
    <row r="41" spans="1:32" ht="15" customHeight="1" x14ac:dyDescent="0.15">
      <c r="K41" s="18"/>
      <c r="L41" s="18" t="s">
        <v>229</v>
      </c>
      <c r="N41" s="66"/>
      <c r="O41" s="66"/>
      <c r="P41" s="66"/>
      <c r="R41" s="66"/>
      <c r="S41" s="66"/>
      <c r="T41" s="66"/>
      <c r="U41" s="18"/>
      <c r="V41" s="18" t="s">
        <v>229</v>
      </c>
      <c r="W41" s="66"/>
      <c r="X41" s="66"/>
      <c r="Y41" s="66"/>
      <c r="Z41" s="66"/>
      <c r="AA41" s="66"/>
      <c r="AB41" s="66"/>
      <c r="AC41" s="66"/>
      <c r="AD41" s="66"/>
      <c r="AE41" s="18"/>
      <c r="AF41" s="18" t="s">
        <v>229</v>
      </c>
    </row>
    <row r="42" spans="1:32" ht="15" customHeight="1" x14ac:dyDescent="0.15">
      <c r="A42" s="2"/>
      <c r="B42" s="2" t="s">
        <v>10</v>
      </c>
      <c r="C42" s="2" t="s">
        <v>9</v>
      </c>
      <c r="D42" s="2" t="s">
        <v>8</v>
      </c>
      <c r="E42" s="2" t="s">
        <v>7</v>
      </c>
      <c r="F42" s="2" t="s">
        <v>6</v>
      </c>
      <c r="G42" s="2" t="s">
        <v>5</v>
      </c>
      <c r="H42" s="2" t="s">
        <v>4</v>
      </c>
      <c r="I42" s="2" t="s">
        <v>3</v>
      </c>
      <c r="J42" s="5" t="s">
        <v>165</v>
      </c>
      <c r="K42" s="5" t="s">
        <v>166</v>
      </c>
      <c r="L42" s="2" t="s">
        <v>168</v>
      </c>
      <c r="M42" s="2" t="s">
        <v>174</v>
      </c>
      <c r="N42" s="2" t="s">
        <v>184</v>
      </c>
      <c r="O42" s="2" t="s">
        <v>185</v>
      </c>
      <c r="P42" s="2" t="s">
        <v>186</v>
      </c>
      <c r="Q42" s="2" t="s">
        <v>191</v>
      </c>
      <c r="R42" s="2" t="s">
        <v>197</v>
      </c>
      <c r="S42" s="2" t="s">
        <v>198</v>
      </c>
      <c r="T42" s="2" t="s">
        <v>199</v>
      </c>
      <c r="U42" s="2" t="s">
        <v>206</v>
      </c>
      <c r="V42" s="2" t="s">
        <v>207</v>
      </c>
      <c r="W42" s="2" t="s">
        <v>208</v>
      </c>
      <c r="X42" s="2" t="s">
        <v>209</v>
      </c>
      <c r="Y42" s="48" t="s">
        <v>211</v>
      </c>
      <c r="Z42" s="48" t="s">
        <v>212</v>
      </c>
      <c r="AA42" s="48" t="s">
        <v>213</v>
      </c>
      <c r="AB42" s="48" t="s">
        <v>214</v>
      </c>
      <c r="AC42" s="48" t="s">
        <v>219</v>
      </c>
      <c r="AD42" s="48" t="s">
        <v>223</v>
      </c>
      <c r="AE42" s="48" t="str">
        <f>AE3</f>
        <v>１８(H30)</v>
      </c>
      <c r="AF42" s="48" t="str">
        <f>AF3</f>
        <v>１９(R１)</v>
      </c>
    </row>
    <row r="43" spans="1:32" ht="15" customHeight="1" x14ac:dyDescent="0.15">
      <c r="A43" s="3" t="s">
        <v>115</v>
      </c>
      <c r="B43" s="26" t="e">
        <f>+B4/$B$33*100</f>
        <v>#DIV/0!</v>
      </c>
      <c r="C43" s="26" t="e">
        <f t="shared" ref="C43:D45" si="34">+C4/C$33*100</f>
        <v>#DIV/0!</v>
      </c>
      <c r="D43" s="26">
        <f t="shared" si="34"/>
        <v>28.727553841370675</v>
      </c>
      <c r="E43" s="26">
        <f t="shared" ref="E43:L43" si="35">+E4/E$33*100</f>
        <v>29.149228335258687</v>
      </c>
      <c r="F43" s="26">
        <f t="shared" si="35"/>
        <v>29.635080038524659</v>
      </c>
      <c r="G43" s="26">
        <f t="shared" si="35"/>
        <v>28.256693617465544</v>
      </c>
      <c r="H43" s="26">
        <f t="shared" si="35"/>
        <v>29.563504591160534</v>
      </c>
      <c r="I43" s="26">
        <f t="shared" si="35"/>
        <v>28.106746714222037</v>
      </c>
      <c r="J43" s="26">
        <f t="shared" si="35"/>
        <v>28.928574264542206</v>
      </c>
      <c r="K43" s="26">
        <f t="shared" si="35"/>
        <v>30.91289944725893</v>
      </c>
      <c r="L43" s="26">
        <f t="shared" si="35"/>
        <v>27.379453194283609</v>
      </c>
      <c r="M43" s="26">
        <f t="shared" ref="M43:X43" si="36">+M4/M$33*100</f>
        <v>26.639785441039049</v>
      </c>
      <c r="N43" s="26">
        <f t="shared" si="36"/>
        <v>27.281167940270784</v>
      </c>
      <c r="O43" s="26">
        <f t="shared" si="36"/>
        <v>28.096743260160945</v>
      </c>
      <c r="P43" s="26">
        <f t="shared" si="36"/>
        <v>26.304251340193517</v>
      </c>
      <c r="Q43" s="26">
        <f t="shared" si="36"/>
        <v>29.230908518871949</v>
      </c>
      <c r="R43" s="26">
        <f t="shared" si="36"/>
        <v>31.896774474036022</v>
      </c>
      <c r="S43" s="26">
        <f t="shared" si="36"/>
        <v>33.358303225797982</v>
      </c>
      <c r="T43" s="26">
        <f t="shared" si="36"/>
        <v>38.025632554107887</v>
      </c>
      <c r="U43" s="26">
        <f t="shared" si="36"/>
        <v>40.106385988438284</v>
      </c>
      <c r="V43" s="26">
        <f t="shared" si="36"/>
        <v>34.834161832726643</v>
      </c>
      <c r="W43" s="26">
        <f t="shared" si="36"/>
        <v>31.98879721712396</v>
      </c>
      <c r="X43" s="26">
        <f t="shared" si="36"/>
        <v>28.661547811470818</v>
      </c>
      <c r="Y43" s="26">
        <f t="shared" ref="Y43:AB56" si="37">+Y4/Y$33*100</f>
        <v>24.659144951162272</v>
      </c>
      <c r="Z43" s="26">
        <f t="shared" si="37"/>
        <v>29.232377256976953</v>
      </c>
      <c r="AA43" s="26">
        <f t="shared" si="37"/>
        <v>28.500632824946603</v>
      </c>
      <c r="AB43" s="26">
        <f t="shared" si="37"/>
        <v>26.865446121106885</v>
      </c>
      <c r="AC43" s="26">
        <f t="shared" ref="AC43:AD43" si="38">+AC4/AC$33*100</f>
        <v>25.76921106686666</v>
      </c>
      <c r="AD43" s="26">
        <f t="shared" si="38"/>
        <v>28.952738499425042</v>
      </c>
      <c r="AE43" s="26">
        <f t="shared" ref="AE43" si="39">+AE4/AE$33*100</f>
        <v>28.570028759434351</v>
      </c>
      <c r="AF43" s="26">
        <f t="shared" ref="AF43" si="40">+AF4/AF$33*100</f>
        <v>27.603730152190764</v>
      </c>
    </row>
    <row r="44" spans="1:32" ht="15" customHeight="1" x14ac:dyDescent="0.15">
      <c r="A44" s="3" t="s">
        <v>116</v>
      </c>
      <c r="B44" s="26" t="e">
        <f>+B5/$B$33*100</f>
        <v>#DIV/0!</v>
      </c>
      <c r="C44" s="26" t="e">
        <f t="shared" si="34"/>
        <v>#DIV/0!</v>
      </c>
      <c r="D44" s="26">
        <f t="shared" si="34"/>
        <v>2.4892347814528861</v>
      </c>
      <c r="E44" s="26">
        <f>+E5/E$33*100</f>
        <v>2.568583064392628</v>
      </c>
      <c r="F44" s="26">
        <f t="shared" ref="F44:L44" si="41">+F5/F$33*100</f>
        <v>2.8911742648043202</v>
      </c>
      <c r="G44" s="26">
        <f t="shared" si="41"/>
        <v>2.9114762020443035</v>
      </c>
      <c r="H44" s="26">
        <f t="shared" si="41"/>
        <v>2.9731184516246589</v>
      </c>
      <c r="I44" s="26">
        <f t="shared" si="41"/>
        <v>2.9019137996570086</v>
      </c>
      <c r="J44" s="26">
        <f t="shared" si="41"/>
        <v>1.8555153026604736</v>
      </c>
      <c r="K44" s="26">
        <f t="shared" si="41"/>
        <v>1.4304066923603598</v>
      </c>
      <c r="L44" s="26">
        <f t="shared" si="41"/>
        <v>1.4150653175454617</v>
      </c>
      <c r="M44" s="26">
        <f t="shared" ref="M44:X44" si="42">+M5/M$33*100</f>
        <v>1.4104629673802813</v>
      </c>
      <c r="N44" s="26">
        <f t="shared" si="42"/>
        <v>1.4924579557440538</v>
      </c>
      <c r="O44" s="26">
        <f t="shared" si="42"/>
        <v>1.5658795184015277</v>
      </c>
      <c r="P44" s="26">
        <f t="shared" si="42"/>
        <v>1.6220563864230313</v>
      </c>
      <c r="Q44" s="26">
        <f t="shared" si="42"/>
        <v>2.300441002780357</v>
      </c>
      <c r="R44" s="26">
        <f t="shared" si="42"/>
        <v>3.0872301343757811</v>
      </c>
      <c r="S44" s="26">
        <f t="shared" si="42"/>
        <v>4.4612388362921633</v>
      </c>
      <c r="T44" s="26">
        <f t="shared" si="42"/>
        <v>1.7657199238530195</v>
      </c>
      <c r="U44" s="26">
        <f t="shared" si="42"/>
        <v>1.5034512089624776</v>
      </c>
      <c r="V44" s="26">
        <f t="shared" si="42"/>
        <v>1.4619023090912029</v>
      </c>
      <c r="W44" s="26">
        <f t="shared" si="42"/>
        <v>1.396550442446052</v>
      </c>
      <c r="X44" s="26">
        <f t="shared" si="42"/>
        <v>1.2089574630634488</v>
      </c>
      <c r="Y44" s="26">
        <f t="shared" si="37"/>
        <v>0.99342152325542599</v>
      </c>
      <c r="Z44" s="26">
        <f t="shared" si="37"/>
        <v>1.1056614068858424</v>
      </c>
      <c r="AA44" s="26">
        <f t="shared" si="37"/>
        <v>1.0321875848041091</v>
      </c>
      <c r="AB44" s="26">
        <f t="shared" si="37"/>
        <v>1.0388852681722578</v>
      </c>
      <c r="AC44" s="26">
        <f t="shared" ref="AC44:AD44" si="43">+AC5/AC$33*100</f>
        <v>0.96031305296987624</v>
      </c>
      <c r="AD44" s="26">
        <f t="shared" si="43"/>
        <v>1.0635515014413595</v>
      </c>
      <c r="AE44" s="26">
        <f t="shared" ref="AE44" si="44">+AE5/AE$33*100</f>
        <v>1.0709070778329064</v>
      </c>
      <c r="AF44" s="26">
        <f t="shared" ref="AF44" si="45">+AF5/AF$33*100</f>
        <v>1.0276193899482295</v>
      </c>
    </row>
    <row r="45" spans="1:32" ht="15" customHeight="1" x14ac:dyDescent="0.15">
      <c r="A45" s="3" t="s">
        <v>192</v>
      </c>
      <c r="B45" s="26" t="e">
        <f>+B6/$B$33*100</f>
        <v>#DIV/0!</v>
      </c>
      <c r="C45" s="26" t="e">
        <f t="shared" si="34"/>
        <v>#DIV/0!</v>
      </c>
      <c r="D45" s="26">
        <f t="shared" si="34"/>
        <v>1.2532188710060601</v>
      </c>
      <c r="E45" s="26">
        <f>+E6/E$33*100</f>
        <v>0.84689076615052516</v>
      </c>
      <c r="F45" s="26">
        <f t="shared" ref="F45:L45" si="46">+F6/F$33*100</f>
        <v>0.94923250699781403</v>
      </c>
      <c r="G45" s="26">
        <f t="shared" si="46"/>
        <v>1.2684072755976079</v>
      </c>
      <c r="H45" s="26">
        <f t="shared" si="46"/>
        <v>0.90462396998367889</v>
      </c>
      <c r="I45" s="26">
        <f t="shared" si="46"/>
        <v>0.47951480936749574</v>
      </c>
      <c r="J45" s="26">
        <f t="shared" si="46"/>
        <v>0.36246816988731101</v>
      </c>
      <c r="K45" s="26">
        <f t="shared" si="46"/>
        <v>0.30645762374006569</v>
      </c>
      <c r="L45" s="26">
        <f t="shared" si="46"/>
        <v>0.27834163135057988</v>
      </c>
      <c r="M45" s="26">
        <f t="shared" ref="M45:X45" si="47">+M6/M$33*100</f>
        <v>1.1542098080411527</v>
      </c>
      <c r="N45" s="26">
        <f t="shared" si="47"/>
        <v>1.1971668428903743</v>
      </c>
      <c r="O45" s="26">
        <f t="shared" si="47"/>
        <v>0.38599137707350484</v>
      </c>
      <c r="P45" s="26">
        <f t="shared" si="47"/>
        <v>0.25956851943352738</v>
      </c>
      <c r="Q45" s="26">
        <f t="shared" si="47"/>
        <v>0.27425532413231812</v>
      </c>
      <c r="R45" s="26">
        <f t="shared" si="47"/>
        <v>0.16927942844100183</v>
      </c>
      <c r="S45" s="26">
        <f t="shared" si="47"/>
        <v>0.11881118225294063</v>
      </c>
      <c r="T45" s="26">
        <f t="shared" si="47"/>
        <v>0.16526981458464909</v>
      </c>
      <c r="U45" s="26">
        <f t="shared" si="47"/>
        <v>0.14837668258640041</v>
      </c>
      <c r="V45" s="26">
        <f t="shared" si="47"/>
        <v>0.12406268389989218</v>
      </c>
      <c r="W45" s="26">
        <f t="shared" si="47"/>
        <v>0.10423440180751685</v>
      </c>
      <c r="X45" s="26">
        <f t="shared" si="47"/>
        <v>7.1715892308625837E-2</v>
      </c>
      <c r="Y45" s="26">
        <f t="shared" si="37"/>
        <v>5.4584637550244827E-2</v>
      </c>
      <c r="Z45" s="26">
        <f t="shared" si="37"/>
        <v>5.8305288937543186E-2</v>
      </c>
      <c r="AA45" s="26">
        <f t="shared" si="37"/>
        <v>5.0755278040166343E-2</v>
      </c>
      <c r="AB45" s="26">
        <f t="shared" si="37"/>
        <v>4.0204734346440431E-2</v>
      </c>
      <c r="AC45" s="26">
        <f t="shared" ref="AC45:AD45" si="48">+AC6/AC$33*100</f>
        <v>2.1607339020760119E-2</v>
      </c>
      <c r="AD45" s="26">
        <f t="shared" si="48"/>
        <v>4.4809717797692945E-2</v>
      </c>
      <c r="AE45" s="26">
        <f t="shared" ref="AE45" si="49">+AE6/AE$33*100</f>
        <v>4.8352051393087805E-2</v>
      </c>
      <c r="AF45" s="26">
        <f t="shared" ref="AF45" si="50">+AF6/AF$33*100</f>
        <v>1.8398857137981998E-2</v>
      </c>
    </row>
    <row r="46" spans="1:32" ht="15" customHeight="1" x14ac:dyDescent="0.15">
      <c r="A46" s="3" t="s">
        <v>193</v>
      </c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>
        <f t="shared" ref="Q46:X56" si="51">+Q7/Q$33*100</f>
        <v>4.2912746866431234E-2</v>
      </c>
      <c r="R46" s="26">
        <f t="shared" si="51"/>
        <v>8.0139991377342693E-2</v>
      </c>
      <c r="S46" s="26">
        <f t="shared" si="51"/>
        <v>0.12799986931645066</v>
      </c>
      <c r="T46" s="26">
        <f t="shared" si="51"/>
        <v>0.14654023450932621</v>
      </c>
      <c r="U46" s="26">
        <f t="shared" si="51"/>
        <v>4.7152199729811259E-2</v>
      </c>
      <c r="V46" s="26">
        <f t="shared" si="51"/>
        <v>3.8008830207052285E-2</v>
      </c>
      <c r="W46" s="26">
        <f t="shared" si="51"/>
        <v>4.7326819667238923E-2</v>
      </c>
      <c r="X46" s="26">
        <f t="shared" si="51"/>
        <v>4.7683184892743889E-2</v>
      </c>
      <c r="Y46" s="26">
        <f t="shared" si="37"/>
        <v>4.7945114958141632E-2</v>
      </c>
      <c r="Z46" s="26">
        <f t="shared" si="37"/>
        <v>0.11201460541376219</v>
      </c>
      <c r="AA46" s="26">
        <f t="shared" si="37"/>
        <v>0.21204693283101572</v>
      </c>
      <c r="AB46" s="26">
        <f t="shared" si="37"/>
        <v>0.15633894836806897</v>
      </c>
      <c r="AC46" s="26">
        <f t="shared" ref="AC46:AD46" si="52">+AC7/AC$33*100</f>
        <v>8.2992801169201894E-2</v>
      </c>
      <c r="AD46" s="26">
        <f t="shared" si="52"/>
        <v>0.13653854702344895</v>
      </c>
      <c r="AE46" s="26">
        <f t="shared" ref="AE46" si="53">+AE7/AE$33*100</f>
        <v>0.10269020789600519</v>
      </c>
      <c r="AF46" s="26">
        <f t="shared" ref="AF46" si="54">+AF7/AF$33*100</f>
        <v>0.11529875635400434</v>
      </c>
    </row>
    <row r="47" spans="1:32" ht="15" customHeight="1" x14ac:dyDescent="0.15">
      <c r="A47" s="3" t="s">
        <v>194</v>
      </c>
      <c r="B47" s="26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>
        <f t="shared" si="51"/>
        <v>4.9884527318079332E-2</v>
      </c>
      <c r="R47" s="26">
        <f t="shared" si="51"/>
        <v>0.11916657307339765</v>
      </c>
      <c r="S47" s="26">
        <f t="shared" si="51"/>
        <v>9.4103823704391479E-2</v>
      </c>
      <c r="T47" s="26">
        <f t="shared" si="51"/>
        <v>8.4792554917001745E-2</v>
      </c>
      <c r="U47" s="26">
        <f t="shared" si="51"/>
        <v>2.7507663560687071E-2</v>
      </c>
      <c r="V47" s="26">
        <f t="shared" si="51"/>
        <v>2.2413708591118367E-2</v>
      </c>
      <c r="W47" s="26">
        <f t="shared" si="51"/>
        <v>1.8316163551398104E-2</v>
      </c>
      <c r="X47" s="26">
        <f t="shared" si="51"/>
        <v>1.2267192105422839E-2</v>
      </c>
      <c r="Y47" s="26">
        <f t="shared" si="37"/>
        <v>1.3887405864051528E-2</v>
      </c>
      <c r="Z47" s="26">
        <f t="shared" si="37"/>
        <v>0.17993965585944929</v>
      </c>
      <c r="AA47" s="26">
        <f t="shared" si="37"/>
        <v>0.11583934565912492</v>
      </c>
      <c r="AB47" s="26">
        <f t="shared" si="37"/>
        <v>0.13429602039926722</v>
      </c>
      <c r="AC47" s="26">
        <f t="shared" ref="AC47:AD47" si="55">+AC8/AC$33*100</f>
        <v>4.7929201813942557E-2</v>
      </c>
      <c r="AD47" s="26">
        <f t="shared" si="55"/>
        <v>0.14477352441658881</v>
      </c>
      <c r="AE47" s="26">
        <f t="shared" ref="AE47" si="56">+AE8/AE$33*100</f>
        <v>9.2297664302551055E-2</v>
      </c>
      <c r="AF47" s="26">
        <f t="shared" ref="AF47" si="57">+AF8/AF$33*100</f>
        <v>7.9735864704750539E-2</v>
      </c>
    </row>
    <row r="48" spans="1:32" ht="15" customHeight="1" x14ac:dyDescent="0.15">
      <c r="A48" s="3" t="s">
        <v>117</v>
      </c>
      <c r="B48" s="26" t="e">
        <f t="shared" ref="B48:B56" si="58">+B9/$B$33*100</f>
        <v>#DIV/0!</v>
      </c>
      <c r="C48" s="26" t="e">
        <f t="shared" ref="C48:E56" si="59">+C9/C$33*100</f>
        <v>#DIV/0!</v>
      </c>
      <c r="D48" s="26">
        <f t="shared" si="59"/>
        <v>0</v>
      </c>
      <c r="E48" s="26">
        <f t="shared" si="59"/>
        <v>0</v>
      </c>
      <c r="F48" s="26">
        <f t="shared" ref="F48:L48" si="60">+F9/F$33*100</f>
        <v>0</v>
      </c>
      <c r="G48" s="26">
        <f t="shared" si="60"/>
        <v>0</v>
      </c>
      <c r="H48" s="26">
        <f t="shared" si="60"/>
        <v>0</v>
      </c>
      <c r="I48" s="26">
        <f t="shared" si="60"/>
        <v>0</v>
      </c>
      <c r="J48" s="26">
        <f t="shared" si="60"/>
        <v>0.65436640881532426</v>
      </c>
      <c r="K48" s="26">
        <f t="shared" si="60"/>
        <v>3.0407759041959923</v>
      </c>
      <c r="L48" s="26">
        <f t="shared" si="60"/>
        <v>2.7676700566954784</v>
      </c>
      <c r="M48" s="26">
        <f t="shared" ref="M48:P56" si="61">+M9/M$33*100</f>
        <v>2.7939921186971146</v>
      </c>
      <c r="N48" s="26">
        <f t="shared" si="61"/>
        <v>2.7991053594622475</v>
      </c>
      <c r="O48" s="26">
        <f t="shared" si="61"/>
        <v>2.4936645782229658</v>
      </c>
      <c r="P48" s="26">
        <f t="shared" si="61"/>
        <v>2.6615359105692131</v>
      </c>
      <c r="Q48" s="26">
        <f t="shared" si="51"/>
        <v>3.1372053241391669</v>
      </c>
      <c r="R48" s="26">
        <f t="shared" si="51"/>
        <v>3.0656517533340337</v>
      </c>
      <c r="S48" s="26">
        <f t="shared" si="51"/>
        <v>3.1796941100661771</v>
      </c>
      <c r="T48" s="26">
        <f t="shared" si="51"/>
        <v>3.1727009627753344</v>
      </c>
      <c r="U48" s="26">
        <f t="shared" si="51"/>
        <v>2.6121388888630621</v>
      </c>
      <c r="V48" s="26">
        <f t="shared" si="51"/>
        <v>2.8530857392128723</v>
      </c>
      <c r="W48" s="26">
        <f t="shared" si="51"/>
        <v>2.7912893961892182</v>
      </c>
      <c r="X48" s="26">
        <f t="shared" si="51"/>
        <v>2.3922935755269639</v>
      </c>
      <c r="Y48" s="26">
        <f t="shared" si="37"/>
        <v>2.0655837986418453</v>
      </c>
      <c r="Z48" s="26">
        <f t="shared" si="37"/>
        <v>2.3866053805147391</v>
      </c>
      <c r="AA48" s="26">
        <f t="shared" si="37"/>
        <v>2.9378926576145905</v>
      </c>
      <c r="AB48" s="26">
        <f t="shared" si="37"/>
        <v>4.8863896666807554</v>
      </c>
      <c r="AC48" s="26">
        <f t="shared" ref="AC48:AD48" si="62">+AC9/AC$33*100</f>
        <v>4.0324427966640926</v>
      </c>
      <c r="AD48" s="26">
        <f t="shared" si="62"/>
        <v>4.677347984522056</v>
      </c>
      <c r="AE48" s="26">
        <f t="shared" ref="AE48" si="63">+AE9/AE$33*100</f>
        <v>4.8189333853396006</v>
      </c>
      <c r="AF48" s="26">
        <f t="shared" ref="AF48" si="64">+AF9/AF$33*100</f>
        <v>4.3079706004448504</v>
      </c>
    </row>
    <row r="49" spans="1:32" ht="15" customHeight="1" x14ac:dyDescent="0.15">
      <c r="A49" s="3" t="s">
        <v>118</v>
      </c>
      <c r="B49" s="26" t="e">
        <f t="shared" si="58"/>
        <v>#DIV/0!</v>
      </c>
      <c r="C49" s="26" t="e">
        <f t="shared" si="59"/>
        <v>#DIV/0!</v>
      </c>
      <c r="D49" s="26">
        <f t="shared" si="59"/>
        <v>2.6100374538701696</v>
      </c>
      <c r="E49" s="26">
        <f t="shared" si="59"/>
        <v>2.3078608436014854</v>
      </c>
      <c r="F49" s="26">
        <f t="shared" ref="F49:L49" si="65">+F10/F$33*100</f>
        <v>2.1701289659206857</v>
      </c>
      <c r="G49" s="26">
        <f t="shared" si="65"/>
        <v>1.9897347760851385</v>
      </c>
      <c r="H49" s="26">
        <f t="shared" si="65"/>
        <v>1.9332636204621403</v>
      </c>
      <c r="I49" s="26">
        <f t="shared" si="65"/>
        <v>1.7014853455510039</v>
      </c>
      <c r="J49" s="26">
        <f t="shared" si="65"/>
        <v>1.5748365300700908</v>
      </c>
      <c r="K49" s="26">
        <f t="shared" si="65"/>
        <v>1.5484083443834882</v>
      </c>
      <c r="L49" s="26">
        <f t="shared" si="65"/>
        <v>1.4576224226696979</v>
      </c>
      <c r="M49" s="26">
        <f t="shared" si="61"/>
        <v>1.2641989481161542</v>
      </c>
      <c r="N49" s="26">
        <f t="shared" si="61"/>
        <v>1.162999226658362</v>
      </c>
      <c r="O49" s="26">
        <f t="shared" si="61"/>
        <v>1.3194388699622903</v>
      </c>
      <c r="P49" s="26">
        <f t="shared" si="61"/>
        <v>1.1861849172749577</v>
      </c>
      <c r="Q49" s="26">
        <f t="shared" si="51"/>
        <v>1.1238126571646823</v>
      </c>
      <c r="R49" s="26">
        <f t="shared" si="51"/>
        <v>1.1825213664375744</v>
      </c>
      <c r="S49" s="26">
        <f t="shared" si="51"/>
        <v>1.2281920003873834</v>
      </c>
      <c r="T49" s="26">
        <f t="shared" si="51"/>
        <v>1.2989338373837924</v>
      </c>
      <c r="U49" s="26">
        <f t="shared" si="51"/>
        <v>1.1037732252808579</v>
      </c>
      <c r="V49" s="26">
        <f t="shared" si="51"/>
        <v>1.135869792920335</v>
      </c>
      <c r="W49" s="26">
        <f t="shared" si="51"/>
        <v>0.9863623079385877</v>
      </c>
      <c r="X49" s="26">
        <f t="shared" si="51"/>
        <v>0.74135885610046148</v>
      </c>
      <c r="Y49" s="26">
        <f t="shared" si="37"/>
        <v>0.66051187467602168</v>
      </c>
      <c r="Z49" s="26">
        <f t="shared" si="37"/>
        <v>0.80379402416014722</v>
      </c>
      <c r="AA49" s="26">
        <f t="shared" si="37"/>
        <v>0.67539234488307198</v>
      </c>
      <c r="AB49" s="26">
        <f t="shared" si="37"/>
        <v>0.64618946990673909</v>
      </c>
      <c r="AC49" s="26">
        <f t="shared" ref="AC49:AD49" si="66">+AC10/AC$33*100</f>
        <v>0.61047176274110793</v>
      </c>
      <c r="AD49" s="26">
        <f t="shared" si="66"/>
        <v>0.67032239281032846</v>
      </c>
      <c r="AE49" s="26">
        <f t="shared" ref="AE49" si="67">+AE10/AE$33*100</f>
        <v>0.63171224697719508</v>
      </c>
      <c r="AF49" s="26">
        <f t="shared" ref="AF49" si="68">+AF10/AF$33*100</f>
        <v>0.59983192941484453</v>
      </c>
    </row>
    <row r="50" spans="1:32" ht="15" customHeight="1" x14ac:dyDescent="0.15">
      <c r="A50" s="3" t="s">
        <v>119</v>
      </c>
      <c r="B50" s="26" t="e">
        <f t="shared" si="58"/>
        <v>#DIV/0!</v>
      </c>
      <c r="C50" s="26" t="e">
        <f t="shared" si="59"/>
        <v>#DIV/0!</v>
      </c>
      <c r="D50" s="26">
        <f t="shared" si="59"/>
        <v>1.0633446313700416E-2</v>
      </c>
      <c r="E50" s="26">
        <f t="shared" si="59"/>
        <v>3.275127403022119E-2</v>
      </c>
      <c r="F50" s="26">
        <f t="shared" ref="F50:L50" si="69">+F11/F$33*100</f>
        <v>4.6878382933757533E-2</v>
      </c>
      <c r="G50" s="26">
        <f t="shared" si="69"/>
        <v>4.8353743792243276E-2</v>
      </c>
      <c r="H50" s="26">
        <f t="shared" si="69"/>
        <v>5.5124487064053103E-2</v>
      </c>
      <c r="I50" s="26">
        <f t="shared" si="69"/>
        <v>4.1673347696530125E-2</v>
      </c>
      <c r="J50" s="26">
        <f t="shared" si="69"/>
        <v>8.4222843192076499E-2</v>
      </c>
      <c r="K50" s="26">
        <f t="shared" si="69"/>
        <v>7.1441000174002428E-2</v>
      </c>
      <c r="L50" s="26">
        <f t="shared" si="69"/>
        <v>6.1565177926945817E-2</v>
      </c>
      <c r="M50" s="26">
        <f t="shared" si="61"/>
        <v>1.351073339491423E-2</v>
      </c>
      <c r="N50" s="26">
        <f t="shared" si="61"/>
        <v>0</v>
      </c>
      <c r="O50" s="26">
        <f t="shared" si="61"/>
        <v>0</v>
      </c>
      <c r="P50" s="26">
        <f t="shared" si="61"/>
        <v>0</v>
      </c>
      <c r="Q50" s="26">
        <f t="shared" si="51"/>
        <v>1.3697014639780158E-5</v>
      </c>
      <c r="R50" s="26">
        <f t="shared" si="51"/>
        <v>1.4491861008561066E-5</v>
      </c>
      <c r="S50" s="26">
        <f t="shared" si="51"/>
        <v>0</v>
      </c>
      <c r="T50" s="26">
        <f t="shared" si="51"/>
        <v>0</v>
      </c>
      <c r="U50" s="26">
        <f t="shared" si="51"/>
        <v>0</v>
      </c>
      <c r="V50" s="26">
        <f t="shared" si="51"/>
        <v>0</v>
      </c>
      <c r="W50" s="26">
        <f t="shared" si="51"/>
        <v>0</v>
      </c>
      <c r="X50" s="26">
        <f t="shared" si="51"/>
        <v>0</v>
      </c>
      <c r="Y50" s="26">
        <f t="shared" si="37"/>
        <v>0</v>
      </c>
      <c r="Z50" s="26">
        <f t="shared" si="37"/>
        <v>0</v>
      </c>
      <c r="AA50" s="26">
        <f t="shared" si="37"/>
        <v>0</v>
      </c>
      <c r="AB50" s="26">
        <f t="shared" si="37"/>
        <v>0</v>
      </c>
      <c r="AC50" s="26">
        <f t="shared" ref="AC50:AD50" si="70">+AC11/AC$33*100</f>
        <v>0</v>
      </c>
      <c r="AD50" s="26">
        <f t="shared" si="70"/>
        <v>0</v>
      </c>
      <c r="AE50" s="26">
        <f t="shared" ref="AE50" si="71">+AE11/AE$33*100</f>
        <v>0</v>
      </c>
      <c r="AF50" s="26">
        <f t="shared" ref="AF50" si="72">+AF11/AF$33*100</f>
        <v>0</v>
      </c>
    </row>
    <row r="51" spans="1:32" ht="15" customHeight="1" x14ac:dyDescent="0.15">
      <c r="A51" s="3" t="s">
        <v>120</v>
      </c>
      <c r="B51" s="26" t="e">
        <f t="shared" si="58"/>
        <v>#DIV/0!</v>
      </c>
      <c r="C51" s="26" t="e">
        <f t="shared" si="59"/>
        <v>#DIV/0!</v>
      </c>
      <c r="D51" s="26">
        <f t="shared" si="59"/>
        <v>1.6382840734349469</v>
      </c>
      <c r="E51" s="26">
        <f t="shared" si="59"/>
        <v>1.4561578764266407</v>
      </c>
      <c r="F51" s="26">
        <f t="shared" ref="F51:L51" si="73">+F12/F$33*100</f>
        <v>1.3184198466517725</v>
      </c>
      <c r="G51" s="26">
        <f t="shared" si="73"/>
        <v>1.4447169323920277</v>
      </c>
      <c r="H51" s="26">
        <f t="shared" si="73"/>
        <v>1.5289404998626213</v>
      </c>
      <c r="I51" s="26">
        <f t="shared" si="73"/>
        <v>1.4348003382703769</v>
      </c>
      <c r="J51" s="26">
        <f t="shared" si="73"/>
        <v>1.1601773495368384</v>
      </c>
      <c r="K51" s="26">
        <f t="shared" si="73"/>
        <v>1.0568681294871463</v>
      </c>
      <c r="L51" s="26">
        <f t="shared" si="73"/>
        <v>1.013209587283062</v>
      </c>
      <c r="M51" s="26">
        <f t="shared" si="61"/>
        <v>0.94401084464872909</v>
      </c>
      <c r="N51" s="26">
        <f t="shared" si="61"/>
        <v>1.0102620002165408</v>
      </c>
      <c r="O51" s="26">
        <f t="shared" si="61"/>
        <v>0.92926964204095108</v>
      </c>
      <c r="P51" s="26">
        <f t="shared" si="61"/>
        <v>1.0324648519397621</v>
      </c>
      <c r="Q51" s="26">
        <f t="shared" si="51"/>
        <v>0.96905008874980636</v>
      </c>
      <c r="R51" s="26">
        <f t="shared" si="51"/>
        <v>1.075759826387505</v>
      </c>
      <c r="S51" s="26">
        <f t="shared" si="51"/>
        <v>0.96250767729389364</v>
      </c>
      <c r="T51" s="26">
        <f t="shared" si="51"/>
        <v>1.0444213196562449</v>
      </c>
      <c r="U51" s="26">
        <f t="shared" si="51"/>
        <v>0.76909886567746222</v>
      </c>
      <c r="V51" s="26">
        <f t="shared" si="51"/>
        <v>0.50086491995827798</v>
      </c>
      <c r="W51" s="26">
        <f t="shared" si="51"/>
        <v>0.41397213313126957</v>
      </c>
      <c r="X51" s="26">
        <f t="shared" si="51"/>
        <v>0.27766616132683475</v>
      </c>
      <c r="Y51" s="26">
        <f t="shared" si="37"/>
        <v>0.34283222104722372</v>
      </c>
      <c r="Z51" s="26">
        <f t="shared" si="37"/>
        <v>0.3361660495514282</v>
      </c>
      <c r="AA51" s="26">
        <f t="shared" si="37"/>
        <v>0.15890950848660568</v>
      </c>
      <c r="AB51" s="26">
        <f t="shared" si="37"/>
        <v>0.23609196622802314</v>
      </c>
      <c r="AC51" s="26">
        <f t="shared" ref="AC51:AD51" si="74">+AC12/AC$33*100</f>
        <v>0.22719923674115367</v>
      </c>
      <c r="AD51" s="26">
        <f t="shared" si="74"/>
        <v>0.29494566642954856</v>
      </c>
      <c r="AE51" s="26">
        <f t="shared" ref="AE51" si="75">+AE12/AE$33*100</f>
        <v>0.38485667435279397</v>
      </c>
      <c r="AF51" s="26">
        <f t="shared" ref="AF51" si="76">+AF12/AF$33*100</f>
        <v>0.16040345920965515</v>
      </c>
    </row>
    <row r="52" spans="1:32" ht="15" customHeight="1" x14ac:dyDescent="0.15">
      <c r="A52" s="3" t="s">
        <v>227</v>
      </c>
      <c r="B52" s="26" t="e">
        <f t="shared" si="58"/>
        <v>#DIV/0!</v>
      </c>
      <c r="C52" s="26" t="e">
        <f t="shared" si="59"/>
        <v>#DIV/0!</v>
      </c>
      <c r="D52" s="26">
        <f t="shared" si="59"/>
        <v>0</v>
      </c>
      <c r="E52" s="26">
        <f t="shared" si="59"/>
        <v>0</v>
      </c>
      <c r="F52" s="26">
        <f t="shared" ref="F52:L52" si="77">+F13/F$33*100</f>
        <v>0</v>
      </c>
      <c r="G52" s="26">
        <f t="shared" si="77"/>
        <v>0</v>
      </c>
      <c r="H52" s="26">
        <f t="shared" si="77"/>
        <v>0</v>
      </c>
      <c r="I52" s="26">
        <f t="shared" si="77"/>
        <v>0</v>
      </c>
      <c r="J52" s="26">
        <f t="shared" si="77"/>
        <v>0</v>
      </c>
      <c r="K52" s="26">
        <f t="shared" si="77"/>
        <v>0</v>
      </c>
      <c r="L52" s="26">
        <f t="shared" si="77"/>
        <v>0</v>
      </c>
      <c r="M52" s="26">
        <f t="shared" si="61"/>
        <v>0</v>
      </c>
      <c r="N52" s="26">
        <f t="shared" si="61"/>
        <v>0</v>
      </c>
      <c r="O52" s="26">
        <f t="shared" si="61"/>
        <v>0</v>
      </c>
      <c r="P52" s="26">
        <f t="shared" si="61"/>
        <v>0</v>
      </c>
      <c r="Q52" s="26">
        <f t="shared" si="51"/>
        <v>1.3697014639780158E-5</v>
      </c>
      <c r="R52" s="26">
        <f t="shared" si="51"/>
        <v>1.4491861008561066E-5</v>
      </c>
      <c r="S52" s="26">
        <f t="shared" si="51"/>
        <v>1.4585217561127012E-5</v>
      </c>
      <c r="T52" s="26">
        <f t="shared" si="51"/>
        <v>0</v>
      </c>
      <c r="U52" s="26">
        <f t="shared" si="51"/>
        <v>0</v>
      </c>
      <c r="V52" s="26">
        <f t="shared" si="51"/>
        <v>0</v>
      </c>
      <c r="W52" s="26">
        <f t="shared" si="51"/>
        <v>0</v>
      </c>
      <c r="X52" s="26">
        <f t="shared" si="51"/>
        <v>0</v>
      </c>
      <c r="Y52" s="26">
        <f t="shared" si="37"/>
        <v>0</v>
      </c>
      <c r="Z52" s="26">
        <f t="shared" si="37"/>
        <v>0</v>
      </c>
      <c r="AA52" s="26">
        <f t="shared" si="37"/>
        <v>0</v>
      </c>
      <c r="AB52" s="26">
        <f t="shared" si="37"/>
        <v>0</v>
      </c>
      <c r="AC52" s="26">
        <f t="shared" ref="AC52:AD52" si="78">+AC13/AC$33*100</f>
        <v>0</v>
      </c>
      <c r="AD52" s="26">
        <f t="shared" si="78"/>
        <v>0</v>
      </c>
      <c r="AE52" s="26">
        <f t="shared" ref="AE52" si="79">+AE13/AE$33*100</f>
        <v>0</v>
      </c>
      <c r="AF52" s="26">
        <f t="shared" ref="AF52" si="80">+AF13/AF$33*100</f>
        <v>5.0459342791475952E-2</v>
      </c>
    </row>
    <row r="53" spans="1:32" ht="15" customHeight="1" x14ac:dyDescent="0.15">
      <c r="A53" s="3" t="s">
        <v>121</v>
      </c>
      <c r="B53" s="26" t="e">
        <f t="shared" si="58"/>
        <v>#DIV/0!</v>
      </c>
      <c r="C53" s="26" t="e">
        <f t="shared" si="59"/>
        <v>#DIV/0!</v>
      </c>
      <c r="D53" s="26">
        <f t="shared" si="59"/>
        <v>0</v>
      </c>
      <c r="E53" s="26">
        <f t="shared" si="59"/>
        <v>0</v>
      </c>
      <c r="F53" s="26">
        <f t="shared" ref="F53:L53" si="81">+F14/F$33*100</f>
        <v>0</v>
      </c>
      <c r="G53" s="26">
        <f t="shared" si="81"/>
        <v>0</v>
      </c>
      <c r="H53" s="26">
        <f t="shared" si="81"/>
        <v>0</v>
      </c>
      <c r="I53" s="26">
        <f t="shared" si="81"/>
        <v>0</v>
      </c>
      <c r="J53" s="26">
        <f t="shared" si="81"/>
        <v>0</v>
      </c>
      <c r="K53" s="26">
        <f t="shared" si="81"/>
        <v>0</v>
      </c>
      <c r="L53" s="26">
        <f t="shared" si="81"/>
        <v>0.82892337943068128</v>
      </c>
      <c r="M53" s="26">
        <f t="shared" si="61"/>
        <v>0.88300593908800418</v>
      </c>
      <c r="N53" s="26">
        <f t="shared" si="61"/>
        <v>0.95411845297170073</v>
      </c>
      <c r="O53" s="26">
        <f t="shared" si="61"/>
        <v>0.92241166046054357</v>
      </c>
      <c r="P53" s="26">
        <f t="shared" si="61"/>
        <v>0.91366426086065544</v>
      </c>
      <c r="Q53" s="26">
        <f t="shared" si="51"/>
        <v>0.96981712156963407</v>
      </c>
      <c r="R53" s="26">
        <f t="shared" si="51"/>
        <v>1.1281913795164791</v>
      </c>
      <c r="S53" s="26">
        <f t="shared" si="51"/>
        <v>0.7850785056627837</v>
      </c>
      <c r="T53" s="26">
        <f t="shared" si="51"/>
        <v>0.20524623029741823</v>
      </c>
      <c r="U53" s="26">
        <f t="shared" si="51"/>
        <v>0.39295713493139889</v>
      </c>
      <c r="V53" s="26">
        <f t="shared" si="51"/>
        <v>0.48453043348961317</v>
      </c>
      <c r="W53" s="26">
        <f t="shared" si="51"/>
        <v>0.56036725719409253</v>
      </c>
      <c r="X53" s="26">
        <f t="shared" si="51"/>
        <v>0.40621486769349557</v>
      </c>
      <c r="Y53" s="26">
        <f t="shared" si="37"/>
        <v>0.11193836509150899</v>
      </c>
      <c r="Z53" s="26">
        <f t="shared" si="37"/>
        <v>0.12608365941106037</v>
      </c>
      <c r="AA53" s="26">
        <f t="shared" si="37"/>
        <v>0.13372339881761749</v>
      </c>
      <c r="AB53" s="26">
        <f t="shared" si="37"/>
        <v>0.14606606866683014</v>
      </c>
      <c r="AC53" s="26">
        <f t="shared" ref="AC53:AD53" si="82">+AC14/AC$33*100</f>
        <v>0.13188853405266154</v>
      </c>
      <c r="AD53" s="26">
        <f t="shared" si="82"/>
        <v>0.15106595287328611</v>
      </c>
      <c r="AE53" s="26">
        <f t="shared" ref="AE53" si="83">+AE14/AE$33*100</f>
        <v>0.18244555673034188</v>
      </c>
      <c r="AF53" s="26">
        <f t="shared" ref="AF53" si="84">+AF14/AF$33*100</f>
        <v>0.43353499857770883</v>
      </c>
    </row>
    <row r="54" spans="1:32" ht="15" customHeight="1" x14ac:dyDescent="0.15">
      <c r="A54" s="3" t="s">
        <v>122</v>
      </c>
      <c r="B54" s="26" t="e">
        <f t="shared" si="58"/>
        <v>#DIV/0!</v>
      </c>
      <c r="C54" s="26" t="e">
        <f t="shared" si="59"/>
        <v>#DIV/0!</v>
      </c>
      <c r="D54" s="26">
        <f t="shared" si="59"/>
        <v>29.924809617768855</v>
      </c>
      <c r="E54" s="26">
        <f t="shared" si="59"/>
        <v>30.177694768882724</v>
      </c>
      <c r="F54" s="26">
        <f t="shared" ref="F54:L54" si="85">+F15/F$33*100</f>
        <v>36.175731304963662</v>
      </c>
      <c r="G54" s="26">
        <f t="shared" si="85"/>
        <v>34.228569744176752</v>
      </c>
      <c r="H54" s="26">
        <f t="shared" si="85"/>
        <v>34.092678908800401</v>
      </c>
      <c r="I54" s="26">
        <f t="shared" si="85"/>
        <v>33.017527495320564</v>
      </c>
      <c r="J54" s="26">
        <f t="shared" si="85"/>
        <v>32.053733559191265</v>
      </c>
      <c r="K54" s="26">
        <f t="shared" si="85"/>
        <v>32.316905770014117</v>
      </c>
      <c r="L54" s="26">
        <f t="shared" si="85"/>
        <v>32.735278305175761</v>
      </c>
      <c r="M54" s="26">
        <f t="shared" si="61"/>
        <v>33.588572248552914</v>
      </c>
      <c r="N54" s="26">
        <f t="shared" si="61"/>
        <v>31.862525167075649</v>
      </c>
      <c r="O54" s="26">
        <f t="shared" si="61"/>
        <v>29.943156266467529</v>
      </c>
      <c r="P54" s="26">
        <f t="shared" si="61"/>
        <v>24.767717529537606</v>
      </c>
      <c r="Q54" s="26">
        <f t="shared" si="51"/>
        <v>24.477263709033771</v>
      </c>
      <c r="R54" s="26">
        <f t="shared" si="51"/>
        <v>25.488893800019564</v>
      </c>
      <c r="S54" s="26">
        <f t="shared" si="51"/>
        <v>23.681828146173633</v>
      </c>
      <c r="T54" s="26">
        <f t="shared" si="51"/>
        <v>24.603895602819026</v>
      </c>
      <c r="U54" s="26">
        <f t="shared" si="51"/>
        <v>24.390106219959566</v>
      </c>
      <c r="V54" s="26">
        <f t="shared" si="51"/>
        <v>20.739156735216742</v>
      </c>
      <c r="W54" s="26">
        <f t="shared" si="51"/>
        <v>26.399764157589317</v>
      </c>
      <c r="X54" s="26">
        <f t="shared" si="51"/>
        <v>26.054417120843425</v>
      </c>
      <c r="Y54" s="26">
        <f t="shared" si="37"/>
        <v>24.184445308269993</v>
      </c>
      <c r="Z54" s="26">
        <f t="shared" si="37"/>
        <v>30.41485007595578</v>
      </c>
      <c r="AA54" s="26">
        <f t="shared" si="37"/>
        <v>24.751493659600392</v>
      </c>
      <c r="AB54" s="26">
        <f t="shared" si="37"/>
        <v>25.570648678224732</v>
      </c>
      <c r="AC54" s="26">
        <f t="shared" ref="AC54:AD54" si="86">+AC15/AC$33*100</f>
        <v>24.115497885391108</v>
      </c>
      <c r="AD54" s="26">
        <f t="shared" si="86"/>
        <v>24.719030556056421</v>
      </c>
      <c r="AE54" s="26">
        <f t="shared" ref="AE54" si="87">+AE15/AE$33*100</f>
        <v>24.607547860929476</v>
      </c>
      <c r="AF54" s="26">
        <f t="shared" ref="AF54" si="88">+AF15/AF$33*100</f>
        <v>23.726319750359277</v>
      </c>
    </row>
    <row r="55" spans="1:32" ht="15" customHeight="1" x14ac:dyDescent="0.15">
      <c r="A55" s="3" t="s">
        <v>123</v>
      </c>
      <c r="B55" s="26" t="e">
        <f t="shared" si="58"/>
        <v>#DIV/0!</v>
      </c>
      <c r="C55" s="26" t="e">
        <f t="shared" si="59"/>
        <v>#DIV/0!</v>
      </c>
      <c r="D55" s="26">
        <f t="shared" si="59"/>
        <v>27.473815520401011</v>
      </c>
      <c r="E55" s="26">
        <f t="shared" si="59"/>
        <v>27.803482165275327</v>
      </c>
      <c r="F55" s="26">
        <f t="shared" ref="F55:L55" si="89">+F16/F$33*100</f>
        <v>0</v>
      </c>
      <c r="G55" s="26">
        <f t="shared" si="89"/>
        <v>0</v>
      </c>
      <c r="H55" s="26">
        <f t="shared" si="89"/>
        <v>0</v>
      </c>
      <c r="I55" s="26">
        <f t="shared" si="89"/>
        <v>0</v>
      </c>
      <c r="J55" s="26">
        <f t="shared" si="89"/>
        <v>29.63253173917866</v>
      </c>
      <c r="K55" s="26">
        <f t="shared" si="89"/>
        <v>29.606161152922805</v>
      </c>
      <c r="L55" s="26">
        <f t="shared" si="89"/>
        <v>29.917747233820148</v>
      </c>
      <c r="M55" s="26">
        <f t="shared" si="61"/>
        <v>30.345958669176483</v>
      </c>
      <c r="N55" s="26">
        <f t="shared" si="61"/>
        <v>28.599453446880364</v>
      </c>
      <c r="O55" s="26">
        <f t="shared" si="61"/>
        <v>26.739624905193658</v>
      </c>
      <c r="P55" s="26">
        <f t="shared" si="61"/>
        <v>21.957244867587484</v>
      </c>
      <c r="Q55" s="26">
        <f t="shared" si="51"/>
        <v>21.758584364227726</v>
      </c>
      <c r="R55" s="26">
        <f t="shared" si="51"/>
        <v>22.915487089563324</v>
      </c>
      <c r="S55" s="26">
        <f t="shared" si="51"/>
        <v>21.239883510784381</v>
      </c>
      <c r="T55" s="26">
        <f t="shared" si="51"/>
        <v>21.924097252969947</v>
      </c>
      <c r="U55" s="26">
        <f t="shared" si="51"/>
        <v>21.930514658954781</v>
      </c>
      <c r="V55" s="26">
        <f t="shared" si="51"/>
        <v>18.282617012018513</v>
      </c>
      <c r="W55" s="26">
        <f t="shared" si="51"/>
        <v>23.974865124602243</v>
      </c>
      <c r="X55" s="26">
        <f t="shared" si="51"/>
        <v>21.830202949763997</v>
      </c>
      <c r="Y55" s="26">
        <f t="shared" si="37"/>
        <v>19.507315956734228</v>
      </c>
      <c r="Z55" s="26">
        <f t="shared" si="37"/>
        <v>22.145228818311917</v>
      </c>
      <c r="AA55" s="26">
        <f t="shared" si="37"/>
        <v>21.198037638151018</v>
      </c>
      <c r="AB55" s="26">
        <f t="shared" si="37"/>
        <v>22.070959571035871</v>
      </c>
      <c r="AC55" s="26">
        <f t="shared" ref="AC55:AD55" si="90">+AC16/AC$33*100</f>
        <v>19.928893383139037</v>
      </c>
      <c r="AD55" s="26">
        <f t="shared" si="90"/>
        <v>21.742974080557623</v>
      </c>
      <c r="AE55" s="26">
        <f t="shared" ref="AE55" si="91">+AE16/AE$33*100</f>
        <v>21.76316212676813</v>
      </c>
      <c r="AF55" s="26">
        <f t="shared" ref="AF55" si="92">+AF16/AF$33*100</f>
        <v>20.695795608566616</v>
      </c>
    </row>
    <row r="56" spans="1:32" ht="15" customHeight="1" x14ac:dyDescent="0.15">
      <c r="A56" s="3" t="s">
        <v>124</v>
      </c>
      <c r="B56" s="26" t="e">
        <f t="shared" si="58"/>
        <v>#DIV/0!</v>
      </c>
      <c r="C56" s="26" t="e">
        <f t="shared" si="59"/>
        <v>#DIV/0!</v>
      </c>
      <c r="D56" s="26">
        <f t="shared" si="59"/>
        <v>2.4509940973678401</v>
      </c>
      <c r="E56" s="26">
        <f t="shared" si="59"/>
        <v>2.3742126036073961</v>
      </c>
      <c r="F56" s="26">
        <f t="shared" ref="F56:L56" si="93">+F17/F$33*100</f>
        <v>0</v>
      </c>
      <c r="G56" s="26">
        <f t="shared" si="93"/>
        <v>0</v>
      </c>
      <c r="H56" s="26">
        <f t="shared" si="93"/>
        <v>0</v>
      </c>
      <c r="I56" s="26">
        <f t="shared" si="93"/>
        <v>0</v>
      </c>
      <c r="J56" s="26">
        <f t="shared" si="93"/>
        <v>2.4212018200126075</v>
      </c>
      <c r="K56" s="26">
        <f t="shared" si="93"/>
        <v>2.7107446170913057</v>
      </c>
      <c r="L56" s="26">
        <f t="shared" si="93"/>
        <v>2.8175310713556145</v>
      </c>
      <c r="M56" s="26">
        <f t="shared" si="61"/>
        <v>3.2426135793764352</v>
      </c>
      <c r="N56" s="26">
        <f t="shared" si="61"/>
        <v>3.2630717201952883</v>
      </c>
      <c r="O56" s="26">
        <f t="shared" si="61"/>
        <v>3.2035313612738716</v>
      </c>
      <c r="P56" s="26">
        <f t="shared" si="61"/>
        <v>2.8104726619501226</v>
      </c>
      <c r="Q56" s="26">
        <f t="shared" si="51"/>
        <v>2.718679344806044</v>
      </c>
      <c r="R56" s="26">
        <f t="shared" si="51"/>
        <v>2.5734067104562399</v>
      </c>
      <c r="S56" s="26">
        <f t="shared" si="51"/>
        <v>2.4419446353892509</v>
      </c>
      <c r="T56" s="26">
        <f t="shared" si="51"/>
        <v>2.6797983498490772</v>
      </c>
      <c r="U56" s="26">
        <f t="shared" si="51"/>
        <v>2.4595915610047854</v>
      </c>
      <c r="V56" s="26">
        <f t="shared" si="51"/>
        <v>2.4565397231982296</v>
      </c>
      <c r="W56" s="26">
        <f t="shared" si="51"/>
        <v>2.4248990329870752</v>
      </c>
      <c r="X56" s="26">
        <f t="shared" si="51"/>
        <v>3.3959577272798942</v>
      </c>
      <c r="Y56" s="26">
        <f t="shared" si="37"/>
        <v>2.8127451142868471</v>
      </c>
      <c r="Z56" s="26">
        <f t="shared" si="37"/>
        <v>2.8956460005994322</v>
      </c>
      <c r="AA56" s="26">
        <f t="shared" si="37"/>
        <v>2.8480653919510508</v>
      </c>
      <c r="AB56" s="26">
        <f t="shared" si="37"/>
        <v>2.9439171020068162</v>
      </c>
      <c r="AC56" s="26">
        <f t="shared" ref="AC56:AD56" si="94">+AC17/AC$33*100</f>
        <v>2.8461225619388011</v>
      </c>
      <c r="AD56" s="26">
        <f t="shared" si="94"/>
        <v>2.9099978941816129</v>
      </c>
      <c r="AE56" s="26">
        <f t="shared" ref="AE56" si="95">+AE17/AE$33*100</f>
        <v>2.8416064710746416</v>
      </c>
      <c r="AF56" s="26">
        <f t="shared" ref="AF56" si="96">+AF17/AF$33*100</f>
        <v>2.9943999671312667</v>
      </c>
    </row>
    <row r="57" spans="1:32" ht="15" customHeight="1" x14ac:dyDescent="0.15">
      <c r="A57" s="3" t="s">
        <v>125</v>
      </c>
      <c r="B57" s="26" t="e">
        <f t="shared" ref="B57:B68" si="97">+B19/$B$33*100</f>
        <v>#DIV/0!</v>
      </c>
      <c r="C57" s="26" t="e">
        <f t="shared" ref="C57:E68" si="98">+C19/C$33*100</f>
        <v>#DIV/0!</v>
      </c>
      <c r="D57" s="26">
        <f t="shared" si="98"/>
        <v>5.040192440933574E-2</v>
      </c>
      <c r="E57" s="26">
        <f t="shared" si="98"/>
        <v>4.618297630104224E-2</v>
      </c>
      <c r="F57" s="26">
        <f t="shared" ref="F57:L57" si="99">+F19/F$33*100</f>
        <v>4.8440509054564776E-2</v>
      </c>
      <c r="G57" s="26">
        <f t="shared" si="99"/>
        <v>5.0415675209209809E-2</v>
      </c>
      <c r="H57" s="26">
        <f t="shared" si="99"/>
        <v>4.9632219916719358E-2</v>
      </c>
      <c r="I57" s="26">
        <f t="shared" si="99"/>
        <v>4.2121010611238942E-2</v>
      </c>
      <c r="J57" s="26">
        <f t="shared" si="99"/>
        <v>4.0075011610098445E-2</v>
      </c>
      <c r="K57" s="26">
        <f t="shared" si="99"/>
        <v>4.1413913128117125E-2</v>
      </c>
      <c r="L57" s="26">
        <f t="shared" si="99"/>
        <v>3.925691482605375E-2</v>
      </c>
      <c r="M57" s="26">
        <f t="shared" ref="M57:X57" si="100">+M19/M$33*100</f>
        <v>3.3282232959853587E-2</v>
      </c>
      <c r="N57" s="26">
        <f t="shared" si="100"/>
        <v>3.6137339398364152E-2</v>
      </c>
      <c r="O57" s="26">
        <f t="shared" si="100"/>
        <v>3.6589039657920729E-2</v>
      </c>
      <c r="P57" s="26">
        <f t="shared" si="100"/>
        <v>3.9779731598379622E-2</v>
      </c>
      <c r="Q57" s="26">
        <f t="shared" si="100"/>
        <v>4.088558869974377E-2</v>
      </c>
      <c r="R57" s="26">
        <f t="shared" si="100"/>
        <v>4.1229344569356237E-2</v>
      </c>
      <c r="S57" s="26">
        <f t="shared" si="100"/>
        <v>4.315765876337483E-2</v>
      </c>
      <c r="T57" s="26">
        <f t="shared" si="100"/>
        <v>4.2358818298350226E-2</v>
      </c>
      <c r="U57" s="26">
        <f t="shared" si="100"/>
        <v>3.3697219919586241E-2</v>
      </c>
      <c r="V57" s="26">
        <f t="shared" si="100"/>
        <v>3.6612252151894023E-2</v>
      </c>
      <c r="W57" s="26">
        <f t="shared" si="100"/>
        <v>3.5075788661798279E-2</v>
      </c>
      <c r="X57" s="26">
        <f t="shared" si="100"/>
        <v>3.1665361510687384E-2</v>
      </c>
      <c r="Y57" s="26">
        <f t="shared" ref="Y57:AB70" si="101">+Y19/Y$33*100</f>
        <v>2.5645549348645005E-2</v>
      </c>
      <c r="Z57" s="26">
        <f t="shared" si="101"/>
        <v>2.5473421833509431E-2</v>
      </c>
      <c r="AA57" s="26">
        <f t="shared" si="101"/>
        <v>2.0541522904935244E-2</v>
      </c>
      <c r="AB57" s="26">
        <f t="shared" si="101"/>
        <v>1.9578358175006798E-2</v>
      </c>
      <c r="AC57" s="26">
        <f t="shared" ref="AC57:AD57" si="102">+AC19/AC$33*100</f>
        <v>1.5604107155648339E-2</v>
      </c>
      <c r="AD57" s="26">
        <f t="shared" si="102"/>
        <v>1.5421216710163475E-2</v>
      </c>
      <c r="AE57" s="26">
        <f t="shared" ref="AE57" si="103">+AE19/AE$33*100</f>
        <v>1.5012771545286905E-2</v>
      </c>
      <c r="AF57" s="26">
        <f t="shared" ref="AF57" si="104">+AF19/AF$33*100</f>
        <v>1.4054526624010655E-2</v>
      </c>
    </row>
    <row r="58" spans="1:32" ht="15" customHeight="1" x14ac:dyDescent="0.15">
      <c r="A58" s="3" t="s">
        <v>126</v>
      </c>
      <c r="B58" s="26" t="e">
        <f t="shared" si="97"/>
        <v>#DIV/0!</v>
      </c>
      <c r="C58" s="26" t="e">
        <f t="shared" si="98"/>
        <v>#DIV/0!</v>
      </c>
      <c r="D58" s="26">
        <f t="shared" si="98"/>
        <v>1.1272828107131971</v>
      </c>
      <c r="E58" s="26">
        <f t="shared" si="98"/>
        <v>0.91152994873307491</v>
      </c>
      <c r="F58" s="26">
        <f t="shared" ref="F58:L58" si="105">+F20/F$33*100</f>
        <v>1.3903798433756875</v>
      </c>
      <c r="G58" s="26">
        <f t="shared" si="105"/>
        <v>1.5491784437558109</v>
      </c>
      <c r="H58" s="26">
        <f t="shared" si="105"/>
        <v>1.5831712321677909</v>
      </c>
      <c r="I58" s="26">
        <f t="shared" si="105"/>
        <v>1.4740318882503136</v>
      </c>
      <c r="J58" s="26">
        <f t="shared" si="105"/>
        <v>1.4740022167411344</v>
      </c>
      <c r="K58" s="26">
        <f t="shared" si="105"/>
        <v>1.6696633752872541</v>
      </c>
      <c r="L58" s="26">
        <f t="shared" si="105"/>
        <v>1.6610957834184881</v>
      </c>
      <c r="M58" s="26">
        <f t="shared" ref="M58:X58" si="106">+M20/M$33*100</f>
        <v>1.6316433146349292</v>
      </c>
      <c r="N58" s="26">
        <f t="shared" si="106"/>
        <v>1.6313170019680494</v>
      </c>
      <c r="O58" s="26">
        <f t="shared" si="106"/>
        <v>1.5534247932325123</v>
      </c>
      <c r="P58" s="26">
        <f t="shared" si="106"/>
        <v>1.7293795887914514</v>
      </c>
      <c r="Q58" s="26">
        <f t="shared" si="106"/>
        <v>1.6378479195809919</v>
      </c>
      <c r="R58" s="26">
        <f t="shared" si="106"/>
        <v>1.8586391417919912</v>
      </c>
      <c r="S58" s="26">
        <f t="shared" si="106"/>
        <v>2.0164792539136149</v>
      </c>
      <c r="T58" s="26">
        <f t="shared" si="106"/>
        <v>2.0879885704610546</v>
      </c>
      <c r="U58" s="26">
        <f t="shared" si="106"/>
        <v>1.808266936173587</v>
      </c>
      <c r="V58" s="26">
        <f t="shared" si="106"/>
        <v>1.7423817351688204</v>
      </c>
      <c r="W58" s="26">
        <f t="shared" si="106"/>
        <v>1.5351226189993765</v>
      </c>
      <c r="X58" s="26">
        <f t="shared" si="106"/>
        <v>1.5000733403695494</v>
      </c>
      <c r="Y58" s="26">
        <f t="shared" si="101"/>
        <v>1.2872387536661598</v>
      </c>
      <c r="Z58" s="26">
        <f t="shared" si="101"/>
        <v>1.6799134979310788</v>
      </c>
      <c r="AA58" s="26">
        <f t="shared" si="101"/>
        <v>1.4704546224471682</v>
      </c>
      <c r="AB58" s="26">
        <f t="shared" si="101"/>
        <v>1.1932087973164289</v>
      </c>
      <c r="AC58" s="26">
        <f t="shared" ref="AC58:AD58" si="107">+AC20/AC$33*100</f>
        <v>0.97431701424376838</v>
      </c>
      <c r="AD58" s="26">
        <f t="shared" si="107"/>
        <v>1.2181211928871247</v>
      </c>
      <c r="AE58" s="26">
        <f t="shared" ref="AE58" si="108">+AE20/AE$33*100</f>
        <v>1.2052143726383686</v>
      </c>
      <c r="AF58" s="26">
        <f t="shared" ref="AF58" si="109">+AF20/AF$33*100</f>
        <v>0.719733206468405</v>
      </c>
    </row>
    <row r="59" spans="1:32" ht="15" customHeight="1" x14ac:dyDescent="0.15">
      <c r="A59" s="3" t="s">
        <v>127</v>
      </c>
      <c r="B59" s="26" t="e">
        <f t="shared" si="97"/>
        <v>#DIV/0!</v>
      </c>
      <c r="C59" s="26" t="e">
        <f t="shared" si="98"/>
        <v>#DIV/0!</v>
      </c>
      <c r="D59" s="26">
        <f t="shared" si="98"/>
        <v>0.30725465346958197</v>
      </c>
      <c r="E59" s="26">
        <f t="shared" si="98"/>
        <v>0.29698357086263233</v>
      </c>
      <c r="F59" s="26">
        <f t="shared" ref="F59:L59" si="110">+F21/F$33*100</f>
        <v>0.31048351599259466</v>
      </c>
      <c r="G59" s="26">
        <f t="shared" si="110"/>
        <v>0.32190815199106337</v>
      </c>
      <c r="H59" s="26">
        <f t="shared" si="110"/>
        <v>0.30201703150600845</v>
      </c>
      <c r="I59" s="26">
        <f t="shared" si="110"/>
        <v>0.30127714159903562</v>
      </c>
      <c r="J59" s="26">
        <f t="shared" si="110"/>
        <v>0.29230808244719614</v>
      </c>
      <c r="K59" s="26">
        <f t="shared" si="110"/>
        <v>0.36152506135085888</v>
      </c>
      <c r="L59" s="26">
        <f t="shared" si="110"/>
        <v>0.32708979114272413</v>
      </c>
      <c r="M59" s="26">
        <f t="shared" ref="M59:X59" si="111">+M21/M$33*100</f>
        <v>0.34127436392806981</v>
      </c>
      <c r="N59" s="26">
        <f t="shared" si="111"/>
        <v>0.31256803108403391</v>
      </c>
      <c r="O59" s="26">
        <f t="shared" si="111"/>
        <v>0.31755607812265779</v>
      </c>
      <c r="P59" s="26">
        <f t="shared" si="111"/>
        <v>0.3261758456495118</v>
      </c>
      <c r="Q59" s="26">
        <f t="shared" si="111"/>
        <v>0.36136833724131989</v>
      </c>
      <c r="R59" s="26">
        <f t="shared" si="111"/>
        <v>0.40722129434056598</v>
      </c>
      <c r="S59" s="26">
        <f t="shared" si="111"/>
        <v>0.51068680768530117</v>
      </c>
      <c r="T59" s="26">
        <f t="shared" si="111"/>
        <v>0.53000216513945675</v>
      </c>
      <c r="U59" s="26">
        <f t="shared" si="111"/>
        <v>0.45911631996074814</v>
      </c>
      <c r="V59" s="26">
        <f t="shared" si="111"/>
        <v>0.5305490496012496</v>
      </c>
      <c r="W59" s="26">
        <f t="shared" si="111"/>
        <v>0.51003470812354734</v>
      </c>
      <c r="X59" s="26">
        <f t="shared" si="111"/>
        <v>0.45463862309309067</v>
      </c>
      <c r="Y59" s="26">
        <f t="shared" si="101"/>
        <v>0.42997464394642315</v>
      </c>
      <c r="Z59" s="26">
        <f t="shared" si="101"/>
        <v>0.51018961320002409</v>
      </c>
      <c r="AA59" s="26">
        <f t="shared" si="101"/>
        <v>0.49668348972702397</v>
      </c>
      <c r="AB59" s="26">
        <f t="shared" si="101"/>
        <v>0.47302465018944362</v>
      </c>
      <c r="AC59" s="26">
        <f t="shared" ref="AC59:AD59" si="112">+AC21/AC$33*100</f>
        <v>0.42308286682995311</v>
      </c>
      <c r="AD59" s="26">
        <f t="shared" si="112"/>
        <v>0.47727116445798062</v>
      </c>
      <c r="AE59" s="26">
        <f t="shared" ref="AE59" si="113">+AE21/AE$33*100</f>
        <v>0.46136954958597293</v>
      </c>
      <c r="AF59" s="26">
        <f t="shared" ref="AF59" si="114">+AF21/AF$33*100</f>
        <v>0.42979685371684984</v>
      </c>
    </row>
    <row r="60" spans="1:32" ht="15" customHeight="1" x14ac:dyDescent="0.15">
      <c r="A60" s="4" t="s">
        <v>128</v>
      </c>
      <c r="B60" s="26" t="e">
        <f t="shared" si="97"/>
        <v>#DIV/0!</v>
      </c>
      <c r="C60" s="26" t="e">
        <f t="shared" si="98"/>
        <v>#DIV/0!</v>
      </c>
      <c r="D60" s="26">
        <f t="shared" si="98"/>
        <v>0.124224931001003</v>
      </c>
      <c r="E60" s="26">
        <f t="shared" si="98"/>
        <v>0.12302250383348426</v>
      </c>
      <c r="F60" s="26">
        <f t="shared" ref="F60:L60" si="115">+F22/F$33*100</f>
        <v>0.13878103648966025</v>
      </c>
      <c r="G60" s="26">
        <f t="shared" si="115"/>
        <v>0.14228778841447201</v>
      </c>
      <c r="H60" s="26">
        <f t="shared" si="115"/>
        <v>0.15212570920160887</v>
      </c>
      <c r="I60" s="26">
        <f t="shared" si="115"/>
        <v>0.14454085927946891</v>
      </c>
      <c r="J60" s="26">
        <f t="shared" si="115"/>
        <v>0.13309668285463183</v>
      </c>
      <c r="K60" s="26">
        <f t="shared" si="115"/>
        <v>0.14072197010758153</v>
      </c>
      <c r="L60" s="26">
        <f t="shared" si="115"/>
        <v>0.13447635893330173</v>
      </c>
      <c r="M60" s="26">
        <f t="shared" ref="M60:X60" si="116">+M22/M$33*100</f>
        <v>0.14151835850724803</v>
      </c>
      <c r="N60" s="26">
        <f t="shared" si="116"/>
        <v>0.14861754400239249</v>
      </c>
      <c r="O60" s="26">
        <f t="shared" si="116"/>
        <v>0.15506658351254518</v>
      </c>
      <c r="P60" s="26">
        <f t="shared" si="116"/>
        <v>0.15464338599125077</v>
      </c>
      <c r="Q60" s="26">
        <f t="shared" si="116"/>
        <v>0.16481617716047464</v>
      </c>
      <c r="R60" s="26">
        <f t="shared" si="116"/>
        <v>0.18646677559715524</v>
      </c>
      <c r="S60" s="26">
        <f t="shared" si="116"/>
        <v>0.22945464267165014</v>
      </c>
      <c r="T60" s="26">
        <f t="shared" si="116"/>
        <v>0.22898035416886739</v>
      </c>
      <c r="U60" s="26">
        <f t="shared" si="116"/>
        <v>0.19737512337605501</v>
      </c>
      <c r="V60" s="26">
        <f t="shared" si="116"/>
        <v>0.20825443351918776</v>
      </c>
      <c r="W60" s="26">
        <f t="shared" si="116"/>
        <v>0.15672731888668856</v>
      </c>
      <c r="X60" s="26">
        <f t="shared" si="116"/>
        <v>0.14210592451627607</v>
      </c>
      <c r="Y60" s="26">
        <f t="shared" si="101"/>
        <v>0.12881512946859275</v>
      </c>
      <c r="Z60" s="26">
        <f t="shared" si="101"/>
        <v>0.14809787856756251</v>
      </c>
      <c r="AA60" s="26">
        <f t="shared" si="101"/>
        <v>0.17621897359181338</v>
      </c>
      <c r="AB60" s="26">
        <f t="shared" si="101"/>
        <v>0.16807444659179366</v>
      </c>
      <c r="AC60" s="26">
        <f t="shared" ref="AC60:AD60" si="117">+AC22/AC$33*100</f>
        <v>0.15522488976444673</v>
      </c>
      <c r="AD60" s="26">
        <f t="shared" si="117"/>
        <v>0.17543719566485047</v>
      </c>
      <c r="AE60" s="26">
        <f t="shared" ref="AE60" si="118">+AE22/AE$33*100</f>
        <v>0.17041396054729155</v>
      </c>
      <c r="AF60" s="26">
        <f t="shared" ref="AF60" si="119">+AF22/AF$33*100</f>
        <v>0.15766439811040706</v>
      </c>
    </row>
    <row r="61" spans="1:32" ht="15" customHeight="1" x14ac:dyDescent="0.15">
      <c r="A61" s="3" t="s">
        <v>129</v>
      </c>
      <c r="B61" s="26" t="e">
        <f t="shared" si="97"/>
        <v>#DIV/0!</v>
      </c>
      <c r="C61" s="26" t="e">
        <f t="shared" si="98"/>
        <v>#DIV/0!</v>
      </c>
      <c r="D61" s="26">
        <f t="shared" si="98"/>
        <v>5.0808164836751395</v>
      </c>
      <c r="E61" s="26">
        <f t="shared" si="98"/>
        <v>2.501339631843976</v>
      </c>
      <c r="F61" s="26">
        <f t="shared" ref="F61:L61" si="120">+F23/F$33*100</f>
        <v>6.62350234807995</v>
      </c>
      <c r="G61" s="26">
        <f t="shared" si="120"/>
        <v>3.8741803641109511</v>
      </c>
      <c r="H61" s="26">
        <f t="shared" si="120"/>
        <v>4.1161875420389089</v>
      </c>
      <c r="I61" s="26">
        <f t="shared" si="120"/>
        <v>4.402344234332273</v>
      </c>
      <c r="J61" s="26">
        <f t="shared" si="120"/>
        <v>5.9557819827153624</v>
      </c>
      <c r="K61" s="26">
        <f t="shared" si="120"/>
        <v>6.6572398680248197</v>
      </c>
      <c r="L61" s="26">
        <f t="shared" si="120"/>
        <v>8.3222996544649597</v>
      </c>
      <c r="M61" s="26">
        <f t="shared" ref="M61:X61" si="121">+M23/M$33*100</f>
        <v>4.9419983839710362</v>
      </c>
      <c r="N61" s="26">
        <f t="shared" si="121"/>
        <v>4.6563998172405876</v>
      </c>
      <c r="O61" s="26">
        <f t="shared" si="121"/>
        <v>5.2024359235264104</v>
      </c>
      <c r="P61" s="26">
        <f t="shared" si="121"/>
        <v>4.9609377654947631</v>
      </c>
      <c r="Q61" s="26">
        <f t="shared" si="121"/>
        <v>7.1614567103797748</v>
      </c>
      <c r="R61" s="26">
        <f t="shared" si="121"/>
        <v>7.4636417322121469</v>
      </c>
      <c r="S61" s="26">
        <f t="shared" si="121"/>
        <v>8.7681369003524807</v>
      </c>
      <c r="T61" s="26">
        <f t="shared" si="121"/>
        <v>7.8806880798209757</v>
      </c>
      <c r="U61" s="26">
        <f t="shared" si="121"/>
        <v>11.108898868626135</v>
      </c>
      <c r="V61" s="26">
        <f t="shared" si="121"/>
        <v>10.633230397315502</v>
      </c>
      <c r="W61" s="26">
        <f t="shared" si="121"/>
        <v>10.852172592202763</v>
      </c>
      <c r="X61" s="26">
        <f t="shared" si="121"/>
        <v>11.281886935428464</v>
      </c>
      <c r="Y61" s="26">
        <f t="shared" si="101"/>
        <v>12.061253948837706</v>
      </c>
      <c r="Z61" s="26">
        <f t="shared" si="101"/>
        <v>10.279821382908557</v>
      </c>
      <c r="AA61" s="26">
        <f t="shared" si="101"/>
        <v>13.365456795706773</v>
      </c>
      <c r="AB61" s="26">
        <f t="shared" si="101"/>
        <v>14.316236781585104</v>
      </c>
      <c r="AC61" s="26">
        <f t="shared" ref="AC61:AD61" si="122">+AC23/AC$33*100</f>
        <v>12.725680977519454</v>
      </c>
      <c r="AD61" s="26">
        <f t="shared" si="122"/>
        <v>13.111275757692404</v>
      </c>
      <c r="AE61" s="26">
        <f t="shared" ref="AE61" si="123">+AE23/AE$33*100</f>
        <v>12.007604253840313</v>
      </c>
      <c r="AF61" s="26">
        <f t="shared" ref="AF61" si="124">+AF23/AF$33*100</f>
        <v>14.524522567057044</v>
      </c>
    </row>
    <row r="62" spans="1:32" ht="15" customHeight="1" x14ac:dyDescent="0.15">
      <c r="A62" s="3" t="s">
        <v>130</v>
      </c>
      <c r="B62" s="26" t="e">
        <f t="shared" si="97"/>
        <v>#DIV/0!</v>
      </c>
      <c r="C62" s="26" t="e">
        <f t="shared" si="98"/>
        <v>#DIV/0!</v>
      </c>
      <c r="D62" s="26">
        <f t="shared" si="98"/>
        <v>5.0785859044196791</v>
      </c>
      <c r="E62" s="26">
        <f t="shared" si="98"/>
        <v>10.287905495165578</v>
      </c>
      <c r="F62" s="26">
        <f t="shared" ref="F62:L62" si="125">+F24/F$33*100</f>
        <v>7.620956374489225</v>
      </c>
      <c r="G62" s="26">
        <f t="shared" si="125"/>
        <v>10.098294593949801</v>
      </c>
      <c r="H62" s="26">
        <f t="shared" si="125"/>
        <v>9.823647770672908</v>
      </c>
      <c r="I62" s="26">
        <f t="shared" si="125"/>
        <v>12.440932234958458</v>
      </c>
      <c r="J62" s="26">
        <f t="shared" si="125"/>
        <v>8.6641560335754058</v>
      </c>
      <c r="K62" s="26">
        <f t="shared" si="125"/>
        <v>6.1118455658379212</v>
      </c>
      <c r="L62" s="26">
        <f t="shared" si="125"/>
        <v>6.5838924363092053</v>
      </c>
      <c r="M62" s="26">
        <f t="shared" ref="M62:X62" si="126">+M24/M$33*100</f>
        <v>6.6062477688194567</v>
      </c>
      <c r="N62" s="26">
        <f t="shared" si="126"/>
        <v>10.592630480320214</v>
      </c>
      <c r="O62" s="26">
        <f t="shared" si="126"/>
        <v>7.4374678860560817</v>
      </c>
      <c r="P62" s="26">
        <f t="shared" si="126"/>
        <v>5.8123932971536973</v>
      </c>
      <c r="Q62" s="26">
        <f t="shared" si="126"/>
        <v>5.9153571065111361</v>
      </c>
      <c r="R62" s="26">
        <f t="shared" si="126"/>
        <v>6.2922790987511634</v>
      </c>
      <c r="S62" s="26">
        <f t="shared" si="126"/>
        <v>5.6951919976161918</v>
      </c>
      <c r="T62" s="26">
        <f t="shared" si="126"/>
        <v>6.6303762323127211</v>
      </c>
      <c r="U62" s="26">
        <f t="shared" si="126"/>
        <v>6.2003017475136515</v>
      </c>
      <c r="V62" s="26">
        <f t="shared" si="126"/>
        <v>6.7781957471186001</v>
      </c>
      <c r="W62" s="26">
        <f t="shared" si="126"/>
        <v>8.7671759320511917</v>
      </c>
      <c r="X62" s="26">
        <f t="shared" si="126"/>
        <v>8.7295942963648496</v>
      </c>
      <c r="Y62" s="26">
        <f t="shared" si="101"/>
        <v>8.4708036171867338</v>
      </c>
      <c r="Z62" s="26">
        <f t="shared" si="101"/>
        <v>8.2270718423835696</v>
      </c>
      <c r="AA62" s="26">
        <f t="shared" si="101"/>
        <v>8.1365020108786279</v>
      </c>
      <c r="AB62" s="26">
        <f t="shared" si="101"/>
        <v>9.0507064505047019</v>
      </c>
      <c r="AC62" s="26">
        <f t="shared" ref="AC62:AD62" si="127">+AC24/AC$33*100</f>
        <v>9.523542065741081</v>
      </c>
      <c r="AD62" s="26">
        <f t="shared" si="127"/>
        <v>9.2384886397235526</v>
      </c>
      <c r="AE62" s="26">
        <f t="shared" ref="AE62" si="128">+AE24/AE$33*100</f>
        <v>9.2076273431028781</v>
      </c>
      <c r="AF62" s="26">
        <f t="shared" ref="AF62" si="129">+AF24/AF$33*100</f>
        <v>9.5079433894444225</v>
      </c>
    </row>
    <row r="63" spans="1:32" ht="15" customHeight="1" x14ac:dyDescent="0.15">
      <c r="A63" s="3" t="s">
        <v>131</v>
      </c>
      <c r="B63" s="26" t="e">
        <f t="shared" si="97"/>
        <v>#DIV/0!</v>
      </c>
      <c r="C63" s="26" t="e">
        <f t="shared" si="98"/>
        <v>#DIV/0!</v>
      </c>
      <c r="D63" s="26">
        <f t="shared" si="98"/>
        <v>1.4075871778359867</v>
      </c>
      <c r="E63" s="26">
        <f t="shared" si="98"/>
        <v>0.82223531266710015</v>
      </c>
      <c r="F63" s="26">
        <f t="shared" ref="F63:L63" si="130">+F25/F$33*100</f>
        <v>1.2284589012647236</v>
      </c>
      <c r="G63" s="26">
        <f t="shared" si="130"/>
        <v>0.50931158063451443</v>
      </c>
      <c r="H63" s="26">
        <f t="shared" si="130"/>
        <v>0.44024629574690938</v>
      </c>
      <c r="I63" s="26">
        <f t="shared" si="130"/>
        <v>0.28022341906485115</v>
      </c>
      <c r="J63" s="26">
        <f t="shared" si="130"/>
        <v>0.15370412730354471</v>
      </c>
      <c r="K63" s="26">
        <f t="shared" si="130"/>
        <v>0.15296214146998058</v>
      </c>
      <c r="L63" s="26">
        <f t="shared" si="130"/>
        <v>0.19836957807834524</v>
      </c>
      <c r="M63" s="26">
        <f t="shared" ref="M63:X63" si="131">+M25/M$33*100</f>
        <v>0.14997039283678196</v>
      </c>
      <c r="N63" s="26">
        <f t="shared" si="131"/>
        <v>5.4650162360547143E-2</v>
      </c>
      <c r="O63" s="26">
        <f t="shared" si="131"/>
        <v>0.12576907599471279</v>
      </c>
      <c r="P63" s="26">
        <f t="shared" si="131"/>
        <v>0.77006225104806514</v>
      </c>
      <c r="Q63" s="26">
        <f t="shared" si="131"/>
        <v>0.59384776672230855</v>
      </c>
      <c r="R63" s="26">
        <f t="shared" si="131"/>
        <v>0.34406576406525685</v>
      </c>
      <c r="S63" s="26">
        <f t="shared" si="131"/>
        <v>7.9824895712048136E-2</v>
      </c>
      <c r="T63" s="26">
        <f t="shared" si="131"/>
        <v>0.33371616595007292</v>
      </c>
      <c r="U63" s="26">
        <f t="shared" si="131"/>
        <v>9.9617323372840683E-2</v>
      </c>
      <c r="V63" s="26">
        <f t="shared" si="131"/>
        <v>0.10021132142846384</v>
      </c>
      <c r="W63" s="26">
        <f t="shared" si="131"/>
        <v>0.12637481928722885</v>
      </c>
      <c r="X63" s="26">
        <f t="shared" si="131"/>
        <v>0.11878989823605661</v>
      </c>
      <c r="Y63" s="26">
        <f t="shared" si="101"/>
        <v>4.727382041486422E-2</v>
      </c>
      <c r="Z63" s="26">
        <f t="shared" si="101"/>
        <v>7.7227005347462852E-2</v>
      </c>
      <c r="AA63" s="26">
        <f t="shared" si="101"/>
        <v>9.9523439062722388E-2</v>
      </c>
      <c r="AB63" s="26">
        <f t="shared" si="101"/>
        <v>6.2754396291536493E-2</v>
      </c>
      <c r="AC63" s="26">
        <f t="shared" ref="AC63:AD63" si="132">+AC25/AC$33*100</f>
        <v>0.19731194822486367</v>
      </c>
      <c r="AD63" s="26">
        <f t="shared" si="132"/>
        <v>0.76659178120654214</v>
      </c>
      <c r="AE63" s="26">
        <f t="shared" ref="AE63" si="133">+AE25/AE$33*100</f>
        <v>0.26144076523327159</v>
      </c>
      <c r="AF63" s="26">
        <f t="shared" ref="AF63" si="134">+AF25/AF$33*100</f>
        <v>0.46006123373149255</v>
      </c>
    </row>
    <row r="64" spans="1:32" ht="15" customHeight="1" x14ac:dyDescent="0.15">
      <c r="A64" s="3" t="s">
        <v>132</v>
      </c>
      <c r="B64" s="26" t="e">
        <f t="shared" si="97"/>
        <v>#DIV/0!</v>
      </c>
      <c r="C64" s="26" t="e">
        <f t="shared" si="98"/>
        <v>#DIV/0!</v>
      </c>
      <c r="D64" s="26">
        <f t="shared" si="98"/>
        <v>1.5277940105891402E-2</v>
      </c>
      <c r="E64" s="26">
        <f t="shared" si="98"/>
        <v>0</v>
      </c>
      <c r="F64" s="26">
        <f t="shared" ref="F64:L64" si="135">+F26/F$33*100</f>
        <v>7.2996547701273014E-3</v>
      </c>
      <c r="G64" s="26">
        <f t="shared" si="135"/>
        <v>0.30420748722147045</v>
      </c>
      <c r="H64" s="26">
        <f t="shared" si="135"/>
        <v>1.4415399336833968E-2</v>
      </c>
      <c r="I64" s="26">
        <f t="shared" si="135"/>
        <v>0.22666665581423237</v>
      </c>
      <c r="J64" s="26">
        <f t="shared" si="135"/>
        <v>0</v>
      </c>
      <c r="K64" s="26">
        <f t="shared" si="135"/>
        <v>0</v>
      </c>
      <c r="L64" s="26">
        <f t="shared" si="135"/>
        <v>0</v>
      </c>
      <c r="M64" s="26">
        <f t="shared" ref="M64:X64" si="136">+M26/M$33*100</f>
        <v>1.2521532340050258E-3</v>
      </c>
      <c r="N64" s="26">
        <f t="shared" si="136"/>
        <v>3.8622022869644625E-3</v>
      </c>
      <c r="O64" s="26">
        <f t="shared" si="136"/>
        <v>0</v>
      </c>
      <c r="P64" s="26">
        <f t="shared" si="136"/>
        <v>0</v>
      </c>
      <c r="Q64" s="26">
        <f t="shared" si="136"/>
        <v>2.7394029279560317</v>
      </c>
      <c r="R64" s="26">
        <f t="shared" si="136"/>
        <v>0.79705235547085862</v>
      </c>
      <c r="S64" s="26">
        <f t="shared" si="136"/>
        <v>4.3755652683381031E-2</v>
      </c>
      <c r="T64" s="26">
        <f t="shared" si="136"/>
        <v>8.001276608177935E-3</v>
      </c>
      <c r="U64" s="26">
        <f t="shared" si="136"/>
        <v>2.1397801060486176E-2</v>
      </c>
      <c r="V64" s="26">
        <f t="shared" si="136"/>
        <v>2.9788872997108538</v>
      </c>
      <c r="W64" s="26">
        <f t="shared" si="136"/>
        <v>4.1946027297927096E-2</v>
      </c>
      <c r="X64" s="26">
        <f t="shared" si="136"/>
        <v>0.21001146212029637</v>
      </c>
      <c r="Y64" s="26">
        <f t="shared" si="101"/>
        <v>1.297486484428379E-2</v>
      </c>
      <c r="Z64" s="26">
        <f t="shared" si="101"/>
        <v>1.6262775214409448</v>
      </c>
      <c r="AA64" s="26">
        <f t="shared" si="101"/>
        <v>1.2229149067413663</v>
      </c>
      <c r="AB64" s="26">
        <f t="shared" si="101"/>
        <v>0.44277032846841841</v>
      </c>
      <c r="AC64" s="26">
        <f t="shared" ref="AC64:AD64" si="137">+AC26/AC$33*100</f>
        <v>0.4114093193570077</v>
      </c>
      <c r="AD64" s="26">
        <f t="shared" si="137"/>
        <v>0.37105068181680051</v>
      </c>
      <c r="AE64" s="26">
        <f t="shared" ref="AE64" si="138">+AE26/AE$33*100</f>
        <v>0.48470823319870143</v>
      </c>
      <c r="AF64" s="26">
        <f t="shared" ref="AF64" si="139">+AF26/AF$33*100</f>
        <v>0.42114186966963557</v>
      </c>
    </row>
    <row r="65" spans="1:32" ht="15" customHeight="1" x14ac:dyDescent="0.15">
      <c r="A65" s="3" t="s">
        <v>133</v>
      </c>
      <c r="B65" s="26" t="e">
        <f t="shared" si="97"/>
        <v>#DIV/0!</v>
      </c>
      <c r="C65" s="26" t="e">
        <f t="shared" si="98"/>
        <v>#DIV/0!</v>
      </c>
      <c r="D65" s="26">
        <f t="shared" si="98"/>
        <v>3.8929108066217646</v>
      </c>
      <c r="E65" s="26">
        <f t="shared" si="98"/>
        <v>2.3009397662459201</v>
      </c>
      <c r="F65" s="26">
        <f t="shared" ref="F65:L65" si="140">+F27/F$33*100</f>
        <v>1.4133737559015884</v>
      </c>
      <c r="G65" s="26">
        <f t="shared" si="140"/>
        <v>5.2263427130399878</v>
      </c>
      <c r="H65" s="26">
        <f t="shared" si="140"/>
        <v>5.9862828826070418</v>
      </c>
      <c r="I65" s="26">
        <f t="shared" si="140"/>
        <v>3.575985624865532</v>
      </c>
      <c r="J65" s="26">
        <f t="shared" si="140"/>
        <v>2.8679184483119444</v>
      </c>
      <c r="K65" s="26">
        <f t="shared" si="140"/>
        <v>4.4091817285441994</v>
      </c>
      <c r="L65" s="26">
        <f t="shared" si="140"/>
        <v>5.2452431530325105</v>
      </c>
      <c r="M65" s="26">
        <f t="shared" ref="M65:X65" si="141">+M27/M$33*100</f>
        <v>2.3586434822982469</v>
      </c>
      <c r="N65" s="26">
        <f t="shared" si="141"/>
        <v>2.9634034447497157</v>
      </c>
      <c r="O65" s="26">
        <f t="shared" si="141"/>
        <v>3.2776290932920662</v>
      </c>
      <c r="P65" s="26">
        <f t="shared" si="141"/>
        <v>5.6923616118665175</v>
      </c>
      <c r="Q65" s="26">
        <f t="shared" si="141"/>
        <v>3.5341858994439148</v>
      </c>
      <c r="R65" s="26">
        <f t="shared" si="141"/>
        <v>2.1420419756754114</v>
      </c>
      <c r="S65" s="26">
        <f t="shared" si="141"/>
        <v>2.2181053014786349</v>
      </c>
      <c r="T65" s="26">
        <f t="shared" si="141"/>
        <v>2.5665668005457052</v>
      </c>
      <c r="U65" s="26">
        <f t="shared" si="141"/>
        <v>1.8791546234857004</v>
      </c>
      <c r="V65" s="26">
        <f t="shared" si="141"/>
        <v>1.2623696424458957</v>
      </c>
      <c r="W65" s="26">
        <f t="shared" si="141"/>
        <v>1.9968777985823156</v>
      </c>
      <c r="X65" s="26">
        <f t="shared" si="141"/>
        <v>7.7724546950020095</v>
      </c>
      <c r="Y65" s="26">
        <f t="shared" si="101"/>
        <v>3.9674346625874337</v>
      </c>
      <c r="Z65" s="26">
        <f t="shared" si="101"/>
        <v>1.9071207748222851</v>
      </c>
      <c r="AA65" s="26">
        <f t="shared" si="101"/>
        <v>4.4087423093483924</v>
      </c>
      <c r="AB65" s="26">
        <f t="shared" si="101"/>
        <v>3.4769436616620157</v>
      </c>
      <c r="AC65" s="26">
        <f t="shared" ref="AC65:AD65" si="142">+AC27/AC$33*100</f>
        <v>5.5814699240768366</v>
      </c>
      <c r="AD65" s="26">
        <f t="shared" si="142"/>
        <v>4.363703794894481</v>
      </c>
      <c r="AE65" s="26">
        <f t="shared" ref="AE65" si="143">+AE27/AE$33*100</f>
        <v>5.4215583874478028</v>
      </c>
      <c r="AF65" s="26">
        <f t="shared" ref="AF65" si="144">+AF27/AF$33*100</f>
        <v>4.0615112298137372</v>
      </c>
    </row>
    <row r="66" spans="1:32" ht="15" customHeight="1" x14ac:dyDescent="0.15">
      <c r="A66" s="3" t="s">
        <v>134</v>
      </c>
      <c r="B66" s="26" t="e">
        <f t="shared" si="97"/>
        <v>#DIV/0!</v>
      </c>
      <c r="C66" s="26" t="e">
        <f t="shared" si="98"/>
        <v>#DIV/0!</v>
      </c>
      <c r="D66" s="26">
        <f t="shared" si="98"/>
        <v>1.5251356490107151</v>
      </c>
      <c r="E66" s="26">
        <f t="shared" si="98"/>
        <v>1.0220124228384797</v>
      </c>
      <c r="F66" s="26">
        <f t="shared" ref="F66:L66" si="145">+F28/F$33*100</f>
        <v>1.068611061108476</v>
      </c>
      <c r="G66" s="26">
        <f t="shared" si="145"/>
        <v>1.0157480738003009</v>
      </c>
      <c r="H66" s="26">
        <f t="shared" si="145"/>
        <v>0.80858857960169095</v>
      </c>
      <c r="I66" s="26">
        <f t="shared" si="145"/>
        <v>0.63071635019611705</v>
      </c>
      <c r="J66" s="26">
        <f t="shared" si="145"/>
        <v>0.58753629996857004</v>
      </c>
      <c r="K66" s="26">
        <f t="shared" si="145"/>
        <v>0.70100981413739794</v>
      </c>
      <c r="L66" s="26">
        <f t="shared" si="145"/>
        <v>2.5997696774166315</v>
      </c>
      <c r="M66" s="26">
        <f t="shared" ref="M66:X66" si="146">+M28/M$33*100</f>
        <v>1.7425966127001142</v>
      </c>
      <c r="N66" s="26">
        <f t="shared" si="146"/>
        <v>1.7632112100678858</v>
      </c>
      <c r="O66" s="26">
        <f t="shared" si="146"/>
        <v>1.6613657446973153</v>
      </c>
      <c r="P66" s="26">
        <f t="shared" si="146"/>
        <v>1.4288643630414746</v>
      </c>
      <c r="Q66" s="26">
        <f t="shared" si="146"/>
        <v>1.5128626609929978</v>
      </c>
      <c r="R66" s="26">
        <f t="shared" si="146"/>
        <v>1.8359593793135929</v>
      </c>
      <c r="S66" s="26">
        <f t="shared" si="146"/>
        <v>1.5114223402069087</v>
      </c>
      <c r="T66" s="26">
        <f t="shared" si="146"/>
        <v>1.4556180124619134</v>
      </c>
      <c r="U66" s="26">
        <f t="shared" si="146"/>
        <v>1.7069361948387336</v>
      </c>
      <c r="V66" s="26">
        <f t="shared" si="146"/>
        <v>6.4915138714430736</v>
      </c>
      <c r="W66" s="26">
        <f t="shared" si="146"/>
        <v>1.9394468974834262</v>
      </c>
      <c r="X66" s="26">
        <f t="shared" si="146"/>
        <v>1.0135424067394783</v>
      </c>
      <c r="Y66" s="26">
        <f t="shared" si="101"/>
        <v>5.3501965319665219</v>
      </c>
      <c r="Z66" s="26">
        <f t="shared" si="101"/>
        <v>3.9181643099269579</v>
      </c>
      <c r="AA66" s="26">
        <f t="shared" si="101"/>
        <v>3.0207530431320508</v>
      </c>
      <c r="AB66" s="26">
        <f t="shared" si="101"/>
        <v>3.6178272237531091</v>
      </c>
      <c r="AC66" s="26">
        <f t="shared" ref="AC66:AD66" si="147">+AC28/AC$33*100</f>
        <v>5.0585229192975554</v>
      </c>
      <c r="AD66" s="26">
        <f t="shared" si="147"/>
        <v>3.1737674378029794</v>
      </c>
      <c r="AE66" s="26">
        <f t="shared" ref="AE66" si="148">+AE28/AE$33*100</f>
        <v>2.9268609601189999</v>
      </c>
      <c r="AF66" s="26">
        <f t="shared" ref="AF66" si="149">+AF28/AF$33*100</f>
        <v>3.282630019525913</v>
      </c>
    </row>
    <row r="67" spans="1:32" ht="15" customHeight="1" x14ac:dyDescent="0.15">
      <c r="A67" s="3" t="s">
        <v>135</v>
      </c>
      <c r="B67" s="26" t="e">
        <f t="shared" si="97"/>
        <v>#DIV/0!</v>
      </c>
      <c r="C67" s="26" t="e">
        <f t="shared" si="98"/>
        <v>#DIV/0!</v>
      </c>
      <c r="D67" s="26">
        <f t="shared" si="98"/>
        <v>1.5411927640620069</v>
      </c>
      <c r="E67" s="26">
        <f t="shared" si="98"/>
        <v>1.1706528203602526</v>
      </c>
      <c r="F67" s="26">
        <f t="shared" ref="F67:L67" si="150">+F29/F$33*100</f>
        <v>1.1102044939886613</v>
      </c>
      <c r="G67" s="26">
        <f t="shared" si="150"/>
        <v>0.85027081726684606</v>
      </c>
      <c r="H67" s="26">
        <f t="shared" si="150"/>
        <v>0.91823210695765012</v>
      </c>
      <c r="I67" s="26">
        <f t="shared" si="150"/>
        <v>0.72600072331474585</v>
      </c>
      <c r="J67" s="26">
        <f t="shared" si="150"/>
        <v>0.70468750840499406</v>
      </c>
      <c r="K67" s="26">
        <f t="shared" si="150"/>
        <v>1.2074969049566695</v>
      </c>
      <c r="L67" s="26">
        <f t="shared" si="150"/>
        <v>0.91637842233251565</v>
      </c>
      <c r="M67" s="26">
        <f t="shared" ref="M67:X67" si="151">+M29/M$33*100</f>
        <v>0.98479347548027285</v>
      </c>
      <c r="N67" s="26">
        <f t="shared" si="151"/>
        <v>1.3158008231382996</v>
      </c>
      <c r="O67" s="26">
        <f t="shared" si="151"/>
        <v>1.2012897735013635</v>
      </c>
      <c r="P67" s="26">
        <f t="shared" si="151"/>
        <v>1.0700516969800105</v>
      </c>
      <c r="Q67" s="26">
        <f t="shared" si="151"/>
        <v>1.2090765732973139</v>
      </c>
      <c r="R67" s="26">
        <f t="shared" si="151"/>
        <v>2.0905089179289682</v>
      </c>
      <c r="S67" s="26">
        <f t="shared" si="151"/>
        <v>1.6812817839237941</v>
      </c>
      <c r="T67" s="26">
        <f t="shared" si="151"/>
        <v>1.3065455387264036</v>
      </c>
      <c r="U67" s="26">
        <f t="shared" si="151"/>
        <v>0.93023984796536929</v>
      </c>
      <c r="V67" s="26">
        <f t="shared" si="151"/>
        <v>1.2115451547915088</v>
      </c>
      <c r="W67" s="26">
        <f t="shared" si="151"/>
        <v>1.554042612118403</v>
      </c>
      <c r="X67" s="26">
        <f t="shared" si="151"/>
        <v>1.2827875647222788</v>
      </c>
      <c r="Y67" s="26">
        <f t="shared" si="101"/>
        <v>1.0150497943216452</v>
      </c>
      <c r="Z67" s="26">
        <f t="shared" si="101"/>
        <v>1.1453750093508483</v>
      </c>
      <c r="AA67" s="26">
        <f t="shared" si="101"/>
        <v>1.0890239197415406</v>
      </c>
      <c r="AB67" s="26">
        <f t="shared" si="101"/>
        <v>1.0235911154331936</v>
      </c>
      <c r="AC67" s="26">
        <f t="shared" ref="AC67:AD67" si="152">+AC29/AC$33*100</f>
        <v>1.058458913462285</v>
      </c>
      <c r="AD67" s="26">
        <f t="shared" si="152"/>
        <v>1.0210656918805148</v>
      </c>
      <c r="AE67" s="26">
        <f t="shared" ref="AE67" si="153">+AE29/AE$33*100</f>
        <v>1.2153931267636147</v>
      </c>
      <c r="AF67" s="26">
        <f t="shared" ref="AF67" si="154">+AF29/AF$33*100</f>
        <v>1.3838769434143654</v>
      </c>
    </row>
    <row r="68" spans="1:32" ht="15" customHeight="1" x14ac:dyDescent="0.15">
      <c r="A68" s="3" t="s">
        <v>136</v>
      </c>
      <c r="B68" s="26" t="e">
        <f t="shared" si="97"/>
        <v>#DIV/0!</v>
      </c>
      <c r="C68" s="26" t="e">
        <f t="shared" si="98"/>
        <v>#DIV/0!</v>
      </c>
      <c r="D68" s="26">
        <f t="shared" si="98"/>
        <v>13.195556869458406</v>
      </c>
      <c r="E68" s="26">
        <f t="shared" si="98"/>
        <v>13.978028622405549</v>
      </c>
      <c r="F68" s="26">
        <f t="shared" ref="F68:L68" si="155">+F30/F$33*100</f>
        <v>5.8528631946880703</v>
      </c>
      <c r="G68" s="26">
        <f t="shared" si="155"/>
        <v>5.9099020190519562</v>
      </c>
      <c r="H68" s="26">
        <f t="shared" si="155"/>
        <v>4.7541987012878426</v>
      </c>
      <c r="I68" s="26">
        <f t="shared" si="155"/>
        <v>8.0714980076287191</v>
      </c>
      <c r="J68" s="26">
        <f t="shared" si="155"/>
        <v>12.45283917817153</v>
      </c>
      <c r="K68" s="26">
        <f t="shared" si="155"/>
        <v>7.8627767455411046</v>
      </c>
      <c r="L68" s="26">
        <f t="shared" si="155"/>
        <v>6.0349991576839876</v>
      </c>
      <c r="M68" s="26">
        <f t="shared" ref="M68:X68" si="156">+M30/M$33*100</f>
        <v>12.375030411671672</v>
      </c>
      <c r="N68" s="26">
        <f t="shared" si="156"/>
        <v>8.7615989980932305</v>
      </c>
      <c r="O68" s="26">
        <f t="shared" si="156"/>
        <v>13.374850835616153</v>
      </c>
      <c r="P68" s="26">
        <f t="shared" si="156"/>
        <v>19.267906746152605</v>
      </c>
      <c r="Q68" s="26">
        <f t="shared" si="156"/>
        <v>12.553313917358514</v>
      </c>
      <c r="R68" s="26">
        <f t="shared" si="156"/>
        <v>9.247256509562817</v>
      </c>
      <c r="S68" s="26">
        <f t="shared" si="156"/>
        <v>9.2047308028272568</v>
      </c>
      <c r="T68" s="26">
        <f t="shared" si="156"/>
        <v>6.4160049506026056</v>
      </c>
      <c r="U68" s="26">
        <f t="shared" si="156"/>
        <v>4.4540499157171034</v>
      </c>
      <c r="V68" s="26">
        <f t="shared" si="156"/>
        <v>5.8321921099912011</v>
      </c>
      <c r="W68" s="26">
        <f t="shared" si="156"/>
        <v>7.7780225896666781</v>
      </c>
      <c r="X68" s="26">
        <f t="shared" si="156"/>
        <v>7.5883273665647231</v>
      </c>
      <c r="Y68" s="26">
        <f t="shared" si="101"/>
        <v>14.069043482894262</v>
      </c>
      <c r="Z68" s="26">
        <f t="shared" si="101"/>
        <v>5.6994703386204941</v>
      </c>
      <c r="AA68" s="26">
        <f t="shared" si="101"/>
        <v>7.9243114310342904</v>
      </c>
      <c r="AB68" s="26">
        <f t="shared" si="101"/>
        <v>6.434726847929249</v>
      </c>
      <c r="AC68" s="26">
        <f t="shared" ref="AC68:AD68" si="157">+AC30/AC$33*100</f>
        <v>7.8758213768965355</v>
      </c>
      <c r="AD68" s="26">
        <f t="shared" si="157"/>
        <v>5.2126811024668349</v>
      </c>
      <c r="AE68" s="26">
        <f t="shared" ref="AE68" si="158">+AE30/AE$33*100</f>
        <v>6.113024790789189</v>
      </c>
      <c r="AF68" s="26">
        <f t="shared" ref="AF68" si="159">+AF30/AF$33*100</f>
        <v>6.9137606612901745</v>
      </c>
    </row>
    <row r="69" spans="1:32" ht="15" customHeight="1" x14ac:dyDescent="0.15">
      <c r="A69" s="3" t="s">
        <v>187</v>
      </c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>
        <f t="shared" ref="N69:P70" si="160">+N31/N$33*100</f>
        <v>0.37592102259787435</v>
      </c>
      <c r="O69" s="26">
        <f t="shared" si="160"/>
        <v>0.36260592264223057</v>
      </c>
      <c r="P69" s="26">
        <f t="shared" si="160"/>
        <v>0.36804587262201649</v>
      </c>
      <c r="Q69" s="26">
        <f t="shared" ref="Q69:X70" si="161">+Q31/Q$33*100</f>
        <v>0.4711773036084374</v>
      </c>
      <c r="R69" s="26">
        <f t="shared" si="161"/>
        <v>0.43475583025683201</v>
      </c>
      <c r="S69" s="26">
        <f t="shared" si="161"/>
        <v>0.28587026419808942</v>
      </c>
      <c r="T69" s="26">
        <f t="shared" si="161"/>
        <v>0</v>
      </c>
      <c r="U69" s="26">
        <f t="shared" si="161"/>
        <v>0</v>
      </c>
      <c r="V69" s="26">
        <f t="shared" si="161"/>
        <v>0</v>
      </c>
      <c r="W69" s="26">
        <f t="shared" si="161"/>
        <v>0</v>
      </c>
      <c r="X69" s="26">
        <f t="shared" si="161"/>
        <v>0</v>
      </c>
      <c r="Y69" s="26">
        <f t="shared" si="101"/>
        <v>0</v>
      </c>
      <c r="Z69" s="26">
        <f t="shared" si="101"/>
        <v>0</v>
      </c>
      <c r="AA69" s="26">
        <f t="shared" si="101"/>
        <v>0</v>
      </c>
      <c r="AB69" s="26">
        <f t="shared" si="101"/>
        <v>0</v>
      </c>
      <c r="AC69" s="26">
        <f t="shared" ref="AC69:AD69" si="162">+AC31/AC$33*100</f>
        <v>0</v>
      </c>
      <c r="AD69" s="26">
        <f t="shared" si="162"/>
        <v>0</v>
      </c>
      <c r="AE69" s="26">
        <f t="shared" ref="AE69" si="163">+AE31/AE$33*100</f>
        <v>0</v>
      </c>
      <c r="AF69" s="26">
        <f t="shared" ref="AF69" si="164">+AF31/AF$33*100</f>
        <v>0</v>
      </c>
    </row>
    <row r="70" spans="1:32" ht="15" customHeight="1" x14ac:dyDescent="0.15">
      <c r="A70" s="3" t="s">
        <v>188</v>
      </c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>
        <f t="shared" si="160"/>
        <v>1.7431406321832938</v>
      </c>
      <c r="O70" s="26">
        <f t="shared" si="160"/>
        <v>3.5380353249113288</v>
      </c>
      <c r="P70" s="26">
        <f t="shared" si="160"/>
        <v>7.2788445052354209</v>
      </c>
      <c r="Q70" s="26">
        <f t="shared" si="161"/>
        <v>5.5541394364308534</v>
      </c>
      <c r="R70" s="26">
        <f t="shared" si="161"/>
        <v>4.5142147041667728</v>
      </c>
      <c r="S70" s="26">
        <f t="shared" si="161"/>
        <v>4.0123933510660414</v>
      </c>
      <c r="T70" s="26">
        <f t="shared" si="161"/>
        <v>3.7384241830344465</v>
      </c>
      <c r="U70" s="26">
        <f t="shared" si="161"/>
        <v>3.1045672417596881</v>
      </c>
      <c r="V70" s="26">
        <f t="shared" si="161"/>
        <v>4.9668613934617687</v>
      </c>
      <c r="W70" s="26">
        <f t="shared" si="161"/>
        <v>7.4116993186387159</v>
      </c>
      <c r="X70" s="26">
        <f t="shared" si="161"/>
        <v>5.2435855843889652</v>
      </c>
      <c r="Y70" s="26">
        <f t="shared" si="101"/>
        <v>4.620572786264642</v>
      </c>
      <c r="Z70" s="26">
        <f t="shared" si="101"/>
        <v>5.3792190660495027</v>
      </c>
      <c r="AA70" s="26">
        <f t="shared" si="101"/>
        <v>4.8837829824016845</v>
      </c>
      <c r="AB70" s="26">
        <f t="shared" si="101"/>
        <v>4.3398425232035214</v>
      </c>
      <c r="AC70" s="26">
        <f t="shared" ref="AC70:AD70" si="165">+AC32/AC$33*100</f>
        <v>3.2225112388769723</v>
      </c>
      <c r="AD70" s="26">
        <f t="shared" si="165"/>
        <v>3.7623240131106557</v>
      </c>
      <c r="AE70" s="26">
        <f t="shared" ref="AE70" si="166">+AE32/AE$33*100</f>
        <v>3.825477480961454</v>
      </c>
      <c r="AF70" s="26">
        <f t="shared" ref="AF70" si="167">+AF32/AF$33*100</f>
        <v>2.8051690124180499</v>
      </c>
    </row>
    <row r="71" spans="1:32" ht="15" customHeight="1" x14ac:dyDescent="0.15">
      <c r="A71" s="3" t="s">
        <v>0</v>
      </c>
      <c r="B71" s="27" t="e">
        <f t="shared" ref="B71:N71" si="168">SUM(B43:B68)-B55-B56</f>
        <v>#DIV/0!</v>
      </c>
      <c r="C71" s="27" t="e">
        <f t="shared" si="168"/>
        <v>#DIV/0!</v>
      </c>
      <c r="D71" s="27">
        <f t="shared" si="168"/>
        <v>100</v>
      </c>
      <c r="E71" s="27">
        <f t="shared" si="168"/>
        <v>99.999999999999986</v>
      </c>
      <c r="F71" s="27">
        <f t="shared" si="168"/>
        <v>100</v>
      </c>
      <c r="G71" s="27">
        <f t="shared" si="168"/>
        <v>100.00000000000001</v>
      </c>
      <c r="H71" s="27">
        <f t="shared" si="168"/>
        <v>100.00000000000001</v>
      </c>
      <c r="I71" s="27">
        <f t="shared" si="168"/>
        <v>100</v>
      </c>
      <c r="J71" s="27">
        <f t="shared" si="168"/>
        <v>100</v>
      </c>
      <c r="K71" s="27">
        <f t="shared" si="168"/>
        <v>99.999999999999986</v>
      </c>
      <c r="L71" s="27">
        <f t="shared" si="168"/>
        <v>99.999999999999972</v>
      </c>
      <c r="M71" s="27">
        <f t="shared" si="168"/>
        <v>99.999999999999986</v>
      </c>
      <c r="N71" s="27">
        <f t="shared" si="168"/>
        <v>99.999999999999986</v>
      </c>
      <c r="O71" s="27">
        <f t="shared" ref="O71:T71" si="169">SUM(O43:O68)-O55-O56</f>
        <v>100.00000000000001</v>
      </c>
      <c r="P71" s="27">
        <f t="shared" si="169"/>
        <v>99.999999999999986</v>
      </c>
      <c r="Q71" s="27">
        <f t="shared" si="169"/>
        <v>99.999999999999972</v>
      </c>
      <c r="R71" s="27">
        <f t="shared" si="169"/>
        <v>100.00000000000001</v>
      </c>
      <c r="S71" s="27">
        <f t="shared" si="169"/>
        <v>100.00000000000001</v>
      </c>
      <c r="T71" s="27">
        <f t="shared" si="169"/>
        <v>100</v>
      </c>
      <c r="U71" s="27">
        <f>SUM(U43:U68)-U55-U56</f>
        <v>99.999999999999986</v>
      </c>
      <c r="V71" s="27">
        <f>SUM(V43:V68)-V55-V56</f>
        <v>99.999999999999972</v>
      </c>
      <c r="W71" s="27">
        <f>SUM(W43:W68)-W55-W56</f>
        <v>100</v>
      </c>
      <c r="X71" s="27">
        <f>SUM(X43:X68)-X55-X56</f>
        <v>100</v>
      </c>
      <c r="Y71" s="27">
        <f t="shared" ref="Y71:AB71" si="170">SUM(Y43:Y68)-Y55-Y56</f>
        <v>99.999999999999972</v>
      </c>
      <c r="Z71" s="27">
        <f t="shared" si="170"/>
        <v>100</v>
      </c>
      <c r="AA71" s="27">
        <f t="shared" si="170"/>
        <v>100</v>
      </c>
      <c r="AB71" s="27">
        <f t="shared" si="170"/>
        <v>100.00000000000001</v>
      </c>
      <c r="AC71" s="27">
        <f t="shared" ref="AC71:AD71" si="171">SUM(AC43:AC68)-AC55-AC56</f>
        <v>100.00000000000001</v>
      </c>
      <c r="AD71" s="27">
        <f t="shared" si="171"/>
        <v>99.999999999999986</v>
      </c>
      <c r="AE71" s="27">
        <f t="shared" ref="AE71" si="172">SUM(AE43:AE68)-AE55-AE56</f>
        <v>99.999999999999972</v>
      </c>
      <c r="AF71" s="27">
        <f t="shared" ref="AF71" si="173">SUM(AF43:AF68)-AF55-AF56</f>
        <v>100</v>
      </c>
    </row>
    <row r="72" spans="1:32" ht="15" customHeight="1" x14ac:dyDescent="0.15">
      <c r="A72" s="3" t="s">
        <v>1</v>
      </c>
      <c r="B72" s="26" t="e">
        <f>+B34/$B$33*100</f>
        <v>#DIV/0!</v>
      </c>
      <c r="C72" s="26" t="e">
        <f t="shared" ref="C72:D75" si="174">+C34/C$33*100</f>
        <v>#DIV/0!</v>
      </c>
      <c r="D72" s="26">
        <f t="shared" si="174"/>
        <v>66.704174009626627</v>
      </c>
      <c r="E72" s="26">
        <f t="shared" ref="E72:L72" si="175">+E34/E$33*100</f>
        <v>66.585349905043955</v>
      </c>
      <c r="F72" s="26">
        <f t="shared" si="175"/>
        <v>73.235085819851236</v>
      </c>
      <c r="G72" s="26">
        <f t="shared" si="175"/>
        <v>70.198367966762831</v>
      </c>
      <c r="H72" s="26">
        <f t="shared" si="175"/>
        <v>71.1008867488748</v>
      </c>
      <c r="I72" s="26">
        <f t="shared" si="175"/>
        <v>67.725782860696256</v>
      </c>
      <c r="J72" s="26">
        <f t="shared" si="175"/>
        <v>66.713969439505689</v>
      </c>
      <c r="K72" s="26">
        <f t="shared" si="175"/>
        <v>70.725576824742205</v>
      </c>
      <c r="L72" s="26">
        <f t="shared" si="175"/>
        <v>67.976385987187328</v>
      </c>
      <c r="M72" s="26">
        <f t="shared" ref="M72:N75" si="176">+M34/M$33*100</f>
        <v>68.725031281918163</v>
      </c>
      <c r="N72" s="26">
        <f t="shared" si="176"/>
        <v>67.795940284688086</v>
      </c>
      <c r="O72" s="26">
        <f t="shared" ref="O72:P75" si="177">+O34/O$33*100</f>
        <v>65.693144212448189</v>
      </c>
      <c r="P72" s="26">
        <f t="shared" si="177"/>
        <v>58.787223447830648</v>
      </c>
      <c r="Q72" s="26">
        <f t="shared" ref="Q72:R75" si="178">+Q34/Q$33*100</f>
        <v>62.616464003355219</v>
      </c>
      <c r="R72" s="26">
        <f t="shared" si="178"/>
        <v>67.334867055290076</v>
      </c>
      <c r="S72" s="26">
        <f t="shared" ref="S72:T75" si="179">+S34/S$33*100</f>
        <v>68.040929620928736</v>
      </c>
      <c r="T72" s="26">
        <f t="shared" si="179"/>
        <v>70.555511853202049</v>
      </c>
      <c r="U72" s="26">
        <f t="shared" ref="U72:V75" si="180">+U34/U$33*100</f>
        <v>71.1346452979096</v>
      </c>
      <c r="V72" s="26">
        <f t="shared" si="180"/>
        <v>62.230669237465641</v>
      </c>
      <c r="W72" s="26">
        <f t="shared" ref="W72:X75" si="181">+W34/W$33*100</f>
        <v>64.742056085300462</v>
      </c>
      <c r="X72" s="26">
        <f t="shared" si="181"/>
        <v>59.905787486842932</v>
      </c>
      <c r="Y72" s="26">
        <f t="shared" ref="Y72:AB75" si="182">+Y34/Y$33*100</f>
        <v>53.159940749865378</v>
      </c>
      <c r="Z72" s="26">
        <f t="shared" si="182"/>
        <v>64.781270825500215</v>
      </c>
      <c r="AA72" s="26">
        <f t="shared" si="182"/>
        <v>58.589415058588237</v>
      </c>
      <c r="AB72" s="26">
        <f t="shared" si="182"/>
        <v>59.740135300275007</v>
      </c>
      <c r="AC72" s="26">
        <f t="shared" ref="AC72:AD72" si="183">+AC34/AC$33*100</f>
        <v>56.015157784586208</v>
      </c>
      <c r="AD72" s="26">
        <f t="shared" si="183"/>
        <v>60.870545559505942</v>
      </c>
      <c r="AE72" s="26">
        <f t="shared" ref="AE72" si="184">+AE34/AE$33*100</f>
        <v>60.524784256733597</v>
      </c>
      <c r="AF72" s="26">
        <f t="shared" ref="AF72" si="185">+AF34/AF$33*100</f>
        <v>58.137357627757559</v>
      </c>
    </row>
    <row r="73" spans="1:32" ht="15" customHeight="1" x14ac:dyDescent="0.15">
      <c r="A73" s="3" t="s">
        <v>172</v>
      </c>
      <c r="B73" s="26" t="e">
        <f>+B35/$B$33*100</f>
        <v>#DIV/0!</v>
      </c>
      <c r="C73" s="26" t="e">
        <f t="shared" si="174"/>
        <v>#DIV/0!</v>
      </c>
      <c r="D73" s="26">
        <f t="shared" si="174"/>
        <v>33.295825990373366</v>
      </c>
      <c r="E73" s="26">
        <f t="shared" ref="E73:L73" si="186">+E35/E$33*100</f>
        <v>33.414650094956052</v>
      </c>
      <c r="F73" s="26">
        <f t="shared" si="186"/>
        <v>26.764914180148764</v>
      </c>
      <c r="G73" s="26">
        <f t="shared" si="186"/>
        <v>29.801632033237173</v>
      </c>
      <c r="H73" s="26">
        <f t="shared" si="186"/>
        <v>28.89911325112519</v>
      </c>
      <c r="I73" s="26">
        <f t="shared" si="186"/>
        <v>32.274217139303744</v>
      </c>
      <c r="J73" s="26">
        <f t="shared" si="186"/>
        <v>33.286030560494311</v>
      </c>
      <c r="K73" s="26">
        <f t="shared" si="186"/>
        <v>29.274423175257784</v>
      </c>
      <c r="L73" s="26">
        <f t="shared" si="186"/>
        <v>32.023614012812665</v>
      </c>
      <c r="M73" s="26">
        <f t="shared" si="176"/>
        <v>31.27496871808183</v>
      </c>
      <c r="N73" s="26">
        <f t="shared" si="176"/>
        <v>32.204059715311921</v>
      </c>
      <c r="O73" s="26">
        <f t="shared" si="177"/>
        <v>34.306855787551818</v>
      </c>
      <c r="P73" s="26">
        <f t="shared" si="177"/>
        <v>41.212776552169352</v>
      </c>
      <c r="Q73" s="26">
        <f t="shared" si="178"/>
        <v>37.383535996644781</v>
      </c>
      <c r="R73" s="26">
        <f t="shared" si="178"/>
        <v>32.665132944709931</v>
      </c>
      <c r="S73" s="26">
        <f t="shared" si="179"/>
        <v>31.959070379071264</v>
      </c>
      <c r="T73" s="26">
        <f t="shared" si="179"/>
        <v>29.444488146797955</v>
      </c>
      <c r="U73" s="26">
        <f t="shared" si="180"/>
        <v>28.865354702090411</v>
      </c>
      <c r="V73" s="26">
        <f t="shared" si="180"/>
        <v>37.769330762534359</v>
      </c>
      <c r="W73" s="26">
        <f t="shared" si="181"/>
        <v>35.257943914699545</v>
      </c>
      <c r="X73" s="26">
        <f t="shared" si="181"/>
        <v>40.094212513157075</v>
      </c>
      <c r="Y73" s="26">
        <f t="shared" si="182"/>
        <v>46.840059250134622</v>
      </c>
      <c r="Z73" s="26">
        <f t="shared" si="182"/>
        <v>35.218729174499785</v>
      </c>
      <c r="AA73" s="26">
        <f t="shared" si="182"/>
        <v>41.41058494141177</v>
      </c>
      <c r="AB73" s="26">
        <f t="shared" si="182"/>
        <v>40.259864699724993</v>
      </c>
      <c r="AC73" s="26">
        <f t="shared" ref="AC73:AD73" si="187">+AC35/AC$33*100</f>
        <v>43.984842215413792</v>
      </c>
      <c r="AD73" s="26">
        <f t="shared" si="187"/>
        <v>39.129454440494065</v>
      </c>
      <c r="AE73" s="26">
        <f t="shared" ref="AE73" si="188">+AE35/AE$33*100</f>
        <v>39.475215743266403</v>
      </c>
      <c r="AF73" s="26">
        <f t="shared" ref="AF73" si="189">+AF35/AF$33*100</f>
        <v>41.862642372242441</v>
      </c>
    </row>
    <row r="74" spans="1:32" ht="15" customHeight="1" x14ac:dyDescent="0.15">
      <c r="A74" s="3" t="s">
        <v>12</v>
      </c>
      <c r="B74" s="26" t="e">
        <f>+B36/$B$33*100</f>
        <v>#DIV/0!</v>
      </c>
      <c r="C74" s="26" t="e">
        <f t="shared" si="174"/>
        <v>#DIV/0!</v>
      </c>
      <c r="D74" s="26">
        <f t="shared" si="174"/>
        <v>38.668420574190819</v>
      </c>
      <c r="E74" s="26">
        <f t="shared" ref="E74:L74" si="190">+E36/E$33*100</f>
        <v>35.796604680799632</v>
      </c>
      <c r="F74" s="26">
        <f t="shared" si="190"/>
        <v>36.30267230141618</v>
      </c>
      <c r="G74" s="26">
        <f t="shared" si="190"/>
        <v>38.175948673590014</v>
      </c>
      <c r="H74" s="26">
        <f t="shared" si="190"/>
        <v>39.768583828286069</v>
      </c>
      <c r="I74" s="26">
        <f t="shared" si="190"/>
        <v>35.46618937660633</v>
      </c>
      <c r="J74" s="26">
        <f t="shared" si="190"/>
        <v>35.141827630574227</v>
      </c>
      <c r="K74" s="26">
        <f t="shared" si="190"/>
        <v>39.555460443112871</v>
      </c>
      <c r="L74" s="26">
        <f t="shared" si="190"/>
        <v>38.461875958638124</v>
      </c>
      <c r="M74" s="26">
        <f t="shared" si="176"/>
        <v>33.991477594658711</v>
      </c>
      <c r="N74" s="26">
        <f t="shared" si="176"/>
        <v>35.47459835992867</v>
      </c>
      <c r="O74" s="26">
        <f t="shared" si="177"/>
        <v>36.388844402514117</v>
      </c>
      <c r="P74" s="26">
        <f t="shared" si="177"/>
        <v>37.475790083561797</v>
      </c>
      <c r="Q74" s="26">
        <f t="shared" si="178"/>
        <v>40.984316781267303</v>
      </c>
      <c r="R74" s="26">
        <f t="shared" si="178"/>
        <v>41.558730078219817</v>
      </c>
      <c r="S74" s="26">
        <f t="shared" si="179"/>
        <v>41.649313904073317</v>
      </c>
      <c r="T74" s="26">
        <f t="shared" si="179"/>
        <v>46.543051438169535</v>
      </c>
      <c r="U74" s="26">
        <f t="shared" si="180"/>
        <v>47.2084901586718</v>
      </c>
      <c r="V74" s="26">
        <f t="shared" si="180"/>
        <v>49.359874340835695</v>
      </c>
      <c r="W74" s="26">
        <f t="shared" si="181"/>
        <v>39.849370017902871</v>
      </c>
      <c r="X74" s="26">
        <f t="shared" si="181"/>
        <v>41.155951726269855</v>
      </c>
      <c r="Y74" s="26">
        <f t="shared" si="182"/>
        <v>36.898103152378198</v>
      </c>
      <c r="Z74" s="26">
        <f t="shared" si="182"/>
        <v>40.244742867564121</v>
      </c>
      <c r="AA74" s="26">
        <f t="shared" si="182"/>
        <v>40.48494752873868</v>
      </c>
      <c r="AB74" s="26">
        <f t="shared" si="182"/>
        <v>37.323640740812827</v>
      </c>
      <c r="AC74" s="26">
        <f t="shared" ref="AC74:AD74" si="191">+AC36/AC$33*100</f>
        <v>39.629008862123378</v>
      </c>
      <c r="AD74" s="26">
        <f t="shared" si="191"/>
        <v>40.519747440036312</v>
      </c>
      <c r="AE74" s="26">
        <f t="shared" ref="AE74" si="192">+AE36/AE$33*100</f>
        <v>40.716988114968373</v>
      </c>
      <c r="AF74" s="26">
        <f t="shared" ref="AF74" si="193">+AF36/AF$33*100</f>
        <v>38.520145906641574</v>
      </c>
    </row>
    <row r="75" spans="1:32" ht="15" customHeight="1" x14ac:dyDescent="0.15">
      <c r="A75" s="3" t="s">
        <v>11</v>
      </c>
      <c r="B75" s="26" t="e">
        <f>+B37/$B$33*100</f>
        <v>#DIV/0!</v>
      </c>
      <c r="C75" s="26" t="e">
        <f t="shared" si="174"/>
        <v>#DIV/0!</v>
      </c>
      <c r="D75" s="26">
        <f t="shared" si="174"/>
        <v>61.331579425809181</v>
      </c>
      <c r="E75" s="26">
        <f t="shared" ref="E75:L75" si="194">+E37/E$33*100</f>
        <v>64.203395319200368</v>
      </c>
      <c r="F75" s="26">
        <f t="shared" si="194"/>
        <v>63.697327698583827</v>
      </c>
      <c r="G75" s="26">
        <f t="shared" si="194"/>
        <v>61.824051326409993</v>
      </c>
      <c r="H75" s="26">
        <f t="shared" si="194"/>
        <v>60.231416171713924</v>
      </c>
      <c r="I75" s="26">
        <f t="shared" si="194"/>
        <v>64.533810623393677</v>
      </c>
      <c r="J75" s="26">
        <f t="shared" si="194"/>
        <v>64.858172369425773</v>
      </c>
      <c r="K75" s="26">
        <f t="shared" si="194"/>
        <v>60.444539556887136</v>
      </c>
      <c r="L75" s="26">
        <f t="shared" si="194"/>
        <v>61.538124041361876</v>
      </c>
      <c r="M75" s="26">
        <f t="shared" si="176"/>
        <v>66.008522405341282</v>
      </c>
      <c r="N75" s="26">
        <f t="shared" si="176"/>
        <v>64.525401640071323</v>
      </c>
      <c r="O75" s="26">
        <f t="shared" si="177"/>
        <v>63.611155597485883</v>
      </c>
      <c r="P75" s="26">
        <f t="shared" si="177"/>
        <v>62.524209916438203</v>
      </c>
      <c r="Q75" s="26">
        <f t="shared" si="178"/>
        <v>59.015683218732697</v>
      </c>
      <c r="R75" s="26">
        <f t="shared" si="178"/>
        <v>58.441269921780183</v>
      </c>
      <c r="S75" s="26">
        <f t="shared" si="179"/>
        <v>58.350686095926683</v>
      </c>
      <c r="T75" s="26">
        <f t="shared" si="179"/>
        <v>53.456948561830465</v>
      </c>
      <c r="U75" s="26">
        <f t="shared" si="180"/>
        <v>52.7915098413282</v>
      </c>
      <c r="V75" s="26">
        <f t="shared" si="180"/>
        <v>50.640125659164305</v>
      </c>
      <c r="W75" s="26">
        <f t="shared" si="181"/>
        <v>60.150629982097129</v>
      </c>
      <c r="X75" s="26">
        <f t="shared" si="181"/>
        <v>59.672304717529691</v>
      </c>
      <c r="Y75" s="26">
        <f t="shared" si="182"/>
        <v>64.96628108487073</v>
      </c>
      <c r="Z75" s="26">
        <f t="shared" si="182"/>
        <v>65.129232389480308</v>
      </c>
      <c r="AA75" s="26">
        <f t="shared" si="182"/>
        <v>60.220443100759645</v>
      </c>
      <c r="AB75" s="26">
        <f t="shared" si="182"/>
        <v>63.232131264369215</v>
      </c>
      <c r="AC75" s="26">
        <f t="shared" ref="AC75:AD75" si="195">+AC37/AC$33*100</f>
        <v>61.711473078189897</v>
      </c>
      <c r="AD75" s="26">
        <f t="shared" si="195"/>
        <v>59.546311141280874</v>
      </c>
      <c r="AE75" s="26">
        <f t="shared" ref="AE75" si="196">+AE37/AE$33*100</f>
        <v>59.285791148118328</v>
      </c>
      <c r="AF75" s="26">
        <f t="shared" ref="AF75" si="197">+AF37/AF$33*100</f>
        <v>61.515978268019822</v>
      </c>
    </row>
    <row r="76" spans="1:32" ht="15" customHeight="1" x14ac:dyDescent="0.15"/>
    <row r="77" spans="1:32" ht="15" customHeight="1" x14ac:dyDescent="0.15"/>
    <row r="78" spans="1:32" ht="15" customHeight="1" x14ac:dyDescent="0.15"/>
    <row r="79" spans="1:32" ht="15" customHeight="1" x14ac:dyDescent="0.15"/>
    <row r="80" spans="1:32" ht="15" customHeight="1" x14ac:dyDescent="0.15"/>
    <row r="81" ht="15" customHeight="1" x14ac:dyDescent="0.15"/>
    <row r="82" ht="15" customHeight="1" x14ac:dyDescent="0.15"/>
    <row r="83" ht="15" customHeight="1" x14ac:dyDescent="0.15"/>
    <row r="84" ht="15" customHeight="1" x14ac:dyDescent="0.15"/>
    <row r="85" ht="15" customHeight="1" x14ac:dyDescent="0.15"/>
    <row r="86" ht="15" customHeight="1" x14ac:dyDescent="0.15"/>
    <row r="87" ht="15" customHeight="1" x14ac:dyDescent="0.15"/>
    <row r="88" ht="15" customHeight="1" x14ac:dyDescent="0.15"/>
    <row r="89" ht="15" customHeight="1" x14ac:dyDescent="0.15"/>
    <row r="90" ht="15" customHeight="1" x14ac:dyDescent="0.15"/>
    <row r="91" ht="15" customHeight="1" x14ac:dyDescent="0.15"/>
    <row r="92" ht="15" customHeight="1" x14ac:dyDescent="0.15"/>
    <row r="93" ht="15" customHeight="1" x14ac:dyDescent="0.15"/>
    <row r="94" ht="15" customHeight="1" x14ac:dyDescent="0.15"/>
    <row r="95" ht="15" customHeight="1" x14ac:dyDescent="0.15"/>
    <row r="96" ht="15" customHeight="1" x14ac:dyDescent="0.15"/>
    <row r="97" ht="15" customHeight="1" x14ac:dyDescent="0.15"/>
    <row r="98" ht="15" customHeight="1" x14ac:dyDescent="0.15"/>
    <row r="99" ht="15" customHeight="1" x14ac:dyDescent="0.15"/>
    <row r="100" ht="15" customHeight="1" x14ac:dyDescent="0.15"/>
    <row r="101" ht="15" customHeight="1" x14ac:dyDescent="0.15"/>
    <row r="102" ht="15" customHeight="1" x14ac:dyDescent="0.15"/>
    <row r="103" ht="15" customHeight="1" x14ac:dyDescent="0.15"/>
    <row r="104" ht="15" customHeight="1" x14ac:dyDescent="0.15"/>
    <row r="105" ht="15" customHeight="1" x14ac:dyDescent="0.15"/>
    <row r="106" ht="15" customHeight="1" x14ac:dyDescent="0.15"/>
    <row r="107" ht="15" customHeight="1" x14ac:dyDescent="0.15"/>
    <row r="108" ht="15" customHeight="1" x14ac:dyDescent="0.15"/>
    <row r="109" ht="15" customHeight="1" x14ac:dyDescent="0.15"/>
    <row r="110" ht="15" customHeight="1" x14ac:dyDescent="0.15"/>
    <row r="111" ht="15" customHeight="1" x14ac:dyDescent="0.15"/>
    <row r="112" ht="15" customHeight="1" x14ac:dyDescent="0.15"/>
    <row r="113" ht="15" customHeight="1" x14ac:dyDescent="0.15"/>
    <row r="114" ht="15" customHeight="1" x14ac:dyDescent="0.15"/>
    <row r="115" ht="15" customHeight="1" x14ac:dyDescent="0.15"/>
    <row r="116" ht="15" customHeight="1" x14ac:dyDescent="0.15"/>
    <row r="117" ht="15" customHeight="1" x14ac:dyDescent="0.15"/>
    <row r="118" ht="15" customHeight="1" x14ac:dyDescent="0.15"/>
    <row r="119" ht="15" customHeight="1" x14ac:dyDescent="0.15"/>
    <row r="120" ht="15" customHeight="1" x14ac:dyDescent="0.15"/>
    <row r="121" ht="15" customHeight="1" x14ac:dyDescent="0.15"/>
    <row r="122" ht="15" customHeight="1" x14ac:dyDescent="0.15"/>
    <row r="123" ht="15" customHeight="1" x14ac:dyDescent="0.15"/>
    <row r="124" ht="15" customHeight="1" x14ac:dyDescent="0.15"/>
    <row r="125" ht="15" customHeight="1" x14ac:dyDescent="0.15"/>
    <row r="126" ht="15" customHeight="1" x14ac:dyDescent="0.15"/>
    <row r="127" ht="15" customHeight="1" x14ac:dyDescent="0.15"/>
    <row r="128" ht="15" customHeight="1" x14ac:dyDescent="0.15"/>
    <row r="129" ht="15" customHeight="1" x14ac:dyDescent="0.15"/>
    <row r="130" ht="15" customHeight="1" x14ac:dyDescent="0.15"/>
    <row r="131" ht="15" customHeight="1" x14ac:dyDescent="0.15"/>
    <row r="132" ht="15" customHeight="1" x14ac:dyDescent="0.15"/>
    <row r="133" ht="15" customHeight="1" x14ac:dyDescent="0.15"/>
    <row r="134" ht="15" customHeight="1" x14ac:dyDescent="0.15"/>
    <row r="135" ht="15" customHeight="1" x14ac:dyDescent="0.15"/>
    <row r="136" ht="15" customHeight="1" x14ac:dyDescent="0.15"/>
    <row r="137" ht="15" customHeight="1" x14ac:dyDescent="0.15"/>
    <row r="138" ht="15" customHeight="1" x14ac:dyDescent="0.15"/>
    <row r="139" ht="15" customHeight="1" x14ac:dyDescent="0.15"/>
    <row r="140" ht="15" customHeight="1" x14ac:dyDescent="0.15"/>
    <row r="141" ht="15" customHeight="1" x14ac:dyDescent="0.15"/>
    <row r="142" ht="15" customHeight="1" x14ac:dyDescent="0.15"/>
    <row r="143" ht="15" customHeight="1" x14ac:dyDescent="0.15"/>
    <row r="144" ht="15" customHeight="1" x14ac:dyDescent="0.15"/>
    <row r="145" ht="15" customHeight="1" x14ac:dyDescent="0.15"/>
    <row r="146" ht="15" customHeight="1" x14ac:dyDescent="0.15"/>
    <row r="147" ht="15" customHeight="1" x14ac:dyDescent="0.15"/>
    <row r="148" ht="15" customHeight="1" x14ac:dyDescent="0.15"/>
    <row r="149" ht="15" customHeight="1" x14ac:dyDescent="0.15"/>
    <row r="150" ht="15" customHeight="1" x14ac:dyDescent="0.15"/>
    <row r="151" ht="15" customHeight="1" x14ac:dyDescent="0.15"/>
    <row r="152" ht="15" customHeight="1" x14ac:dyDescent="0.15"/>
    <row r="153" ht="15" customHeight="1" x14ac:dyDescent="0.15"/>
    <row r="154" ht="15" customHeight="1" x14ac:dyDescent="0.15"/>
    <row r="155" ht="15" customHeight="1" x14ac:dyDescent="0.15"/>
    <row r="156" ht="15" customHeight="1" x14ac:dyDescent="0.15"/>
    <row r="157" ht="15" customHeight="1" x14ac:dyDescent="0.15"/>
    <row r="158" ht="15" customHeight="1" x14ac:dyDescent="0.15"/>
    <row r="159" ht="15" customHeight="1" x14ac:dyDescent="0.15"/>
    <row r="160" ht="15" customHeight="1" x14ac:dyDescent="0.15"/>
    <row r="161" ht="15" customHeight="1" x14ac:dyDescent="0.15"/>
    <row r="162" ht="15" customHeight="1" x14ac:dyDescent="0.15"/>
    <row r="163" ht="15" customHeight="1" x14ac:dyDescent="0.15"/>
    <row r="164" ht="15" customHeight="1" x14ac:dyDescent="0.15"/>
    <row r="165" ht="15" customHeight="1" x14ac:dyDescent="0.15"/>
    <row r="166" ht="15" customHeight="1" x14ac:dyDescent="0.15"/>
    <row r="167" ht="15" customHeight="1" x14ac:dyDescent="0.15"/>
    <row r="168" ht="15" customHeight="1" x14ac:dyDescent="0.15"/>
    <row r="169" ht="15" customHeight="1" x14ac:dyDescent="0.15"/>
    <row r="170" ht="15" customHeight="1" x14ac:dyDescent="0.15"/>
    <row r="171" ht="15" customHeight="1" x14ac:dyDescent="0.15"/>
    <row r="172" ht="15" customHeight="1" x14ac:dyDescent="0.15"/>
    <row r="173" ht="15" customHeight="1" x14ac:dyDescent="0.15"/>
    <row r="174" ht="15" customHeight="1" x14ac:dyDescent="0.15"/>
    <row r="175" ht="15" customHeight="1" x14ac:dyDescent="0.15"/>
    <row r="176" ht="15" customHeight="1" x14ac:dyDescent="0.15"/>
    <row r="177" ht="15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  <row r="517" ht="15" customHeight="1" x14ac:dyDescent="0.15"/>
    <row r="518" ht="15" customHeight="1" x14ac:dyDescent="0.15"/>
    <row r="519" ht="15" customHeight="1" x14ac:dyDescent="0.15"/>
    <row r="520" ht="15" customHeight="1" x14ac:dyDescent="0.15"/>
    <row r="521" ht="15" customHeight="1" x14ac:dyDescent="0.15"/>
    <row r="522" ht="15" customHeight="1" x14ac:dyDescent="0.15"/>
    <row r="523" ht="15" customHeight="1" x14ac:dyDescent="0.15"/>
    <row r="524" ht="15" customHeight="1" x14ac:dyDescent="0.15"/>
    <row r="525" ht="15" customHeight="1" x14ac:dyDescent="0.15"/>
    <row r="526" ht="15" customHeight="1" x14ac:dyDescent="0.15"/>
    <row r="527" ht="15" customHeight="1" x14ac:dyDescent="0.15"/>
    <row r="528" ht="15" customHeight="1" x14ac:dyDescent="0.15"/>
    <row r="529" ht="15" customHeight="1" x14ac:dyDescent="0.15"/>
    <row r="530" ht="15" customHeight="1" x14ac:dyDescent="0.15"/>
    <row r="531" ht="15" customHeight="1" x14ac:dyDescent="0.15"/>
    <row r="532" ht="15" customHeight="1" x14ac:dyDescent="0.15"/>
    <row r="533" ht="15" customHeight="1" x14ac:dyDescent="0.15"/>
    <row r="534" ht="15" customHeight="1" x14ac:dyDescent="0.15"/>
    <row r="535" ht="15" customHeight="1" x14ac:dyDescent="0.15"/>
    <row r="536" ht="15" customHeight="1" x14ac:dyDescent="0.15"/>
    <row r="537" ht="15" customHeight="1" x14ac:dyDescent="0.15"/>
    <row r="538" ht="15" customHeight="1" x14ac:dyDescent="0.15"/>
    <row r="539" ht="15" customHeight="1" x14ac:dyDescent="0.15"/>
    <row r="540" ht="15" customHeight="1" x14ac:dyDescent="0.15"/>
    <row r="541" ht="15" customHeight="1" x14ac:dyDescent="0.15"/>
    <row r="542" ht="15" customHeight="1" x14ac:dyDescent="0.15"/>
    <row r="543" ht="15" customHeight="1" x14ac:dyDescent="0.15"/>
    <row r="544" ht="15" customHeight="1" x14ac:dyDescent="0.15"/>
    <row r="545" ht="15" customHeight="1" x14ac:dyDescent="0.15"/>
    <row r="546" ht="15" customHeight="1" x14ac:dyDescent="0.15"/>
    <row r="547" ht="15" customHeight="1" x14ac:dyDescent="0.15"/>
    <row r="548" ht="15" customHeight="1" x14ac:dyDescent="0.15"/>
    <row r="549" ht="15" customHeight="1" x14ac:dyDescent="0.15"/>
    <row r="550" ht="15" customHeight="1" x14ac:dyDescent="0.15"/>
    <row r="551" ht="15" customHeight="1" x14ac:dyDescent="0.15"/>
    <row r="552" ht="15" customHeight="1" x14ac:dyDescent="0.15"/>
    <row r="553" ht="15" customHeight="1" x14ac:dyDescent="0.15"/>
    <row r="554" ht="15" customHeight="1" x14ac:dyDescent="0.15"/>
    <row r="555" ht="15" customHeight="1" x14ac:dyDescent="0.15"/>
    <row r="556" ht="15" customHeight="1" x14ac:dyDescent="0.15"/>
    <row r="557" ht="15" customHeight="1" x14ac:dyDescent="0.15"/>
  </sheetData>
  <phoneticPr fontId="2"/>
  <pageMargins left="0.78740157480314965" right="0.78740157480314965" top="0.47244094488188981" bottom="0.55118110236220474" header="0.51181102362204722" footer="0.31496062992125984"/>
  <pageSetup paperSize="9" firstPageNumber="2" orientation="landscape" useFirstPageNumber="1" horizontalDpi="4294967292" r:id="rId1"/>
  <headerFooter alignWithMargins="0">
    <oddFooter>&amp;C-&amp;P--</oddFooter>
  </headerFooter>
  <rowBreaks count="1" manualBreakCount="1">
    <brk id="39" max="31" man="1"/>
  </rowBreaks>
  <colBreaks count="1" manualBreakCount="1">
    <brk id="12" max="74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516"/>
  <sheetViews>
    <sheetView view="pageBreakPreview" zoomScaleNormal="100" workbookViewId="0">
      <pane xSplit="1" ySplit="3" topLeftCell="S42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4.77734375" style="13" customWidth="1"/>
    <col min="2" max="3" width="8.6640625" style="13" hidden="1" customWidth="1"/>
    <col min="4" max="9" width="9.77734375" style="13" customWidth="1"/>
    <col min="10" max="11" width="9.77734375" style="10" customWidth="1"/>
    <col min="12" max="32" width="9.77734375" style="13" customWidth="1"/>
    <col min="33" max="16384" width="9" style="13"/>
  </cols>
  <sheetData>
    <row r="1" spans="1:32" ht="18" customHeight="1" x14ac:dyDescent="0.2">
      <c r="A1" s="30" t="s">
        <v>97</v>
      </c>
      <c r="K1" s="29" t="str">
        <f>財政指標!$AF$1</f>
        <v>益子町</v>
      </c>
      <c r="L1" s="29"/>
      <c r="U1" s="29" t="str">
        <f>財政指標!$AF$1</f>
        <v>益子町</v>
      </c>
      <c r="V1" s="29"/>
      <c r="AB1" s="29"/>
      <c r="AC1" s="29"/>
      <c r="AE1" s="29" t="str">
        <f>財政指標!$AF$1</f>
        <v>益子町</v>
      </c>
      <c r="AF1" s="29"/>
    </row>
    <row r="2" spans="1:32" ht="18" customHeight="1" x14ac:dyDescent="0.15">
      <c r="K2" s="18"/>
      <c r="L2" s="18" t="s">
        <v>169</v>
      </c>
      <c r="M2" s="22"/>
      <c r="U2" s="18"/>
      <c r="V2" s="18" t="s">
        <v>169</v>
      </c>
      <c r="X2" s="22"/>
      <c r="Y2" s="18"/>
      <c r="Z2" s="18"/>
      <c r="AA2" s="18"/>
      <c r="AB2" s="18"/>
      <c r="AC2" s="18"/>
      <c r="AE2" s="18"/>
      <c r="AF2" s="18" t="s">
        <v>169</v>
      </c>
    </row>
    <row r="3" spans="1:32" ht="18" customHeight="1" x14ac:dyDescent="0.15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82</v>
      </c>
      <c r="L3" s="7" t="s">
        <v>83</v>
      </c>
      <c r="M3" s="7" t="s">
        <v>174</v>
      </c>
      <c r="N3" s="7" t="s">
        <v>183</v>
      </c>
      <c r="O3" s="2" t="s">
        <v>185</v>
      </c>
      <c r="P3" s="2" t="s">
        <v>186</v>
      </c>
      <c r="Q3" s="2" t="s">
        <v>190</v>
      </c>
      <c r="R3" s="2" t="s">
        <v>197</v>
      </c>
      <c r="S3" s="2" t="s">
        <v>198</v>
      </c>
      <c r="T3" s="2" t="s">
        <v>199</v>
      </c>
      <c r="U3" s="2" t="s">
        <v>206</v>
      </c>
      <c r="V3" s="2" t="s">
        <v>207</v>
      </c>
      <c r="W3" s="2" t="s">
        <v>208</v>
      </c>
      <c r="X3" s="2" t="s">
        <v>209</v>
      </c>
      <c r="Y3" s="48" t="s">
        <v>215</v>
      </c>
      <c r="Z3" s="48" t="s">
        <v>216</v>
      </c>
      <c r="AA3" s="48" t="s">
        <v>217</v>
      </c>
      <c r="AB3" s="48" t="s">
        <v>218</v>
      </c>
      <c r="AC3" s="48" t="s">
        <v>219</v>
      </c>
      <c r="AD3" s="48" t="s">
        <v>224</v>
      </c>
      <c r="AE3" s="48" t="str">
        <f>財政指標!AF3</f>
        <v>１８(H30)</v>
      </c>
      <c r="AF3" s="48" t="str">
        <f>財政指標!AG3</f>
        <v>１９(R１)</v>
      </c>
    </row>
    <row r="4" spans="1:32" ht="18" customHeight="1" x14ac:dyDescent="0.15">
      <c r="A4" s="14" t="s">
        <v>40</v>
      </c>
      <c r="B4" s="16">
        <f t="shared" ref="B4:J4" si="0">SUM(B5:B8)</f>
        <v>0</v>
      </c>
      <c r="C4" s="16">
        <f t="shared" si="0"/>
        <v>679795</v>
      </c>
      <c r="D4" s="16">
        <f t="shared" si="0"/>
        <v>929438</v>
      </c>
      <c r="E4" s="16">
        <f t="shared" si="0"/>
        <v>1060076</v>
      </c>
      <c r="F4" s="16">
        <f t="shared" si="0"/>
        <v>999144</v>
      </c>
      <c r="G4" s="16">
        <f t="shared" si="0"/>
        <v>853319</v>
      </c>
      <c r="H4" s="16">
        <f t="shared" si="0"/>
        <v>905956</v>
      </c>
      <c r="I4" s="16">
        <f t="shared" si="0"/>
        <v>872431</v>
      </c>
      <c r="J4" s="16">
        <f t="shared" si="0"/>
        <v>1055122</v>
      </c>
      <c r="K4" s="16">
        <f t="shared" ref="K4:P4" si="1">SUM(K5:K8)</f>
        <v>1047740</v>
      </c>
      <c r="L4" s="16">
        <f t="shared" si="1"/>
        <v>823776</v>
      </c>
      <c r="M4" s="16">
        <f t="shared" si="1"/>
        <v>822448</v>
      </c>
      <c r="N4" s="16">
        <f t="shared" si="1"/>
        <v>775597</v>
      </c>
      <c r="O4" s="16">
        <f t="shared" si="1"/>
        <v>767351</v>
      </c>
      <c r="P4" s="16">
        <f t="shared" si="1"/>
        <v>756585</v>
      </c>
      <c r="Q4" s="16">
        <f>SUM(Q5:Q8)</f>
        <v>809487</v>
      </c>
      <c r="R4" s="16">
        <f>SUM(R5:R8)</f>
        <v>838324</v>
      </c>
      <c r="S4" s="16">
        <f>SUM(S5:S8)</f>
        <v>910525</v>
      </c>
      <c r="T4" s="16">
        <f>SUM(T5:T8)</f>
        <v>1150019</v>
      </c>
      <c r="U4" s="16">
        <f>SUM(U5:U8)</f>
        <v>1615303</v>
      </c>
      <c r="V4" s="16">
        <v>1129839</v>
      </c>
      <c r="W4" s="16">
        <v>1011591</v>
      </c>
      <c r="X4" s="16">
        <v>1005856</v>
      </c>
      <c r="Y4" s="85">
        <f>SUM(Y5:Y8)</f>
        <v>1074685</v>
      </c>
      <c r="Z4" s="85">
        <f>SUM(Z5:Z8)</f>
        <v>1099765</v>
      </c>
      <c r="AA4" s="85">
        <f t="shared" ref="AA4:AB4" si="2">SUM(AA5:AA8)</f>
        <v>1100335</v>
      </c>
      <c r="AB4" s="85">
        <f t="shared" si="2"/>
        <v>1098503</v>
      </c>
      <c r="AC4" s="85">
        <f t="shared" ref="AC4:AD4" si="3">SUM(AC5:AC8)</f>
        <v>1118075</v>
      </c>
      <c r="AD4" s="85">
        <f t="shared" si="3"/>
        <v>1113797</v>
      </c>
      <c r="AE4" s="85">
        <v>1123498</v>
      </c>
      <c r="AF4" s="85">
        <v>1173788</v>
      </c>
    </row>
    <row r="5" spans="1:32" ht="18" customHeight="1" x14ac:dyDescent="0.15">
      <c r="A5" s="14" t="s">
        <v>41</v>
      </c>
      <c r="B5" s="16"/>
      <c r="C5" s="16">
        <v>8640</v>
      </c>
      <c r="D5" s="16">
        <v>10915</v>
      </c>
      <c r="E5" s="16">
        <v>11283</v>
      </c>
      <c r="F5" s="16">
        <v>11448</v>
      </c>
      <c r="G5" s="16">
        <v>11852</v>
      </c>
      <c r="H5" s="16">
        <v>11841</v>
      </c>
      <c r="I5" s="16">
        <v>15397</v>
      </c>
      <c r="J5" s="16">
        <v>16055</v>
      </c>
      <c r="K5" s="16">
        <v>16181</v>
      </c>
      <c r="L5" s="16">
        <v>16219</v>
      </c>
      <c r="M5" s="16">
        <v>16697</v>
      </c>
      <c r="N5" s="16">
        <v>16813</v>
      </c>
      <c r="O5" s="16">
        <v>16641</v>
      </c>
      <c r="P5" s="16">
        <v>16680</v>
      </c>
      <c r="Q5" s="16">
        <v>24802</v>
      </c>
      <c r="R5" s="16">
        <v>29221</v>
      </c>
      <c r="S5" s="16">
        <v>33466</v>
      </c>
      <c r="T5" s="16">
        <v>34405</v>
      </c>
      <c r="U5" s="16">
        <v>35898</v>
      </c>
      <c r="V5" s="16">
        <v>36007</v>
      </c>
      <c r="W5" s="16">
        <v>34871</v>
      </c>
      <c r="X5" s="16">
        <v>34988</v>
      </c>
      <c r="Y5" s="85">
        <v>34415</v>
      </c>
      <c r="Z5" s="85">
        <v>34914</v>
      </c>
      <c r="AA5" s="85">
        <v>40612</v>
      </c>
      <c r="AB5" s="85">
        <v>40598</v>
      </c>
      <c r="AC5" s="85">
        <v>40748</v>
      </c>
      <c r="AD5" s="85">
        <v>41039</v>
      </c>
      <c r="AE5" s="85">
        <v>40882</v>
      </c>
      <c r="AF5" s="85">
        <v>40811</v>
      </c>
    </row>
    <row r="6" spans="1:32" ht="18" customHeight="1" x14ac:dyDescent="0.15">
      <c r="A6" s="14" t="s">
        <v>42</v>
      </c>
      <c r="B6" s="17"/>
      <c r="C6" s="17">
        <v>543332</v>
      </c>
      <c r="D6" s="17">
        <v>743975</v>
      </c>
      <c r="E6" s="17">
        <v>878796</v>
      </c>
      <c r="F6" s="17">
        <v>871212</v>
      </c>
      <c r="G6" s="17">
        <v>733417</v>
      </c>
      <c r="H6" s="17">
        <v>767839</v>
      </c>
      <c r="I6" s="17">
        <v>741029</v>
      </c>
      <c r="J6" s="17">
        <v>866601</v>
      </c>
      <c r="K6" s="17">
        <v>732664</v>
      </c>
      <c r="L6" s="17">
        <v>733340</v>
      </c>
      <c r="M6" s="17">
        <v>721020</v>
      </c>
      <c r="N6" s="17">
        <v>692391</v>
      </c>
      <c r="O6" s="17">
        <v>679634</v>
      </c>
      <c r="P6" s="17">
        <v>656984</v>
      </c>
      <c r="Q6" s="17">
        <v>645538</v>
      </c>
      <c r="R6" s="17">
        <v>695871</v>
      </c>
      <c r="S6" s="17">
        <v>746636</v>
      </c>
      <c r="T6" s="17">
        <v>1001881</v>
      </c>
      <c r="U6" s="17">
        <v>1032519</v>
      </c>
      <c r="V6" s="17">
        <v>1010731</v>
      </c>
      <c r="W6" s="17">
        <v>880377</v>
      </c>
      <c r="X6" s="17">
        <v>878522</v>
      </c>
      <c r="Y6" s="17">
        <v>916273</v>
      </c>
      <c r="Z6" s="17">
        <v>948565</v>
      </c>
      <c r="AA6" s="17">
        <v>949939</v>
      </c>
      <c r="AB6" s="17">
        <v>921433</v>
      </c>
      <c r="AC6" s="17">
        <v>957972</v>
      </c>
      <c r="AD6" s="17">
        <v>955032</v>
      </c>
      <c r="AE6" s="17">
        <v>956245</v>
      </c>
      <c r="AF6" s="17">
        <v>976917</v>
      </c>
    </row>
    <row r="7" spans="1:32" ht="18" customHeight="1" x14ac:dyDescent="0.15">
      <c r="A7" s="14" t="s">
        <v>43</v>
      </c>
      <c r="B7" s="17"/>
      <c r="C7" s="17">
        <v>23145</v>
      </c>
      <c r="D7" s="17">
        <v>26443</v>
      </c>
      <c r="E7" s="17">
        <v>28324</v>
      </c>
      <c r="F7" s="17">
        <v>27595</v>
      </c>
      <c r="G7" s="17">
        <v>32553</v>
      </c>
      <c r="H7" s="17">
        <v>35387</v>
      </c>
      <c r="I7" s="17">
        <v>36513</v>
      </c>
      <c r="J7" s="17">
        <v>36651</v>
      </c>
      <c r="K7" s="17">
        <v>35968</v>
      </c>
      <c r="L7" s="17">
        <v>35086</v>
      </c>
      <c r="M7" s="17">
        <v>36195</v>
      </c>
      <c r="N7" s="17">
        <v>37145</v>
      </c>
      <c r="O7" s="17">
        <v>38274</v>
      </c>
      <c r="P7" s="17">
        <v>38387</v>
      </c>
      <c r="Q7" s="17">
        <v>39992</v>
      </c>
      <c r="R7" s="17">
        <v>39498</v>
      </c>
      <c r="S7" s="17">
        <v>48411</v>
      </c>
      <c r="T7" s="17">
        <v>57264</v>
      </c>
      <c r="U7" s="17">
        <v>48211</v>
      </c>
      <c r="V7" s="17">
        <v>51009</v>
      </c>
      <c r="W7" s="17">
        <v>52281</v>
      </c>
      <c r="X7" s="17">
        <v>50019</v>
      </c>
      <c r="Y7" s="17">
        <v>52252</v>
      </c>
      <c r="Z7" s="17">
        <v>55424</v>
      </c>
      <c r="AA7" s="17">
        <v>53994</v>
      </c>
      <c r="AB7" s="17">
        <v>57375</v>
      </c>
      <c r="AC7" s="17">
        <v>53590</v>
      </c>
      <c r="AD7" s="17">
        <v>55031</v>
      </c>
      <c r="AE7" s="17">
        <v>56765</v>
      </c>
      <c r="AF7" s="17">
        <v>60388</v>
      </c>
    </row>
    <row r="8" spans="1:32" ht="18" customHeight="1" x14ac:dyDescent="0.15">
      <c r="A8" s="14" t="s">
        <v>44</v>
      </c>
      <c r="B8" s="17"/>
      <c r="C8" s="17">
        <v>104678</v>
      </c>
      <c r="D8" s="17">
        <v>148105</v>
      </c>
      <c r="E8" s="17">
        <v>141673</v>
      </c>
      <c r="F8" s="17">
        <v>88889</v>
      </c>
      <c r="G8" s="17">
        <v>75497</v>
      </c>
      <c r="H8" s="17">
        <v>90889</v>
      </c>
      <c r="I8" s="17">
        <v>79492</v>
      </c>
      <c r="J8" s="17">
        <v>135815</v>
      </c>
      <c r="K8" s="17">
        <v>262927</v>
      </c>
      <c r="L8" s="17">
        <v>39131</v>
      </c>
      <c r="M8" s="17">
        <v>48536</v>
      </c>
      <c r="N8" s="17">
        <v>29248</v>
      </c>
      <c r="O8" s="17">
        <v>32802</v>
      </c>
      <c r="P8" s="17">
        <v>44534</v>
      </c>
      <c r="Q8" s="17">
        <v>99155</v>
      </c>
      <c r="R8" s="17">
        <v>73734</v>
      </c>
      <c r="S8" s="17">
        <v>82012</v>
      </c>
      <c r="T8" s="17">
        <v>56469</v>
      </c>
      <c r="U8" s="17">
        <v>498675</v>
      </c>
      <c r="V8" s="17">
        <v>32092</v>
      </c>
      <c r="W8" s="17">
        <v>44062</v>
      </c>
      <c r="X8" s="17">
        <v>42327</v>
      </c>
      <c r="Y8" s="17">
        <v>71745</v>
      </c>
      <c r="Z8" s="17">
        <v>60862</v>
      </c>
      <c r="AA8" s="17">
        <v>55790</v>
      </c>
      <c r="AB8" s="17">
        <v>79097</v>
      </c>
      <c r="AC8" s="17">
        <v>65765</v>
      </c>
      <c r="AD8" s="17">
        <v>62695</v>
      </c>
      <c r="AE8" s="17">
        <v>69606</v>
      </c>
      <c r="AF8" s="17">
        <v>95672</v>
      </c>
    </row>
    <row r="9" spans="1:32" ht="18" customHeight="1" x14ac:dyDescent="0.15">
      <c r="A9" s="14" t="s">
        <v>45</v>
      </c>
      <c r="B9" s="16"/>
      <c r="C9" s="16">
        <v>618459</v>
      </c>
      <c r="D9" s="16">
        <v>800316</v>
      </c>
      <c r="E9" s="16">
        <v>858407</v>
      </c>
      <c r="F9" s="16">
        <v>888225</v>
      </c>
      <c r="G9" s="16">
        <v>950726</v>
      </c>
      <c r="H9" s="16">
        <v>1003475</v>
      </c>
      <c r="I9" s="16">
        <v>1052687</v>
      </c>
      <c r="J9" s="16">
        <v>1037487</v>
      </c>
      <c r="K9" s="16">
        <v>1103113</v>
      </c>
      <c r="L9" s="16">
        <v>1138887</v>
      </c>
      <c r="M9" s="16">
        <v>1125554</v>
      </c>
      <c r="N9" s="16">
        <v>1165016</v>
      </c>
      <c r="O9" s="16">
        <v>1201945</v>
      </c>
      <c r="P9" s="16">
        <v>1128852</v>
      </c>
      <c r="Q9" s="16">
        <v>1160420</v>
      </c>
      <c r="R9" s="16">
        <v>1196577</v>
      </c>
      <c r="S9" s="16">
        <v>1204377</v>
      </c>
      <c r="T9" s="16">
        <v>1213599</v>
      </c>
      <c r="U9" s="16">
        <v>1227195</v>
      </c>
      <c r="V9" s="16">
        <v>1237782</v>
      </c>
      <c r="W9" s="16">
        <v>1194218</v>
      </c>
      <c r="X9" s="16">
        <v>1189718</v>
      </c>
      <c r="Y9" s="85">
        <v>1074886</v>
      </c>
      <c r="Z9" s="85">
        <v>1074524</v>
      </c>
      <c r="AA9" s="85">
        <v>1069974</v>
      </c>
      <c r="AB9" s="85">
        <v>1029863</v>
      </c>
      <c r="AC9" s="85">
        <v>1072681</v>
      </c>
      <c r="AD9" s="85">
        <v>1115723</v>
      </c>
      <c r="AE9" s="85">
        <v>1078360</v>
      </c>
      <c r="AF9" s="85">
        <v>1079359</v>
      </c>
    </row>
    <row r="10" spans="1:32" ht="18" customHeight="1" x14ac:dyDescent="0.15">
      <c r="A10" s="14" t="s">
        <v>46</v>
      </c>
      <c r="B10" s="16"/>
      <c r="C10" s="16">
        <v>618336</v>
      </c>
      <c r="D10" s="16">
        <v>798368</v>
      </c>
      <c r="E10" s="16">
        <v>856442</v>
      </c>
      <c r="F10" s="16">
        <v>886261</v>
      </c>
      <c r="G10" s="16">
        <v>948462</v>
      </c>
      <c r="H10" s="16">
        <v>1001535</v>
      </c>
      <c r="I10" s="16">
        <v>1050657</v>
      </c>
      <c r="J10" s="16">
        <v>1035359</v>
      </c>
      <c r="K10" s="16">
        <v>1100985</v>
      </c>
      <c r="L10" s="16">
        <v>1136762</v>
      </c>
      <c r="M10" s="16">
        <v>1123429</v>
      </c>
      <c r="N10" s="16">
        <v>1162898</v>
      </c>
      <c r="O10" s="16">
        <v>1199844</v>
      </c>
      <c r="P10" s="16">
        <v>1126953</v>
      </c>
      <c r="Q10" s="16">
        <v>1157803</v>
      </c>
      <c r="R10" s="16">
        <v>1193800</v>
      </c>
      <c r="S10" s="16">
        <v>1201748</v>
      </c>
      <c r="T10" s="16">
        <v>1210939</v>
      </c>
      <c r="U10" s="16">
        <v>1225224</v>
      </c>
      <c r="V10" s="16">
        <v>1235753</v>
      </c>
      <c r="W10" s="16">
        <v>1191810</v>
      </c>
      <c r="X10" s="16">
        <v>1187248</v>
      </c>
      <c r="Y10" s="85">
        <v>1072339</v>
      </c>
      <c r="Z10" s="85">
        <v>1072034</v>
      </c>
      <c r="AA10" s="85">
        <v>1067514</v>
      </c>
      <c r="AB10" s="85">
        <v>1027454</v>
      </c>
      <c r="AC10" s="85">
        <v>1070287</v>
      </c>
      <c r="AD10" s="85">
        <v>1113292</v>
      </c>
      <c r="AE10" s="85">
        <v>1075983</v>
      </c>
      <c r="AF10" s="85">
        <v>1076958</v>
      </c>
    </row>
    <row r="11" spans="1:32" ht="18" customHeight="1" x14ac:dyDescent="0.15">
      <c r="A11" s="14" t="s">
        <v>47</v>
      </c>
      <c r="B11" s="16"/>
      <c r="C11" s="16">
        <v>22788</v>
      </c>
      <c r="D11" s="16">
        <v>25729</v>
      </c>
      <c r="E11" s="16">
        <v>26262</v>
      </c>
      <c r="F11" s="16">
        <v>26736</v>
      </c>
      <c r="G11" s="16">
        <v>27716</v>
      </c>
      <c r="H11" s="16">
        <v>28669</v>
      </c>
      <c r="I11" s="16">
        <v>29335</v>
      </c>
      <c r="J11" s="16">
        <v>29845</v>
      </c>
      <c r="K11" s="16">
        <v>30213</v>
      </c>
      <c r="L11" s="16">
        <v>30739</v>
      </c>
      <c r="M11" s="16">
        <v>31588</v>
      </c>
      <c r="N11" s="16">
        <v>33857</v>
      </c>
      <c r="O11" s="16">
        <v>34860</v>
      </c>
      <c r="P11" s="16">
        <v>35764</v>
      </c>
      <c r="Q11" s="16">
        <v>36984</v>
      </c>
      <c r="R11" s="16">
        <v>38324</v>
      </c>
      <c r="S11" s="16">
        <v>40125</v>
      </c>
      <c r="T11" s="16">
        <v>42184</v>
      </c>
      <c r="U11" s="16">
        <v>43139</v>
      </c>
      <c r="V11" s="16">
        <v>44886</v>
      </c>
      <c r="W11" s="16">
        <v>46692</v>
      </c>
      <c r="X11" s="16">
        <v>47924</v>
      </c>
      <c r="Y11" s="85">
        <v>49005</v>
      </c>
      <c r="Z11" s="85">
        <v>51059</v>
      </c>
      <c r="AA11" s="85">
        <v>52697</v>
      </c>
      <c r="AB11" s="85">
        <v>54204</v>
      </c>
      <c r="AC11" s="85">
        <v>66774</v>
      </c>
      <c r="AD11" s="85">
        <v>69743</v>
      </c>
      <c r="AE11" s="85">
        <v>72934</v>
      </c>
      <c r="AF11" s="85">
        <v>75865</v>
      </c>
    </row>
    <row r="12" spans="1:32" ht="18" customHeight="1" x14ac:dyDescent="0.15">
      <c r="A12" s="14" t="s">
        <v>48</v>
      </c>
      <c r="B12" s="16"/>
      <c r="C12" s="16">
        <v>71771</v>
      </c>
      <c r="D12" s="16">
        <v>99772</v>
      </c>
      <c r="E12" s="16">
        <v>98074</v>
      </c>
      <c r="F12" s="16">
        <v>99223</v>
      </c>
      <c r="G12" s="16">
        <v>97702</v>
      </c>
      <c r="H12" s="16">
        <v>99541</v>
      </c>
      <c r="I12" s="16">
        <v>102217</v>
      </c>
      <c r="J12" s="16">
        <v>122777</v>
      </c>
      <c r="K12" s="16">
        <v>128784</v>
      </c>
      <c r="L12" s="16">
        <v>138705</v>
      </c>
      <c r="M12" s="16">
        <v>136299</v>
      </c>
      <c r="N12" s="16">
        <v>138619</v>
      </c>
      <c r="O12" s="16">
        <v>129637</v>
      </c>
      <c r="P12" s="16">
        <v>125184</v>
      </c>
      <c r="Q12" s="16">
        <v>125533</v>
      </c>
      <c r="R12" s="16">
        <v>125941</v>
      </c>
      <c r="S12" s="16">
        <v>127977</v>
      </c>
      <c r="T12" s="16">
        <v>128278</v>
      </c>
      <c r="U12" s="16">
        <v>132309</v>
      </c>
      <c r="V12" s="16">
        <v>130283</v>
      </c>
      <c r="W12" s="16">
        <v>130142</v>
      </c>
      <c r="X12" s="16">
        <v>154195</v>
      </c>
      <c r="Y12" s="85">
        <v>150281</v>
      </c>
      <c r="Z12" s="85">
        <v>163953</v>
      </c>
      <c r="AA12" s="85">
        <v>155502</v>
      </c>
      <c r="AB12" s="85">
        <v>147117</v>
      </c>
      <c r="AC12" s="85">
        <v>139672</v>
      </c>
      <c r="AD12" s="85">
        <v>127198</v>
      </c>
      <c r="AE12" s="85">
        <v>127154</v>
      </c>
      <c r="AF12" s="85">
        <v>125890</v>
      </c>
    </row>
    <row r="13" spans="1:32" ht="18" customHeight="1" x14ac:dyDescent="0.15">
      <c r="A13" s="14" t="s">
        <v>49</v>
      </c>
      <c r="B13" s="16"/>
      <c r="C13" s="16">
        <v>0</v>
      </c>
      <c r="D13" s="16">
        <v>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6">
        <v>0</v>
      </c>
      <c r="P13" s="16">
        <v>0</v>
      </c>
      <c r="Q13" s="16">
        <v>0</v>
      </c>
      <c r="R13" s="16">
        <v>0</v>
      </c>
      <c r="S13" s="16">
        <v>0</v>
      </c>
      <c r="T13" s="16">
        <v>0</v>
      </c>
      <c r="U13" s="16">
        <v>0</v>
      </c>
      <c r="V13" s="16">
        <v>0</v>
      </c>
      <c r="W13" s="16">
        <v>0</v>
      </c>
      <c r="X13" s="16">
        <v>0</v>
      </c>
      <c r="Y13" s="85">
        <v>0</v>
      </c>
      <c r="Z13" s="85">
        <v>0</v>
      </c>
      <c r="AA13" s="85">
        <v>0</v>
      </c>
      <c r="AB13" s="85">
        <v>0</v>
      </c>
      <c r="AC13" s="85">
        <v>0</v>
      </c>
      <c r="AD13" s="85">
        <v>0</v>
      </c>
      <c r="AE13" s="85">
        <v>0</v>
      </c>
      <c r="AF13" s="85">
        <v>0</v>
      </c>
    </row>
    <row r="14" spans="1:32" ht="18" customHeight="1" x14ac:dyDescent="0.15">
      <c r="A14" s="14" t="s">
        <v>50</v>
      </c>
      <c r="B14" s="16"/>
      <c r="C14" s="16">
        <v>25494</v>
      </c>
      <c r="D14" s="16">
        <v>19601</v>
      </c>
      <c r="E14" s="16">
        <v>8935</v>
      </c>
      <c r="F14" s="16">
        <v>7249</v>
      </c>
      <c r="G14" s="16">
        <v>7148</v>
      </c>
      <c r="H14" s="16">
        <v>5885</v>
      </c>
      <c r="I14" s="16">
        <v>11334</v>
      </c>
      <c r="J14" s="16">
        <v>8054</v>
      </c>
      <c r="K14" s="16">
        <v>4770</v>
      </c>
      <c r="L14" s="16">
        <v>4866</v>
      </c>
      <c r="M14" s="16">
        <v>9201</v>
      </c>
      <c r="N14" s="16">
        <v>2452</v>
      </c>
      <c r="O14" s="16">
        <v>2886</v>
      </c>
      <c r="P14" s="16">
        <v>1462</v>
      </c>
      <c r="Q14" s="16">
        <v>0</v>
      </c>
      <c r="R14" s="16">
        <v>0</v>
      </c>
      <c r="S14" s="16">
        <v>1939</v>
      </c>
      <c r="T14" s="16">
        <v>1824</v>
      </c>
      <c r="U14" s="16">
        <v>0</v>
      </c>
      <c r="V14" s="16">
        <v>0</v>
      </c>
      <c r="W14" s="16">
        <v>0</v>
      </c>
      <c r="X14" s="16">
        <v>0</v>
      </c>
      <c r="Y14" s="85">
        <v>0</v>
      </c>
      <c r="Z14" s="85">
        <v>0</v>
      </c>
      <c r="AA14" s="85">
        <v>0</v>
      </c>
      <c r="AB14" s="85">
        <v>0</v>
      </c>
      <c r="AC14" s="85">
        <v>0</v>
      </c>
      <c r="AD14" s="85">
        <v>0</v>
      </c>
      <c r="AE14" s="85">
        <v>0</v>
      </c>
      <c r="AF14" s="85">
        <v>0</v>
      </c>
    </row>
    <row r="15" spans="1:32" ht="18" customHeight="1" x14ac:dyDescent="0.15">
      <c r="A15" s="14" t="s">
        <v>51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  <c r="Q15" s="16">
        <v>0</v>
      </c>
      <c r="R15" s="16">
        <v>0</v>
      </c>
      <c r="S15" s="16">
        <v>0</v>
      </c>
      <c r="T15" s="16">
        <v>0</v>
      </c>
      <c r="U15" s="16">
        <v>0</v>
      </c>
      <c r="V15" s="16">
        <v>0</v>
      </c>
      <c r="W15" s="16">
        <v>0</v>
      </c>
      <c r="X15" s="16">
        <v>0</v>
      </c>
      <c r="Y15" s="85">
        <v>0</v>
      </c>
      <c r="Z15" s="85">
        <v>0</v>
      </c>
      <c r="AA15" s="85">
        <v>0</v>
      </c>
      <c r="AB15" s="85">
        <v>0</v>
      </c>
      <c r="AC15" s="85">
        <v>0</v>
      </c>
      <c r="AD15" s="85">
        <v>0</v>
      </c>
      <c r="AE15" s="85">
        <v>0</v>
      </c>
      <c r="AF15" s="85">
        <v>0</v>
      </c>
    </row>
    <row r="16" spans="1:32" ht="18" customHeight="1" x14ac:dyDescent="0.15">
      <c r="A16" s="14" t="s">
        <v>52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  <c r="Q16" s="16">
        <v>0</v>
      </c>
      <c r="R16" s="16">
        <v>0</v>
      </c>
      <c r="S16" s="16">
        <v>0</v>
      </c>
      <c r="T16" s="16">
        <v>0</v>
      </c>
      <c r="U16" s="16">
        <v>0</v>
      </c>
      <c r="V16" s="16">
        <v>0</v>
      </c>
      <c r="W16" s="16">
        <v>0</v>
      </c>
      <c r="X16" s="16">
        <v>0</v>
      </c>
      <c r="Y16" s="85">
        <v>0</v>
      </c>
      <c r="Z16" s="85">
        <v>0</v>
      </c>
      <c r="AA16" s="85">
        <v>0</v>
      </c>
      <c r="AB16" s="85">
        <v>0</v>
      </c>
      <c r="AC16" s="85">
        <v>0</v>
      </c>
      <c r="AD16" s="85">
        <v>0</v>
      </c>
      <c r="AE16" s="85">
        <v>0</v>
      </c>
      <c r="AF16" s="85">
        <v>0</v>
      </c>
    </row>
    <row r="17" spans="1:32" ht="18" customHeight="1" x14ac:dyDescent="0.15">
      <c r="A17" s="14" t="s">
        <v>53</v>
      </c>
      <c r="B17" s="17">
        <f t="shared" ref="B17:J17" si="4">SUM(B18:B21)</f>
        <v>0</v>
      </c>
      <c r="C17" s="17">
        <f t="shared" si="4"/>
        <v>0</v>
      </c>
      <c r="D17" s="17">
        <f t="shared" si="4"/>
        <v>5473</v>
      </c>
      <c r="E17" s="17">
        <f t="shared" si="4"/>
        <v>7748</v>
      </c>
      <c r="F17" s="17">
        <f t="shared" si="4"/>
        <v>9319</v>
      </c>
      <c r="G17" s="17">
        <f t="shared" si="4"/>
        <v>9356</v>
      </c>
      <c r="H17" s="17">
        <f t="shared" si="4"/>
        <v>7302</v>
      </c>
      <c r="I17" s="17">
        <f t="shared" si="4"/>
        <v>3918</v>
      </c>
      <c r="J17" s="17">
        <f t="shared" si="4"/>
        <v>5417</v>
      </c>
      <c r="K17" s="17">
        <f t="shared" ref="K17:P17" si="5">SUM(K18:K21)</f>
        <v>3815</v>
      </c>
      <c r="L17" s="17">
        <f t="shared" si="5"/>
        <v>3479</v>
      </c>
      <c r="M17" s="17">
        <f t="shared" si="5"/>
        <v>2428</v>
      </c>
      <c r="N17" s="17">
        <f t="shared" si="5"/>
        <v>3548</v>
      </c>
      <c r="O17" s="17">
        <f t="shared" si="5"/>
        <v>1924</v>
      </c>
      <c r="P17" s="17">
        <f t="shared" si="5"/>
        <v>3343</v>
      </c>
      <c r="Q17" s="17">
        <f t="shared" ref="Q17:V17" si="6">SUM(Q18:Q21)</f>
        <v>1684</v>
      </c>
      <c r="R17" s="17">
        <f t="shared" si="6"/>
        <v>1847</v>
      </c>
      <c r="S17" s="17">
        <f t="shared" si="6"/>
        <v>2188</v>
      </c>
      <c r="T17" s="17">
        <f t="shared" si="6"/>
        <v>1902</v>
      </c>
      <c r="U17" s="17">
        <f t="shared" si="6"/>
        <v>1588</v>
      </c>
      <c r="V17" s="17">
        <f t="shared" si="6"/>
        <v>1346</v>
      </c>
      <c r="W17" s="17">
        <f>SUM(W18:W21)</f>
        <v>1301</v>
      </c>
      <c r="X17" s="17">
        <f>SUM(X18:X21)</f>
        <v>1830</v>
      </c>
      <c r="Y17" s="17">
        <f t="shared" ref="Y17:AB17" si="7">SUM(Y18:Y21)</f>
        <v>2101</v>
      </c>
      <c r="Z17" s="17">
        <f t="shared" si="7"/>
        <v>2222</v>
      </c>
      <c r="AA17" s="17">
        <f t="shared" si="7"/>
        <v>2381</v>
      </c>
      <c r="AB17" s="17">
        <f t="shared" si="7"/>
        <v>3055</v>
      </c>
      <c r="AC17" s="17">
        <f t="shared" ref="AC17:AD17" si="8">SUM(AC18:AC21)</f>
        <v>2337</v>
      </c>
      <c r="AD17" s="17">
        <f t="shared" si="8"/>
        <v>2974</v>
      </c>
      <c r="AE17" s="17">
        <f t="shared" ref="AE17:AF17" si="9">SUM(AE18:AE21)</f>
        <v>3507</v>
      </c>
      <c r="AF17" s="17">
        <f t="shared" si="9"/>
        <v>4083</v>
      </c>
    </row>
    <row r="18" spans="1:32" ht="18" customHeight="1" x14ac:dyDescent="0.15">
      <c r="A18" s="14" t="s">
        <v>54</v>
      </c>
      <c r="B18" s="17"/>
      <c r="C18" s="17"/>
      <c r="D18" s="17">
        <v>5473</v>
      </c>
      <c r="E18" s="17">
        <v>7748</v>
      </c>
      <c r="F18" s="17">
        <v>9319</v>
      </c>
      <c r="G18" s="17">
        <v>9356</v>
      </c>
      <c r="H18" s="17">
        <v>7302</v>
      </c>
      <c r="I18" s="17"/>
      <c r="J18" s="17">
        <v>5417</v>
      </c>
      <c r="K18" s="17">
        <v>3815</v>
      </c>
      <c r="L18" s="17">
        <v>3479</v>
      </c>
      <c r="M18" s="17">
        <v>2428</v>
      </c>
      <c r="N18" s="17">
        <v>3548</v>
      </c>
      <c r="O18" s="17">
        <v>1924</v>
      </c>
      <c r="P18" s="17">
        <v>3343</v>
      </c>
      <c r="Q18" s="17">
        <v>1684</v>
      </c>
      <c r="R18" s="17">
        <v>1847</v>
      </c>
      <c r="S18" s="17">
        <v>2188</v>
      </c>
      <c r="T18" s="17">
        <v>1902</v>
      </c>
      <c r="U18" s="17">
        <v>1588</v>
      </c>
      <c r="V18" s="17">
        <v>1346</v>
      </c>
      <c r="W18" s="17">
        <v>1301</v>
      </c>
      <c r="X18" s="17">
        <v>1830</v>
      </c>
      <c r="Y18" s="17">
        <v>2101</v>
      </c>
      <c r="Z18" s="17">
        <v>2222</v>
      </c>
      <c r="AA18" s="17">
        <v>2381</v>
      </c>
      <c r="AB18" s="17">
        <v>3055</v>
      </c>
      <c r="AC18" s="17">
        <v>2337</v>
      </c>
      <c r="AD18" s="17">
        <v>2974</v>
      </c>
      <c r="AE18" s="17">
        <v>3507</v>
      </c>
      <c r="AF18" s="17">
        <v>4083</v>
      </c>
    </row>
    <row r="19" spans="1:32" ht="18" customHeight="1" x14ac:dyDescent="0.15">
      <c r="A19" s="14" t="s">
        <v>55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3918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0</v>
      </c>
      <c r="S19" s="16">
        <v>0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85">
        <v>0</v>
      </c>
      <c r="Z19" s="85">
        <v>0</v>
      </c>
      <c r="AA19" s="85">
        <v>0</v>
      </c>
      <c r="AB19" s="85">
        <v>0</v>
      </c>
      <c r="AC19" s="85">
        <v>0</v>
      </c>
      <c r="AD19" s="85">
        <v>0</v>
      </c>
      <c r="AE19" s="85">
        <v>0</v>
      </c>
      <c r="AF19" s="85">
        <v>0</v>
      </c>
    </row>
    <row r="20" spans="1:32" ht="18" customHeight="1" x14ac:dyDescent="0.15">
      <c r="A20" s="14" t="s">
        <v>56</v>
      </c>
      <c r="B20" s="16"/>
      <c r="C20" s="16"/>
      <c r="D20" s="16">
        <v>0</v>
      </c>
      <c r="E20" s="16">
        <v>0</v>
      </c>
      <c r="F20" s="16">
        <v>0</v>
      </c>
      <c r="G20" s="16">
        <v>0</v>
      </c>
      <c r="H20" s="16">
        <v>0</v>
      </c>
      <c r="I20" s="16">
        <v>0</v>
      </c>
      <c r="J20" s="16">
        <v>0</v>
      </c>
      <c r="K20" s="16">
        <v>0</v>
      </c>
      <c r="L20" s="16">
        <v>0</v>
      </c>
      <c r="M20" s="16">
        <v>0</v>
      </c>
      <c r="N20" s="16">
        <v>0</v>
      </c>
      <c r="O20" s="16">
        <v>0</v>
      </c>
      <c r="P20" s="16">
        <v>0</v>
      </c>
      <c r="Q20" s="16">
        <v>0</v>
      </c>
      <c r="R20" s="16">
        <v>0</v>
      </c>
      <c r="S20" s="16">
        <v>0</v>
      </c>
      <c r="T20" s="16">
        <v>0</v>
      </c>
      <c r="U20" s="16">
        <v>0</v>
      </c>
      <c r="V20" s="16">
        <v>0</v>
      </c>
      <c r="W20" s="16">
        <v>0</v>
      </c>
      <c r="X20" s="16">
        <v>0</v>
      </c>
      <c r="Y20" s="85">
        <v>0</v>
      </c>
      <c r="Z20" s="85">
        <v>0</v>
      </c>
      <c r="AA20" s="85">
        <v>0</v>
      </c>
      <c r="AB20" s="85">
        <v>0</v>
      </c>
      <c r="AC20" s="85">
        <v>0</v>
      </c>
      <c r="AD20" s="85">
        <v>0</v>
      </c>
      <c r="AE20" s="85">
        <v>0</v>
      </c>
      <c r="AF20" s="85">
        <v>0</v>
      </c>
    </row>
    <row r="21" spans="1:32" ht="18" customHeight="1" x14ac:dyDescent="0.15">
      <c r="A21" s="14" t="s">
        <v>57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  <c r="Q21" s="16">
        <v>0</v>
      </c>
      <c r="R21" s="16">
        <v>0</v>
      </c>
      <c r="S21" s="16">
        <v>0</v>
      </c>
      <c r="T21" s="16">
        <v>0</v>
      </c>
      <c r="U21" s="16">
        <v>0</v>
      </c>
      <c r="V21" s="16">
        <v>0</v>
      </c>
      <c r="W21" s="16">
        <v>0</v>
      </c>
      <c r="X21" s="16">
        <v>0</v>
      </c>
      <c r="Y21" s="85">
        <v>0</v>
      </c>
      <c r="Z21" s="85">
        <v>0</v>
      </c>
      <c r="AA21" s="85">
        <v>0</v>
      </c>
      <c r="AB21" s="85">
        <v>0</v>
      </c>
      <c r="AC21" s="85">
        <v>0</v>
      </c>
      <c r="AD21" s="85">
        <v>0</v>
      </c>
      <c r="AE21" s="85">
        <v>0</v>
      </c>
      <c r="AF21" s="85">
        <v>0</v>
      </c>
    </row>
    <row r="22" spans="1:32" ht="18" customHeight="1" x14ac:dyDescent="0.15">
      <c r="A22" s="14" t="s">
        <v>58</v>
      </c>
      <c r="B22" s="17">
        <f t="shared" ref="B22:J22" si="10">+B4+B9+B11+B12+B13+B14+B15+B16+B17</f>
        <v>0</v>
      </c>
      <c r="C22" s="17">
        <f t="shared" si="10"/>
        <v>1418307</v>
      </c>
      <c r="D22" s="17">
        <f t="shared" si="10"/>
        <v>1880329</v>
      </c>
      <c r="E22" s="17">
        <f t="shared" si="10"/>
        <v>2059502</v>
      </c>
      <c r="F22" s="17">
        <f t="shared" si="10"/>
        <v>2029896</v>
      </c>
      <c r="G22" s="17">
        <f t="shared" si="10"/>
        <v>1945967</v>
      </c>
      <c r="H22" s="17">
        <f t="shared" si="10"/>
        <v>2050828</v>
      </c>
      <c r="I22" s="17">
        <f t="shared" si="10"/>
        <v>2071922</v>
      </c>
      <c r="J22" s="17">
        <f t="shared" si="10"/>
        <v>2258702</v>
      </c>
      <c r="K22" s="17">
        <f t="shared" ref="K22:P22" si="11">+K4+K9+K11+K12+K13+K14+K15+K16+K17</f>
        <v>2318435</v>
      </c>
      <c r="L22" s="17">
        <f t="shared" si="11"/>
        <v>2140452</v>
      </c>
      <c r="M22" s="17">
        <f t="shared" si="11"/>
        <v>2127518</v>
      </c>
      <c r="N22" s="17">
        <f t="shared" si="11"/>
        <v>2119089</v>
      </c>
      <c r="O22" s="17">
        <f t="shared" si="11"/>
        <v>2138603</v>
      </c>
      <c r="P22" s="17">
        <f t="shared" si="11"/>
        <v>2051190</v>
      </c>
      <c r="Q22" s="17">
        <f t="shared" ref="Q22:V22" si="12">+Q4+Q9+Q11+Q12+Q13+Q14+Q15+Q16+Q17</f>
        <v>2134108</v>
      </c>
      <c r="R22" s="17">
        <f t="shared" si="12"/>
        <v>2201013</v>
      </c>
      <c r="S22" s="17">
        <f t="shared" si="12"/>
        <v>2287131</v>
      </c>
      <c r="T22" s="17">
        <f t="shared" si="12"/>
        <v>2537806</v>
      </c>
      <c r="U22" s="17">
        <f t="shared" si="12"/>
        <v>3019534</v>
      </c>
      <c r="V22" s="17">
        <f t="shared" si="12"/>
        <v>2544136</v>
      </c>
      <c r="W22" s="17">
        <f>+W4+W9+W11+W12+W13+W14+W15+W16+W17</f>
        <v>2383944</v>
      </c>
      <c r="X22" s="17">
        <f>+X4+X9+X11+X12+X13+X14+X15+X16+X17</f>
        <v>2399523</v>
      </c>
      <c r="Y22" s="17">
        <f t="shared" ref="Y22:AB22" si="13">+Y4+Y9+Y11+Y12+Y13+Y14+Y15+Y16+Y17</f>
        <v>2350958</v>
      </c>
      <c r="Z22" s="17">
        <f t="shared" si="13"/>
        <v>2391523</v>
      </c>
      <c r="AA22" s="17">
        <f t="shared" si="13"/>
        <v>2380889</v>
      </c>
      <c r="AB22" s="17">
        <f t="shared" si="13"/>
        <v>2332742</v>
      </c>
      <c r="AC22" s="17">
        <f t="shared" ref="AC22:AD22" si="14">+AC4+AC9+AC11+AC12+AC13+AC14+AC15+AC16+AC17</f>
        <v>2399539</v>
      </c>
      <c r="AD22" s="17">
        <f t="shared" si="14"/>
        <v>2429435</v>
      </c>
      <c r="AE22" s="17">
        <f t="shared" ref="AE22:AF22" si="15">+AE4+AE9+AE11+AE12+AE13+AE14+AE15+AE16+AE17</f>
        <v>2405453</v>
      </c>
      <c r="AF22" s="17">
        <f t="shared" si="15"/>
        <v>2458985</v>
      </c>
    </row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0" t="s">
        <v>100</v>
      </c>
      <c r="K30" s="29" t="str">
        <f>財政指標!$AF$1</f>
        <v>益子町</v>
      </c>
      <c r="L30" s="29"/>
      <c r="M30" s="70"/>
      <c r="P30" s="70"/>
      <c r="Q30" s="70"/>
      <c r="R30" s="70"/>
      <c r="S30" s="70"/>
      <c r="T30" s="70"/>
      <c r="U30" s="29" t="str">
        <f>財政指標!$AF$1</f>
        <v>益子町</v>
      </c>
      <c r="V30" s="29"/>
      <c r="W30" s="70"/>
      <c r="X30" s="70"/>
      <c r="Y30" s="70"/>
      <c r="Z30" s="70"/>
      <c r="AA30" s="70"/>
      <c r="AB30" s="70"/>
      <c r="AC30" s="70"/>
      <c r="AE30" s="29" t="str">
        <f>財政指標!$AF$1</f>
        <v>益子町</v>
      </c>
      <c r="AF30" s="29"/>
    </row>
    <row r="31" spans="1:32" ht="18" customHeight="1" x14ac:dyDescent="0.15">
      <c r="K31" s="18"/>
      <c r="L31" s="18" t="s">
        <v>229</v>
      </c>
      <c r="U31" s="18"/>
      <c r="V31" s="18" t="s">
        <v>229</v>
      </c>
      <c r="AE31" s="18"/>
      <c r="AF31" s="18" t="s">
        <v>229</v>
      </c>
    </row>
    <row r="32" spans="1:32" ht="18" customHeight="1" x14ac:dyDescent="0.15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82</v>
      </c>
      <c r="L32" s="7" t="s">
        <v>83</v>
      </c>
      <c r="M32" s="7" t="s">
        <v>182</v>
      </c>
      <c r="N32" s="7" t="s">
        <v>184</v>
      </c>
      <c r="O32" s="2" t="s">
        <v>185</v>
      </c>
      <c r="P32" s="2" t="s">
        <v>186</v>
      </c>
      <c r="Q32" s="2" t="s">
        <v>191</v>
      </c>
      <c r="R32" s="2" t="s">
        <v>197</v>
      </c>
      <c r="S32" s="2" t="s">
        <v>198</v>
      </c>
      <c r="T32" s="2" t="s">
        <v>199</v>
      </c>
      <c r="U32" s="2" t="s">
        <v>206</v>
      </c>
      <c r="V32" s="2" t="s">
        <v>207</v>
      </c>
      <c r="W32" s="2" t="s">
        <v>208</v>
      </c>
      <c r="X32" s="2" t="s">
        <v>209</v>
      </c>
      <c r="Y32" s="48" t="s">
        <v>215</v>
      </c>
      <c r="Z32" s="48" t="s">
        <v>216</v>
      </c>
      <c r="AA32" s="48" t="s">
        <v>217</v>
      </c>
      <c r="AB32" s="48" t="s">
        <v>218</v>
      </c>
      <c r="AC32" s="48" t="s">
        <v>219</v>
      </c>
      <c r="AD32" s="48" t="s">
        <v>223</v>
      </c>
      <c r="AE32" s="48" t="str">
        <f>AE3</f>
        <v>１８(H30)</v>
      </c>
      <c r="AF32" s="48" t="str">
        <f>AF3</f>
        <v>１９(R１)</v>
      </c>
    </row>
    <row r="33" spans="1:32" ht="18" customHeight="1" x14ac:dyDescent="0.15">
      <c r="A33" s="14" t="s">
        <v>40</v>
      </c>
      <c r="B33" s="31" t="e">
        <f>B4/B$22*100</f>
        <v>#DIV/0!</v>
      </c>
      <c r="C33" s="31">
        <f>C4/C$22*100</f>
        <v>47.930032073450953</v>
      </c>
      <c r="D33" s="31">
        <f t="shared" ref="D33:L33" si="16">D4/D$22*100</f>
        <v>49.429541319630765</v>
      </c>
      <c r="E33" s="31">
        <f t="shared" si="16"/>
        <v>51.472443338243899</v>
      </c>
      <c r="F33" s="31">
        <f t="shared" si="16"/>
        <v>49.221437945589329</v>
      </c>
      <c r="G33" s="31">
        <f t="shared" si="16"/>
        <v>43.850640838205372</v>
      </c>
      <c r="H33" s="31">
        <f t="shared" si="16"/>
        <v>44.17513316572623</v>
      </c>
      <c r="I33" s="31">
        <f t="shared" si="16"/>
        <v>42.107328364677819</v>
      </c>
      <c r="J33" s="31">
        <f t="shared" si="16"/>
        <v>46.713643499673708</v>
      </c>
      <c r="K33" s="31">
        <f t="shared" si="16"/>
        <v>45.191691809345528</v>
      </c>
      <c r="L33" s="31">
        <f t="shared" si="16"/>
        <v>38.486076772569533</v>
      </c>
      <c r="M33" s="31">
        <f t="shared" ref="M33:N50" si="17">M4/M$22*100</f>
        <v>38.657628278585662</v>
      </c>
      <c r="N33" s="31">
        <f t="shared" si="17"/>
        <v>36.600492003875253</v>
      </c>
      <c r="O33" s="31">
        <f t="shared" ref="O33:P50" si="18">O4/O$22*100</f>
        <v>35.880946580548148</v>
      </c>
      <c r="P33" s="31">
        <f t="shared" si="18"/>
        <v>36.885173972182002</v>
      </c>
      <c r="Q33" s="31">
        <f t="shared" ref="Q33:R50" si="19">Q4/Q$22*100</f>
        <v>37.930929456241202</v>
      </c>
      <c r="R33" s="31">
        <f t="shared" si="19"/>
        <v>38.088098525542556</v>
      </c>
      <c r="S33" s="31">
        <f t="shared" ref="S33:T50" si="20">S4/S$22*100</f>
        <v>39.810793522539811</v>
      </c>
      <c r="T33" s="31">
        <f t="shared" si="20"/>
        <v>45.315481167591223</v>
      </c>
      <c r="U33" s="31">
        <f t="shared" ref="U33:V50" si="21">U4/U$22*100</f>
        <v>53.495108847921571</v>
      </c>
      <c r="V33" s="31">
        <f t="shared" si="21"/>
        <v>44.409536282651558</v>
      </c>
      <c r="W33" s="31">
        <f t="shared" ref="W33:X50" si="22">W4/W$22*100</f>
        <v>42.433505149449822</v>
      </c>
      <c r="X33" s="31">
        <f t="shared" si="22"/>
        <v>41.918998067532584</v>
      </c>
      <c r="Y33" s="86">
        <f t="shared" ref="Y33:AB33" si="23">Y4/Y$22*100</f>
        <v>45.712641399803829</v>
      </c>
      <c r="Z33" s="86">
        <f t="shared" si="23"/>
        <v>45.985967937586217</v>
      </c>
      <c r="AA33" s="86">
        <f t="shared" si="23"/>
        <v>46.215300251292689</v>
      </c>
      <c r="AB33" s="86">
        <f t="shared" si="23"/>
        <v>47.090634112130701</v>
      </c>
      <c r="AC33" s="86">
        <f t="shared" ref="AC33:AD33" si="24">AC4/AC$22*100</f>
        <v>46.595408534722708</v>
      </c>
      <c r="AD33" s="86">
        <f t="shared" si="24"/>
        <v>45.845927139437769</v>
      </c>
      <c r="AE33" s="86">
        <f t="shared" ref="AE33:AF33" si="25">AE4/AE$22*100</f>
        <v>46.706296069804729</v>
      </c>
      <c r="AF33" s="86">
        <f t="shared" si="25"/>
        <v>47.734654745758917</v>
      </c>
    </row>
    <row r="34" spans="1:32" ht="18" customHeight="1" x14ac:dyDescent="0.15">
      <c r="A34" s="14" t="s">
        <v>41</v>
      </c>
      <c r="B34" s="31" t="e">
        <f t="shared" ref="B34:C50" si="26">B5/B$22*100</f>
        <v>#DIV/0!</v>
      </c>
      <c r="C34" s="31">
        <f t="shared" si="26"/>
        <v>0.6091769976457847</v>
      </c>
      <c r="D34" s="31">
        <f t="shared" ref="D34:L34" si="27">D5/D$22*100</f>
        <v>0.58048352176666962</v>
      </c>
      <c r="E34" s="31">
        <f t="shared" si="27"/>
        <v>0.54785088822443484</v>
      </c>
      <c r="F34" s="31">
        <f t="shared" si="27"/>
        <v>0.56396977973255769</v>
      </c>
      <c r="G34" s="31">
        <f t="shared" si="27"/>
        <v>0.6090545214795523</v>
      </c>
      <c r="H34" s="31">
        <f t="shared" si="27"/>
        <v>0.57737655229985152</v>
      </c>
      <c r="I34" s="31">
        <f t="shared" si="27"/>
        <v>0.74312643043512261</v>
      </c>
      <c r="J34" s="31">
        <f t="shared" si="27"/>
        <v>0.71080647203570901</v>
      </c>
      <c r="K34" s="31">
        <f t="shared" si="27"/>
        <v>0.69792769691623879</v>
      </c>
      <c r="L34" s="31">
        <f t="shared" si="27"/>
        <v>0.75773715084477489</v>
      </c>
      <c r="M34" s="31">
        <f t="shared" si="17"/>
        <v>0.78481122133866787</v>
      </c>
      <c r="N34" s="31">
        <f t="shared" si="17"/>
        <v>0.79340697818732486</v>
      </c>
      <c r="O34" s="31">
        <f t="shared" si="18"/>
        <v>0.77812478519856187</v>
      </c>
      <c r="P34" s="31">
        <f t="shared" si="18"/>
        <v>0.81318649174381696</v>
      </c>
      <c r="Q34" s="31">
        <f t="shared" si="19"/>
        <v>1.162171736388224</v>
      </c>
      <c r="R34" s="31">
        <f t="shared" si="19"/>
        <v>1.3276159659211462</v>
      </c>
      <c r="S34" s="31">
        <f t="shared" si="20"/>
        <v>1.4632305714014633</v>
      </c>
      <c r="T34" s="31">
        <f t="shared" si="20"/>
        <v>1.355698583737291</v>
      </c>
      <c r="U34" s="31">
        <f t="shared" si="21"/>
        <v>1.1888589431349341</v>
      </c>
      <c r="V34" s="31">
        <f t="shared" si="21"/>
        <v>1.4152938364930177</v>
      </c>
      <c r="W34" s="31">
        <f t="shared" si="22"/>
        <v>1.4627440913041583</v>
      </c>
      <c r="X34" s="31">
        <f t="shared" si="22"/>
        <v>1.4581231353064754</v>
      </c>
      <c r="Y34" s="86">
        <f t="shared" ref="Y34:AB34" si="28">Y5/Y$22*100</f>
        <v>1.4638713239453875</v>
      </c>
      <c r="Z34" s="86">
        <f t="shared" si="28"/>
        <v>1.4599065114573433</v>
      </c>
      <c r="AA34" s="86">
        <f t="shared" si="28"/>
        <v>1.7057494070492156</v>
      </c>
      <c r="AB34" s="86">
        <f t="shared" si="28"/>
        <v>1.7403553414822557</v>
      </c>
      <c r="AC34" s="86">
        <f t="shared" ref="AC34:AD34" si="29">AC5/AC$22*100</f>
        <v>1.69815952147475</v>
      </c>
      <c r="AD34" s="86">
        <f t="shared" si="29"/>
        <v>1.689240502421345</v>
      </c>
      <c r="AE34" s="86">
        <f t="shared" ref="AE34:AF34" si="30">AE5/AE$22*100</f>
        <v>1.6995551357686058</v>
      </c>
      <c r="AF34" s="86">
        <f t="shared" si="30"/>
        <v>1.659668521768128</v>
      </c>
    </row>
    <row r="35" spans="1:32" ht="18" customHeight="1" x14ac:dyDescent="0.15">
      <c r="A35" s="14" t="s">
        <v>42</v>
      </c>
      <c r="B35" s="31" t="e">
        <f t="shared" si="26"/>
        <v>#DIV/0!</v>
      </c>
      <c r="C35" s="31">
        <f t="shared" si="26"/>
        <v>38.308490333898092</v>
      </c>
      <c r="D35" s="31">
        <f t="shared" ref="D35:L35" si="31">D6/D$22*100</f>
        <v>39.566214210385525</v>
      </c>
      <c r="E35" s="31">
        <f t="shared" si="31"/>
        <v>42.670315445190148</v>
      </c>
      <c r="F35" s="31">
        <f t="shared" si="31"/>
        <v>42.919046098913441</v>
      </c>
      <c r="G35" s="31">
        <f t="shared" si="31"/>
        <v>37.689076947348028</v>
      </c>
      <c r="H35" s="31">
        <f t="shared" si="31"/>
        <v>37.440438691104276</v>
      </c>
      <c r="I35" s="31">
        <f t="shared" si="31"/>
        <v>35.765294253355094</v>
      </c>
      <c r="J35" s="31">
        <f t="shared" si="31"/>
        <v>38.367212673473524</v>
      </c>
      <c r="K35" s="31">
        <f t="shared" si="31"/>
        <v>31.601662328251599</v>
      </c>
      <c r="L35" s="31">
        <f t="shared" si="31"/>
        <v>34.260987866114263</v>
      </c>
      <c r="M35" s="31">
        <f t="shared" si="17"/>
        <v>33.890195053578864</v>
      </c>
      <c r="N35" s="31">
        <f t="shared" si="17"/>
        <v>32.673993399994053</v>
      </c>
      <c r="O35" s="31">
        <f t="shared" si="18"/>
        <v>31.779343805278494</v>
      </c>
      <c r="P35" s="31">
        <f t="shared" si="18"/>
        <v>32.029407319653473</v>
      </c>
      <c r="Q35" s="31">
        <f t="shared" si="19"/>
        <v>30.248609723594122</v>
      </c>
      <c r="R35" s="31">
        <f t="shared" si="19"/>
        <v>31.615942295661135</v>
      </c>
      <c r="S35" s="31">
        <f t="shared" si="20"/>
        <v>32.645091164432642</v>
      </c>
      <c r="T35" s="31">
        <f t="shared" si="20"/>
        <v>39.478234348882459</v>
      </c>
      <c r="U35" s="31">
        <f t="shared" si="21"/>
        <v>34.1946472535166</v>
      </c>
      <c r="V35" s="31">
        <f t="shared" si="21"/>
        <v>39.727868321504829</v>
      </c>
      <c r="W35" s="31">
        <f t="shared" si="22"/>
        <v>36.92943290614209</v>
      </c>
      <c r="X35" s="31">
        <f t="shared" si="22"/>
        <v>36.612360039891264</v>
      </c>
      <c r="Y35" s="86">
        <f t="shared" ref="Y35:AB35" si="32">Y6/Y$22*100</f>
        <v>38.974452116966788</v>
      </c>
      <c r="Z35" s="86">
        <f t="shared" si="32"/>
        <v>39.66363693763347</v>
      </c>
      <c r="AA35" s="86">
        <f t="shared" si="32"/>
        <v>39.89850009807261</v>
      </c>
      <c r="AB35" s="86">
        <f t="shared" si="32"/>
        <v>39.499996141879386</v>
      </c>
      <c r="AC35" s="86">
        <f t="shared" ref="AC35:AD35" si="33">AC6/AC$22*100</f>
        <v>39.923168575297176</v>
      </c>
      <c r="AD35" s="86">
        <f t="shared" si="33"/>
        <v>39.310868576438558</v>
      </c>
      <c r="AE35" s="86">
        <f t="shared" ref="AE35:AF35" si="34">AE6/AE$22*100</f>
        <v>39.753219040238989</v>
      </c>
      <c r="AF35" s="86">
        <f t="shared" si="34"/>
        <v>39.728465200072385</v>
      </c>
    </row>
    <row r="36" spans="1:32" ht="18" customHeight="1" x14ac:dyDescent="0.15">
      <c r="A36" s="14" t="s">
        <v>43</v>
      </c>
      <c r="B36" s="31" t="e">
        <f t="shared" si="26"/>
        <v>#DIV/0!</v>
      </c>
      <c r="C36" s="31">
        <f t="shared" si="26"/>
        <v>1.6318751864018159</v>
      </c>
      <c r="D36" s="31">
        <f t="shared" ref="D36:L36" si="35">D7/D$22*100</f>
        <v>1.4062964513125098</v>
      </c>
      <c r="E36" s="31">
        <f t="shared" si="35"/>
        <v>1.3752839278621725</v>
      </c>
      <c r="F36" s="31">
        <f t="shared" si="35"/>
        <v>1.3594292515478625</v>
      </c>
      <c r="G36" s="31">
        <f t="shared" si="35"/>
        <v>1.6728444007529419</v>
      </c>
      <c r="H36" s="31">
        <f t="shared" si="35"/>
        <v>1.7254981890241403</v>
      </c>
      <c r="I36" s="31">
        <f t="shared" si="35"/>
        <v>1.7622767652450237</v>
      </c>
      <c r="J36" s="31">
        <f t="shared" si="35"/>
        <v>1.6226576148602161</v>
      </c>
      <c r="K36" s="31">
        <f t="shared" si="35"/>
        <v>1.5513913480429686</v>
      </c>
      <c r="L36" s="31">
        <f t="shared" si="35"/>
        <v>1.6391864895825743</v>
      </c>
      <c r="M36" s="31">
        <f t="shared" si="17"/>
        <v>1.7012782030516309</v>
      </c>
      <c r="N36" s="31">
        <f t="shared" si="17"/>
        <v>1.7528758820417643</v>
      </c>
      <c r="O36" s="31">
        <f t="shared" si="18"/>
        <v>1.7896729781076715</v>
      </c>
      <c r="P36" s="31">
        <f t="shared" si="18"/>
        <v>1.871450231329131</v>
      </c>
      <c r="Q36" s="31">
        <f t="shared" si="19"/>
        <v>1.873944523894761</v>
      </c>
      <c r="R36" s="31">
        <f t="shared" si="19"/>
        <v>1.7945373334914423</v>
      </c>
      <c r="S36" s="31">
        <f t="shared" si="20"/>
        <v>2.1166693119021169</v>
      </c>
      <c r="T36" s="31">
        <f t="shared" si="20"/>
        <v>2.2564372532809838</v>
      </c>
      <c r="U36" s="31">
        <f t="shared" si="21"/>
        <v>1.5966370969825143</v>
      </c>
      <c r="V36" s="31">
        <f t="shared" si="21"/>
        <v>2.0049635711298452</v>
      </c>
      <c r="W36" s="31">
        <f t="shared" si="22"/>
        <v>2.1930464809576065</v>
      </c>
      <c r="X36" s="31">
        <f t="shared" si="22"/>
        <v>2.0845393021863097</v>
      </c>
      <c r="Y36" s="86">
        <f t="shared" ref="Y36:AB36" si="36">Y7/Y$22*100</f>
        <v>2.2225833043380612</v>
      </c>
      <c r="Z36" s="86">
        <f t="shared" si="36"/>
        <v>2.3175190035805633</v>
      </c>
      <c r="AA36" s="86">
        <f t="shared" si="36"/>
        <v>2.267808369058784</v>
      </c>
      <c r="AB36" s="86">
        <f t="shared" si="36"/>
        <v>2.4595518921509534</v>
      </c>
      <c r="AC36" s="86">
        <f t="shared" ref="AC36:AD36" si="37">AC7/AC$22*100</f>
        <v>2.2333456551445927</v>
      </c>
      <c r="AD36" s="86">
        <f t="shared" si="37"/>
        <v>2.2651768826908314</v>
      </c>
      <c r="AE36" s="86">
        <f t="shared" ref="AE36:AF36" si="38">AE7/AE$22*100</f>
        <v>2.3598465652831293</v>
      </c>
      <c r="AF36" s="86">
        <f t="shared" si="38"/>
        <v>2.455810019174578</v>
      </c>
    </row>
    <row r="37" spans="1:32" ht="18" customHeight="1" x14ac:dyDescent="0.15">
      <c r="A37" s="14" t="s">
        <v>44</v>
      </c>
      <c r="B37" s="31" t="e">
        <f t="shared" si="26"/>
        <v>#DIV/0!</v>
      </c>
      <c r="C37" s="31">
        <f t="shared" si="26"/>
        <v>7.3804895555052612</v>
      </c>
      <c r="D37" s="31">
        <f t="shared" ref="D37:L37" si="39">D8/D$22*100</f>
        <v>7.8765471361660646</v>
      </c>
      <c r="E37" s="31">
        <f t="shared" si="39"/>
        <v>6.8789930769671503</v>
      </c>
      <c r="F37" s="31">
        <f t="shared" si="39"/>
        <v>4.3789928153954687</v>
      </c>
      <c r="G37" s="31">
        <f t="shared" si="39"/>
        <v>3.8796649686248532</v>
      </c>
      <c r="H37" s="31">
        <f t="shared" si="39"/>
        <v>4.4318197332979654</v>
      </c>
      <c r="I37" s="31">
        <f t="shared" si="39"/>
        <v>3.8366309156425769</v>
      </c>
      <c r="J37" s="31">
        <f t="shared" si="39"/>
        <v>6.0129667393042556</v>
      </c>
      <c r="K37" s="31">
        <f t="shared" si="39"/>
        <v>11.340710436134719</v>
      </c>
      <c r="L37" s="31">
        <f t="shared" si="39"/>
        <v>1.8281652660279231</v>
      </c>
      <c r="M37" s="31">
        <f t="shared" si="17"/>
        <v>2.2813438006164932</v>
      </c>
      <c r="N37" s="31">
        <f t="shared" si="17"/>
        <v>1.3802157436521072</v>
      </c>
      <c r="O37" s="31">
        <f t="shared" si="18"/>
        <v>1.5338050119634172</v>
      </c>
      <c r="P37" s="31">
        <f t="shared" si="18"/>
        <v>2.1711299294555846</v>
      </c>
      <c r="Q37" s="31">
        <f t="shared" si="19"/>
        <v>4.6462034723640979</v>
      </c>
      <c r="R37" s="31">
        <f t="shared" si="19"/>
        <v>3.3500029304688344</v>
      </c>
      <c r="S37" s="31">
        <f t="shared" si="20"/>
        <v>3.5858024748035859</v>
      </c>
      <c r="T37" s="31">
        <f t="shared" si="20"/>
        <v>2.2251109816904835</v>
      </c>
      <c r="U37" s="31">
        <f t="shared" si="21"/>
        <v>16.514965554287517</v>
      </c>
      <c r="V37" s="31">
        <f t="shared" si="21"/>
        <v>1.2614105535238682</v>
      </c>
      <c r="W37" s="31">
        <f t="shared" si="22"/>
        <v>1.8482816710459642</v>
      </c>
      <c r="X37" s="31">
        <f t="shared" si="22"/>
        <v>1.7639755901485421</v>
      </c>
      <c r="Y37" s="86">
        <f t="shared" ref="Y37:AB37" si="40">Y8/Y$22*100</f>
        <v>3.0517346545535906</v>
      </c>
      <c r="Z37" s="86">
        <f t="shared" si="40"/>
        <v>2.5449054849148429</v>
      </c>
      <c r="AA37" s="86">
        <f t="shared" si="40"/>
        <v>2.3432423771120785</v>
      </c>
      <c r="AB37" s="86">
        <f t="shared" si="40"/>
        <v>3.3907307366181083</v>
      </c>
      <c r="AC37" s="86">
        <f t="shared" ref="AC37:AD37" si="41">AC8/AC$22*100</f>
        <v>2.7407347828061974</v>
      </c>
      <c r="AD37" s="86">
        <f t="shared" si="41"/>
        <v>2.5806411778870397</v>
      </c>
      <c r="AE37" s="86">
        <f t="shared" ref="AE37:AF37" si="42">AE8/AE$22*100</f>
        <v>2.8936753285140053</v>
      </c>
      <c r="AF37" s="86">
        <f t="shared" si="42"/>
        <v>3.8907110047438271</v>
      </c>
    </row>
    <row r="38" spans="1:32" ht="18" customHeight="1" x14ac:dyDescent="0.15">
      <c r="A38" s="14" t="s">
        <v>45</v>
      </c>
      <c r="B38" s="31" t="e">
        <f t="shared" si="26"/>
        <v>#DIV/0!</v>
      </c>
      <c r="C38" s="31">
        <f t="shared" si="26"/>
        <v>43.605439442941481</v>
      </c>
      <c r="D38" s="31">
        <f t="shared" ref="D38:L38" si="43">D9/D$22*100</f>
        <v>42.562551553478137</v>
      </c>
      <c r="E38" s="31">
        <f t="shared" si="43"/>
        <v>41.680318834358985</v>
      </c>
      <c r="F38" s="31">
        <f t="shared" si="43"/>
        <v>43.757167854904885</v>
      </c>
      <c r="G38" s="31">
        <f t="shared" si="43"/>
        <v>48.856224180574493</v>
      </c>
      <c r="H38" s="31">
        <f t="shared" si="43"/>
        <v>48.93023695795064</v>
      </c>
      <c r="I38" s="31">
        <f t="shared" si="43"/>
        <v>50.807269771738518</v>
      </c>
      <c r="J38" s="31">
        <f t="shared" si="43"/>
        <v>45.932885347425199</v>
      </c>
      <c r="K38" s="31">
        <f t="shared" si="43"/>
        <v>47.580070176649336</v>
      </c>
      <c r="L38" s="31">
        <f t="shared" si="43"/>
        <v>53.207780412735254</v>
      </c>
      <c r="M38" s="31">
        <f t="shared" si="17"/>
        <v>52.904558269307245</v>
      </c>
      <c r="N38" s="31">
        <f t="shared" si="17"/>
        <v>54.977209546177633</v>
      </c>
      <c r="O38" s="31">
        <f t="shared" si="18"/>
        <v>56.202343305419475</v>
      </c>
      <c r="P38" s="31">
        <f t="shared" si="18"/>
        <v>55.034004650958714</v>
      </c>
      <c r="Q38" s="31">
        <f t="shared" si="19"/>
        <v>54.374942598968744</v>
      </c>
      <c r="R38" s="31">
        <f t="shared" si="19"/>
        <v>54.364831102769493</v>
      </c>
      <c r="S38" s="31">
        <f t="shared" si="20"/>
        <v>52.658855133352652</v>
      </c>
      <c r="T38" s="31">
        <f t="shared" si="20"/>
        <v>47.820794812527041</v>
      </c>
      <c r="U38" s="31">
        <f t="shared" si="21"/>
        <v>40.641867255013523</v>
      </c>
      <c r="V38" s="31">
        <f t="shared" si="21"/>
        <v>48.652351918293675</v>
      </c>
      <c r="W38" s="31">
        <f t="shared" si="22"/>
        <v>50.094213622467642</v>
      </c>
      <c r="X38" s="31">
        <f t="shared" si="22"/>
        <v>49.58143764406509</v>
      </c>
      <c r="Y38" s="86">
        <f t="shared" ref="Y38:AB38" si="44">Y9/Y$22*100</f>
        <v>45.721191105923623</v>
      </c>
      <c r="Z38" s="86">
        <f t="shared" si="44"/>
        <v>44.930531715563681</v>
      </c>
      <c r="AA38" s="86">
        <f t="shared" si="44"/>
        <v>44.940104305576618</v>
      </c>
      <c r="AB38" s="86">
        <f t="shared" si="44"/>
        <v>44.148174122984884</v>
      </c>
      <c r="AC38" s="86">
        <f t="shared" ref="AC38:AD38" si="45">AC9/AC$22*100</f>
        <v>44.703628488638856</v>
      </c>
      <c r="AD38" s="86">
        <f t="shared" si="45"/>
        <v>45.925204831576067</v>
      </c>
      <c r="AE38" s="86">
        <f t="shared" ref="AE38:AF38" si="46">AE9/AE$22*100</f>
        <v>44.829809603430206</v>
      </c>
      <c r="AF38" s="86">
        <f t="shared" si="46"/>
        <v>43.894493053027979</v>
      </c>
    </row>
    <row r="39" spans="1:32" ht="18" customHeight="1" x14ac:dyDescent="0.15">
      <c r="A39" s="14" t="s">
        <v>46</v>
      </c>
      <c r="B39" s="31" t="e">
        <f t="shared" si="26"/>
        <v>#DIV/0!</v>
      </c>
      <c r="C39" s="31">
        <f t="shared" si="26"/>
        <v>43.596767131516664</v>
      </c>
      <c r="D39" s="31">
        <f t="shared" ref="D39:L39" si="47">D10/D$22*100</f>
        <v>42.458952662007555</v>
      </c>
      <c r="E39" s="31">
        <f t="shared" si="47"/>
        <v>41.584907419366431</v>
      </c>
      <c r="F39" s="31">
        <f t="shared" si="47"/>
        <v>43.660414129590876</v>
      </c>
      <c r="G39" s="31">
        <f t="shared" si="47"/>
        <v>48.739880994898684</v>
      </c>
      <c r="H39" s="31">
        <f t="shared" si="47"/>
        <v>48.835641019139587</v>
      </c>
      <c r="I39" s="31">
        <f t="shared" si="47"/>
        <v>50.709293110454936</v>
      </c>
      <c r="J39" s="31">
        <f t="shared" si="47"/>
        <v>45.838671945214557</v>
      </c>
      <c r="K39" s="31">
        <f t="shared" si="47"/>
        <v>47.488284122694836</v>
      </c>
      <c r="L39" s="31">
        <f t="shared" si="47"/>
        <v>53.108502316333187</v>
      </c>
      <c r="M39" s="31">
        <f t="shared" si="17"/>
        <v>52.804676623182509</v>
      </c>
      <c r="N39" s="31">
        <f t="shared" si="17"/>
        <v>54.877260936185316</v>
      </c>
      <c r="O39" s="31">
        <f t="shared" si="18"/>
        <v>56.104101602775266</v>
      </c>
      <c r="P39" s="31">
        <f t="shared" si="18"/>
        <v>54.941424246413064</v>
      </c>
      <c r="Q39" s="31">
        <f t="shared" si="19"/>
        <v>54.252315253023738</v>
      </c>
      <c r="R39" s="31">
        <f t="shared" si="19"/>
        <v>54.238661925213528</v>
      </c>
      <c r="S39" s="31">
        <f t="shared" si="20"/>
        <v>52.543907629252537</v>
      </c>
      <c r="T39" s="31">
        <f t="shared" si="20"/>
        <v>47.71597986607329</v>
      </c>
      <c r="U39" s="31">
        <f t="shared" si="21"/>
        <v>40.576592282120352</v>
      </c>
      <c r="V39" s="31">
        <f t="shared" si="21"/>
        <v>48.572599892458577</v>
      </c>
      <c r="W39" s="31">
        <f t="shared" si="22"/>
        <v>49.993204538361638</v>
      </c>
      <c r="X39" s="31">
        <f t="shared" si="22"/>
        <v>49.478500518644744</v>
      </c>
      <c r="Y39" s="86">
        <f t="shared" ref="Y39:AB39" si="48">Y10/Y$22*100</f>
        <v>45.612852292554777</v>
      </c>
      <c r="Z39" s="86">
        <f t="shared" si="48"/>
        <v>44.826413962985093</v>
      </c>
      <c r="AA39" s="86">
        <f t="shared" si="48"/>
        <v>44.836781555125</v>
      </c>
      <c r="AB39" s="86">
        <f t="shared" si="48"/>
        <v>44.04490509451967</v>
      </c>
      <c r="AC39" s="86">
        <f t="shared" ref="AC39:AD39" si="49">AC10/AC$22*100</f>
        <v>44.603859324645271</v>
      </c>
      <c r="AD39" s="86">
        <f t="shared" si="49"/>
        <v>45.825140413305974</v>
      </c>
      <c r="AE39" s="86">
        <f t="shared" ref="AE39:AF39" si="50">AE10/AE$22*100</f>
        <v>44.730992457553732</v>
      </c>
      <c r="AF39" s="86">
        <f t="shared" si="50"/>
        <v>43.79685113979955</v>
      </c>
    </row>
    <row r="40" spans="1:32" ht="18" customHeight="1" x14ac:dyDescent="0.15">
      <c r="A40" s="14" t="s">
        <v>47</v>
      </c>
      <c r="B40" s="31" t="e">
        <f t="shared" si="26"/>
        <v>#DIV/0!</v>
      </c>
      <c r="C40" s="31">
        <f t="shared" si="26"/>
        <v>1.6067043312907572</v>
      </c>
      <c r="D40" s="31">
        <f t="shared" ref="D40:L40" si="51">D11/D$22*100</f>
        <v>1.3683243730219552</v>
      </c>
      <c r="E40" s="31">
        <f t="shared" si="51"/>
        <v>1.2751626364043347</v>
      </c>
      <c r="F40" s="31">
        <f t="shared" si="51"/>
        <v>1.3171118126248831</v>
      </c>
      <c r="G40" s="31">
        <f t="shared" si="51"/>
        <v>1.424279034536557</v>
      </c>
      <c r="H40" s="31">
        <f t="shared" si="51"/>
        <v>1.3979231802959586</v>
      </c>
      <c r="I40" s="31">
        <f t="shared" si="51"/>
        <v>1.4158351520954939</v>
      </c>
      <c r="J40" s="31">
        <f t="shared" si="51"/>
        <v>1.321334111361304</v>
      </c>
      <c r="K40" s="31">
        <f t="shared" si="51"/>
        <v>1.3031635564507953</v>
      </c>
      <c r="L40" s="31">
        <f t="shared" si="51"/>
        <v>1.4360985436720841</v>
      </c>
      <c r="M40" s="31">
        <f t="shared" si="17"/>
        <v>1.4847347942532096</v>
      </c>
      <c r="N40" s="31">
        <f t="shared" si="17"/>
        <v>1.5977148670961907</v>
      </c>
      <c r="O40" s="31">
        <f t="shared" si="18"/>
        <v>1.6300360562479337</v>
      </c>
      <c r="P40" s="31">
        <f t="shared" si="18"/>
        <v>1.743573242849273</v>
      </c>
      <c r="Q40" s="31">
        <f t="shared" si="19"/>
        <v>1.7329957059342826</v>
      </c>
      <c r="R40" s="31">
        <f t="shared" si="19"/>
        <v>1.7411982573478666</v>
      </c>
      <c r="S40" s="31">
        <f t="shared" si="20"/>
        <v>1.7543813625017544</v>
      </c>
      <c r="T40" s="31">
        <f t="shared" si="20"/>
        <v>1.6622231959416915</v>
      </c>
      <c r="U40" s="31">
        <f t="shared" si="21"/>
        <v>1.4286641581118147</v>
      </c>
      <c r="V40" s="31">
        <f t="shared" si="21"/>
        <v>1.7642924749305855</v>
      </c>
      <c r="W40" s="31">
        <f t="shared" si="22"/>
        <v>1.9586030544341646</v>
      </c>
      <c r="X40" s="31">
        <f t="shared" si="22"/>
        <v>1.9972302828520503</v>
      </c>
      <c r="Y40" s="86">
        <f t="shared" ref="Y40:AB40" si="52">Y11/Y$22*100</f>
        <v>2.0844693950296005</v>
      </c>
      <c r="Z40" s="86">
        <f t="shared" si="52"/>
        <v>2.1349993288795468</v>
      </c>
      <c r="AA40" s="86">
        <f t="shared" si="52"/>
        <v>2.2133329189223017</v>
      </c>
      <c r="AB40" s="86">
        <f t="shared" si="52"/>
        <v>2.3236174424775649</v>
      </c>
      <c r="AC40" s="86">
        <f t="shared" ref="AC40:AD40" si="53">AC11/AC$22*100</f>
        <v>2.7827845265278039</v>
      </c>
      <c r="AD40" s="86">
        <f t="shared" si="53"/>
        <v>2.8707497833858491</v>
      </c>
      <c r="AE40" s="86">
        <f t="shared" ref="AE40:AF40" si="54">AE11/AE$22*100</f>
        <v>3.0320276471832956</v>
      </c>
      <c r="AF40" s="86">
        <f t="shared" si="54"/>
        <v>3.0852160545916303</v>
      </c>
    </row>
    <row r="41" spans="1:32" ht="18" customHeight="1" x14ac:dyDescent="0.15">
      <c r="A41" s="14" t="s">
        <v>48</v>
      </c>
      <c r="B41" s="31" t="e">
        <f t="shared" si="26"/>
        <v>#DIV/0!</v>
      </c>
      <c r="C41" s="31">
        <f t="shared" si="26"/>
        <v>5.0603289696800484</v>
      </c>
      <c r="D41" s="31">
        <f t="shared" ref="D41:L41" si="55">D12/D$22*100</f>
        <v>5.3060927103714297</v>
      </c>
      <c r="E41" s="31">
        <f t="shared" si="55"/>
        <v>4.7620249943918482</v>
      </c>
      <c r="F41" s="31">
        <f t="shared" si="55"/>
        <v>4.8880829362686562</v>
      </c>
      <c r="G41" s="31">
        <f t="shared" si="55"/>
        <v>5.0207429005733397</v>
      </c>
      <c r="H41" s="31">
        <f t="shared" si="55"/>
        <v>4.853698116077994</v>
      </c>
      <c r="I41" s="31">
        <f t="shared" si="55"/>
        <v>4.9334386140018784</v>
      </c>
      <c r="J41" s="31">
        <f t="shared" si="55"/>
        <v>5.4357325579027247</v>
      </c>
      <c r="K41" s="31">
        <f t="shared" si="55"/>
        <v>5.55478156601328</v>
      </c>
      <c r="L41" s="31">
        <f t="shared" si="55"/>
        <v>6.4801733465641833</v>
      </c>
      <c r="M41" s="31">
        <f t="shared" si="17"/>
        <v>6.4064792871317655</v>
      </c>
      <c r="N41" s="31">
        <f t="shared" si="17"/>
        <v>6.5414430446290837</v>
      </c>
      <c r="O41" s="31">
        <f t="shared" si="18"/>
        <v>6.0617608784800172</v>
      </c>
      <c r="P41" s="31">
        <f t="shared" si="18"/>
        <v>6.1029938718499999</v>
      </c>
      <c r="Q41" s="31">
        <f t="shared" si="19"/>
        <v>5.8822233926305509</v>
      </c>
      <c r="R41" s="31">
        <f t="shared" si="19"/>
        <v>5.7219562083458841</v>
      </c>
      <c r="S41" s="31">
        <f t="shared" si="20"/>
        <v>5.5955255733055962</v>
      </c>
      <c r="T41" s="31">
        <f t="shared" si="20"/>
        <v>5.0546810906743858</v>
      </c>
      <c r="U41" s="31">
        <f t="shared" si="21"/>
        <v>4.381768842477018</v>
      </c>
      <c r="V41" s="31">
        <f t="shared" si="21"/>
        <v>5.1209133473996671</v>
      </c>
      <c r="W41" s="31">
        <f t="shared" si="22"/>
        <v>5.4591047440711691</v>
      </c>
      <c r="X41" s="31">
        <f t="shared" si="22"/>
        <v>6.4260688478501766</v>
      </c>
      <c r="Y41" s="86">
        <f t="shared" ref="Y41:AB41" si="56">Y12/Y$22*100</f>
        <v>6.3923302755727658</v>
      </c>
      <c r="Z41" s="86">
        <f t="shared" si="56"/>
        <v>6.8555895134606697</v>
      </c>
      <c r="AA41" s="86">
        <f t="shared" si="56"/>
        <v>6.5312578620842885</v>
      </c>
      <c r="AB41" s="86">
        <f t="shared" si="56"/>
        <v>6.3066125615263067</v>
      </c>
      <c r="AC41" s="86">
        <f t="shared" ref="AC41:AD41" si="57">AC12/AC$22*100</f>
        <v>5.8207847424026031</v>
      </c>
      <c r="AD41" s="86">
        <f t="shared" si="57"/>
        <v>5.2357029515093014</v>
      </c>
      <c r="AE41" s="86">
        <f t="shared" ref="AE41:AF41" si="58">AE12/AE$22*100</f>
        <v>5.2860729351186659</v>
      </c>
      <c r="AF41" s="86">
        <f t="shared" si="58"/>
        <v>5.1195920267915422</v>
      </c>
    </row>
    <row r="42" spans="1:32" ht="18" customHeight="1" x14ac:dyDescent="0.15">
      <c r="A42" s="14" t="s">
        <v>49</v>
      </c>
      <c r="B42" s="31" t="e">
        <f t="shared" si="26"/>
        <v>#DIV/0!</v>
      </c>
      <c r="C42" s="31">
        <f t="shared" si="26"/>
        <v>0</v>
      </c>
      <c r="D42" s="31">
        <f t="shared" ref="D42:L42" si="59">D13/D$22*100</f>
        <v>0</v>
      </c>
      <c r="E42" s="31">
        <f t="shared" si="59"/>
        <v>0</v>
      </c>
      <c r="F42" s="31">
        <f t="shared" si="59"/>
        <v>0</v>
      </c>
      <c r="G42" s="31">
        <f t="shared" si="59"/>
        <v>0</v>
      </c>
      <c r="H42" s="31">
        <f t="shared" si="59"/>
        <v>0</v>
      </c>
      <c r="I42" s="31">
        <f t="shared" si="59"/>
        <v>0</v>
      </c>
      <c r="J42" s="31">
        <f t="shared" si="59"/>
        <v>0</v>
      </c>
      <c r="K42" s="31">
        <f t="shared" si="59"/>
        <v>0</v>
      </c>
      <c r="L42" s="31">
        <f t="shared" si="59"/>
        <v>0</v>
      </c>
      <c r="M42" s="31">
        <f t="shared" si="17"/>
        <v>0</v>
      </c>
      <c r="N42" s="31">
        <f t="shared" si="17"/>
        <v>0</v>
      </c>
      <c r="O42" s="31">
        <f t="shared" si="18"/>
        <v>0</v>
      </c>
      <c r="P42" s="31">
        <f t="shared" si="18"/>
        <v>0</v>
      </c>
      <c r="Q42" s="31">
        <f t="shared" si="19"/>
        <v>0</v>
      </c>
      <c r="R42" s="31">
        <f t="shared" si="19"/>
        <v>0</v>
      </c>
      <c r="S42" s="31">
        <f t="shared" si="20"/>
        <v>0</v>
      </c>
      <c r="T42" s="31">
        <f t="shared" si="20"/>
        <v>0</v>
      </c>
      <c r="U42" s="31">
        <f t="shared" si="21"/>
        <v>0</v>
      </c>
      <c r="V42" s="31">
        <f t="shared" si="21"/>
        <v>0</v>
      </c>
      <c r="W42" s="31">
        <f t="shared" si="22"/>
        <v>0</v>
      </c>
      <c r="X42" s="31">
        <f t="shared" si="22"/>
        <v>0</v>
      </c>
      <c r="Y42" s="86">
        <f t="shared" ref="Y42:AB42" si="60">Y13/Y$22*100</f>
        <v>0</v>
      </c>
      <c r="Z42" s="86">
        <f t="shared" si="60"/>
        <v>0</v>
      </c>
      <c r="AA42" s="86">
        <f t="shared" si="60"/>
        <v>0</v>
      </c>
      <c r="AB42" s="86">
        <f t="shared" si="60"/>
        <v>0</v>
      </c>
      <c r="AC42" s="86">
        <f t="shared" ref="AC42:AD42" si="61">AC13/AC$22*100</f>
        <v>0</v>
      </c>
      <c r="AD42" s="86">
        <f t="shared" si="61"/>
        <v>0</v>
      </c>
      <c r="AE42" s="86">
        <f t="shared" ref="AE42:AF42" si="62">AE13/AE$22*100</f>
        <v>0</v>
      </c>
      <c r="AF42" s="86">
        <f t="shared" si="62"/>
        <v>0</v>
      </c>
    </row>
    <row r="43" spans="1:32" ht="18" customHeight="1" x14ac:dyDescent="0.15">
      <c r="A43" s="14" t="s">
        <v>50</v>
      </c>
      <c r="B43" s="31" t="e">
        <f t="shared" si="26"/>
        <v>#DIV/0!</v>
      </c>
      <c r="C43" s="31">
        <f t="shared" si="26"/>
        <v>1.7974951826367633</v>
      </c>
      <c r="D43" s="31">
        <f t="shared" ref="D43:L43" si="63">D14/D$22*100</f>
        <v>1.0424239587859359</v>
      </c>
      <c r="E43" s="31">
        <f t="shared" si="63"/>
        <v>0.43384274450813837</v>
      </c>
      <c r="F43" s="31">
        <f t="shared" si="63"/>
        <v>0.35711189144665539</v>
      </c>
      <c r="G43" s="31">
        <f t="shared" si="63"/>
        <v>0.3673238035382923</v>
      </c>
      <c r="H43" s="31">
        <f t="shared" si="63"/>
        <v>0.28695726799126986</v>
      </c>
      <c r="I43" s="31">
        <f t="shared" si="63"/>
        <v>0.54702831477246727</v>
      </c>
      <c r="J43" s="31">
        <f t="shared" si="63"/>
        <v>0.35657647622395516</v>
      </c>
      <c r="K43" s="31">
        <f t="shared" si="63"/>
        <v>0.2057422356028959</v>
      </c>
      <c r="L43" s="31">
        <f t="shared" si="63"/>
        <v>0.2273351609846892</v>
      </c>
      <c r="M43" s="31">
        <f t="shared" si="17"/>
        <v>0.4324757769381975</v>
      </c>
      <c r="N43" s="31">
        <f t="shared" si="17"/>
        <v>0.115710099953329</v>
      </c>
      <c r="O43" s="31">
        <f t="shared" si="18"/>
        <v>0.13494790758266026</v>
      </c>
      <c r="P43" s="31">
        <f t="shared" si="18"/>
        <v>7.1275698496970047E-2</v>
      </c>
      <c r="Q43" s="31">
        <f t="shared" si="19"/>
        <v>0</v>
      </c>
      <c r="R43" s="31">
        <f t="shared" si="19"/>
        <v>0</v>
      </c>
      <c r="S43" s="31">
        <f t="shared" si="20"/>
        <v>8.4778703100084771E-2</v>
      </c>
      <c r="T43" s="31">
        <f t="shared" si="20"/>
        <v>7.1873106139712803E-2</v>
      </c>
      <c r="U43" s="31">
        <f t="shared" si="21"/>
        <v>0</v>
      </c>
      <c r="V43" s="31">
        <f t="shared" si="21"/>
        <v>0</v>
      </c>
      <c r="W43" s="31">
        <f t="shared" si="22"/>
        <v>0</v>
      </c>
      <c r="X43" s="31">
        <f t="shared" si="22"/>
        <v>0</v>
      </c>
      <c r="Y43" s="86">
        <f t="shared" ref="Y43:AB43" si="64">Y14/Y$22*100</f>
        <v>0</v>
      </c>
      <c r="Z43" s="86">
        <f t="shared" si="64"/>
        <v>0</v>
      </c>
      <c r="AA43" s="86">
        <f t="shared" si="64"/>
        <v>0</v>
      </c>
      <c r="AB43" s="86">
        <f t="shared" si="64"/>
        <v>0</v>
      </c>
      <c r="AC43" s="86">
        <f t="shared" ref="AC43:AD43" si="65">AC14/AC$22*100</f>
        <v>0</v>
      </c>
      <c r="AD43" s="86">
        <f t="shared" si="65"/>
        <v>0</v>
      </c>
      <c r="AE43" s="86">
        <f t="shared" ref="AE43:AF43" si="66">AE14/AE$22*100</f>
        <v>0</v>
      </c>
      <c r="AF43" s="86">
        <f t="shared" si="66"/>
        <v>0</v>
      </c>
    </row>
    <row r="44" spans="1:32" ht="18" customHeight="1" x14ac:dyDescent="0.15">
      <c r="A44" s="14" t="s">
        <v>51</v>
      </c>
      <c r="B44" s="31" t="e">
        <f t="shared" si="26"/>
        <v>#DIV/0!</v>
      </c>
      <c r="C44" s="31">
        <f t="shared" si="26"/>
        <v>0</v>
      </c>
      <c r="D44" s="31">
        <f t="shared" ref="D44:L44" si="67">D15/D$22*100</f>
        <v>0</v>
      </c>
      <c r="E44" s="31">
        <f t="shared" si="67"/>
        <v>0</v>
      </c>
      <c r="F44" s="31">
        <f t="shared" si="67"/>
        <v>0</v>
      </c>
      <c r="G44" s="31">
        <f t="shared" si="67"/>
        <v>0</v>
      </c>
      <c r="H44" s="31">
        <f t="shared" si="67"/>
        <v>0</v>
      </c>
      <c r="I44" s="31">
        <f t="shared" si="67"/>
        <v>0</v>
      </c>
      <c r="J44" s="31">
        <f t="shared" si="67"/>
        <v>0</v>
      </c>
      <c r="K44" s="31">
        <f t="shared" si="67"/>
        <v>0</v>
      </c>
      <c r="L44" s="31">
        <f t="shared" si="67"/>
        <v>0</v>
      </c>
      <c r="M44" s="31">
        <f t="shared" si="17"/>
        <v>0</v>
      </c>
      <c r="N44" s="31">
        <f t="shared" si="17"/>
        <v>0</v>
      </c>
      <c r="O44" s="31">
        <f t="shared" si="18"/>
        <v>0</v>
      </c>
      <c r="P44" s="31">
        <f t="shared" si="18"/>
        <v>0</v>
      </c>
      <c r="Q44" s="31">
        <f t="shared" si="19"/>
        <v>0</v>
      </c>
      <c r="R44" s="31">
        <f t="shared" si="19"/>
        <v>0</v>
      </c>
      <c r="S44" s="31">
        <f t="shared" si="20"/>
        <v>0</v>
      </c>
      <c r="T44" s="31">
        <f t="shared" si="20"/>
        <v>0</v>
      </c>
      <c r="U44" s="31">
        <f t="shared" si="21"/>
        <v>0</v>
      </c>
      <c r="V44" s="31">
        <f t="shared" si="21"/>
        <v>0</v>
      </c>
      <c r="W44" s="31">
        <f t="shared" si="22"/>
        <v>0</v>
      </c>
      <c r="X44" s="31">
        <f t="shared" si="22"/>
        <v>0</v>
      </c>
      <c r="Y44" s="86">
        <f t="shared" ref="Y44:AB44" si="68">Y15/Y$22*100</f>
        <v>0</v>
      </c>
      <c r="Z44" s="86">
        <f t="shared" si="68"/>
        <v>0</v>
      </c>
      <c r="AA44" s="86">
        <f t="shared" si="68"/>
        <v>0</v>
      </c>
      <c r="AB44" s="86">
        <f t="shared" si="68"/>
        <v>0</v>
      </c>
      <c r="AC44" s="86">
        <f t="shared" ref="AC44:AD44" si="69">AC15/AC$22*100</f>
        <v>0</v>
      </c>
      <c r="AD44" s="86">
        <f t="shared" si="69"/>
        <v>0</v>
      </c>
      <c r="AE44" s="86">
        <f t="shared" ref="AE44:AF44" si="70">AE15/AE$22*100</f>
        <v>0</v>
      </c>
      <c r="AF44" s="86">
        <f t="shared" si="70"/>
        <v>0</v>
      </c>
    </row>
    <row r="45" spans="1:32" ht="18" customHeight="1" x14ac:dyDescent="0.15">
      <c r="A45" s="14" t="s">
        <v>52</v>
      </c>
      <c r="B45" s="31" t="e">
        <f t="shared" si="26"/>
        <v>#DIV/0!</v>
      </c>
      <c r="C45" s="31">
        <f t="shared" si="26"/>
        <v>0</v>
      </c>
      <c r="D45" s="31">
        <f t="shared" ref="D45:L45" si="71">D16/D$22*100</f>
        <v>0</v>
      </c>
      <c r="E45" s="31">
        <f t="shared" si="71"/>
        <v>0</v>
      </c>
      <c r="F45" s="31">
        <f t="shared" si="71"/>
        <v>0</v>
      </c>
      <c r="G45" s="31">
        <f t="shared" si="71"/>
        <v>0</v>
      </c>
      <c r="H45" s="31">
        <f t="shared" si="71"/>
        <v>0</v>
      </c>
      <c r="I45" s="31">
        <f t="shared" si="71"/>
        <v>0</v>
      </c>
      <c r="J45" s="31">
        <f t="shared" si="71"/>
        <v>0</v>
      </c>
      <c r="K45" s="31">
        <f t="shared" si="71"/>
        <v>0</v>
      </c>
      <c r="L45" s="31">
        <f t="shared" si="71"/>
        <v>0</v>
      </c>
      <c r="M45" s="31">
        <f t="shared" si="17"/>
        <v>0</v>
      </c>
      <c r="N45" s="31">
        <f t="shared" si="17"/>
        <v>0</v>
      </c>
      <c r="O45" s="31">
        <f t="shared" si="18"/>
        <v>0</v>
      </c>
      <c r="P45" s="31">
        <f t="shared" si="18"/>
        <v>0</v>
      </c>
      <c r="Q45" s="31">
        <f t="shared" si="19"/>
        <v>0</v>
      </c>
      <c r="R45" s="31">
        <f t="shared" si="19"/>
        <v>0</v>
      </c>
      <c r="S45" s="31">
        <f t="shared" si="20"/>
        <v>0</v>
      </c>
      <c r="T45" s="31">
        <f t="shared" si="20"/>
        <v>0</v>
      </c>
      <c r="U45" s="31">
        <f t="shared" si="21"/>
        <v>0</v>
      </c>
      <c r="V45" s="31">
        <f t="shared" si="21"/>
        <v>0</v>
      </c>
      <c r="W45" s="31">
        <f t="shared" si="22"/>
        <v>0</v>
      </c>
      <c r="X45" s="31">
        <f t="shared" si="22"/>
        <v>0</v>
      </c>
      <c r="Y45" s="86">
        <f t="shared" ref="Y45:AB45" si="72">Y16/Y$22*100</f>
        <v>0</v>
      </c>
      <c r="Z45" s="86">
        <f t="shared" si="72"/>
        <v>0</v>
      </c>
      <c r="AA45" s="86">
        <f t="shared" si="72"/>
        <v>0</v>
      </c>
      <c r="AB45" s="86">
        <f t="shared" si="72"/>
        <v>0</v>
      </c>
      <c r="AC45" s="86">
        <f t="shared" ref="AC45:AD45" si="73">AC16/AC$22*100</f>
        <v>0</v>
      </c>
      <c r="AD45" s="86">
        <f t="shared" si="73"/>
        <v>0</v>
      </c>
      <c r="AE45" s="86">
        <f t="shared" ref="AE45:AF45" si="74">AE16/AE$22*100</f>
        <v>0</v>
      </c>
      <c r="AF45" s="86">
        <f t="shared" si="74"/>
        <v>0</v>
      </c>
    </row>
    <row r="46" spans="1:32" ht="18" customHeight="1" x14ac:dyDescent="0.15">
      <c r="A46" s="14" t="s">
        <v>53</v>
      </c>
      <c r="B46" s="31" t="e">
        <f t="shared" si="26"/>
        <v>#DIV/0!</v>
      </c>
      <c r="C46" s="31">
        <f t="shared" si="26"/>
        <v>0</v>
      </c>
      <c r="D46" s="31">
        <f t="shared" ref="D46:L46" si="75">D17/D$22*100</f>
        <v>0.2910660847117712</v>
      </c>
      <c r="E46" s="31">
        <f t="shared" si="75"/>
        <v>0.3762074520927875</v>
      </c>
      <c r="F46" s="31">
        <f t="shared" si="75"/>
        <v>0.45908755916559268</v>
      </c>
      <c r="G46" s="31">
        <f t="shared" si="75"/>
        <v>0.48078924257194494</v>
      </c>
      <c r="H46" s="31">
        <f t="shared" si="75"/>
        <v>0.35605131195790191</v>
      </c>
      <c r="I46" s="31">
        <f t="shared" si="75"/>
        <v>0.18909978271382805</v>
      </c>
      <c r="J46" s="31">
        <f t="shared" si="75"/>
        <v>0.23982800741310714</v>
      </c>
      <c r="K46" s="31">
        <f t="shared" si="75"/>
        <v>0.16455065593816517</v>
      </c>
      <c r="L46" s="31">
        <f t="shared" si="75"/>
        <v>0.16253576347425686</v>
      </c>
      <c r="M46" s="31">
        <f t="shared" si="17"/>
        <v>0.11412359378393039</v>
      </c>
      <c r="N46" s="31">
        <f t="shared" si="17"/>
        <v>0.16743043826852011</v>
      </c>
      <c r="O46" s="31">
        <f t="shared" si="18"/>
        <v>8.9965271721773515E-2</v>
      </c>
      <c r="P46" s="31">
        <f t="shared" si="18"/>
        <v>0.16297856366304439</v>
      </c>
      <c r="Q46" s="31">
        <f t="shared" si="19"/>
        <v>7.8908846225214477E-2</v>
      </c>
      <c r="R46" s="31">
        <f t="shared" si="19"/>
        <v>8.391590599419449E-2</v>
      </c>
      <c r="S46" s="31">
        <f t="shared" si="20"/>
        <v>9.5665705200095666E-2</v>
      </c>
      <c r="T46" s="31">
        <f t="shared" si="20"/>
        <v>7.494662712595053E-2</v>
      </c>
      <c r="U46" s="31">
        <f t="shared" si="21"/>
        <v>5.2590896476078758E-2</v>
      </c>
      <c r="V46" s="31">
        <f t="shared" si="21"/>
        <v>5.2905976724514733E-2</v>
      </c>
      <c r="W46" s="31">
        <f t="shared" si="22"/>
        <v>5.4573429577204832E-2</v>
      </c>
      <c r="X46" s="31">
        <f t="shared" si="22"/>
        <v>7.62651577000929E-2</v>
      </c>
      <c r="Y46" s="86">
        <f t="shared" ref="Y46:AB46" si="76">Y17/Y$22*100</f>
        <v>8.936782367018041E-2</v>
      </c>
      <c r="Z46" s="86">
        <f t="shared" si="76"/>
        <v>9.2911504509887638E-2</v>
      </c>
      <c r="AA46" s="86">
        <f t="shared" si="76"/>
        <v>0.10000466212410573</v>
      </c>
      <c r="AB46" s="86">
        <f t="shared" si="76"/>
        <v>0.13096176088054315</v>
      </c>
      <c r="AC46" s="86">
        <f t="shared" ref="AC46:AD46" si="77">AC17/AC$22*100</f>
        <v>9.7393707708022248E-2</v>
      </c>
      <c r="AD46" s="86">
        <f t="shared" si="77"/>
        <v>0.12241529409101294</v>
      </c>
      <c r="AE46" s="86">
        <f t="shared" ref="AE46:AF46" si="78">AE17/AE$22*100</f>
        <v>0.14579374446310114</v>
      </c>
      <c r="AF46" s="86">
        <f t="shared" si="78"/>
        <v>0.16604411982992984</v>
      </c>
    </row>
    <row r="47" spans="1:32" ht="18" customHeight="1" x14ac:dyDescent="0.15">
      <c r="A47" s="14" t="s">
        <v>54</v>
      </c>
      <c r="B47" s="31" t="e">
        <f t="shared" si="26"/>
        <v>#DIV/0!</v>
      </c>
      <c r="C47" s="31">
        <f t="shared" si="26"/>
        <v>0</v>
      </c>
      <c r="D47" s="31">
        <f t="shared" ref="D47:L47" si="79">D18/D$22*100</f>
        <v>0.2910660847117712</v>
      </c>
      <c r="E47" s="31">
        <f t="shared" si="79"/>
        <v>0.3762074520927875</v>
      </c>
      <c r="F47" s="31">
        <f t="shared" si="79"/>
        <v>0.45908755916559268</v>
      </c>
      <c r="G47" s="31">
        <f t="shared" si="79"/>
        <v>0.48078924257194494</v>
      </c>
      <c r="H47" s="31">
        <f t="shared" si="79"/>
        <v>0.35605131195790191</v>
      </c>
      <c r="I47" s="31">
        <f t="shared" si="79"/>
        <v>0</v>
      </c>
      <c r="J47" s="31">
        <f t="shared" si="79"/>
        <v>0.23982800741310714</v>
      </c>
      <c r="K47" s="31">
        <f t="shared" si="79"/>
        <v>0.16455065593816517</v>
      </c>
      <c r="L47" s="31">
        <f t="shared" si="79"/>
        <v>0.16253576347425686</v>
      </c>
      <c r="M47" s="31">
        <f t="shared" si="17"/>
        <v>0.11412359378393039</v>
      </c>
      <c r="N47" s="31">
        <f t="shared" si="17"/>
        <v>0.16743043826852011</v>
      </c>
      <c r="O47" s="31">
        <f t="shared" si="18"/>
        <v>8.9965271721773515E-2</v>
      </c>
      <c r="P47" s="31">
        <f t="shared" si="18"/>
        <v>0.16297856366304439</v>
      </c>
      <c r="Q47" s="31">
        <f t="shared" si="19"/>
        <v>7.8908846225214477E-2</v>
      </c>
      <c r="R47" s="31">
        <f t="shared" si="19"/>
        <v>8.391590599419449E-2</v>
      </c>
      <c r="S47" s="31">
        <f t="shared" si="20"/>
        <v>9.5665705200095666E-2</v>
      </c>
      <c r="T47" s="31">
        <f t="shared" si="20"/>
        <v>7.494662712595053E-2</v>
      </c>
      <c r="U47" s="31">
        <f t="shared" si="21"/>
        <v>5.2590896476078758E-2</v>
      </c>
      <c r="V47" s="31">
        <f t="shared" si="21"/>
        <v>5.2905976724514733E-2</v>
      </c>
      <c r="W47" s="31">
        <f t="shared" si="22"/>
        <v>5.4573429577204832E-2</v>
      </c>
      <c r="X47" s="31">
        <f t="shared" si="22"/>
        <v>7.62651577000929E-2</v>
      </c>
      <c r="Y47" s="86">
        <f t="shared" ref="Y47:AB47" si="80">Y18/Y$22*100</f>
        <v>8.936782367018041E-2</v>
      </c>
      <c r="Z47" s="86">
        <f t="shared" si="80"/>
        <v>9.2911504509887638E-2</v>
      </c>
      <c r="AA47" s="86">
        <f t="shared" si="80"/>
        <v>0.10000466212410573</v>
      </c>
      <c r="AB47" s="86">
        <f t="shared" si="80"/>
        <v>0.13096176088054315</v>
      </c>
      <c r="AC47" s="86">
        <f t="shared" ref="AC47:AD47" si="81">AC18/AC$22*100</f>
        <v>9.7393707708022248E-2</v>
      </c>
      <c r="AD47" s="86">
        <f t="shared" si="81"/>
        <v>0.12241529409101294</v>
      </c>
      <c r="AE47" s="86">
        <f t="shared" ref="AE47:AF47" si="82">AE18/AE$22*100</f>
        <v>0.14579374446310114</v>
      </c>
      <c r="AF47" s="86">
        <f t="shared" si="82"/>
        <v>0.16604411982992984</v>
      </c>
    </row>
    <row r="48" spans="1:32" ht="18" customHeight="1" x14ac:dyDescent="0.15">
      <c r="A48" s="14" t="s">
        <v>55</v>
      </c>
      <c r="B48" s="31" t="e">
        <f t="shared" si="26"/>
        <v>#DIV/0!</v>
      </c>
      <c r="C48" s="31">
        <f t="shared" si="26"/>
        <v>0</v>
      </c>
      <c r="D48" s="31">
        <f t="shared" ref="D48:L48" si="83">D19/D$22*100</f>
        <v>0</v>
      </c>
      <c r="E48" s="31">
        <f t="shared" si="83"/>
        <v>0</v>
      </c>
      <c r="F48" s="31">
        <f t="shared" si="83"/>
        <v>0</v>
      </c>
      <c r="G48" s="31">
        <f t="shared" si="83"/>
        <v>0</v>
      </c>
      <c r="H48" s="31">
        <f t="shared" si="83"/>
        <v>0</v>
      </c>
      <c r="I48" s="31">
        <f t="shared" si="83"/>
        <v>0.18909978271382805</v>
      </c>
      <c r="J48" s="31">
        <f t="shared" si="83"/>
        <v>0</v>
      </c>
      <c r="K48" s="31">
        <f t="shared" si="83"/>
        <v>0</v>
      </c>
      <c r="L48" s="31">
        <f t="shared" si="83"/>
        <v>0</v>
      </c>
      <c r="M48" s="31">
        <f t="shared" si="17"/>
        <v>0</v>
      </c>
      <c r="N48" s="31">
        <f t="shared" si="17"/>
        <v>0</v>
      </c>
      <c r="O48" s="31">
        <f t="shared" si="18"/>
        <v>0</v>
      </c>
      <c r="P48" s="31">
        <f t="shared" si="18"/>
        <v>0</v>
      </c>
      <c r="Q48" s="31">
        <f t="shared" si="19"/>
        <v>0</v>
      </c>
      <c r="R48" s="31">
        <f t="shared" si="19"/>
        <v>0</v>
      </c>
      <c r="S48" s="31">
        <f t="shared" si="20"/>
        <v>0</v>
      </c>
      <c r="T48" s="31">
        <f t="shared" si="20"/>
        <v>0</v>
      </c>
      <c r="U48" s="31">
        <f t="shared" si="21"/>
        <v>0</v>
      </c>
      <c r="V48" s="31">
        <f t="shared" si="21"/>
        <v>0</v>
      </c>
      <c r="W48" s="31">
        <f t="shared" si="22"/>
        <v>0</v>
      </c>
      <c r="X48" s="31">
        <f t="shared" si="22"/>
        <v>0</v>
      </c>
      <c r="Y48" s="86">
        <f t="shared" ref="Y48:AB48" si="84">Y19/Y$22*100</f>
        <v>0</v>
      </c>
      <c r="Z48" s="86">
        <f t="shared" si="84"/>
        <v>0</v>
      </c>
      <c r="AA48" s="86">
        <f t="shared" si="84"/>
        <v>0</v>
      </c>
      <c r="AB48" s="86">
        <f t="shared" si="84"/>
        <v>0</v>
      </c>
      <c r="AC48" s="86">
        <f t="shared" ref="AC48:AD48" si="85">AC19/AC$22*100</f>
        <v>0</v>
      </c>
      <c r="AD48" s="86">
        <f t="shared" si="85"/>
        <v>0</v>
      </c>
      <c r="AE48" s="86">
        <f t="shared" ref="AE48:AF48" si="86">AE19/AE$22*100</f>
        <v>0</v>
      </c>
      <c r="AF48" s="86">
        <f t="shared" si="86"/>
        <v>0</v>
      </c>
    </row>
    <row r="49" spans="1:32" ht="18" customHeight="1" x14ac:dyDescent="0.15">
      <c r="A49" s="14" t="s">
        <v>56</v>
      </c>
      <c r="B49" s="31" t="e">
        <f t="shared" si="26"/>
        <v>#DIV/0!</v>
      </c>
      <c r="C49" s="31">
        <f t="shared" si="26"/>
        <v>0</v>
      </c>
      <c r="D49" s="31">
        <f t="shared" ref="D49:L49" si="87">D20/D$22*100</f>
        <v>0</v>
      </c>
      <c r="E49" s="31">
        <f t="shared" si="87"/>
        <v>0</v>
      </c>
      <c r="F49" s="31">
        <f t="shared" si="87"/>
        <v>0</v>
      </c>
      <c r="G49" s="31">
        <f t="shared" si="87"/>
        <v>0</v>
      </c>
      <c r="H49" s="31">
        <f t="shared" si="87"/>
        <v>0</v>
      </c>
      <c r="I49" s="31">
        <f t="shared" si="87"/>
        <v>0</v>
      </c>
      <c r="J49" s="31">
        <f t="shared" si="87"/>
        <v>0</v>
      </c>
      <c r="K49" s="31">
        <f t="shared" si="87"/>
        <v>0</v>
      </c>
      <c r="L49" s="31">
        <f t="shared" si="87"/>
        <v>0</v>
      </c>
      <c r="M49" s="31">
        <f t="shared" si="17"/>
        <v>0</v>
      </c>
      <c r="N49" s="31">
        <f t="shared" si="17"/>
        <v>0</v>
      </c>
      <c r="O49" s="31">
        <f t="shared" si="18"/>
        <v>0</v>
      </c>
      <c r="P49" s="31">
        <f t="shared" si="18"/>
        <v>0</v>
      </c>
      <c r="Q49" s="31">
        <f t="shared" si="19"/>
        <v>0</v>
      </c>
      <c r="R49" s="31">
        <f t="shared" si="19"/>
        <v>0</v>
      </c>
      <c r="S49" s="31">
        <f t="shared" si="20"/>
        <v>0</v>
      </c>
      <c r="T49" s="31">
        <f t="shared" si="20"/>
        <v>0</v>
      </c>
      <c r="U49" s="31">
        <f t="shared" si="21"/>
        <v>0</v>
      </c>
      <c r="V49" s="31">
        <f t="shared" si="21"/>
        <v>0</v>
      </c>
      <c r="W49" s="31">
        <f t="shared" si="22"/>
        <v>0</v>
      </c>
      <c r="X49" s="31">
        <f t="shared" si="22"/>
        <v>0</v>
      </c>
      <c r="Y49" s="86">
        <f t="shared" ref="Y49:AB49" si="88">Y20/Y$22*100</f>
        <v>0</v>
      </c>
      <c r="Z49" s="86">
        <f t="shared" si="88"/>
        <v>0</v>
      </c>
      <c r="AA49" s="86">
        <f t="shared" si="88"/>
        <v>0</v>
      </c>
      <c r="AB49" s="86">
        <f t="shared" si="88"/>
        <v>0</v>
      </c>
      <c r="AC49" s="86">
        <f t="shared" ref="AC49:AD49" si="89">AC20/AC$22*100</f>
        <v>0</v>
      </c>
      <c r="AD49" s="86">
        <f t="shared" si="89"/>
        <v>0</v>
      </c>
      <c r="AE49" s="86">
        <f t="shared" ref="AE49:AF49" si="90">AE20/AE$22*100</f>
        <v>0</v>
      </c>
      <c r="AF49" s="86">
        <f t="shared" si="90"/>
        <v>0</v>
      </c>
    </row>
    <row r="50" spans="1:32" ht="18" customHeight="1" x14ac:dyDescent="0.15">
      <c r="A50" s="14" t="s">
        <v>57</v>
      </c>
      <c r="B50" s="31" t="e">
        <f t="shared" si="26"/>
        <v>#DIV/0!</v>
      </c>
      <c r="C50" s="31">
        <f t="shared" si="26"/>
        <v>0</v>
      </c>
      <c r="D50" s="31">
        <f t="shared" ref="D50:L50" si="91">D21/D$22*100</f>
        <v>0</v>
      </c>
      <c r="E50" s="31">
        <f t="shared" si="91"/>
        <v>0</v>
      </c>
      <c r="F50" s="31">
        <f t="shared" si="91"/>
        <v>0</v>
      </c>
      <c r="G50" s="31">
        <f t="shared" si="91"/>
        <v>0</v>
      </c>
      <c r="H50" s="31">
        <f t="shared" si="91"/>
        <v>0</v>
      </c>
      <c r="I50" s="31">
        <f t="shared" si="91"/>
        <v>0</v>
      </c>
      <c r="J50" s="31">
        <f t="shared" si="91"/>
        <v>0</v>
      </c>
      <c r="K50" s="31">
        <f t="shared" si="91"/>
        <v>0</v>
      </c>
      <c r="L50" s="31">
        <f t="shared" si="91"/>
        <v>0</v>
      </c>
      <c r="M50" s="31">
        <f t="shared" si="17"/>
        <v>0</v>
      </c>
      <c r="N50" s="31">
        <f t="shared" si="17"/>
        <v>0</v>
      </c>
      <c r="O50" s="31">
        <f t="shared" si="18"/>
        <v>0</v>
      </c>
      <c r="P50" s="31">
        <f t="shared" si="18"/>
        <v>0</v>
      </c>
      <c r="Q50" s="31">
        <f t="shared" si="19"/>
        <v>0</v>
      </c>
      <c r="R50" s="31">
        <f t="shared" si="19"/>
        <v>0</v>
      </c>
      <c r="S50" s="31">
        <f t="shared" si="20"/>
        <v>0</v>
      </c>
      <c r="T50" s="31">
        <f t="shared" si="20"/>
        <v>0</v>
      </c>
      <c r="U50" s="31">
        <f t="shared" si="21"/>
        <v>0</v>
      </c>
      <c r="V50" s="31">
        <f t="shared" si="21"/>
        <v>0</v>
      </c>
      <c r="W50" s="31">
        <f t="shared" si="22"/>
        <v>0</v>
      </c>
      <c r="X50" s="31">
        <f t="shared" si="22"/>
        <v>0</v>
      </c>
      <c r="Y50" s="86">
        <f t="shared" ref="Y50:AB50" si="92">Y21/Y$22*100</f>
        <v>0</v>
      </c>
      <c r="Z50" s="86">
        <f t="shared" si="92"/>
        <v>0</v>
      </c>
      <c r="AA50" s="86">
        <f t="shared" si="92"/>
        <v>0</v>
      </c>
      <c r="AB50" s="86">
        <f t="shared" si="92"/>
        <v>0</v>
      </c>
      <c r="AC50" s="86">
        <f t="shared" ref="AC50:AD50" si="93">AC21/AC$22*100</f>
        <v>0</v>
      </c>
      <c r="AD50" s="86">
        <f t="shared" si="93"/>
        <v>0</v>
      </c>
      <c r="AE50" s="86">
        <f t="shared" ref="AE50:AF50" si="94">AE21/AE$22*100</f>
        <v>0</v>
      </c>
      <c r="AF50" s="86">
        <f t="shared" si="94"/>
        <v>0</v>
      </c>
    </row>
    <row r="51" spans="1:32" ht="18" customHeight="1" x14ac:dyDescent="0.15">
      <c r="A51" s="14" t="s">
        <v>58</v>
      </c>
      <c r="B51" s="32" t="e">
        <f>+B33+B38+B40+B41+B42+B43+B44+B45+B46</f>
        <v>#DIV/0!</v>
      </c>
      <c r="C51" s="32">
        <f>+C33+C38+C40+C41+C42+C43+C44+C45+C46</f>
        <v>100</v>
      </c>
      <c r="D51" s="32">
        <f t="shared" ref="D51:L51" si="95">+D33+D38+D40+D41+D42+D43+D44+D45+D46</f>
        <v>99.999999999999986</v>
      </c>
      <c r="E51" s="32">
        <f t="shared" si="95"/>
        <v>99.999999999999986</v>
      </c>
      <c r="F51" s="32">
        <f t="shared" si="95"/>
        <v>100.00000000000001</v>
      </c>
      <c r="G51" s="32">
        <f t="shared" si="95"/>
        <v>100</v>
      </c>
      <c r="H51" s="32">
        <f t="shared" si="95"/>
        <v>99.999999999999986</v>
      </c>
      <c r="I51" s="32">
        <f t="shared" si="95"/>
        <v>100</v>
      </c>
      <c r="J51" s="32">
        <f t="shared" si="95"/>
        <v>100</v>
      </c>
      <c r="K51" s="32">
        <f t="shared" si="95"/>
        <v>100</v>
      </c>
      <c r="L51" s="32">
        <f t="shared" si="95"/>
        <v>100</v>
      </c>
      <c r="M51" s="32">
        <f t="shared" ref="M51:R51" si="96">+M33+M38+M40+M41+M42+M43+M44+M45+M46</f>
        <v>100.00000000000001</v>
      </c>
      <c r="N51" s="32">
        <f t="shared" si="96"/>
        <v>100.00000000000003</v>
      </c>
      <c r="O51" s="32">
        <f t="shared" si="96"/>
        <v>100</v>
      </c>
      <c r="P51" s="32">
        <f t="shared" si="96"/>
        <v>100.00000000000001</v>
      </c>
      <c r="Q51" s="32">
        <f t="shared" si="96"/>
        <v>100</v>
      </c>
      <c r="R51" s="32">
        <f t="shared" si="96"/>
        <v>99.999999999999986</v>
      </c>
      <c r="S51" s="32">
        <f t="shared" ref="S51:X51" si="97">+S33+S38+S40+S41+S42+S43+S44+S45+S46</f>
        <v>99.999999999999986</v>
      </c>
      <c r="T51" s="32">
        <f t="shared" si="97"/>
        <v>100.00000000000001</v>
      </c>
      <c r="U51" s="32">
        <f t="shared" si="97"/>
        <v>100</v>
      </c>
      <c r="V51" s="32">
        <f t="shared" si="97"/>
        <v>100</v>
      </c>
      <c r="W51" s="32">
        <f t="shared" si="97"/>
        <v>100</v>
      </c>
      <c r="X51" s="32">
        <f t="shared" si="97"/>
        <v>99.999999999999986</v>
      </c>
      <c r="Y51" s="32">
        <f t="shared" ref="Y51:AB51" si="98">+Y33+Y38+Y40+Y41+Y42+Y43+Y44+Y45+Y46</f>
        <v>100</v>
      </c>
      <c r="Z51" s="32">
        <f t="shared" si="98"/>
        <v>100</v>
      </c>
      <c r="AA51" s="32">
        <f t="shared" si="98"/>
        <v>100.00000000000001</v>
      </c>
      <c r="AB51" s="32">
        <f t="shared" si="98"/>
        <v>100</v>
      </c>
      <c r="AC51" s="32">
        <f t="shared" ref="AC51:AD51" si="99">+AC33+AC38+AC40+AC41+AC42+AC43+AC44+AC45+AC46</f>
        <v>100</v>
      </c>
      <c r="AD51" s="32">
        <f t="shared" si="99"/>
        <v>99.999999999999986</v>
      </c>
      <c r="AE51" s="32">
        <f t="shared" ref="AE51:AF51" si="100">+AE33+AE38+AE40+AE41+AE42+AE43+AE44+AE45+AE46</f>
        <v>100.00000000000001</v>
      </c>
      <c r="AF51" s="32">
        <f t="shared" si="100"/>
        <v>100</v>
      </c>
    </row>
    <row r="52" spans="1:32" ht="18" customHeight="1" x14ac:dyDescent="0.15"/>
    <row r="53" spans="1:32" ht="18" customHeight="1" x14ac:dyDescent="0.15"/>
    <row r="54" spans="1:32" ht="18" customHeight="1" x14ac:dyDescent="0.15"/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5" customHeight="1" x14ac:dyDescent="0.15"/>
    <row r="179" ht="15" customHeight="1" x14ac:dyDescent="0.15"/>
    <row r="180" ht="15" customHeight="1" x14ac:dyDescent="0.15"/>
    <row r="181" ht="15" customHeight="1" x14ac:dyDescent="0.15"/>
    <row r="182" ht="15" customHeight="1" x14ac:dyDescent="0.15"/>
    <row r="183" ht="15" customHeight="1" x14ac:dyDescent="0.15"/>
    <row r="184" ht="15" customHeight="1" x14ac:dyDescent="0.15"/>
    <row r="185" ht="15" customHeight="1" x14ac:dyDescent="0.15"/>
    <row r="186" ht="15" customHeight="1" x14ac:dyDescent="0.15"/>
    <row r="187" ht="15" customHeight="1" x14ac:dyDescent="0.15"/>
    <row r="188" ht="15" customHeight="1" x14ac:dyDescent="0.15"/>
    <row r="189" ht="15" customHeight="1" x14ac:dyDescent="0.15"/>
    <row r="190" ht="15" customHeight="1" x14ac:dyDescent="0.15"/>
    <row r="191" ht="15" customHeight="1" x14ac:dyDescent="0.15"/>
    <row r="192" ht="15" customHeight="1" x14ac:dyDescent="0.15"/>
    <row r="193" ht="15" customHeight="1" x14ac:dyDescent="0.15"/>
    <row r="194" ht="15" customHeight="1" x14ac:dyDescent="0.15"/>
    <row r="195" ht="15" customHeight="1" x14ac:dyDescent="0.15"/>
    <row r="196" ht="15" customHeight="1" x14ac:dyDescent="0.15"/>
    <row r="197" ht="15" customHeight="1" x14ac:dyDescent="0.15"/>
    <row r="198" ht="15" customHeight="1" x14ac:dyDescent="0.15"/>
    <row r="199" ht="15" customHeight="1" x14ac:dyDescent="0.15"/>
    <row r="200" ht="15" customHeight="1" x14ac:dyDescent="0.15"/>
    <row r="201" ht="15" customHeight="1" x14ac:dyDescent="0.15"/>
    <row r="202" ht="15" customHeight="1" x14ac:dyDescent="0.15"/>
    <row r="203" ht="15" customHeight="1" x14ac:dyDescent="0.15"/>
    <row r="204" ht="15" customHeight="1" x14ac:dyDescent="0.15"/>
    <row r="205" ht="15" customHeight="1" x14ac:dyDescent="0.15"/>
    <row r="206" ht="15" customHeight="1" x14ac:dyDescent="0.15"/>
    <row r="207" ht="15" customHeight="1" x14ac:dyDescent="0.15"/>
    <row r="208" ht="15" customHeight="1" x14ac:dyDescent="0.15"/>
    <row r="209" ht="15" customHeight="1" x14ac:dyDescent="0.15"/>
    <row r="210" ht="15" customHeight="1" x14ac:dyDescent="0.15"/>
    <row r="211" ht="15" customHeight="1" x14ac:dyDescent="0.15"/>
    <row r="212" ht="15" customHeight="1" x14ac:dyDescent="0.15"/>
    <row r="213" ht="15" customHeight="1" x14ac:dyDescent="0.15"/>
    <row r="214" ht="15" customHeight="1" x14ac:dyDescent="0.15"/>
    <row r="215" ht="15" customHeight="1" x14ac:dyDescent="0.15"/>
    <row r="216" ht="15" customHeight="1" x14ac:dyDescent="0.15"/>
    <row r="217" ht="15" customHeight="1" x14ac:dyDescent="0.15"/>
    <row r="218" ht="15" customHeight="1" x14ac:dyDescent="0.15"/>
    <row r="219" ht="15" customHeight="1" x14ac:dyDescent="0.15"/>
    <row r="220" ht="15" customHeight="1" x14ac:dyDescent="0.15"/>
    <row r="221" ht="15" customHeight="1" x14ac:dyDescent="0.15"/>
    <row r="222" ht="15" customHeight="1" x14ac:dyDescent="0.15"/>
    <row r="223" ht="15" customHeight="1" x14ac:dyDescent="0.15"/>
    <row r="224" ht="15" customHeight="1" x14ac:dyDescent="0.15"/>
    <row r="225" ht="15" customHeight="1" x14ac:dyDescent="0.15"/>
    <row r="226" ht="15" customHeight="1" x14ac:dyDescent="0.15"/>
    <row r="227" ht="15" customHeight="1" x14ac:dyDescent="0.15"/>
    <row r="228" ht="15" customHeight="1" x14ac:dyDescent="0.15"/>
    <row r="229" ht="15" customHeight="1" x14ac:dyDescent="0.15"/>
    <row r="230" ht="15" customHeight="1" x14ac:dyDescent="0.15"/>
    <row r="231" ht="15" customHeight="1" x14ac:dyDescent="0.15"/>
    <row r="232" ht="15" customHeight="1" x14ac:dyDescent="0.15"/>
    <row r="233" ht="15" customHeight="1" x14ac:dyDescent="0.15"/>
    <row r="234" ht="15" customHeight="1" x14ac:dyDescent="0.15"/>
    <row r="235" ht="15" customHeight="1" x14ac:dyDescent="0.15"/>
    <row r="236" ht="15" customHeight="1" x14ac:dyDescent="0.15"/>
    <row r="237" ht="15" customHeight="1" x14ac:dyDescent="0.15"/>
    <row r="238" ht="15" customHeight="1" x14ac:dyDescent="0.15"/>
    <row r="239" ht="15" customHeight="1" x14ac:dyDescent="0.15"/>
    <row r="240" ht="15" customHeight="1" x14ac:dyDescent="0.15"/>
    <row r="241" ht="15" customHeight="1" x14ac:dyDescent="0.15"/>
    <row r="242" ht="15" customHeight="1" x14ac:dyDescent="0.15"/>
    <row r="243" ht="15" customHeight="1" x14ac:dyDescent="0.15"/>
    <row r="244" ht="15" customHeight="1" x14ac:dyDescent="0.15"/>
    <row r="245" ht="15" customHeight="1" x14ac:dyDescent="0.15"/>
    <row r="246" ht="15" customHeight="1" x14ac:dyDescent="0.15"/>
    <row r="247" ht="15" customHeight="1" x14ac:dyDescent="0.15"/>
    <row r="248" ht="15" customHeight="1" x14ac:dyDescent="0.15"/>
    <row r="249" ht="15" customHeight="1" x14ac:dyDescent="0.15"/>
    <row r="250" ht="15" customHeight="1" x14ac:dyDescent="0.15"/>
    <row r="251" ht="15" customHeight="1" x14ac:dyDescent="0.15"/>
    <row r="252" ht="15" customHeight="1" x14ac:dyDescent="0.15"/>
    <row r="253" ht="15" customHeight="1" x14ac:dyDescent="0.15"/>
    <row r="254" ht="15" customHeight="1" x14ac:dyDescent="0.15"/>
    <row r="255" ht="15" customHeight="1" x14ac:dyDescent="0.15"/>
    <row r="256" ht="15" customHeight="1" x14ac:dyDescent="0.15"/>
    <row r="257" ht="15" customHeight="1" x14ac:dyDescent="0.15"/>
    <row r="258" ht="15" customHeight="1" x14ac:dyDescent="0.15"/>
    <row r="259" ht="15" customHeight="1" x14ac:dyDescent="0.15"/>
    <row r="260" ht="15" customHeight="1" x14ac:dyDescent="0.15"/>
    <row r="261" ht="15" customHeight="1" x14ac:dyDescent="0.15"/>
    <row r="262" ht="15" customHeight="1" x14ac:dyDescent="0.15"/>
    <row r="263" ht="15" customHeight="1" x14ac:dyDescent="0.15"/>
    <row r="264" ht="15" customHeight="1" x14ac:dyDescent="0.15"/>
    <row r="265" ht="15" customHeight="1" x14ac:dyDescent="0.15"/>
    <row r="266" ht="15" customHeight="1" x14ac:dyDescent="0.15"/>
    <row r="267" ht="15" customHeight="1" x14ac:dyDescent="0.15"/>
    <row r="268" ht="15" customHeight="1" x14ac:dyDescent="0.15"/>
    <row r="269" ht="15" customHeight="1" x14ac:dyDescent="0.15"/>
    <row r="270" ht="15" customHeight="1" x14ac:dyDescent="0.15"/>
    <row r="271" ht="15" customHeight="1" x14ac:dyDescent="0.15"/>
    <row r="272" ht="15" customHeight="1" x14ac:dyDescent="0.15"/>
    <row r="273" ht="15" customHeight="1" x14ac:dyDescent="0.15"/>
    <row r="274" ht="15" customHeight="1" x14ac:dyDescent="0.15"/>
    <row r="275" ht="15" customHeight="1" x14ac:dyDescent="0.15"/>
    <row r="276" ht="15" customHeight="1" x14ac:dyDescent="0.15"/>
    <row r="277" ht="15" customHeight="1" x14ac:dyDescent="0.15"/>
    <row r="278" ht="15" customHeight="1" x14ac:dyDescent="0.15"/>
    <row r="279" ht="15" customHeight="1" x14ac:dyDescent="0.15"/>
    <row r="280" ht="15" customHeight="1" x14ac:dyDescent="0.15"/>
    <row r="281" ht="15" customHeight="1" x14ac:dyDescent="0.15"/>
    <row r="282" ht="15" customHeight="1" x14ac:dyDescent="0.15"/>
    <row r="283" ht="15" customHeight="1" x14ac:dyDescent="0.15"/>
    <row r="284" ht="15" customHeight="1" x14ac:dyDescent="0.15"/>
    <row r="285" ht="15" customHeight="1" x14ac:dyDescent="0.15"/>
    <row r="286" ht="15" customHeight="1" x14ac:dyDescent="0.15"/>
    <row r="287" ht="15" customHeight="1" x14ac:dyDescent="0.15"/>
    <row r="288" ht="15" customHeight="1" x14ac:dyDescent="0.15"/>
    <row r="289" ht="15" customHeight="1" x14ac:dyDescent="0.15"/>
    <row r="290" ht="15" customHeight="1" x14ac:dyDescent="0.15"/>
    <row r="291" ht="15" customHeight="1" x14ac:dyDescent="0.15"/>
    <row r="292" ht="15" customHeight="1" x14ac:dyDescent="0.15"/>
    <row r="293" ht="15" customHeight="1" x14ac:dyDescent="0.15"/>
    <row r="294" ht="15" customHeight="1" x14ac:dyDescent="0.15"/>
    <row r="295" ht="15" customHeight="1" x14ac:dyDescent="0.15"/>
    <row r="296" ht="15" customHeight="1" x14ac:dyDescent="0.15"/>
    <row r="297" ht="15" customHeight="1" x14ac:dyDescent="0.15"/>
    <row r="298" ht="15" customHeight="1" x14ac:dyDescent="0.15"/>
    <row r="299" ht="15" customHeight="1" x14ac:dyDescent="0.15"/>
    <row r="300" ht="15" customHeight="1" x14ac:dyDescent="0.15"/>
    <row r="301" ht="15" customHeight="1" x14ac:dyDescent="0.15"/>
    <row r="302" ht="15" customHeight="1" x14ac:dyDescent="0.15"/>
    <row r="303" ht="15" customHeight="1" x14ac:dyDescent="0.15"/>
    <row r="304" ht="15" customHeight="1" x14ac:dyDescent="0.15"/>
    <row r="305" ht="15" customHeight="1" x14ac:dyDescent="0.15"/>
    <row r="306" ht="15" customHeight="1" x14ac:dyDescent="0.15"/>
    <row r="307" ht="15" customHeight="1" x14ac:dyDescent="0.15"/>
    <row r="308" ht="15" customHeight="1" x14ac:dyDescent="0.15"/>
    <row r="309" ht="15" customHeight="1" x14ac:dyDescent="0.15"/>
    <row r="310" ht="15" customHeight="1" x14ac:dyDescent="0.15"/>
    <row r="311" ht="15" customHeight="1" x14ac:dyDescent="0.15"/>
    <row r="312" ht="15" customHeight="1" x14ac:dyDescent="0.15"/>
    <row r="313" ht="15" customHeight="1" x14ac:dyDescent="0.15"/>
    <row r="314" ht="15" customHeight="1" x14ac:dyDescent="0.15"/>
    <row r="315" ht="15" customHeight="1" x14ac:dyDescent="0.15"/>
    <row r="316" ht="15" customHeight="1" x14ac:dyDescent="0.15"/>
    <row r="317" ht="15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2" ht="15" customHeight="1" x14ac:dyDescent="0.15"/>
    <row r="323" ht="15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8" ht="15" customHeight="1" x14ac:dyDescent="0.15"/>
    <row r="329" ht="15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4" ht="15" customHeight="1" x14ac:dyDescent="0.15"/>
    <row r="335" ht="15" customHeight="1" x14ac:dyDescent="0.15"/>
    <row r="336" ht="15" customHeight="1" x14ac:dyDescent="0.15"/>
    <row r="337" ht="15" customHeight="1" x14ac:dyDescent="0.15"/>
    <row r="338" ht="15" customHeight="1" x14ac:dyDescent="0.15"/>
    <row r="339" ht="15" customHeight="1" x14ac:dyDescent="0.15"/>
    <row r="340" ht="15" customHeight="1" x14ac:dyDescent="0.15"/>
    <row r="341" ht="15" customHeight="1" x14ac:dyDescent="0.15"/>
    <row r="342" ht="15" customHeight="1" x14ac:dyDescent="0.15"/>
    <row r="343" ht="15" customHeight="1" x14ac:dyDescent="0.15"/>
    <row r="344" ht="15" customHeight="1" x14ac:dyDescent="0.15"/>
    <row r="345" ht="15" customHeight="1" x14ac:dyDescent="0.15"/>
    <row r="346" ht="15" customHeight="1" x14ac:dyDescent="0.15"/>
    <row r="347" ht="15" customHeight="1" x14ac:dyDescent="0.15"/>
    <row r="348" ht="15" customHeight="1" x14ac:dyDescent="0.15"/>
    <row r="349" ht="15" customHeight="1" x14ac:dyDescent="0.15"/>
    <row r="350" ht="15" customHeight="1" x14ac:dyDescent="0.15"/>
    <row r="351" ht="15" customHeight="1" x14ac:dyDescent="0.15"/>
    <row r="352" ht="15" customHeight="1" x14ac:dyDescent="0.15"/>
    <row r="353" ht="15" customHeight="1" x14ac:dyDescent="0.15"/>
    <row r="354" ht="15" customHeight="1" x14ac:dyDescent="0.15"/>
    <row r="355" ht="15" customHeight="1" x14ac:dyDescent="0.15"/>
    <row r="356" ht="15" customHeight="1" x14ac:dyDescent="0.15"/>
    <row r="357" ht="15" customHeight="1" x14ac:dyDescent="0.15"/>
    <row r="358" ht="15" customHeight="1" x14ac:dyDescent="0.15"/>
    <row r="359" ht="15" customHeight="1" x14ac:dyDescent="0.15"/>
    <row r="360" ht="15" customHeight="1" x14ac:dyDescent="0.15"/>
    <row r="361" ht="15" customHeight="1" x14ac:dyDescent="0.15"/>
    <row r="362" ht="15" customHeight="1" x14ac:dyDescent="0.15"/>
    <row r="363" ht="15" customHeight="1" x14ac:dyDescent="0.15"/>
    <row r="364" ht="15" customHeight="1" x14ac:dyDescent="0.15"/>
    <row r="365" ht="15" customHeight="1" x14ac:dyDescent="0.15"/>
    <row r="366" ht="15" customHeight="1" x14ac:dyDescent="0.15"/>
    <row r="367" ht="15" customHeight="1" x14ac:dyDescent="0.15"/>
    <row r="368" ht="15" customHeight="1" x14ac:dyDescent="0.15"/>
    <row r="369" ht="15" customHeight="1" x14ac:dyDescent="0.15"/>
    <row r="370" ht="15" customHeight="1" x14ac:dyDescent="0.15"/>
    <row r="371" ht="15" customHeight="1" x14ac:dyDescent="0.15"/>
    <row r="372" ht="15" customHeight="1" x14ac:dyDescent="0.15"/>
    <row r="373" ht="15" customHeight="1" x14ac:dyDescent="0.15"/>
    <row r="374" ht="15" customHeight="1" x14ac:dyDescent="0.15"/>
    <row r="375" ht="15" customHeight="1" x14ac:dyDescent="0.15"/>
    <row r="376" ht="15" customHeight="1" x14ac:dyDescent="0.15"/>
    <row r="377" ht="15" customHeight="1" x14ac:dyDescent="0.15"/>
    <row r="378" ht="15" customHeight="1" x14ac:dyDescent="0.15"/>
    <row r="379" ht="15" customHeight="1" x14ac:dyDescent="0.15"/>
    <row r="380" ht="15" customHeight="1" x14ac:dyDescent="0.15"/>
    <row r="381" ht="15" customHeight="1" x14ac:dyDescent="0.15"/>
    <row r="382" ht="15" customHeight="1" x14ac:dyDescent="0.15"/>
    <row r="383" ht="15" customHeight="1" x14ac:dyDescent="0.15"/>
    <row r="384" ht="15" customHeight="1" x14ac:dyDescent="0.15"/>
    <row r="385" ht="15" customHeight="1" x14ac:dyDescent="0.15"/>
    <row r="386" ht="15" customHeight="1" x14ac:dyDescent="0.15"/>
    <row r="387" ht="15" customHeight="1" x14ac:dyDescent="0.15"/>
    <row r="388" ht="15" customHeight="1" x14ac:dyDescent="0.15"/>
    <row r="389" ht="15" customHeight="1" x14ac:dyDescent="0.15"/>
    <row r="390" ht="15" customHeight="1" x14ac:dyDescent="0.15"/>
    <row r="391" ht="15" customHeight="1" x14ac:dyDescent="0.15"/>
    <row r="392" ht="15" customHeight="1" x14ac:dyDescent="0.15"/>
    <row r="393" ht="15" customHeight="1" x14ac:dyDescent="0.15"/>
    <row r="394" ht="15" customHeight="1" x14ac:dyDescent="0.15"/>
    <row r="395" ht="15" customHeight="1" x14ac:dyDescent="0.15"/>
    <row r="396" ht="15" customHeight="1" x14ac:dyDescent="0.15"/>
    <row r="397" ht="15" customHeight="1" x14ac:dyDescent="0.15"/>
    <row r="398" ht="15" customHeight="1" x14ac:dyDescent="0.15"/>
    <row r="399" ht="15" customHeight="1" x14ac:dyDescent="0.15"/>
    <row r="400" ht="15" customHeight="1" x14ac:dyDescent="0.15"/>
    <row r="401" ht="15" customHeight="1" x14ac:dyDescent="0.15"/>
    <row r="402" ht="15" customHeight="1" x14ac:dyDescent="0.15"/>
    <row r="403" ht="15" customHeight="1" x14ac:dyDescent="0.15"/>
    <row r="404" ht="15" customHeight="1" x14ac:dyDescent="0.15"/>
    <row r="405" ht="15" customHeight="1" x14ac:dyDescent="0.15"/>
    <row r="406" ht="15" customHeight="1" x14ac:dyDescent="0.15"/>
    <row r="407" ht="15" customHeight="1" x14ac:dyDescent="0.15"/>
    <row r="408" ht="15" customHeight="1" x14ac:dyDescent="0.15"/>
    <row r="409" ht="15" customHeight="1" x14ac:dyDescent="0.15"/>
    <row r="410" ht="15" customHeight="1" x14ac:dyDescent="0.15"/>
    <row r="411" ht="15" customHeight="1" x14ac:dyDescent="0.15"/>
    <row r="412" ht="15" customHeight="1" x14ac:dyDescent="0.15"/>
    <row r="413" ht="15" customHeight="1" x14ac:dyDescent="0.15"/>
    <row r="414" ht="15" customHeight="1" x14ac:dyDescent="0.15"/>
    <row r="415" ht="15" customHeight="1" x14ac:dyDescent="0.15"/>
    <row r="416" ht="15" customHeight="1" x14ac:dyDescent="0.15"/>
    <row r="417" ht="15" customHeight="1" x14ac:dyDescent="0.15"/>
    <row r="418" ht="15" customHeight="1" x14ac:dyDescent="0.15"/>
    <row r="419" ht="15" customHeight="1" x14ac:dyDescent="0.15"/>
    <row r="420" ht="15" customHeight="1" x14ac:dyDescent="0.15"/>
    <row r="421" ht="15" customHeight="1" x14ac:dyDescent="0.15"/>
    <row r="422" ht="15" customHeight="1" x14ac:dyDescent="0.15"/>
    <row r="423" ht="15" customHeight="1" x14ac:dyDescent="0.15"/>
    <row r="424" ht="15" customHeight="1" x14ac:dyDescent="0.15"/>
    <row r="425" ht="15" customHeight="1" x14ac:dyDescent="0.15"/>
    <row r="426" ht="15" customHeight="1" x14ac:dyDescent="0.15"/>
    <row r="427" ht="15" customHeight="1" x14ac:dyDescent="0.15"/>
    <row r="428" ht="15" customHeight="1" x14ac:dyDescent="0.15"/>
    <row r="429" ht="15" customHeight="1" x14ac:dyDescent="0.15"/>
    <row r="430" ht="15" customHeight="1" x14ac:dyDescent="0.15"/>
    <row r="431" ht="15" customHeight="1" x14ac:dyDescent="0.15"/>
    <row r="432" ht="15" customHeight="1" x14ac:dyDescent="0.15"/>
    <row r="433" ht="15" customHeight="1" x14ac:dyDescent="0.15"/>
    <row r="434" ht="15" customHeight="1" x14ac:dyDescent="0.15"/>
    <row r="435" ht="15" customHeight="1" x14ac:dyDescent="0.15"/>
    <row r="436" ht="15" customHeight="1" x14ac:dyDescent="0.15"/>
    <row r="437" ht="15" customHeight="1" x14ac:dyDescent="0.15"/>
    <row r="438" ht="15" customHeight="1" x14ac:dyDescent="0.15"/>
    <row r="439" ht="15" customHeight="1" x14ac:dyDescent="0.15"/>
    <row r="440" ht="15" customHeight="1" x14ac:dyDescent="0.15"/>
    <row r="441" ht="15" customHeight="1" x14ac:dyDescent="0.15"/>
    <row r="442" ht="15" customHeight="1" x14ac:dyDescent="0.15"/>
    <row r="443" ht="15" customHeight="1" x14ac:dyDescent="0.15"/>
    <row r="444" ht="15" customHeight="1" x14ac:dyDescent="0.15"/>
    <row r="445" ht="15" customHeight="1" x14ac:dyDescent="0.15"/>
    <row r="446" ht="15" customHeight="1" x14ac:dyDescent="0.15"/>
    <row r="447" ht="15" customHeight="1" x14ac:dyDescent="0.15"/>
    <row r="448" ht="15" customHeight="1" x14ac:dyDescent="0.15"/>
    <row r="449" ht="15" customHeight="1" x14ac:dyDescent="0.15"/>
    <row r="450" ht="15" customHeight="1" x14ac:dyDescent="0.15"/>
    <row r="451" ht="15" customHeight="1" x14ac:dyDescent="0.15"/>
    <row r="452" ht="15" customHeight="1" x14ac:dyDescent="0.15"/>
    <row r="453" ht="15" customHeight="1" x14ac:dyDescent="0.15"/>
    <row r="454" ht="15" customHeight="1" x14ac:dyDescent="0.15"/>
    <row r="455" ht="15" customHeight="1" x14ac:dyDescent="0.15"/>
    <row r="456" ht="15" customHeight="1" x14ac:dyDescent="0.15"/>
    <row r="457" ht="15" customHeight="1" x14ac:dyDescent="0.15"/>
    <row r="458" ht="15" customHeight="1" x14ac:dyDescent="0.15"/>
    <row r="459" ht="15" customHeight="1" x14ac:dyDescent="0.15"/>
    <row r="460" ht="15" customHeight="1" x14ac:dyDescent="0.15"/>
    <row r="461" ht="15" customHeight="1" x14ac:dyDescent="0.15"/>
    <row r="462" ht="15" customHeight="1" x14ac:dyDescent="0.15"/>
    <row r="463" ht="15" customHeight="1" x14ac:dyDescent="0.15"/>
    <row r="464" ht="15" customHeight="1" x14ac:dyDescent="0.15"/>
    <row r="465" ht="15" customHeight="1" x14ac:dyDescent="0.15"/>
    <row r="466" ht="15" customHeight="1" x14ac:dyDescent="0.15"/>
    <row r="467" ht="15" customHeight="1" x14ac:dyDescent="0.15"/>
    <row r="468" ht="15" customHeight="1" x14ac:dyDescent="0.15"/>
    <row r="469" ht="15" customHeight="1" x14ac:dyDescent="0.15"/>
    <row r="470" ht="15" customHeight="1" x14ac:dyDescent="0.15"/>
    <row r="471" ht="15" customHeight="1" x14ac:dyDescent="0.15"/>
    <row r="472" ht="15" customHeight="1" x14ac:dyDescent="0.15"/>
    <row r="473" ht="15" customHeight="1" x14ac:dyDescent="0.15"/>
    <row r="474" ht="15" customHeight="1" x14ac:dyDescent="0.15"/>
    <row r="475" ht="15" customHeight="1" x14ac:dyDescent="0.15"/>
    <row r="476" ht="15" customHeight="1" x14ac:dyDescent="0.15"/>
    <row r="477" ht="15" customHeight="1" x14ac:dyDescent="0.15"/>
    <row r="478" ht="15" customHeight="1" x14ac:dyDescent="0.15"/>
    <row r="479" ht="15" customHeight="1" x14ac:dyDescent="0.15"/>
    <row r="480" ht="15" customHeight="1" x14ac:dyDescent="0.15"/>
    <row r="481" ht="15" customHeight="1" x14ac:dyDescent="0.15"/>
    <row r="482" ht="15" customHeight="1" x14ac:dyDescent="0.15"/>
    <row r="483" ht="15" customHeight="1" x14ac:dyDescent="0.15"/>
    <row r="484" ht="15" customHeight="1" x14ac:dyDescent="0.15"/>
    <row r="485" ht="15" customHeight="1" x14ac:dyDescent="0.15"/>
    <row r="486" ht="15" customHeight="1" x14ac:dyDescent="0.15"/>
    <row r="487" ht="15" customHeight="1" x14ac:dyDescent="0.15"/>
    <row r="488" ht="15" customHeight="1" x14ac:dyDescent="0.15"/>
    <row r="489" ht="15" customHeight="1" x14ac:dyDescent="0.15"/>
    <row r="490" ht="15" customHeight="1" x14ac:dyDescent="0.15"/>
    <row r="491" ht="15" customHeight="1" x14ac:dyDescent="0.15"/>
    <row r="492" ht="15" customHeight="1" x14ac:dyDescent="0.15"/>
    <row r="493" ht="15" customHeight="1" x14ac:dyDescent="0.15"/>
    <row r="494" ht="15" customHeight="1" x14ac:dyDescent="0.15"/>
    <row r="495" ht="15" customHeight="1" x14ac:dyDescent="0.15"/>
    <row r="496" ht="15" customHeight="1" x14ac:dyDescent="0.15"/>
    <row r="497" ht="15" customHeight="1" x14ac:dyDescent="0.15"/>
    <row r="498" ht="15" customHeight="1" x14ac:dyDescent="0.15"/>
    <row r="499" ht="15" customHeight="1" x14ac:dyDescent="0.15"/>
    <row r="500" ht="15" customHeight="1" x14ac:dyDescent="0.15"/>
    <row r="501" ht="15" customHeight="1" x14ac:dyDescent="0.15"/>
    <row r="502" ht="15" customHeight="1" x14ac:dyDescent="0.15"/>
    <row r="503" ht="15" customHeight="1" x14ac:dyDescent="0.15"/>
    <row r="504" ht="15" customHeight="1" x14ac:dyDescent="0.15"/>
    <row r="505" ht="15" customHeight="1" x14ac:dyDescent="0.15"/>
    <row r="506" ht="15" customHeight="1" x14ac:dyDescent="0.15"/>
    <row r="507" ht="15" customHeight="1" x14ac:dyDescent="0.15"/>
    <row r="508" ht="15" customHeight="1" x14ac:dyDescent="0.15"/>
    <row r="509" ht="15" customHeight="1" x14ac:dyDescent="0.15"/>
    <row r="510" ht="15" customHeight="1" x14ac:dyDescent="0.15"/>
    <row r="511" ht="15" customHeight="1" x14ac:dyDescent="0.15"/>
    <row r="512" ht="15" customHeight="1" x14ac:dyDescent="0.15"/>
    <row r="513" ht="15" customHeight="1" x14ac:dyDescent="0.15"/>
    <row r="514" ht="15" customHeight="1" x14ac:dyDescent="0.15"/>
    <row r="515" ht="15" customHeight="1" x14ac:dyDescent="0.15"/>
    <row r="516" ht="15" customHeight="1" x14ac:dyDescent="0.15"/>
  </sheetData>
  <phoneticPr fontId="2"/>
  <pageMargins left="0.98425196850393704" right="0.68" top="0.78740157480314965" bottom="0.78740157480314965" header="0" footer="0.31496062992125984"/>
  <pageSetup paperSize="9" firstPageNumber="4" orientation="landscape" useFirstPageNumber="1" horizontalDpi="4294967292" r:id="rId1"/>
  <headerFooter alignWithMargins="0">
    <oddFooter>&amp;C-&amp;P--</oddFooter>
  </headerFooter>
  <colBreaks count="1" manualBreakCount="1">
    <brk id="12" max="50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F274"/>
  <sheetViews>
    <sheetView view="pageBreakPreview" zoomScaleNormal="100" workbookViewId="0">
      <pane xSplit="1" ySplit="3" topLeftCell="S23" activePane="bottomRight" state="frozen"/>
      <selection pane="topRight" activeCell="B1" sqref="B1"/>
      <selection pane="bottomLeft" activeCell="A2" sqref="A2"/>
      <selection pane="bottomRight" activeCell="AE30" sqref="AE30:AF31"/>
    </sheetView>
  </sheetViews>
  <sheetFormatPr defaultColWidth="9" defaultRowHeight="12" x14ac:dyDescent="0.15"/>
  <cols>
    <col min="1" max="1" width="25.21875" style="18" customWidth="1"/>
    <col min="2" max="2" width="8.6640625" style="22" hidden="1" customWidth="1"/>
    <col min="3" max="3" width="8.6640625" style="18" hidden="1" customWidth="1"/>
    <col min="4" max="9" width="9.77734375" style="18" customWidth="1"/>
    <col min="10" max="11" width="9.77734375" style="20" customWidth="1"/>
    <col min="12" max="32" width="9.77734375" style="18" customWidth="1"/>
    <col min="33" max="16384" width="9" style="18"/>
  </cols>
  <sheetData>
    <row r="1" spans="1:32" ht="18" customHeight="1" x14ac:dyDescent="0.2">
      <c r="A1" s="33" t="s">
        <v>98</v>
      </c>
      <c r="K1" s="29" t="str">
        <f>財政指標!$AF$1</f>
        <v>益子町</v>
      </c>
      <c r="U1" s="29" t="str">
        <f>財政指標!$AF$1</f>
        <v>益子町</v>
      </c>
      <c r="AE1" s="29" t="str">
        <f>財政指標!$AF$1</f>
        <v>益子町</v>
      </c>
    </row>
    <row r="2" spans="1:32" ht="18" customHeight="1" x14ac:dyDescent="0.15">
      <c r="K2" s="18"/>
      <c r="L2" s="18" t="s">
        <v>169</v>
      </c>
      <c r="M2" s="22"/>
      <c r="V2" s="18" t="s">
        <v>169</v>
      </c>
      <c r="W2" s="22"/>
      <c r="X2" s="22"/>
      <c r="AF2" s="18" t="s">
        <v>169</v>
      </c>
    </row>
    <row r="3" spans="1:32" s="77" customFormat="1" ht="18" customHeight="1" x14ac:dyDescent="0.2">
      <c r="A3" s="74"/>
      <c r="B3" s="75" t="s">
        <v>10</v>
      </c>
      <c r="C3" s="74" t="s">
        <v>9</v>
      </c>
      <c r="D3" s="74" t="s">
        <v>8</v>
      </c>
      <c r="E3" s="74" t="s">
        <v>7</v>
      </c>
      <c r="F3" s="74" t="s">
        <v>6</v>
      </c>
      <c r="G3" s="74" t="s">
        <v>5</v>
      </c>
      <c r="H3" s="74" t="s">
        <v>4</v>
      </c>
      <c r="I3" s="74" t="s">
        <v>3</v>
      </c>
      <c r="J3" s="76" t="s">
        <v>165</v>
      </c>
      <c r="K3" s="76" t="s">
        <v>166</v>
      </c>
      <c r="L3" s="74" t="s">
        <v>83</v>
      </c>
      <c r="M3" s="74" t="s">
        <v>174</v>
      </c>
      <c r="N3" s="74" t="s">
        <v>183</v>
      </c>
      <c r="O3" s="65" t="s">
        <v>185</v>
      </c>
      <c r="P3" s="65" t="s">
        <v>186</v>
      </c>
      <c r="Q3" s="65" t="s">
        <v>190</v>
      </c>
      <c r="R3" s="65" t="s">
        <v>197</v>
      </c>
      <c r="S3" s="65" t="s">
        <v>198</v>
      </c>
      <c r="T3" s="65" t="s">
        <v>199</v>
      </c>
      <c r="U3" s="65" t="s">
        <v>206</v>
      </c>
      <c r="V3" s="65" t="s">
        <v>207</v>
      </c>
      <c r="W3" s="65" t="s">
        <v>208</v>
      </c>
      <c r="X3" s="65" t="s">
        <v>209</v>
      </c>
      <c r="Y3" s="65" t="s">
        <v>211</v>
      </c>
      <c r="Z3" s="65" t="s">
        <v>212</v>
      </c>
      <c r="AA3" s="65" t="s">
        <v>213</v>
      </c>
      <c r="AB3" s="65" t="s">
        <v>214</v>
      </c>
      <c r="AC3" s="65" t="s">
        <v>219</v>
      </c>
      <c r="AD3" s="65" t="s">
        <v>224</v>
      </c>
      <c r="AE3" s="65" t="str">
        <f>財政指標!AF3</f>
        <v>１８(H30)</v>
      </c>
      <c r="AF3" s="65" t="str">
        <f>財政指標!AG3</f>
        <v>１９(R１)</v>
      </c>
    </row>
    <row r="4" spans="1:32" ht="18" customHeight="1" x14ac:dyDescent="0.15">
      <c r="A4" s="19" t="s">
        <v>60</v>
      </c>
      <c r="B4" s="19"/>
      <c r="C4" s="15"/>
      <c r="D4" s="15">
        <v>1100979</v>
      </c>
      <c r="E4" s="15">
        <v>1182025</v>
      </c>
      <c r="F4" s="15">
        <v>1256277</v>
      </c>
      <c r="G4" s="15">
        <v>1279000</v>
      </c>
      <c r="H4" s="15">
        <v>1362086</v>
      </c>
      <c r="I4" s="15">
        <v>1396357</v>
      </c>
      <c r="J4" s="17">
        <v>1410992</v>
      </c>
      <c r="K4" s="16">
        <v>1460717</v>
      </c>
      <c r="L4" s="19">
        <v>1468133</v>
      </c>
      <c r="M4" s="19">
        <v>1393426</v>
      </c>
      <c r="N4" s="19">
        <v>1387328</v>
      </c>
      <c r="O4" s="19">
        <v>1358632</v>
      </c>
      <c r="P4" s="19">
        <v>1394840</v>
      </c>
      <c r="Q4" s="19">
        <v>1443639</v>
      </c>
      <c r="R4" s="19">
        <v>1416302</v>
      </c>
      <c r="S4" s="19">
        <v>1343508</v>
      </c>
      <c r="T4" s="19">
        <v>1311367</v>
      </c>
      <c r="U4" s="19">
        <v>1273171</v>
      </c>
      <c r="V4" s="19">
        <v>1269114</v>
      </c>
      <c r="W4" s="19">
        <v>1293426</v>
      </c>
      <c r="X4" s="19">
        <v>1304220</v>
      </c>
      <c r="Y4" s="87">
        <v>1235755</v>
      </c>
      <c r="Z4" s="87">
        <v>1240525</v>
      </c>
      <c r="AA4" s="87">
        <v>1223601</v>
      </c>
      <c r="AB4" s="87">
        <v>1247077</v>
      </c>
      <c r="AC4" s="87">
        <v>1232188</v>
      </c>
      <c r="AD4" s="87">
        <v>1281795</v>
      </c>
      <c r="AE4" s="87">
        <v>1331604</v>
      </c>
      <c r="AF4" s="87">
        <v>1314090</v>
      </c>
    </row>
    <row r="5" spans="1:32" ht="18" customHeight="1" x14ac:dyDescent="0.15">
      <c r="A5" s="19" t="s">
        <v>61</v>
      </c>
      <c r="B5" s="19"/>
      <c r="C5" s="15"/>
      <c r="D5" s="15">
        <v>717240</v>
      </c>
      <c r="E5" s="15">
        <v>767960</v>
      </c>
      <c r="F5" s="15">
        <v>820262</v>
      </c>
      <c r="G5" s="15">
        <v>841736</v>
      </c>
      <c r="H5" s="15">
        <v>895320</v>
      </c>
      <c r="I5" s="15">
        <v>907034</v>
      </c>
      <c r="J5" s="17">
        <v>916285</v>
      </c>
      <c r="K5" s="16">
        <v>961661</v>
      </c>
      <c r="L5" s="19">
        <v>975716</v>
      </c>
      <c r="M5" s="19">
        <v>918202</v>
      </c>
      <c r="N5" s="19">
        <v>919358</v>
      </c>
      <c r="O5" s="19">
        <v>888826</v>
      </c>
      <c r="P5" s="19">
        <v>905461</v>
      </c>
      <c r="Q5" s="19">
        <v>934537</v>
      </c>
      <c r="R5" s="19">
        <v>907325</v>
      </c>
      <c r="S5" s="19">
        <v>865140</v>
      </c>
      <c r="T5" s="19">
        <v>829785</v>
      </c>
      <c r="U5" s="19">
        <v>809732</v>
      </c>
      <c r="V5" s="19">
        <v>808116</v>
      </c>
      <c r="W5" s="19">
        <v>795804</v>
      </c>
      <c r="X5" s="19">
        <v>799876</v>
      </c>
      <c r="Y5" s="87">
        <v>758671</v>
      </c>
      <c r="Z5" s="87">
        <v>739364</v>
      </c>
      <c r="AA5" s="87">
        <v>742914</v>
      </c>
      <c r="AB5" s="87">
        <v>733786</v>
      </c>
      <c r="AC5" s="87">
        <v>754152</v>
      </c>
      <c r="AD5" s="87">
        <v>775696</v>
      </c>
      <c r="AE5" s="87">
        <v>810168</v>
      </c>
      <c r="AF5" s="87">
        <v>798985</v>
      </c>
    </row>
    <row r="6" spans="1:32" ht="18" customHeight="1" x14ac:dyDescent="0.15">
      <c r="A6" s="19" t="s">
        <v>62</v>
      </c>
      <c r="B6" s="19"/>
      <c r="C6" s="15"/>
      <c r="D6" s="15">
        <v>296959</v>
      </c>
      <c r="E6" s="15">
        <v>325888</v>
      </c>
      <c r="F6" s="15">
        <v>503864</v>
      </c>
      <c r="G6" s="15">
        <v>532389</v>
      </c>
      <c r="H6" s="15">
        <v>548552</v>
      </c>
      <c r="I6" s="15">
        <v>551049</v>
      </c>
      <c r="J6" s="17">
        <v>586450</v>
      </c>
      <c r="K6" s="20">
        <v>622207</v>
      </c>
      <c r="L6" s="19">
        <v>632591</v>
      </c>
      <c r="M6" s="19">
        <v>579560</v>
      </c>
      <c r="N6" s="19">
        <v>630017</v>
      </c>
      <c r="O6" s="19">
        <v>687295</v>
      </c>
      <c r="P6" s="19">
        <v>803447</v>
      </c>
      <c r="Q6" s="19">
        <v>830609</v>
      </c>
      <c r="R6" s="19">
        <v>837399</v>
      </c>
      <c r="S6" s="19">
        <v>864292</v>
      </c>
      <c r="T6" s="19">
        <v>997817</v>
      </c>
      <c r="U6" s="19">
        <v>1022563</v>
      </c>
      <c r="V6" s="19">
        <v>1051967</v>
      </c>
      <c r="W6" s="19">
        <v>1354677</v>
      </c>
      <c r="X6" s="19">
        <v>1464325</v>
      </c>
      <c r="Y6" s="87">
        <v>1527629</v>
      </c>
      <c r="Z6" s="87">
        <v>1486693</v>
      </c>
      <c r="AA6" s="87">
        <v>1583672</v>
      </c>
      <c r="AB6" s="87">
        <v>1835718</v>
      </c>
      <c r="AC6" s="87">
        <v>2025570</v>
      </c>
      <c r="AD6" s="87">
        <v>2083088</v>
      </c>
      <c r="AE6" s="87">
        <v>2023555</v>
      </c>
      <c r="AF6" s="87">
        <v>1839973</v>
      </c>
    </row>
    <row r="7" spans="1:32" ht="18" customHeight="1" x14ac:dyDescent="0.15">
      <c r="A7" s="19" t="s">
        <v>63</v>
      </c>
      <c r="B7" s="19"/>
      <c r="C7" s="15"/>
      <c r="D7" s="15">
        <v>501537</v>
      </c>
      <c r="E7" s="15">
        <v>567764</v>
      </c>
      <c r="F7" s="15">
        <v>630230</v>
      </c>
      <c r="G7" s="15">
        <v>710763</v>
      </c>
      <c r="H7" s="15">
        <v>759039</v>
      </c>
      <c r="I7" s="15">
        <v>757872</v>
      </c>
      <c r="J7" s="17">
        <v>738260</v>
      </c>
      <c r="K7" s="16">
        <v>675134</v>
      </c>
      <c r="L7" s="19">
        <v>672344</v>
      </c>
      <c r="M7" s="19">
        <v>674579</v>
      </c>
      <c r="N7" s="19">
        <v>681312</v>
      </c>
      <c r="O7" s="19">
        <v>700048</v>
      </c>
      <c r="P7" s="19">
        <v>720124</v>
      </c>
      <c r="Q7" s="19">
        <v>703692</v>
      </c>
      <c r="R7" s="19">
        <v>804476</v>
      </c>
      <c r="S7" s="19">
        <v>843246</v>
      </c>
      <c r="T7" s="19">
        <v>848316</v>
      </c>
      <c r="U7" s="19">
        <v>979885</v>
      </c>
      <c r="V7" s="19">
        <v>864616</v>
      </c>
      <c r="W7" s="19">
        <v>854539</v>
      </c>
      <c r="X7" s="19">
        <v>827951</v>
      </c>
      <c r="Y7" s="87">
        <v>727459</v>
      </c>
      <c r="Z7" s="87">
        <v>700482</v>
      </c>
      <c r="AA7" s="87">
        <v>604471</v>
      </c>
      <c r="AB7" s="87">
        <v>661182</v>
      </c>
      <c r="AC7" s="87">
        <v>696089</v>
      </c>
      <c r="AD7" s="87">
        <v>698215</v>
      </c>
      <c r="AE7" s="87">
        <v>701389</v>
      </c>
      <c r="AF7" s="87">
        <v>718669</v>
      </c>
    </row>
    <row r="8" spans="1:32" ht="18" customHeight="1" x14ac:dyDescent="0.15">
      <c r="A8" s="19" t="s">
        <v>64</v>
      </c>
      <c r="B8" s="19"/>
      <c r="C8" s="15"/>
      <c r="D8" s="15">
        <v>501537</v>
      </c>
      <c r="E8" s="15">
        <v>567764</v>
      </c>
      <c r="F8" s="15">
        <v>630230</v>
      </c>
      <c r="G8" s="15">
        <v>710763</v>
      </c>
      <c r="H8" s="15">
        <v>759039</v>
      </c>
      <c r="I8" s="15">
        <v>757872</v>
      </c>
      <c r="J8" s="17">
        <v>737952</v>
      </c>
      <c r="K8" s="16">
        <v>675134</v>
      </c>
      <c r="L8" s="19">
        <v>672344</v>
      </c>
      <c r="M8" s="19">
        <v>674579</v>
      </c>
      <c r="N8" s="19">
        <v>681312</v>
      </c>
      <c r="O8" s="19">
        <v>700048</v>
      </c>
      <c r="P8" s="19">
        <v>719190</v>
      </c>
      <c r="Q8" s="19">
        <v>703692</v>
      </c>
      <c r="R8" s="19">
        <v>804266</v>
      </c>
      <c r="S8" s="19">
        <v>843246</v>
      </c>
      <c r="T8" s="19">
        <v>848316</v>
      </c>
      <c r="U8" s="19">
        <v>979885</v>
      </c>
      <c r="V8" s="19">
        <v>864616</v>
      </c>
      <c r="W8" s="19">
        <v>854539</v>
      </c>
      <c r="X8" s="19">
        <v>827951</v>
      </c>
      <c r="Y8" s="87">
        <v>727459</v>
      </c>
      <c r="Z8" s="87">
        <v>700482</v>
      </c>
      <c r="AA8" s="87">
        <v>604471</v>
      </c>
      <c r="AB8" s="87">
        <v>661182</v>
      </c>
      <c r="AC8" s="87">
        <v>696089</v>
      </c>
      <c r="AD8" s="87">
        <v>698215</v>
      </c>
      <c r="AE8" s="87">
        <v>701389</v>
      </c>
      <c r="AF8" s="87">
        <v>718669</v>
      </c>
    </row>
    <row r="9" spans="1:32" ht="18" customHeight="1" x14ac:dyDescent="0.15">
      <c r="A9" s="19" t="s">
        <v>65</v>
      </c>
      <c r="B9" s="19"/>
      <c r="C9" s="15"/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7">
        <v>308</v>
      </c>
      <c r="K9" s="16">
        <v>0</v>
      </c>
      <c r="L9" s="19">
        <v>0</v>
      </c>
      <c r="M9" s="19">
        <v>0</v>
      </c>
      <c r="N9" s="19">
        <v>0</v>
      </c>
      <c r="O9" s="19">
        <v>0</v>
      </c>
      <c r="P9" s="19">
        <v>934</v>
      </c>
      <c r="Q9" s="19">
        <v>0</v>
      </c>
      <c r="R9" s="19">
        <v>210</v>
      </c>
      <c r="S9" s="19">
        <v>0</v>
      </c>
      <c r="T9" s="19">
        <v>0</v>
      </c>
      <c r="U9" s="19">
        <v>0</v>
      </c>
      <c r="V9" s="19">
        <v>0</v>
      </c>
      <c r="W9" s="19">
        <v>0</v>
      </c>
      <c r="X9" s="19">
        <v>0</v>
      </c>
      <c r="Y9" s="87">
        <v>0</v>
      </c>
      <c r="Z9" s="87">
        <v>0</v>
      </c>
      <c r="AA9" s="87">
        <v>0</v>
      </c>
      <c r="AB9" s="87">
        <v>0</v>
      </c>
      <c r="AC9" s="87">
        <v>0</v>
      </c>
      <c r="AD9" s="87">
        <v>0</v>
      </c>
      <c r="AE9" s="87">
        <v>0</v>
      </c>
      <c r="AF9" s="87">
        <v>0</v>
      </c>
    </row>
    <row r="10" spans="1:32" ht="18" customHeight="1" x14ac:dyDescent="0.15">
      <c r="A10" s="19" t="s">
        <v>66</v>
      </c>
      <c r="B10" s="19"/>
      <c r="C10" s="15"/>
      <c r="D10" s="15">
        <v>524443</v>
      </c>
      <c r="E10" s="15">
        <v>555636</v>
      </c>
      <c r="F10" s="15">
        <v>590716</v>
      </c>
      <c r="G10" s="15">
        <v>623593</v>
      </c>
      <c r="H10" s="15">
        <v>641636</v>
      </c>
      <c r="I10" s="15">
        <v>689344</v>
      </c>
      <c r="J10" s="17">
        <v>676893</v>
      </c>
      <c r="K10" s="16">
        <v>718963</v>
      </c>
      <c r="L10" s="19">
        <v>753598</v>
      </c>
      <c r="M10" s="19">
        <v>719133</v>
      </c>
      <c r="N10" s="19">
        <v>741565</v>
      </c>
      <c r="O10" s="19">
        <v>693314</v>
      </c>
      <c r="P10" s="19">
        <v>667282</v>
      </c>
      <c r="Q10" s="19">
        <v>563895</v>
      </c>
      <c r="R10" s="19">
        <v>519134</v>
      </c>
      <c r="S10" s="19">
        <v>534737</v>
      </c>
      <c r="T10" s="19">
        <v>561084</v>
      </c>
      <c r="U10" s="19">
        <v>537404</v>
      </c>
      <c r="V10" s="19">
        <v>582495</v>
      </c>
      <c r="W10" s="19">
        <v>628111</v>
      </c>
      <c r="X10" s="19">
        <v>709845</v>
      </c>
      <c r="Y10" s="87">
        <v>732629</v>
      </c>
      <c r="Z10" s="87">
        <v>689706</v>
      </c>
      <c r="AA10" s="87">
        <v>774704</v>
      </c>
      <c r="AB10" s="87">
        <v>747044</v>
      </c>
      <c r="AC10" s="87">
        <v>880822</v>
      </c>
      <c r="AD10" s="87">
        <v>807170</v>
      </c>
      <c r="AE10" s="87">
        <v>867271</v>
      </c>
      <c r="AF10" s="87">
        <v>1091814</v>
      </c>
    </row>
    <row r="11" spans="1:32" ht="18" customHeight="1" x14ac:dyDescent="0.15">
      <c r="A11" s="19" t="s">
        <v>67</v>
      </c>
      <c r="B11" s="19"/>
      <c r="C11" s="15"/>
      <c r="D11" s="15">
        <v>72545</v>
      </c>
      <c r="E11" s="15">
        <v>56028</v>
      </c>
      <c r="F11" s="15">
        <v>44857</v>
      </c>
      <c r="G11" s="15">
        <v>40456</v>
      </c>
      <c r="H11" s="15">
        <v>44990</v>
      </c>
      <c r="I11" s="15">
        <v>32751</v>
      </c>
      <c r="J11" s="17">
        <v>43386</v>
      </c>
      <c r="K11" s="17">
        <v>40091</v>
      </c>
      <c r="L11" s="19">
        <v>28294</v>
      </c>
      <c r="M11" s="19">
        <v>41467</v>
      </c>
      <c r="N11" s="19">
        <v>35363</v>
      </c>
      <c r="O11" s="19">
        <v>28943</v>
      </c>
      <c r="P11" s="19">
        <v>36698</v>
      </c>
      <c r="Q11" s="19">
        <v>33561</v>
      </c>
      <c r="R11" s="19">
        <v>35003</v>
      </c>
      <c r="S11" s="19">
        <v>26945</v>
      </c>
      <c r="T11" s="19">
        <v>36615</v>
      </c>
      <c r="U11" s="19">
        <v>32348</v>
      </c>
      <c r="V11" s="19">
        <v>17777</v>
      </c>
      <c r="W11" s="19">
        <v>74243</v>
      </c>
      <c r="X11" s="19">
        <v>28548</v>
      </c>
      <c r="Y11" s="87">
        <v>40358</v>
      </c>
      <c r="Z11" s="87">
        <v>45490</v>
      </c>
      <c r="AA11" s="87">
        <v>39699</v>
      </c>
      <c r="AB11" s="87">
        <v>18592</v>
      </c>
      <c r="AC11" s="87">
        <v>28070</v>
      </c>
      <c r="AD11" s="87">
        <v>23596</v>
      </c>
      <c r="AE11" s="87">
        <v>28618</v>
      </c>
      <c r="AF11" s="87">
        <v>34706</v>
      </c>
    </row>
    <row r="12" spans="1:32" ht="18" customHeight="1" x14ac:dyDescent="0.15">
      <c r="A12" s="19" t="s">
        <v>68</v>
      </c>
      <c r="B12" s="19"/>
      <c r="C12" s="15"/>
      <c r="D12" s="15">
        <v>714115</v>
      </c>
      <c r="E12" s="15">
        <v>769271</v>
      </c>
      <c r="F12" s="15">
        <v>1084186</v>
      </c>
      <c r="G12" s="15">
        <v>1009251</v>
      </c>
      <c r="H12" s="15">
        <v>979875</v>
      </c>
      <c r="I12" s="15">
        <v>962504</v>
      </c>
      <c r="J12" s="17">
        <v>1041400</v>
      </c>
      <c r="K12" s="17">
        <v>1123644</v>
      </c>
      <c r="L12" s="19">
        <v>1446335</v>
      </c>
      <c r="M12" s="19">
        <v>1244817</v>
      </c>
      <c r="N12" s="19">
        <v>1253973</v>
      </c>
      <c r="O12" s="19">
        <v>1208611</v>
      </c>
      <c r="P12" s="19">
        <v>1196487</v>
      </c>
      <c r="Q12" s="19">
        <v>1220455</v>
      </c>
      <c r="R12" s="19">
        <v>1196897</v>
      </c>
      <c r="S12" s="19">
        <v>1102007</v>
      </c>
      <c r="T12" s="19">
        <v>1080642</v>
      </c>
      <c r="U12" s="19">
        <v>1245669</v>
      </c>
      <c r="V12" s="19">
        <v>1693812</v>
      </c>
      <c r="W12" s="19">
        <v>1390413</v>
      </c>
      <c r="X12" s="19">
        <v>1343405</v>
      </c>
      <c r="Y12" s="87">
        <v>1497768</v>
      </c>
      <c r="Z12" s="87">
        <v>1697207</v>
      </c>
      <c r="AA12" s="87">
        <v>1328442</v>
      </c>
      <c r="AB12" s="87">
        <v>1487540</v>
      </c>
      <c r="AC12" s="87">
        <v>1362015</v>
      </c>
      <c r="AD12" s="87">
        <v>1071432</v>
      </c>
      <c r="AE12" s="87">
        <v>1124646</v>
      </c>
      <c r="AF12" s="87">
        <v>1241643</v>
      </c>
    </row>
    <row r="13" spans="1:32" ht="18" customHeight="1" x14ac:dyDescent="0.15">
      <c r="A13" s="19" t="s">
        <v>69</v>
      </c>
      <c r="B13" s="19"/>
      <c r="C13" s="15"/>
      <c r="D13" s="15">
        <v>465124</v>
      </c>
      <c r="E13" s="15">
        <v>490540</v>
      </c>
      <c r="F13" s="15">
        <v>741781</v>
      </c>
      <c r="G13" s="15">
        <v>684282</v>
      </c>
      <c r="H13" s="15">
        <v>624948</v>
      </c>
      <c r="I13" s="15">
        <v>568442</v>
      </c>
      <c r="J13" s="17">
        <v>646368</v>
      </c>
      <c r="K13" s="17">
        <v>702676</v>
      </c>
      <c r="L13" s="19">
        <v>762600</v>
      </c>
      <c r="M13" s="19">
        <v>800412</v>
      </c>
      <c r="N13" s="19">
        <v>823028</v>
      </c>
      <c r="O13" s="19">
        <v>737491</v>
      </c>
      <c r="P13" s="19">
        <v>690363</v>
      </c>
      <c r="Q13" s="19">
        <v>663889</v>
      </c>
      <c r="R13" s="19">
        <v>683640</v>
      </c>
      <c r="S13" s="19">
        <v>638169</v>
      </c>
      <c r="T13" s="19">
        <v>657592</v>
      </c>
      <c r="U13" s="19">
        <v>769163</v>
      </c>
      <c r="V13" s="19">
        <v>783540</v>
      </c>
      <c r="W13" s="19">
        <v>764651</v>
      </c>
      <c r="X13" s="19">
        <v>765700</v>
      </c>
      <c r="Y13" s="87">
        <v>902183</v>
      </c>
      <c r="Z13" s="87">
        <v>1139045</v>
      </c>
      <c r="AA13" s="87">
        <v>735407</v>
      </c>
      <c r="AB13" s="87">
        <v>795632</v>
      </c>
      <c r="AC13" s="87">
        <v>787209</v>
      </c>
      <c r="AD13" s="87">
        <v>601557</v>
      </c>
      <c r="AE13" s="87">
        <v>657558</v>
      </c>
      <c r="AF13" s="87">
        <v>691636</v>
      </c>
    </row>
    <row r="14" spans="1:32" ht="18" customHeight="1" x14ac:dyDescent="0.15">
      <c r="A14" s="19" t="s">
        <v>70</v>
      </c>
      <c r="B14" s="19"/>
      <c r="C14" s="15"/>
      <c r="D14" s="15">
        <v>378810</v>
      </c>
      <c r="E14" s="15">
        <v>507608</v>
      </c>
      <c r="F14" s="15">
        <v>414759</v>
      </c>
      <c r="G14" s="15">
        <v>431480</v>
      </c>
      <c r="H14" s="15">
        <v>476020</v>
      </c>
      <c r="I14" s="15">
        <v>476327</v>
      </c>
      <c r="J14" s="17">
        <v>500349</v>
      </c>
      <c r="K14" s="17">
        <v>497573</v>
      </c>
      <c r="L14" s="19">
        <v>575552</v>
      </c>
      <c r="M14" s="19">
        <v>639019</v>
      </c>
      <c r="N14" s="19">
        <v>661442</v>
      </c>
      <c r="O14" s="19">
        <v>625796</v>
      </c>
      <c r="P14" s="19">
        <v>636572</v>
      </c>
      <c r="Q14" s="19">
        <v>872323</v>
      </c>
      <c r="R14" s="19">
        <v>847438</v>
      </c>
      <c r="S14" s="19">
        <v>767737</v>
      </c>
      <c r="T14" s="19">
        <v>827680</v>
      </c>
      <c r="U14" s="19">
        <v>616304</v>
      </c>
      <c r="V14" s="19">
        <v>605694</v>
      </c>
      <c r="W14" s="19">
        <v>778318</v>
      </c>
      <c r="X14" s="19">
        <v>788996</v>
      </c>
      <c r="Y14" s="87">
        <v>742137</v>
      </c>
      <c r="Z14" s="87">
        <v>825602</v>
      </c>
      <c r="AA14" s="87">
        <v>1028332</v>
      </c>
      <c r="AB14" s="87">
        <v>859830</v>
      </c>
      <c r="AC14" s="87">
        <v>764391</v>
      </c>
      <c r="AD14" s="87">
        <v>772953</v>
      </c>
      <c r="AE14" s="87">
        <v>750069</v>
      </c>
      <c r="AF14" s="87">
        <v>779135</v>
      </c>
    </row>
    <row r="15" spans="1:32" ht="18" customHeight="1" x14ac:dyDescent="0.15">
      <c r="A15" s="19" t="s">
        <v>71</v>
      </c>
      <c r="B15" s="19"/>
      <c r="C15" s="15"/>
      <c r="D15" s="15">
        <v>267629</v>
      </c>
      <c r="E15" s="15">
        <v>303925</v>
      </c>
      <c r="F15" s="15">
        <v>254490</v>
      </c>
      <c r="G15" s="15">
        <v>131470</v>
      </c>
      <c r="H15" s="15">
        <v>125840</v>
      </c>
      <c r="I15" s="15">
        <v>105613</v>
      </c>
      <c r="J15" s="17">
        <v>68518</v>
      </c>
      <c r="K15" s="16">
        <v>55334</v>
      </c>
      <c r="L15" s="19">
        <v>187647</v>
      </c>
      <c r="M15" s="19">
        <v>53311</v>
      </c>
      <c r="N15" s="19">
        <v>2668</v>
      </c>
      <c r="O15" s="19">
        <v>1439</v>
      </c>
      <c r="P15" s="19">
        <v>1053</v>
      </c>
      <c r="Q15" s="19">
        <v>368</v>
      </c>
      <c r="R15" s="19">
        <v>10328</v>
      </c>
      <c r="S15" s="19">
        <v>1941</v>
      </c>
      <c r="T15" s="19">
        <v>2453</v>
      </c>
      <c r="U15" s="19">
        <v>241382</v>
      </c>
      <c r="V15" s="19">
        <v>258834</v>
      </c>
      <c r="W15" s="19">
        <v>120109</v>
      </c>
      <c r="X15" s="19">
        <v>91630</v>
      </c>
      <c r="Y15" s="87">
        <v>1845</v>
      </c>
      <c r="Z15" s="87">
        <v>165410</v>
      </c>
      <c r="AA15" s="87">
        <v>2901</v>
      </c>
      <c r="AB15" s="87">
        <v>39436</v>
      </c>
      <c r="AC15" s="87">
        <v>39328</v>
      </c>
      <c r="AD15" s="87">
        <v>31242</v>
      </c>
      <c r="AE15" s="87">
        <v>37778</v>
      </c>
      <c r="AF15" s="87">
        <v>40416</v>
      </c>
    </row>
    <row r="16" spans="1:32" ht="18" customHeight="1" x14ac:dyDescent="0.15">
      <c r="A16" s="19" t="s">
        <v>72</v>
      </c>
      <c r="B16" s="19"/>
      <c r="C16" s="15"/>
      <c r="D16" s="15">
        <v>31207</v>
      </c>
      <c r="E16" s="15">
        <v>80289</v>
      </c>
      <c r="F16" s="15">
        <v>96789</v>
      </c>
      <c r="G16" s="15">
        <v>96789</v>
      </c>
      <c r="H16" s="15">
        <v>97555</v>
      </c>
      <c r="I16" s="15">
        <v>53292</v>
      </c>
      <c r="J16" s="17">
        <v>48900</v>
      </c>
      <c r="K16" s="16">
        <v>65750</v>
      </c>
      <c r="L16" s="19">
        <v>53150</v>
      </c>
      <c r="M16" s="19">
        <v>55350</v>
      </c>
      <c r="N16" s="19">
        <v>55700</v>
      </c>
      <c r="O16" s="19">
        <v>49600</v>
      </c>
      <c r="P16" s="19">
        <v>65341</v>
      </c>
      <c r="Q16" s="19">
        <v>62825</v>
      </c>
      <c r="R16" s="19">
        <v>110000</v>
      </c>
      <c r="S16" s="19">
        <v>80000</v>
      </c>
      <c r="T16" s="19">
        <v>62500</v>
      </c>
      <c r="U16" s="19">
        <v>55950</v>
      </c>
      <c r="V16" s="19">
        <v>51363</v>
      </c>
      <c r="W16" s="19">
        <v>33684</v>
      </c>
      <c r="X16" s="19">
        <v>31763</v>
      </c>
      <c r="Y16" s="87">
        <v>43000</v>
      </c>
      <c r="Z16" s="87">
        <v>44050</v>
      </c>
      <c r="AA16" s="87">
        <v>30000</v>
      </c>
      <c r="AB16" s="87">
        <v>80000</v>
      </c>
      <c r="AC16" s="87">
        <v>30000</v>
      </c>
      <c r="AD16" s="87">
        <v>35000</v>
      </c>
      <c r="AE16" s="87">
        <v>40000</v>
      </c>
      <c r="AF16" s="87">
        <v>30000</v>
      </c>
    </row>
    <row r="17" spans="1:32" ht="18" customHeight="1" x14ac:dyDescent="0.15">
      <c r="A17" s="19" t="s">
        <v>80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  <c r="Q17" s="19">
        <v>0</v>
      </c>
      <c r="R17" s="19">
        <v>0</v>
      </c>
      <c r="S17" s="19">
        <v>0</v>
      </c>
      <c r="T17" s="19">
        <v>0</v>
      </c>
      <c r="U17" s="19">
        <v>0</v>
      </c>
      <c r="V17" s="19">
        <v>0</v>
      </c>
      <c r="W17" s="19">
        <v>0</v>
      </c>
      <c r="X17" s="19">
        <v>0</v>
      </c>
      <c r="Y17" s="87">
        <v>0</v>
      </c>
      <c r="Z17" s="87">
        <v>0</v>
      </c>
      <c r="AA17" s="87">
        <v>0</v>
      </c>
      <c r="AB17" s="87">
        <v>0</v>
      </c>
      <c r="AC17" s="87">
        <v>0</v>
      </c>
      <c r="AD17" s="87">
        <v>0</v>
      </c>
      <c r="AE17" s="87">
        <v>0</v>
      </c>
      <c r="AF17" s="87">
        <v>0</v>
      </c>
    </row>
    <row r="18" spans="1:32" ht="18" customHeight="1" x14ac:dyDescent="0.15">
      <c r="A18" s="19" t="s">
        <v>176</v>
      </c>
      <c r="B18" s="19"/>
      <c r="C18" s="15"/>
      <c r="D18" s="15">
        <v>2489836</v>
      </c>
      <c r="E18" s="15">
        <v>2568160</v>
      </c>
      <c r="F18" s="15">
        <v>1812465</v>
      </c>
      <c r="G18" s="15">
        <v>1771252</v>
      </c>
      <c r="H18" s="15">
        <v>1732670</v>
      </c>
      <c r="I18" s="15">
        <v>2142709</v>
      </c>
      <c r="J18" s="17">
        <v>2484783</v>
      </c>
      <c r="K18" s="16">
        <v>1891385</v>
      </c>
      <c r="L18" s="19">
        <v>1734516</v>
      </c>
      <c r="M18" s="19">
        <v>2319351</v>
      </c>
      <c r="N18" s="19">
        <v>2061496</v>
      </c>
      <c r="O18" s="19">
        <v>2057851</v>
      </c>
      <c r="P18" s="19">
        <v>2058295</v>
      </c>
      <c r="Q18" s="19">
        <v>1291088</v>
      </c>
      <c r="R18" s="19">
        <v>914765</v>
      </c>
      <c r="S18" s="19">
        <v>1008129</v>
      </c>
      <c r="T18" s="19">
        <v>611022</v>
      </c>
      <c r="U18" s="19">
        <v>831310</v>
      </c>
      <c r="V18" s="19">
        <v>628819</v>
      </c>
      <c r="W18" s="19">
        <v>740932</v>
      </c>
      <c r="X18" s="19">
        <v>615505</v>
      </c>
      <c r="Y18" s="87">
        <v>2386807</v>
      </c>
      <c r="Z18" s="87">
        <v>790013</v>
      </c>
      <c r="AA18" s="87">
        <v>1236124</v>
      </c>
      <c r="AB18" s="87">
        <v>1043782</v>
      </c>
      <c r="AC18" s="87">
        <v>1740502</v>
      </c>
      <c r="AD18" s="87">
        <v>1108830</v>
      </c>
      <c r="AE18" s="87">
        <v>1015579</v>
      </c>
      <c r="AF18" s="87">
        <v>1455513</v>
      </c>
    </row>
    <row r="19" spans="1:32" ht="18" customHeight="1" x14ac:dyDescent="0.15">
      <c r="A19" s="19" t="s">
        <v>74</v>
      </c>
      <c r="B19" s="19"/>
      <c r="C19" s="15"/>
      <c r="D19" s="15">
        <v>634518</v>
      </c>
      <c r="E19" s="15">
        <v>554301</v>
      </c>
      <c r="F19" s="15">
        <v>568909</v>
      </c>
      <c r="G19" s="15">
        <v>120470</v>
      </c>
      <c r="H19" s="15">
        <v>125230</v>
      </c>
      <c r="I19" s="15">
        <v>443550</v>
      </c>
      <c r="J19" s="17">
        <v>715759</v>
      </c>
      <c r="K19" s="16">
        <v>344618</v>
      </c>
      <c r="L19" s="19">
        <v>466808</v>
      </c>
      <c r="M19" s="19">
        <v>561234</v>
      </c>
      <c r="N19" s="19">
        <v>898587</v>
      </c>
      <c r="O19" s="19">
        <v>610691</v>
      </c>
      <c r="P19" s="19">
        <v>228999</v>
      </c>
      <c r="Q19" s="19">
        <v>285723</v>
      </c>
      <c r="R19" s="19">
        <v>333896</v>
      </c>
      <c r="S19" s="19">
        <v>175908</v>
      </c>
      <c r="T19" s="19">
        <v>204576</v>
      </c>
      <c r="U19" s="19">
        <v>199565</v>
      </c>
      <c r="V19" s="19">
        <v>135572</v>
      </c>
      <c r="W19" s="19">
        <v>138888</v>
      </c>
      <c r="X19" s="19">
        <v>76924</v>
      </c>
      <c r="Y19" s="87">
        <v>1890864</v>
      </c>
      <c r="Z19" s="87">
        <v>385294</v>
      </c>
      <c r="AA19" s="87">
        <v>570496</v>
      </c>
      <c r="AB19" s="87">
        <v>608588</v>
      </c>
      <c r="AC19" s="87">
        <v>1293105</v>
      </c>
      <c r="AD19" s="87">
        <v>498576</v>
      </c>
      <c r="AE19" s="87">
        <v>510155</v>
      </c>
      <c r="AF19" s="87">
        <v>953232</v>
      </c>
    </row>
    <row r="20" spans="1:32" ht="18" customHeight="1" x14ac:dyDescent="0.15">
      <c r="A20" s="19" t="s">
        <v>75</v>
      </c>
      <c r="B20" s="19"/>
      <c r="C20" s="15"/>
      <c r="D20" s="15">
        <v>1803892</v>
      </c>
      <c r="E20" s="15">
        <v>2005644</v>
      </c>
      <c r="F20" s="15">
        <v>1211410</v>
      </c>
      <c r="G20" s="15">
        <v>1611858</v>
      </c>
      <c r="H20" s="15">
        <v>1557596</v>
      </c>
      <c r="I20" s="15">
        <v>1668012</v>
      </c>
      <c r="J20" s="17">
        <v>1739429</v>
      </c>
      <c r="K20" s="16">
        <v>1512973</v>
      </c>
      <c r="L20" s="19">
        <v>1214554</v>
      </c>
      <c r="M20" s="19">
        <v>1702937</v>
      </c>
      <c r="N20" s="19">
        <v>1121199</v>
      </c>
      <c r="O20" s="19">
        <v>1340360</v>
      </c>
      <c r="P20" s="19">
        <v>1092687</v>
      </c>
      <c r="Q20" s="19">
        <v>861591</v>
      </c>
      <c r="R20" s="19">
        <v>480527</v>
      </c>
      <c r="S20" s="19">
        <v>726605</v>
      </c>
      <c r="T20" s="19">
        <v>400927</v>
      </c>
      <c r="U20" s="19">
        <v>628771</v>
      </c>
      <c r="V20" s="19">
        <v>492441</v>
      </c>
      <c r="W20" s="19">
        <v>601051</v>
      </c>
      <c r="X20" s="19">
        <v>537514</v>
      </c>
      <c r="Y20" s="87">
        <v>495943</v>
      </c>
      <c r="Z20" s="87">
        <v>402421</v>
      </c>
      <c r="AA20" s="87">
        <v>662517</v>
      </c>
      <c r="AB20" s="87">
        <v>432561</v>
      </c>
      <c r="AC20" s="87">
        <v>441715</v>
      </c>
      <c r="AD20" s="87">
        <v>582178</v>
      </c>
      <c r="AE20" s="87">
        <v>446533</v>
      </c>
      <c r="AF20" s="87">
        <v>438304</v>
      </c>
    </row>
    <row r="21" spans="1:32" ht="18" customHeight="1" x14ac:dyDescent="0.15">
      <c r="A21" s="19" t="s">
        <v>177</v>
      </c>
      <c r="B21" s="19"/>
      <c r="C21" s="15"/>
      <c r="D21" s="15">
        <v>33958</v>
      </c>
      <c r="E21" s="15">
        <v>6584</v>
      </c>
      <c r="F21" s="15">
        <v>50554</v>
      </c>
      <c r="G21" s="15">
        <v>11212</v>
      </c>
      <c r="H21" s="15">
        <v>22179</v>
      </c>
      <c r="I21" s="15">
        <v>27926</v>
      </c>
      <c r="J21" s="17">
        <v>35352</v>
      </c>
      <c r="K21" s="16">
        <v>25854</v>
      </c>
      <c r="L21" s="19">
        <v>16403</v>
      </c>
      <c r="M21" s="19">
        <v>9271</v>
      </c>
      <c r="N21" s="19">
        <v>10269</v>
      </c>
      <c r="O21" s="19">
        <v>7618</v>
      </c>
      <c r="P21" s="19">
        <v>7350</v>
      </c>
      <c r="Q21" s="19">
        <v>11715</v>
      </c>
      <c r="R21" s="19">
        <v>5054</v>
      </c>
      <c r="S21" s="19">
        <v>36567</v>
      </c>
      <c r="T21" s="19">
        <v>5927</v>
      </c>
      <c r="U21" s="19">
        <v>18713</v>
      </c>
      <c r="V21" s="19">
        <v>4539</v>
      </c>
      <c r="W21" s="19">
        <v>9129</v>
      </c>
      <c r="X21" s="19">
        <v>455658</v>
      </c>
      <c r="Y21" s="87">
        <v>7883</v>
      </c>
      <c r="Z21" s="87">
        <v>33550</v>
      </c>
      <c r="AA21" s="87">
        <v>7727</v>
      </c>
      <c r="AB21" s="87">
        <v>11824</v>
      </c>
      <c r="AC21" s="87">
        <v>6364</v>
      </c>
      <c r="AD21" s="87">
        <v>11289</v>
      </c>
      <c r="AE21" s="87">
        <v>6567</v>
      </c>
      <c r="AF21" s="87">
        <v>17651</v>
      </c>
    </row>
    <row r="22" spans="1:32" ht="18" customHeight="1" x14ac:dyDescent="0.15">
      <c r="A22" s="19" t="s">
        <v>178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1</v>
      </c>
      <c r="P22" s="19">
        <v>0</v>
      </c>
      <c r="Q22" s="19">
        <v>0</v>
      </c>
      <c r="R22" s="19">
        <v>0</v>
      </c>
      <c r="S22" s="19">
        <v>0</v>
      </c>
      <c r="T22" s="19">
        <v>0</v>
      </c>
      <c r="U22" s="19">
        <v>0</v>
      </c>
      <c r="V22" s="19">
        <v>0</v>
      </c>
      <c r="W22" s="19">
        <v>0</v>
      </c>
      <c r="X22" s="19">
        <v>0</v>
      </c>
      <c r="Y22" s="87">
        <v>0</v>
      </c>
      <c r="Z22" s="87">
        <v>0</v>
      </c>
      <c r="AA22" s="87">
        <v>0</v>
      </c>
      <c r="AB22" s="87">
        <v>0</v>
      </c>
      <c r="AC22" s="87">
        <v>0</v>
      </c>
      <c r="AD22" s="87">
        <v>0</v>
      </c>
      <c r="AE22" s="87">
        <v>0</v>
      </c>
      <c r="AF22" s="87">
        <v>0</v>
      </c>
    </row>
    <row r="23" spans="1:32" ht="18" customHeight="1" x14ac:dyDescent="0.15">
      <c r="A23" s="19" t="s">
        <v>59</v>
      </c>
      <c r="B23" s="19">
        <f t="shared" ref="B23:G23" si="0">SUM(B4:B22)-B5-B8-B9-B13-B19-B20</f>
        <v>0</v>
      </c>
      <c r="C23" s="15">
        <f t="shared" si="0"/>
        <v>0</v>
      </c>
      <c r="D23" s="15">
        <f t="shared" si="0"/>
        <v>6412018</v>
      </c>
      <c r="E23" s="15">
        <f t="shared" si="0"/>
        <v>6923178</v>
      </c>
      <c r="F23" s="15">
        <f t="shared" si="0"/>
        <v>6739187</v>
      </c>
      <c r="G23" s="15">
        <f t="shared" si="0"/>
        <v>6637655</v>
      </c>
      <c r="H23" s="15">
        <f t="shared" ref="H23:U23" si="1">SUM(H4:H22)-H5-H8-H9-H13-H19-H20</f>
        <v>6790442</v>
      </c>
      <c r="I23" s="15">
        <f t="shared" si="1"/>
        <v>7195744</v>
      </c>
      <c r="J23" s="17">
        <f t="shared" si="1"/>
        <v>7635283</v>
      </c>
      <c r="K23" s="16">
        <f t="shared" si="1"/>
        <v>7176652</v>
      </c>
      <c r="L23" s="21">
        <f t="shared" si="1"/>
        <v>7568563</v>
      </c>
      <c r="M23" s="21">
        <f t="shared" si="1"/>
        <v>7729284</v>
      </c>
      <c r="N23" s="21">
        <f t="shared" si="1"/>
        <v>7521133</v>
      </c>
      <c r="O23" s="21">
        <f t="shared" si="1"/>
        <v>7419148</v>
      </c>
      <c r="P23" s="21">
        <f t="shared" si="1"/>
        <v>7587489</v>
      </c>
      <c r="Q23" s="21">
        <f t="shared" si="1"/>
        <v>7034170</v>
      </c>
      <c r="R23" s="21">
        <f t="shared" si="1"/>
        <v>6696796</v>
      </c>
      <c r="S23" s="21">
        <f t="shared" si="1"/>
        <v>6609109</v>
      </c>
      <c r="T23" s="21">
        <f t="shared" si="1"/>
        <v>6345423</v>
      </c>
      <c r="U23" s="21">
        <f t="shared" si="1"/>
        <v>6854699</v>
      </c>
      <c r="V23" s="21">
        <f>SUM(V4:V22)-V5-V8-V9-V13-V19-V20</f>
        <v>7029030</v>
      </c>
      <c r="W23" s="21">
        <f>SUM(W4:W22)-W5-W8-W9-W13-W19-W20</f>
        <v>7277581</v>
      </c>
      <c r="X23" s="21">
        <f>SUM(X4:X22)-X5-X8-X9-X13-X19-X20</f>
        <v>7661846</v>
      </c>
      <c r="Y23" s="15">
        <f t="shared" ref="Y23:AB23" si="2">SUM(Y4:Y22)-Y5-Y8-Y9-Y13-Y19-Y20</f>
        <v>8943270</v>
      </c>
      <c r="Z23" s="15">
        <f t="shared" si="2"/>
        <v>7718728</v>
      </c>
      <c r="AA23" s="15">
        <f t="shared" si="2"/>
        <v>7859673</v>
      </c>
      <c r="AB23" s="15">
        <f t="shared" si="2"/>
        <v>8032025</v>
      </c>
      <c r="AC23" s="15">
        <f t="shared" ref="AC23" si="3">SUM(AC4:AC22)-AC5-AC8-AC9-AC13-AC19-AC20</f>
        <v>8805339</v>
      </c>
      <c r="AD23" s="15">
        <f t="shared" ref="AD23" si="4">SUM(AD4:AD22)-AD5-AD8-AD9-AD13-AD19-AD20</f>
        <v>7924610</v>
      </c>
      <c r="AE23" s="15">
        <f t="shared" ref="AE23" si="5">SUM(AE4:AE22)-AE5-AE8-AE9-AE13-AE19-AE20</f>
        <v>7927076</v>
      </c>
      <c r="AF23" s="15">
        <f t="shared" ref="AF23" si="6">SUM(AF4:AF22)-AF5-AF8-AF9-AF13-AF19-AF20</f>
        <v>8563610</v>
      </c>
    </row>
    <row r="24" spans="1:32" ht="18" customHeight="1" x14ac:dyDescent="0.15">
      <c r="A24" s="19" t="s">
        <v>78</v>
      </c>
      <c r="B24" s="19">
        <f t="shared" ref="B24:G24" si="7">SUM(B4:B7)-B5</f>
        <v>0</v>
      </c>
      <c r="C24" s="15">
        <f t="shared" si="7"/>
        <v>0</v>
      </c>
      <c r="D24" s="15">
        <f t="shared" si="7"/>
        <v>1899475</v>
      </c>
      <c r="E24" s="15">
        <f t="shared" si="7"/>
        <v>2075677</v>
      </c>
      <c r="F24" s="15">
        <f t="shared" si="7"/>
        <v>2390371</v>
      </c>
      <c r="G24" s="15">
        <f t="shared" si="7"/>
        <v>2522152</v>
      </c>
      <c r="H24" s="15">
        <f t="shared" ref="H24:M24" si="8">SUM(H4:H7)-H5</f>
        <v>2669677</v>
      </c>
      <c r="I24" s="15">
        <f t="shared" si="8"/>
        <v>2705278</v>
      </c>
      <c r="J24" s="17">
        <f t="shared" si="8"/>
        <v>2735702</v>
      </c>
      <c r="K24" s="16">
        <f t="shared" si="8"/>
        <v>2758058</v>
      </c>
      <c r="L24" s="21">
        <f t="shared" si="8"/>
        <v>2773068</v>
      </c>
      <c r="M24" s="21">
        <f t="shared" si="8"/>
        <v>2647565</v>
      </c>
      <c r="N24" s="21">
        <f t="shared" ref="N24:S24" si="9">SUM(N4:N7)-N5</f>
        <v>2698657</v>
      </c>
      <c r="O24" s="21">
        <f t="shared" si="9"/>
        <v>2745975</v>
      </c>
      <c r="P24" s="21">
        <f t="shared" si="9"/>
        <v>2918411</v>
      </c>
      <c r="Q24" s="21">
        <f t="shared" si="9"/>
        <v>2977940</v>
      </c>
      <c r="R24" s="21">
        <f t="shared" si="9"/>
        <v>3058177</v>
      </c>
      <c r="S24" s="21">
        <f t="shared" si="9"/>
        <v>3051046</v>
      </c>
      <c r="T24" s="21">
        <f>SUM(T4:T7)-T5</f>
        <v>3157500</v>
      </c>
      <c r="U24" s="21">
        <f>SUM(U4:U7)-U5</f>
        <v>3275619</v>
      </c>
      <c r="V24" s="21">
        <f>SUM(V4:V7)-V5</f>
        <v>3185697</v>
      </c>
      <c r="W24" s="21">
        <f>SUM(W4:W7)-W5</f>
        <v>3502642</v>
      </c>
      <c r="X24" s="21">
        <f>SUM(X4:X7)-X5</f>
        <v>3596496</v>
      </c>
      <c r="Y24" s="15">
        <f t="shared" ref="Y24:AB24" si="10">SUM(Y4:Y7)-Y5</f>
        <v>3490843</v>
      </c>
      <c r="Z24" s="15">
        <f t="shared" si="10"/>
        <v>3427700</v>
      </c>
      <c r="AA24" s="15">
        <f t="shared" si="10"/>
        <v>3411744</v>
      </c>
      <c r="AB24" s="15">
        <f t="shared" si="10"/>
        <v>3743977</v>
      </c>
      <c r="AC24" s="15">
        <f t="shared" ref="AC24" si="11">SUM(AC4:AC7)-AC5</f>
        <v>3953847</v>
      </c>
      <c r="AD24" s="15">
        <f t="shared" ref="AD24" si="12">SUM(AD4:AD7)-AD5</f>
        <v>4063098</v>
      </c>
      <c r="AE24" s="15">
        <f t="shared" ref="AE24" si="13">SUM(AE4:AE7)-AE5</f>
        <v>4056548</v>
      </c>
      <c r="AF24" s="15">
        <f t="shared" ref="AF24" si="14">SUM(AF4:AF7)-AF5</f>
        <v>3872732</v>
      </c>
    </row>
    <row r="25" spans="1:32" ht="18" customHeight="1" x14ac:dyDescent="0.15">
      <c r="A25" s="19" t="s">
        <v>179</v>
      </c>
      <c r="B25" s="19">
        <f t="shared" ref="B25:G25" si="15">+B18+B21+B22</f>
        <v>0</v>
      </c>
      <c r="C25" s="15">
        <f t="shared" si="15"/>
        <v>0</v>
      </c>
      <c r="D25" s="15">
        <f t="shared" si="15"/>
        <v>2523794</v>
      </c>
      <c r="E25" s="15">
        <f t="shared" si="15"/>
        <v>2574744</v>
      </c>
      <c r="F25" s="15">
        <f t="shared" si="15"/>
        <v>1863019</v>
      </c>
      <c r="G25" s="15">
        <f t="shared" si="15"/>
        <v>1782464</v>
      </c>
      <c r="H25" s="15">
        <f t="shared" ref="H25:M25" si="16">+H18+H21+H22</f>
        <v>1754849</v>
      </c>
      <c r="I25" s="15">
        <f t="shared" si="16"/>
        <v>2170635</v>
      </c>
      <c r="J25" s="17">
        <f t="shared" si="16"/>
        <v>2520135</v>
      </c>
      <c r="K25" s="16">
        <f t="shared" si="16"/>
        <v>1917239</v>
      </c>
      <c r="L25" s="21">
        <f t="shared" si="16"/>
        <v>1750919</v>
      </c>
      <c r="M25" s="21">
        <f t="shared" si="16"/>
        <v>2328622</v>
      </c>
      <c r="N25" s="21">
        <f t="shared" ref="N25:S25" si="17">+N18+N21+N22</f>
        <v>2071765</v>
      </c>
      <c r="O25" s="21">
        <f t="shared" si="17"/>
        <v>2065470</v>
      </c>
      <c r="P25" s="21">
        <f t="shared" si="17"/>
        <v>2065645</v>
      </c>
      <c r="Q25" s="21">
        <f t="shared" si="17"/>
        <v>1302803</v>
      </c>
      <c r="R25" s="21">
        <f t="shared" si="17"/>
        <v>919819</v>
      </c>
      <c r="S25" s="21">
        <f t="shared" si="17"/>
        <v>1044696</v>
      </c>
      <c r="T25" s="21">
        <f>+T18+T21+T22</f>
        <v>616949</v>
      </c>
      <c r="U25" s="21">
        <f>+U18+U21+U22</f>
        <v>850023</v>
      </c>
      <c r="V25" s="21">
        <f>+V18+V21+V22</f>
        <v>633358</v>
      </c>
      <c r="W25" s="21">
        <f>+W18+W21+W22</f>
        <v>750061</v>
      </c>
      <c r="X25" s="21">
        <f>+X18+X21+X22</f>
        <v>1071163</v>
      </c>
      <c r="Y25" s="15">
        <f t="shared" ref="Y25:AB25" si="18">+Y18+Y21+Y22</f>
        <v>2394690</v>
      </c>
      <c r="Z25" s="15">
        <f t="shared" si="18"/>
        <v>823563</v>
      </c>
      <c r="AA25" s="15">
        <f t="shared" si="18"/>
        <v>1243851</v>
      </c>
      <c r="AB25" s="15">
        <f t="shared" si="18"/>
        <v>1055606</v>
      </c>
      <c r="AC25" s="15">
        <f t="shared" ref="AC25" si="19">+AC18+AC21+AC22</f>
        <v>1746866</v>
      </c>
      <c r="AD25" s="15">
        <f t="shared" ref="AD25" si="20">+AD18+AD21+AD22</f>
        <v>1120119</v>
      </c>
      <c r="AE25" s="15">
        <f t="shared" ref="AE25" si="21">+AE18+AE21+AE22</f>
        <v>1022146</v>
      </c>
      <c r="AF25" s="15">
        <f t="shared" ref="AF25" si="22">+AF18+AF21+AF22</f>
        <v>1473164</v>
      </c>
    </row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3" t="s">
        <v>99</v>
      </c>
      <c r="K30" s="29" t="str">
        <f>財政指標!$AF$1</f>
        <v>益子町</v>
      </c>
      <c r="M30" s="34"/>
      <c r="P30" s="34"/>
      <c r="Q30" s="70"/>
      <c r="R30" s="70"/>
      <c r="S30" s="70"/>
      <c r="T30" s="70"/>
      <c r="U30" s="29" t="str">
        <f>財政指標!$AF$1</f>
        <v>益子町</v>
      </c>
      <c r="W30" s="70"/>
      <c r="X30" s="70"/>
      <c r="Y30" s="70"/>
      <c r="Z30" s="70"/>
      <c r="AA30" s="70"/>
      <c r="AB30" s="70"/>
      <c r="AC30" s="70"/>
      <c r="AE30" s="29" t="str">
        <f>財政指標!$AF$1</f>
        <v>益子町</v>
      </c>
    </row>
    <row r="31" spans="1:32" ht="18" customHeight="1" x14ac:dyDescent="0.15">
      <c r="K31" s="18"/>
      <c r="L31" s="18" t="s">
        <v>229</v>
      </c>
      <c r="V31" s="18" t="s">
        <v>229</v>
      </c>
      <c r="AF31" s="18" t="s">
        <v>229</v>
      </c>
    </row>
    <row r="32" spans="1:32" s="79" customFormat="1" ht="18" customHeight="1" x14ac:dyDescent="0.2">
      <c r="A32" s="53"/>
      <c r="B32" s="78" t="s">
        <v>10</v>
      </c>
      <c r="C32" s="53" t="s">
        <v>9</v>
      </c>
      <c r="D32" s="53" t="s">
        <v>8</v>
      </c>
      <c r="E32" s="53" t="s">
        <v>7</v>
      </c>
      <c r="F32" s="53" t="s">
        <v>6</v>
      </c>
      <c r="G32" s="53" t="s">
        <v>5</v>
      </c>
      <c r="H32" s="53" t="s">
        <v>4</v>
      </c>
      <c r="I32" s="53" t="s">
        <v>3</v>
      </c>
      <c r="J32" s="54" t="s">
        <v>165</v>
      </c>
      <c r="K32" s="54" t="s">
        <v>166</v>
      </c>
      <c r="L32" s="53" t="s">
        <v>83</v>
      </c>
      <c r="M32" s="53" t="s">
        <v>182</v>
      </c>
      <c r="N32" s="53" t="s">
        <v>184</v>
      </c>
      <c r="O32" s="48" t="s">
        <v>185</v>
      </c>
      <c r="P32" s="48" t="s">
        <v>186</v>
      </c>
      <c r="Q32" s="48" t="s">
        <v>190</v>
      </c>
      <c r="R32" s="48" t="s">
        <v>197</v>
      </c>
      <c r="S32" s="48" t="s">
        <v>198</v>
      </c>
      <c r="T32" s="48" t="s">
        <v>199</v>
      </c>
      <c r="U32" s="48" t="s">
        <v>206</v>
      </c>
      <c r="V32" s="48" t="s">
        <v>207</v>
      </c>
      <c r="W32" s="48" t="s">
        <v>208</v>
      </c>
      <c r="X32" s="48" t="s">
        <v>209</v>
      </c>
      <c r="Y32" s="65" t="s">
        <v>211</v>
      </c>
      <c r="Z32" s="65" t="s">
        <v>212</v>
      </c>
      <c r="AA32" s="65" t="s">
        <v>213</v>
      </c>
      <c r="AB32" s="65" t="s">
        <v>214</v>
      </c>
      <c r="AC32" s="65" t="s">
        <v>219</v>
      </c>
      <c r="AD32" s="65" t="s">
        <v>223</v>
      </c>
      <c r="AE32" s="65" t="str">
        <f>AE3</f>
        <v>１８(H30)</v>
      </c>
      <c r="AF32" s="65" t="str">
        <f>AF3</f>
        <v>１９(R１)</v>
      </c>
    </row>
    <row r="33" spans="1:32" ht="18" customHeight="1" x14ac:dyDescent="0.15">
      <c r="A33" s="19" t="s">
        <v>60</v>
      </c>
      <c r="B33" s="35" t="e">
        <f>B4/B$23*100</f>
        <v>#DIV/0!</v>
      </c>
      <c r="C33" s="35" t="e">
        <f t="shared" ref="C33:L33" si="23">C4/C$23*100</f>
        <v>#DIV/0!</v>
      </c>
      <c r="D33" s="35">
        <f t="shared" si="23"/>
        <v>17.170553794452854</v>
      </c>
      <c r="E33" s="35">
        <f t="shared" si="23"/>
        <v>17.073445172144929</v>
      </c>
      <c r="F33" s="35">
        <f t="shared" si="23"/>
        <v>18.641373210151315</v>
      </c>
      <c r="G33" s="35">
        <f t="shared" si="23"/>
        <v>19.268853232052585</v>
      </c>
      <c r="H33" s="35">
        <f t="shared" si="23"/>
        <v>20.058870983656146</v>
      </c>
      <c r="I33" s="35">
        <f t="shared" si="23"/>
        <v>19.405317921260124</v>
      </c>
      <c r="J33" s="35">
        <f t="shared" si="23"/>
        <v>18.479891315095983</v>
      </c>
      <c r="K33" s="35">
        <f t="shared" si="23"/>
        <v>20.353738762866026</v>
      </c>
      <c r="L33" s="35">
        <f t="shared" si="23"/>
        <v>19.39777735879321</v>
      </c>
      <c r="M33" s="35">
        <f t="shared" ref="M33:N51" si="24">M4/M$23*100</f>
        <v>18.027879425830388</v>
      </c>
      <c r="N33" s="35">
        <f t="shared" si="24"/>
        <v>18.445731514121608</v>
      </c>
      <c r="O33" s="35">
        <f t="shared" ref="O33:P51" si="25">O4/O$23*100</f>
        <v>18.31250704258764</v>
      </c>
      <c r="P33" s="35">
        <f t="shared" si="25"/>
        <v>18.383420391120172</v>
      </c>
      <c r="Q33" s="35">
        <f t="shared" ref="Q33:R51" si="26">Q4/Q$23*100</f>
        <v>20.523231596620498</v>
      </c>
      <c r="R33" s="35">
        <f t="shared" si="26"/>
        <v>21.148949437910307</v>
      </c>
      <c r="S33" s="35">
        <f t="shared" ref="S33:T51" si="27">S4/S$23*100</f>
        <v>20.328125924387084</v>
      </c>
      <c r="T33" s="35">
        <f t="shared" si="27"/>
        <v>20.666344859909263</v>
      </c>
      <c r="U33" s="35">
        <f t="shared" ref="U33:V51" si="28">U4/U$23*100</f>
        <v>18.573696671436629</v>
      </c>
      <c r="V33" s="35">
        <f t="shared" si="28"/>
        <v>18.055322000332904</v>
      </c>
      <c r="W33" s="35">
        <f t="shared" ref="W33:X51" si="29">W4/W$23*100</f>
        <v>17.772746191351217</v>
      </c>
      <c r="X33" s="35">
        <f t="shared" si="29"/>
        <v>17.022268523799617</v>
      </c>
      <c r="Y33" s="88">
        <f t="shared" ref="Y33:AB51" si="30">Y4/Y$23*100</f>
        <v>13.817708735171811</v>
      </c>
      <c r="Z33" s="88">
        <f t="shared" si="30"/>
        <v>16.071624754752335</v>
      </c>
      <c r="AA33" s="88">
        <f t="shared" si="30"/>
        <v>15.568090428189571</v>
      </c>
      <c r="AB33" s="88">
        <f t="shared" si="30"/>
        <v>15.526308745303954</v>
      </c>
      <c r="AC33" s="88">
        <f t="shared" ref="AC33" si="31">AC4/AC$23*100</f>
        <v>13.993646354785433</v>
      </c>
      <c r="AD33" s="88">
        <f t="shared" ref="AD33" si="32">AD4/AD$23*100</f>
        <v>16.174865387697313</v>
      </c>
      <c r="AE33" s="88">
        <f t="shared" ref="AE33" si="33">AE4/AE$23*100</f>
        <v>16.79817375284405</v>
      </c>
      <c r="AF33" s="88">
        <f t="shared" ref="AF33" si="34">AF4/AF$23*100</f>
        <v>15.345047240591292</v>
      </c>
    </row>
    <row r="34" spans="1:32" ht="18" customHeight="1" x14ac:dyDescent="0.15">
      <c r="A34" s="19" t="s">
        <v>61</v>
      </c>
      <c r="B34" s="35" t="e">
        <f t="shared" ref="B34:L51" si="35">B5/B$23*100</f>
        <v>#DIV/0!</v>
      </c>
      <c r="C34" s="35" t="e">
        <f t="shared" si="35"/>
        <v>#DIV/0!</v>
      </c>
      <c r="D34" s="35">
        <f t="shared" si="35"/>
        <v>11.185870033427854</v>
      </c>
      <c r="E34" s="35">
        <f t="shared" si="35"/>
        <v>11.092593603688941</v>
      </c>
      <c r="F34" s="35">
        <f t="shared" si="35"/>
        <v>12.171527515114212</v>
      </c>
      <c r="G34" s="35">
        <f t="shared" si="35"/>
        <v>12.681225523170456</v>
      </c>
      <c r="H34" s="35">
        <f t="shared" si="35"/>
        <v>13.185003273719149</v>
      </c>
      <c r="I34" s="35">
        <f t="shared" si="35"/>
        <v>12.60514548599839</v>
      </c>
      <c r="J34" s="35">
        <f t="shared" si="35"/>
        <v>12.000668475549629</v>
      </c>
      <c r="K34" s="35">
        <f t="shared" si="35"/>
        <v>13.399855531520826</v>
      </c>
      <c r="L34" s="35">
        <f t="shared" si="35"/>
        <v>12.891694235748583</v>
      </c>
      <c r="M34" s="35">
        <f t="shared" si="24"/>
        <v>11.87952208768626</v>
      </c>
      <c r="N34" s="35">
        <f t="shared" si="24"/>
        <v>12.223663642166679</v>
      </c>
      <c r="O34" s="35">
        <f t="shared" si="25"/>
        <v>11.980162681752676</v>
      </c>
      <c r="P34" s="35">
        <f t="shared" si="25"/>
        <v>11.933605439164392</v>
      </c>
      <c r="Q34" s="35">
        <f t="shared" si="26"/>
        <v>13.285675495474237</v>
      </c>
      <c r="R34" s="35">
        <f t="shared" si="26"/>
        <v>13.548643261643328</v>
      </c>
      <c r="S34" s="35">
        <f t="shared" si="27"/>
        <v>13.090115475474834</v>
      </c>
      <c r="T34" s="35">
        <f t="shared" si="27"/>
        <v>13.076905984045508</v>
      </c>
      <c r="U34" s="35">
        <f t="shared" si="28"/>
        <v>11.812801699972528</v>
      </c>
      <c r="V34" s="35">
        <f t="shared" si="28"/>
        <v>11.496835267455111</v>
      </c>
      <c r="W34" s="35">
        <f t="shared" si="29"/>
        <v>10.935007112940411</v>
      </c>
      <c r="X34" s="35">
        <f t="shared" si="29"/>
        <v>10.439729537764137</v>
      </c>
      <c r="Y34" s="88">
        <f t="shared" si="30"/>
        <v>8.4831498993097618</v>
      </c>
      <c r="Z34" s="88">
        <f t="shared" si="30"/>
        <v>9.5788321599102861</v>
      </c>
      <c r="AA34" s="88">
        <f t="shared" si="30"/>
        <v>9.4522253025030434</v>
      </c>
      <c r="AB34" s="88">
        <f t="shared" si="30"/>
        <v>9.1357534370224194</v>
      </c>
      <c r="AC34" s="88">
        <f t="shared" ref="AC34" si="36">AC5/AC$23*100</f>
        <v>8.5647128406981263</v>
      </c>
      <c r="AD34" s="88">
        <f t="shared" ref="AD34" si="37">AD5/AD$23*100</f>
        <v>9.7884438477098552</v>
      </c>
      <c r="AE34" s="88">
        <f t="shared" ref="AE34" si="38">AE5/AE$23*100</f>
        <v>10.220262805604488</v>
      </c>
      <c r="AF34" s="88">
        <f t="shared" ref="AF34" si="39">AF5/AF$23*100</f>
        <v>9.330002183658527</v>
      </c>
    </row>
    <row r="35" spans="1:32" ht="18" customHeight="1" x14ac:dyDescent="0.15">
      <c r="A35" s="19" t="s">
        <v>62</v>
      </c>
      <c r="B35" s="35" t="e">
        <f t="shared" si="35"/>
        <v>#DIV/0!</v>
      </c>
      <c r="C35" s="35" t="e">
        <f t="shared" si="35"/>
        <v>#DIV/0!</v>
      </c>
      <c r="D35" s="35">
        <f t="shared" si="35"/>
        <v>4.6312876850938354</v>
      </c>
      <c r="E35" s="35">
        <f t="shared" si="35"/>
        <v>4.7072023859562755</v>
      </c>
      <c r="F35" s="35">
        <f t="shared" si="35"/>
        <v>7.4766288574571389</v>
      </c>
      <c r="G35" s="35">
        <f t="shared" si="35"/>
        <v>8.020739252040066</v>
      </c>
      <c r="H35" s="35">
        <f t="shared" si="35"/>
        <v>8.0782959341969196</v>
      </c>
      <c r="I35" s="35">
        <f t="shared" si="35"/>
        <v>7.6579850533871134</v>
      </c>
      <c r="J35" s="35">
        <f t="shared" si="35"/>
        <v>7.6807893040768755</v>
      </c>
      <c r="K35" s="35">
        <f t="shared" si="35"/>
        <v>8.6698783778285478</v>
      </c>
      <c r="L35" s="35">
        <f t="shared" si="35"/>
        <v>8.3581387906792877</v>
      </c>
      <c r="M35" s="35">
        <f t="shared" si="24"/>
        <v>7.4982365766350405</v>
      </c>
      <c r="N35" s="35">
        <f t="shared" si="24"/>
        <v>8.376623575198046</v>
      </c>
      <c r="O35" s="35">
        <f t="shared" si="25"/>
        <v>9.2637995629686856</v>
      </c>
      <c r="P35" s="35">
        <f t="shared" si="25"/>
        <v>10.589102666244393</v>
      </c>
      <c r="Q35" s="35">
        <f t="shared" si="26"/>
        <v>11.80820196270491</v>
      </c>
      <c r="R35" s="35">
        <f t="shared" si="26"/>
        <v>12.504472287941876</v>
      </c>
      <c r="S35" s="35">
        <f t="shared" si="27"/>
        <v>13.077284699041883</v>
      </c>
      <c r="T35" s="35">
        <f t="shared" si="27"/>
        <v>15.724987916487207</v>
      </c>
      <c r="U35" s="35">
        <f t="shared" si="28"/>
        <v>14.917693687206397</v>
      </c>
      <c r="V35" s="35">
        <f t="shared" si="28"/>
        <v>14.966033720157689</v>
      </c>
      <c r="W35" s="35">
        <f t="shared" si="29"/>
        <v>18.614385741635854</v>
      </c>
      <c r="X35" s="35">
        <f t="shared" si="29"/>
        <v>19.111908540056795</v>
      </c>
      <c r="Y35" s="88">
        <f t="shared" si="30"/>
        <v>17.081324839795734</v>
      </c>
      <c r="Z35" s="88">
        <f t="shared" si="30"/>
        <v>19.260854897335417</v>
      </c>
      <c r="AA35" s="88">
        <f t="shared" si="30"/>
        <v>20.149337001679331</v>
      </c>
      <c r="AB35" s="88">
        <f t="shared" si="30"/>
        <v>22.854983643601706</v>
      </c>
      <c r="AC35" s="88">
        <f t="shared" ref="AC35" si="40">AC6/AC$23*100</f>
        <v>23.003884347893933</v>
      </c>
      <c r="AD35" s="88">
        <f t="shared" ref="AD35" si="41">AD6/AD$23*100</f>
        <v>26.286315667269427</v>
      </c>
      <c r="AE35" s="88">
        <f t="shared" ref="AE35" si="42">AE6/AE$23*100</f>
        <v>25.527130054007301</v>
      </c>
      <c r="AF35" s="88">
        <f t="shared" ref="AF35" si="43">AF6/AF$23*100</f>
        <v>21.485950434454629</v>
      </c>
    </row>
    <row r="36" spans="1:32" ht="18" customHeight="1" x14ac:dyDescent="0.15">
      <c r="A36" s="19" t="s">
        <v>63</v>
      </c>
      <c r="B36" s="35" t="e">
        <f t="shared" si="35"/>
        <v>#DIV/0!</v>
      </c>
      <c r="C36" s="35" t="e">
        <f t="shared" si="35"/>
        <v>#DIV/0!</v>
      </c>
      <c r="D36" s="35">
        <f t="shared" si="35"/>
        <v>7.821827699173646</v>
      </c>
      <c r="E36" s="35">
        <f t="shared" si="35"/>
        <v>8.2009158221845517</v>
      </c>
      <c r="F36" s="35">
        <f t="shared" si="35"/>
        <v>9.351721505873039</v>
      </c>
      <c r="G36" s="35">
        <f t="shared" si="35"/>
        <v>10.708043729298977</v>
      </c>
      <c r="H36" s="35">
        <f t="shared" si="35"/>
        <v>11.17804997082664</v>
      </c>
      <c r="I36" s="35">
        <f t="shared" si="35"/>
        <v>10.532225715645248</v>
      </c>
      <c r="J36" s="35">
        <f t="shared" si="35"/>
        <v>9.6690587631132985</v>
      </c>
      <c r="K36" s="35">
        <f t="shared" si="35"/>
        <v>9.4073671121297231</v>
      </c>
      <c r="L36" s="35">
        <f t="shared" si="35"/>
        <v>8.8833772011939391</v>
      </c>
      <c r="M36" s="35">
        <f t="shared" si="24"/>
        <v>8.7275742487919974</v>
      </c>
      <c r="N36" s="35">
        <f t="shared" si="24"/>
        <v>9.0586351816940347</v>
      </c>
      <c r="O36" s="35">
        <f t="shared" si="25"/>
        <v>9.435692615917624</v>
      </c>
      <c r="P36" s="35">
        <f t="shared" si="25"/>
        <v>9.4909396244264741</v>
      </c>
      <c r="Q36" s="35">
        <f t="shared" si="26"/>
        <v>10.003909487544373</v>
      </c>
      <c r="R36" s="35">
        <f t="shared" si="26"/>
        <v>12.01284912964349</v>
      </c>
      <c r="S36" s="35">
        <f t="shared" si="27"/>
        <v>12.758845405636373</v>
      </c>
      <c r="T36" s="35">
        <f t="shared" si="27"/>
        <v>13.368943252482932</v>
      </c>
      <c r="U36" s="35">
        <f t="shared" si="28"/>
        <v>14.295084291812085</v>
      </c>
      <c r="V36" s="35">
        <f t="shared" si="28"/>
        <v>12.300644612414516</v>
      </c>
      <c r="W36" s="35">
        <f t="shared" si="29"/>
        <v>11.742074736097063</v>
      </c>
      <c r="X36" s="35">
        <f t="shared" si="29"/>
        <v>10.806155592268494</v>
      </c>
      <c r="Y36" s="88">
        <f t="shared" si="30"/>
        <v>8.1341500368433479</v>
      </c>
      <c r="Z36" s="88">
        <f t="shared" si="30"/>
        <v>9.0750963112056802</v>
      </c>
      <c r="AA36" s="88">
        <f t="shared" si="30"/>
        <v>7.6907906982898648</v>
      </c>
      <c r="AB36" s="88">
        <f t="shared" si="30"/>
        <v>8.2318219876058656</v>
      </c>
      <c r="AC36" s="88">
        <f t="shared" ref="AC36" si="44">AC7/AC$23*100</f>
        <v>7.9053060875907217</v>
      </c>
      <c r="AD36" s="88">
        <f t="shared" ref="AD36" si="45">AD7/AD$23*100</f>
        <v>8.8107174990314974</v>
      </c>
      <c r="AE36" s="88">
        <f t="shared" ref="AE36" si="46">AE7/AE$23*100</f>
        <v>8.8480165952742222</v>
      </c>
      <c r="AF36" s="88">
        <f t="shared" ref="AF36" si="47">AF7/AF$23*100</f>
        <v>8.3921266848910694</v>
      </c>
    </row>
    <row r="37" spans="1:32" ht="18" customHeight="1" x14ac:dyDescent="0.15">
      <c r="A37" s="19" t="s">
        <v>64</v>
      </c>
      <c r="B37" s="35" t="e">
        <f t="shared" si="35"/>
        <v>#DIV/0!</v>
      </c>
      <c r="C37" s="35" t="e">
        <f t="shared" si="35"/>
        <v>#DIV/0!</v>
      </c>
      <c r="D37" s="35">
        <f t="shared" si="35"/>
        <v>7.821827699173646</v>
      </c>
      <c r="E37" s="35">
        <f t="shared" si="35"/>
        <v>8.2009158221845517</v>
      </c>
      <c r="F37" s="35">
        <f t="shared" si="35"/>
        <v>9.351721505873039</v>
      </c>
      <c r="G37" s="35">
        <f t="shared" si="35"/>
        <v>10.708043729298977</v>
      </c>
      <c r="H37" s="35">
        <f t="shared" si="35"/>
        <v>11.17804997082664</v>
      </c>
      <c r="I37" s="35">
        <f t="shared" si="35"/>
        <v>10.532225715645248</v>
      </c>
      <c r="J37" s="35">
        <f t="shared" si="35"/>
        <v>9.6650248589345029</v>
      </c>
      <c r="K37" s="35">
        <f t="shared" si="35"/>
        <v>9.4073671121297231</v>
      </c>
      <c r="L37" s="35">
        <f t="shared" si="35"/>
        <v>8.8833772011939391</v>
      </c>
      <c r="M37" s="35">
        <f t="shared" si="24"/>
        <v>8.7275742487919974</v>
      </c>
      <c r="N37" s="35">
        <f t="shared" si="24"/>
        <v>9.0586351816940347</v>
      </c>
      <c r="O37" s="35">
        <f t="shared" si="25"/>
        <v>9.435692615917624</v>
      </c>
      <c r="P37" s="35">
        <f t="shared" si="25"/>
        <v>9.4786298866462939</v>
      </c>
      <c r="Q37" s="35">
        <f t="shared" si="26"/>
        <v>10.003909487544373</v>
      </c>
      <c r="R37" s="35">
        <f t="shared" si="26"/>
        <v>12.009713301704277</v>
      </c>
      <c r="S37" s="35">
        <f t="shared" si="27"/>
        <v>12.758845405636373</v>
      </c>
      <c r="T37" s="35">
        <f t="shared" si="27"/>
        <v>13.368943252482932</v>
      </c>
      <c r="U37" s="35">
        <f t="shared" si="28"/>
        <v>14.295084291812085</v>
      </c>
      <c r="V37" s="35">
        <f t="shared" si="28"/>
        <v>12.300644612414516</v>
      </c>
      <c r="W37" s="35">
        <f t="shared" si="29"/>
        <v>11.742074736097063</v>
      </c>
      <c r="X37" s="35">
        <f t="shared" si="29"/>
        <v>10.806155592268494</v>
      </c>
      <c r="Y37" s="88">
        <f t="shared" si="30"/>
        <v>8.1341500368433479</v>
      </c>
      <c r="Z37" s="88">
        <f t="shared" si="30"/>
        <v>9.0750963112056802</v>
      </c>
      <c r="AA37" s="88">
        <f t="shared" si="30"/>
        <v>7.6907906982898648</v>
      </c>
      <c r="AB37" s="88">
        <f t="shared" si="30"/>
        <v>8.2318219876058656</v>
      </c>
      <c r="AC37" s="88">
        <f t="shared" ref="AC37" si="48">AC8/AC$23*100</f>
        <v>7.9053060875907217</v>
      </c>
      <c r="AD37" s="88">
        <f t="shared" ref="AD37" si="49">AD8/AD$23*100</f>
        <v>8.8107174990314974</v>
      </c>
      <c r="AE37" s="88">
        <f t="shared" ref="AE37" si="50">AE8/AE$23*100</f>
        <v>8.8480165952742222</v>
      </c>
      <c r="AF37" s="88">
        <f t="shared" ref="AF37" si="51">AF8/AF$23*100</f>
        <v>8.3921266848910694</v>
      </c>
    </row>
    <row r="38" spans="1:32" ht="18" customHeight="1" x14ac:dyDescent="0.15">
      <c r="A38" s="19" t="s">
        <v>65</v>
      </c>
      <c r="B38" s="35" t="e">
        <f t="shared" si="35"/>
        <v>#DIV/0!</v>
      </c>
      <c r="C38" s="35" t="e">
        <f t="shared" si="35"/>
        <v>#DIV/0!</v>
      </c>
      <c r="D38" s="35">
        <f t="shared" si="35"/>
        <v>0</v>
      </c>
      <c r="E38" s="35">
        <f t="shared" si="35"/>
        <v>0</v>
      </c>
      <c r="F38" s="35">
        <f t="shared" si="35"/>
        <v>0</v>
      </c>
      <c r="G38" s="35">
        <f t="shared" si="35"/>
        <v>0</v>
      </c>
      <c r="H38" s="35">
        <f t="shared" si="35"/>
        <v>0</v>
      </c>
      <c r="I38" s="35">
        <f t="shared" si="35"/>
        <v>0</v>
      </c>
      <c r="J38" s="35">
        <f t="shared" si="35"/>
        <v>4.0339041787973021E-3</v>
      </c>
      <c r="K38" s="35">
        <f t="shared" si="35"/>
        <v>0</v>
      </c>
      <c r="L38" s="35">
        <f t="shared" si="35"/>
        <v>0</v>
      </c>
      <c r="M38" s="35">
        <f t="shared" si="24"/>
        <v>0</v>
      </c>
      <c r="N38" s="35">
        <f t="shared" si="24"/>
        <v>0</v>
      </c>
      <c r="O38" s="35">
        <f t="shared" si="25"/>
        <v>0</v>
      </c>
      <c r="P38" s="35">
        <f t="shared" si="25"/>
        <v>1.2309737780179979E-2</v>
      </c>
      <c r="Q38" s="35">
        <f t="shared" si="26"/>
        <v>0</v>
      </c>
      <c r="R38" s="35">
        <f t="shared" si="26"/>
        <v>3.135827939211527E-3</v>
      </c>
      <c r="S38" s="35">
        <f t="shared" si="27"/>
        <v>0</v>
      </c>
      <c r="T38" s="35">
        <f t="shared" si="27"/>
        <v>0</v>
      </c>
      <c r="U38" s="35">
        <f t="shared" si="28"/>
        <v>0</v>
      </c>
      <c r="V38" s="35">
        <f t="shared" si="28"/>
        <v>0</v>
      </c>
      <c r="W38" s="35">
        <f t="shared" si="29"/>
        <v>0</v>
      </c>
      <c r="X38" s="35">
        <f t="shared" si="29"/>
        <v>0</v>
      </c>
      <c r="Y38" s="88">
        <f t="shared" si="30"/>
        <v>0</v>
      </c>
      <c r="Z38" s="88">
        <f t="shared" si="30"/>
        <v>0</v>
      </c>
      <c r="AA38" s="88">
        <f t="shared" si="30"/>
        <v>0</v>
      </c>
      <c r="AB38" s="88">
        <f t="shared" si="30"/>
        <v>0</v>
      </c>
      <c r="AC38" s="88">
        <f t="shared" ref="AC38" si="52">AC9/AC$23*100</f>
        <v>0</v>
      </c>
      <c r="AD38" s="88">
        <f t="shared" ref="AD38" si="53">AD9/AD$23*100</f>
        <v>0</v>
      </c>
      <c r="AE38" s="88">
        <f t="shared" ref="AE38" si="54">AE9/AE$23*100</f>
        <v>0</v>
      </c>
      <c r="AF38" s="88">
        <f t="shared" ref="AF38" si="55">AF9/AF$23*100</f>
        <v>0</v>
      </c>
    </row>
    <row r="39" spans="1:32" ht="18" customHeight="1" x14ac:dyDescent="0.15">
      <c r="A39" s="19" t="s">
        <v>66</v>
      </c>
      <c r="B39" s="35" t="e">
        <f t="shared" si="35"/>
        <v>#DIV/0!</v>
      </c>
      <c r="C39" s="35" t="e">
        <f t="shared" si="35"/>
        <v>#DIV/0!</v>
      </c>
      <c r="D39" s="35">
        <f t="shared" si="35"/>
        <v>8.179063128019914</v>
      </c>
      <c r="E39" s="35">
        <f t="shared" si="35"/>
        <v>8.0257361575854329</v>
      </c>
      <c r="F39" s="35">
        <f t="shared" si="35"/>
        <v>8.7653896530842665</v>
      </c>
      <c r="G39" s="35">
        <f t="shared" si="35"/>
        <v>9.3947787283310138</v>
      </c>
      <c r="H39" s="35">
        <f t="shared" si="35"/>
        <v>9.449105080346758</v>
      </c>
      <c r="I39" s="35">
        <f t="shared" si="35"/>
        <v>9.5798849986881134</v>
      </c>
      <c r="J39" s="35">
        <f t="shared" si="35"/>
        <v>8.8653295496709159</v>
      </c>
      <c r="K39" s="35">
        <f t="shared" si="35"/>
        <v>10.018083641229921</v>
      </c>
      <c r="L39" s="35">
        <f t="shared" si="35"/>
        <v>9.9569495556818381</v>
      </c>
      <c r="M39" s="35">
        <f t="shared" si="24"/>
        <v>9.3040053904087365</v>
      </c>
      <c r="N39" s="35">
        <f t="shared" si="24"/>
        <v>9.8597511837644678</v>
      </c>
      <c r="O39" s="35">
        <f t="shared" si="25"/>
        <v>9.3449274768477455</v>
      </c>
      <c r="P39" s="35">
        <f t="shared" si="25"/>
        <v>8.7945036889015586</v>
      </c>
      <c r="Q39" s="35">
        <f t="shared" si="26"/>
        <v>8.0165108321237621</v>
      </c>
      <c r="R39" s="35">
        <f t="shared" si="26"/>
        <v>7.7519757209268434</v>
      </c>
      <c r="S39" s="35">
        <f t="shared" si="27"/>
        <v>8.0909090771539702</v>
      </c>
      <c r="T39" s="35">
        <f t="shared" si="27"/>
        <v>8.8423419526168701</v>
      </c>
      <c r="U39" s="35">
        <f t="shared" si="28"/>
        <v>7.8399357871147952</v>
      </c>
      <c r="V39" s="35">
        <f t="shared" si="28"/>
        <v>8.286989812250054</v>
      </c>
      <c r="W39" s="35">
        <f t="shared" si="29"/>
        <v>8.6307661845330195</v>
      </c>
      <c r="X39" s="35">
        <f t="shared" si="29"/>
        <v>9.2646732915279166</v>
      </c>
      <c r="Y39" s="88">
        <f t="shared" si="30"/>
        <v>8.1919588696304597</v>
      </c>
      <c r="Z39" s="88">
        <f t="shared" si="30"/>
        <v>8.9354878161272175</v>
      </c>
      <c r="AA39" s="88">
        <f t="shared" si="30"/>
        <v>9.8566950558884585</v>
      </c>
      <c r="AB39" s="88">
        <f t="shared" si="30"/>
        <v>9.3008176642876492</v>
      </c>
      <c r="AC39" s="88">
        <f t="shared" ref="AC39" si="56">AC10/AC$23*100</f>
        <v>10.003271878572761</v>
      </c>
      <c r="AD39" s="88">
        <f t="shared" ref="AD39" si="57">AD10/AD$23*100</f>
        <v>10.185611657860766</v>
      </c>
      <c r="AE39" s="88">
        <f t="shared" ref="AE39" si="58">AE10/AE$23*100</f>
        <v>10.94061669145092</v>
      </c>
      <c r="AF39" s="88">
        <f t="shared" ref="AF39" si="59">AF10/AF$23*100</f>
        <v>12.749459632094409</v>
      </c>
    </row>
    <row r="40" spans="1:32" ht="18" customHeight="1" x14ac:dyDescent="0.15">
      <c r="A40" s="19" t="s">
        <v>67</v>
      </c>
      <c r="B40" s="35" t="e">
        <f t="shared" si="35"/>
        <v>#DIV/0!</v>
      </c>
      <c r="C40" s="35" t="e">
        <f t="shared" si="35"/>
        <v>#DIV/0!</v>
      </c>
      <c r="D40" s="35">
        <f t="shared" si="35"/>
        <v>1.1313910846788016</v>
      </c>
      <c r="E40" s="35">
        <f t="shared" si="35"/>
        <v>0.80928151782317315</v>
      </c>
      <c r="F40" s="35">
        <f t="shared" si="35"/>
        <v>0.66561441313321623</v>
      </c>
      <c r="G40" s="35">
        <f t="shared" si="35"/>
        <v>0.60949235837053894</v>
      </c>
      <c r="H40" s="35">
        <f t="shared" si="35"/>
        <v>0.66254891802330396</v>
      </c>
      <c r="I40" s="35">
        <f t="shared" si="35"/>
        <v>0.45514404069961362</v>
      </c>
      <c r="J40" s="35">
        <f t="shared" si="35"/>
        <v>0.56823041136785635</v>
      </c>
      <c r="K40" s="35">
        <f t="shared" si="35"/>
        <v>0.55863096050916217</v>
      </c>
      <c r="L40" s="35">
        <f t="shared" si="35"/>
        <v>0.37383582590248637</v>
      </c>
      <c r="M40" s="35">
        <f t="shared" si="24"/>
        <v>0.5364921252731818</v>
      </c>
      <c r="N40" s="35">
        <f t="shared" si="24"/>
        <v>0.47018181968062528</v>
      </c>
      <c r="O40" s="35">
        <f t="shared" si="25"/>
        <v>0.39011217999694842</v>
      </c>
      <c r="P40" s="35">
        <f t="shared" si="25"/>
        <v>0.48366462211675038</v>
      </c>
      <c r="Q40" s="35">
        <f t="shared" si="26"/>
        <v>0.47711385991524236</v>
      </c>
      <c r="R40" s="35">
        <f t="shared" si="26"/>
        <v>0.52268278741057672</v>
      </c>
      <c r="S40" s="35">
        <f t="shared" si="27"/>
        <v>0.4076948950304799</v>
      </c>
      <c r="T40" s="35">
        <f t="shared" si="27"/>
        <v>0.57703008924700527</v>
      </c>
      <c r="U40" s="35">
        <f t="shared" si="28"/>
        <v>0.47190985337211744</v>
      </c>
      <c r="V40" s="35">
        <f t="shared" si="28"/>
        <v>0.25290829602377568</v>
      </c>
      <c r="W40" s="35">
        <f t="shared" si="29"/>
        <v>1.0201604076959088</v>
      </c>
      <c r="X40" s="35">
        <f t="shared" si="29"/>
        <v>0.37259950147784232</v>
      </c>
      <c r="Y40" s="88">
        <f t="shared" si="30"/>
        <v>0.45126670669676749</v>
      </c>
      <c r="Z40" s="88">
        <f t="shared" si="30"/>
        <v>0.58934580930951319</v>
      </c>
      <c r="AA40" s="88">
        <f t="shared" si="30"/>
        <v>0.50509734946988261</v>
      </c>
      <c r="AB40" s="88">
        <f t="shared" si="30"/>
        <v>0.23147338311322488</v>
      </c>
      <c r="AC40" s="88">
        <f t="shared" ref="AC40" si="60">AC11/AC$23*100</f>
        <v>0.31878386510729456</v>
      </c>
      <c r="AD40" s="88">
        <f t="shared" ref="AD40" si="61">AD11/AD$23*100</f>
        <v>0.29775597789670405</v>
      </c>
      <c r="AE40" s="88">
        <f t="shared" ref="AE40" si="62">AE11/AE$23*100</f>
        <v>0.36101583988850366</v>
      </c>
      <c r="AF40" s="88">
        <f t="shared" ref="AF40" si="63">AF11/AF$23*100</f>
        <v>0.40527300986383075</v>
      </c>
    </row>
    <row r="41" spans="1:32" ht="18" customHeight="1" x14ac:dyDescent="0.15">
      <c r="A41" s="19" t="s">
        <v>68</v>
      </c>
      <c r="B41" s="35" t="e">
        <f t="shared" si="35"/>
        <v>#DIV/0!</v>
      </c>
      <c r="C41" s="35" t="e">
        <f t="shared" si="35"/>
        <v>#DIV/0!</v>
      </c>
      <c r="D41" s="35">
        <f t="shared" si="35"/>
        <v>11.137133426637293</v>
      </c>
      <c r="E41" s="35">
        <f t="shared" si="35"/>
        <v>11.111529993884311</v>
      </c>
      <c r="F41" s="35">
        <f t="shared" si="35"/>
        <v>16.087786256710192</v>
      </c>
      <c r="G41" s="35">
        <f t="shared" si="35"/>
        <v>15.204933067476389</v>
      </c>
      <c r="H41" s="35">
        <f t="shared" si="35"/>
        <v>14.430209403158145</v>
      </c>
      <c r="I41" s="35">
        <f t="shared" si="35"/>
        <v>13.376017823869221</v>
      </c>
      <c r="J41" s="35">
        <f t="shared" si="35"/>
        <v>13.639311077271138</v>
      </c>
      <c r="K41" s="35">
        <f t="shared" si="35"/>
        <v>15.656938639354395</v>
      </c>
      <c r="L41" s="35">
        <f t="shared" si="35"/>
        <v>19.109770243043496</v>
      </c>
      <c r="M41" s="35">
        <f t="shared" si="24"/>
        <v>16.105204570048144</v>
      </c>
      <c r="N41" s="35">
        <f t="shared" si="24"/>
        <v>16.672660887661472</v>
      </c>
      <c r="O41" s="35">
        <f t="shared" si="25"/>
        <v>16.290428496641393</v>
      </c>
      <c r="P41" s="35">
        <f t="shared" si="25"/>
        <v>15.769209022905997</v>
      </c>
      <c r="Q41" s="35">
        <f t="shared" si="26"/>
        <v>17.350376803517687</v>
      </c>
      <c r="R41" s="35">
        <f t="shared" si="26"/>
        <v>17.872681204564092</v>
      </c>
      <c r="S41" s="35">
        <f t="shared" si="27"/>
        <v>16.674063024229135</v>
      </c>
      <c r="T41" s="35">
        <f t="shared" si="27"/>
        <v>17.030259448424477</v>
      </c>
      <c r="U41" s="35">
        <f t="shared" si="28"/>
        <v>18.172482847168052</v>
      </c>
      <c r="V41" s="35">
        <f t="shared" si="28"/>
        <v>24.097379012466867</v>
      </c>
      <c r="W41" s="35">
        <f t="shared" si="29"/>
        <v>19.105428026153195</v>
      </c>
      <c r="X41" s="35">
        <f t="shared" si="29"/>
        <v>17.533698797913715</v>
      </c>
      <c r="Y41" s="88">
        <f t="shared" si="30"/>
        <v>16.747431308682394</v>
      </c>
      <c r="Z41" s="88">
        <f t="shared" si="30"/>
        <v>21.988169553325367</v>
      </c>
      <c r="AA41" s="88">
        <f t="shared" si="30"/>
        <v>16.902000884769635</v>
      </c>
      <c r="AB41" s="88">
        <f t="shared" si="30"/>
        <v>18.520111677939248</v>
      </c>
      <c r="AC41" s="88">
        <f t="shared" ref="AC41" si="64">AC12/AC$23*100</f>
        <v>15.468058640331735</v>
      </c>
      <c r="AD41" s="88">
        <f t="shared" ref="AD41" si="65">AD12/AD$23*100</f>
        <v>13.520312040592533</v>
      </c>
      <c r="AE41" s="88">
        <f t="shared" ref="AE41" si="66">AE12/AE$23*100</f>
        <v>14.187400246951082</v>
      </c>
      <c r="AF41" s="88">
        <f t="shared" ref="AF41" si="67">AF12/AF$23*100</f>
        <v>14.499060559740576</v>
      </c>
    </row>
    <row r="42" spans="1:32" ht="18" customHeight="1" x14ac:dyDescent="0.15">
      <c r="A42" s="19" t="s">
        <v>69</v>
      </c>
      <c r="B42" s="35" t="e">
        <f t="shared" si="35"/>
        <v>#DIV/0!</v>
      </c>
      <c r="C42" s="35" t="e">
        <f t="shared" si="35"/>
        <v>#DIV/0!</v>
      </c>
      <c r="D42" s="35">
        <f t="shared" si="35"/>
        <v>7.2539409589929411</v>
      </c>
      <c r="E42" s="35">
        <f t="shared" si="35"/>
        <v>7.0854743298525618</v>
      </c>
      <c r="F42" s="35">
        <f t="shared" si="35"/>
        <v>11.006980515602253</v>
      </c>
      <c r="G42" s="35">
        <f t="shared" si="35"/>
        <v>10.30909259369461</v>
      </c>
      <c r="H42" s="35">
        <f t="shared" si="35"/>
        <v>9.2033478822144428</v>
      </c>
      <c r="I42" s="35">
        <f t="shared" si="35"/>
        <v>7.8996973766715435</v>
      </c>
      <c r="J42" s="35">
        <f t="shared" si="35"/>
        <v>8.4655408319508272</v>
      </c>
      <c r="K42" s="35">
        <f t="shared" si="35"/>
        <v>9.7911393780832618</v>
      </c>
      <c r="L42" s="35">
        <f t="shared" si="35"/>
        <v>10.075888910484064</v>
      </c>
      <c r="M42" s="35">
        <f t="shared" si="24"/>
        <v>10.355577567081246</v>
      </c>
      <c r="N42" s="35">
        <f t="shared" si="24"/>
        <v>10.942872569864141</v>
      </c>
      <c r="O42" s="35">
        <f t="shared" si="25"/>
        <v>9.9403732072739359</v>
      </c>
      <c r="P42" s="35">
        <f t="shared" si="25"/>
        <v>9.098701823488641</v>
      </c>
      <c r="Q42" s="35">
        <f t="shared" si="26"/>
        <v>9.4380573685310409</v>
      </c>
      <c r="R42" s="35">
        <f t="shared" si="26"/>
        <v>10.208463868393183</v>
      </c>
      <c r="S42" s="35">
        <f t="shared" si="27"/>
        <v>9.6559006667918474</v>
      </c>
      <c r="T42" s="35">
        <f t="shared" si="27"/>
        <v>10.363249227041287</v>
      </c>
      <c r="U42" s="35">
        <f t="shared" si="28"/>
        <v>11.220959519885556</v>
      </c>
      <c r="V42" s="35">
        <f t="shared" si="28"/>
        <v>11.147199542468876</v>
      </c>
      <c r="W42" s="35">
        <f t="shared" si="29"/>
        <v>10.506939050214626</v>
      </c>
      <c r="X42" s="35">
        <f t="shared" si="29"/>
        <v>9.9936751534812895</v>
      </c>
      <c r="Y42" s="88">
        <f t="shared" si="30"/>
        <v>10.087842590014615</v>
      </c>
      <c r="Z42" s="88">
        <f t="shared" si="30"/>
        <v>14.756900359748393</v>
      </c>
      <c r="AA42" s="88">
        <f t="shared" si="30"/>
        <v>9.3567124230231968</v>
      </c>
      <c r="AB42" s="88">
        <f t="shared" si="30"/>
        <v>9.9057460603023522</v>
      </c>
      <c r="AC42" s="88">
        <f t="shared" ref="AC42" si="68">AC13/AC$23*100</f>
        <v>8.9401327989757124</v>
      </c>
      <c r="AD42" s="88">
        <f t="shared" ref="AD42" si="69">AD13/AD$23*100</f>
        <v>7.5909981689950667</v>
      </c>
      <c r="AE42" s="88">
        <f t="shared" ref="AE42" si="70">AE13/AE$23*100</f>
        <v>8.2950888827103455</v>
      </c>
      <c r="AF42" s="88">
        <f t="shared" ref="AF42" si="71">AF13/AF$23*100</f>
        <v>8.0764537385518498</v>
      </c>
    </row>
    <row r="43" spans="1:32" ht="18" customHeight="1" x14ac:dyDescent="0.15">
      <c r="A43" s="19" t="s">
        <v>70</v>
      </c>
      <c r="B43" s="35" t="e">
        <f t="shared" si="35"/>
        <v>#DIV/0!</v>
      </c>
      <c r="C43" s="35" t="e">
        <f t="shared" si="35"/>
        <v>#DIV/0!</v>
      </c>
      <c r="D43" s="35">
        <f t="shared" si="35"/>
        <v>5.9078124858663834</v>
      </c>
      <c r="E43" s="35">
        <f t="shared" si="35"/>
        <v>7.3320085082313362</v>
      </c>
      <c r="F43" s="35">
        <f t="shared" si="35"/>
        <v>6.1544367295342894</v>
      </c>
      <c r="G43" s="35">
        <f t="shared" si="35"/>
        <v>6.5004885008335025</v>
      </c>
      <c r="H43" s="35">
        <f t="shared" si="35"/>
        <v>7.0101474984986254</v>
      </c>
      <c r="I43" s="35">
        <f t="shared" si="35"/>
        <v>6.6195656765999464</v>
      </c>
      <c r="J43" s="35">
        <f t="shared" si="35"/>
        <v>6.5531166297306864</v>
      </c>
      <c r="K43" s="35">
        <f t="shared" si="35"/>
        <v>6.9332189996115181</v>
      </c>
      <c r="L43" s="35">
        <f t="shared" si="35"/>
        <v>7.604508279841232</v>
      </c>
      <c r="M43" s="35">
        <f t="shared" si="24"/>
        <v>8.2675057612063423</v>
      </c>
      <c r="N43" s="35">
        <f t="shared" si="24"/>
        <v>8.7944462622852182</v>
      </c>
      <c r="O43" s="35">
        <f t="shared" si="25"/>
        <v>8.4348768888287449</v>
      </c>
      <c r="P43" s="35">
        <f t="shared" si="25"/>
        <v>8.3897584563219798</v>
      </c>
      <c r="Q43" s="35">
        <f t="shared" si="26"/>
        <v>12.401221466072046</v>
      </c>
      <c r="R43" s="35">
        <f t="shared" si="26"/>
        <v>12.654379795950183</v>
      </c>
      <c r="S43" s="35">
        <f t="shared" si="27"/>
        <v>11.61634646969811</v>
      </c>
      <c r="T43" s="35">
        <f t="shared" si="27"/>
        <v>13.043732466692923</v>
      </c>
      <c r="U43" s="35">
        <f t="shared" si="28"/>
        <v>8.9909710112727055</v>
      </c>
      <c r="V43" s="35">
        <f t="shared" si="28"/>
        <v>8.6170353519617926</v>
      </c>
      <c r="W43" s="35">
        <f t="shared" si="29"/>
        <v>10.694734967566832</v>
      </c>
      <c r="X43" s="35">
        <f t="shared" si="29"/>
        <v>10.297727205689073</v>
      </c>
      <c r="Y43" s="88">
        <f t="shared" si="30"/>
        <v>8.2982734503151541</v>
      </c>
      <c r="Z43" s="88">
        <f t="shared" si="30"/>
        <v>10.69608878561338</v>
      </c>
      <c r="AA43" s="88">
        <f t="shared" si="30"/>
        <v>13.083648645433469</v>
      </c>
      <c r="AB43" s="88">
        <f t="shared" si="30"/>
        <v>10.705021460964078</v>
      </c>
      <c r="AC43" s="88">
        <f t="shared" ref="AC43" si="72">AC14/AC$23*100</f>
        <v>8.6809945647748474</v>
      </c>
      <c r="AD43" s="88">
        <f t="shared" ref="AD43" si="73">AD14/AD$23*100</f>
        <v>9.7538301569414774</v>
      </c>
      <c r="AE43" s="88">
        <f t="shared" ref="AE43" si="74">AE14/AE$23*100</f>
        <v>9.462114403848279</v>
      </c>
      <c r="AF43" s="88">
        <f t="shared" ref="AF43" si="75">AF14/AF$23*100</f>
        <v>9.0982074148635927</v>
      </c>
    </row>
    <row r="44" spans="1:32" ht="18" customHeight="1" x14ac:dyDescent="0.15">
      <c r="A44" s="19" t="s">
        <v>71</v>
      </c>
      <c r="B44" s="35" t="e">
        <f t="shared" si="35"/>
        <v>#DIV/0!</v>
      </c>
      <c r="C44" s="35" t="e">
        <f t="shared" si="35"/>
        <v>#DIV/0!</v>
      </c>
      <c r="D44" s="35">
        <f t="shared" si="35"/>
        <v>4.1738653884003449</v>
      </c>
      <c r="E44" s="35">
        <f t="shared" si="35"/>
        <v>4.389963684307987</v>
      </c>
      <c r="F44" s="35">
        <f t="shared" si="35"/>
        <v>3.7762715294886458</v>
      </c>
      <c r="G44" s="35">
        <f t="shared" si="35"/>
        <v>1.9806693779655618</v>
      </c>
      <c r="H44" s="35">
        <f t="shared" si="35"/>
        <v>1.8531930616593146</v>
      </c>
      <c r="I44" s="35">
        <f t="shared" si="35"/>
        <v>1.4677148047512529</v>
      </c>
      <c r="J44" s="35">
        <f t="shared" si="35"/>
        <v>0.89738651468452457</v>
      </c>
      <c r="K44" s="35">
        <f t="shared" si="35"/>
        <v>0.77102805040567668</v>
      </c>
      <c r="L44" s="35">
        <f t="shared" si="35"/>
        <v>2.4792949467422019</v>
      </c>
      <c r="M44" s="35">
        <f t="shared" si="24"/>
        <v>0.68972753491785266</v>
      </c>
      <c r="N44" s="35">
        <f t="shared" si="24"/>
        <v>3.547337881141046E-2</v>
      </c>
      <c r="O44" s="35">
        <f t="shared" si="25"/>
        <v>1.9395758111308739E-2</v>
      </c>
      <c r="P44" s="35">
        <f t="shared" si="25"/>
        <v>1.3878109081937384E-2</v>
      </c>
      <c r="Q44" s="35">
        <f t="shared" si="26"/>
        <v>5.2316051502878094E-3</v>
      </c>
      <c r="R44" s="35">
        <f t="shared" si="26"/>
        <v>0.15422300455322219</v>
      </c>
      <c r="S44" s="35">
        <f t="shared" si="27"/>
        <v>2.9368557849477138E-2</v>
      </c>
      <c r="T44" s="35">
        <f t="shared" si="27"/>
        <v>3.8657785304462761E-2</v>
      </c>
      <c r="U44" s="35">
        <f t="shared" si="28"/>
        <v>3.5214091822266735</v>
      </c>
      <c r="V44" s="35">
        <f t="shared" si="28"/>
        <v>3.6823573096145554</v>
      </c>
      <c r="W44" s="35">
        <f t="shared" si="29"/>
        <v>1.6503972954749664</v>
      </c>
      <c r="X44" s="35">
        <f t="shared" si="29"/>
        <v>1.1959258904446788</v>
      </c>
      <c r="Y44" s="88">
        <f t="shared" si="30"/>
        <v>2.0630038006232622E-2</v>
      </c>
      <c r="Z44" s="88">
        <f t="shared" si="30"/>
        <v>2.1429696706503973</v>
      </c>
      <c r="AA44" s="88">
        <f t="shared" si="30"/>
        <v>3.6909932512459491E-2</v>
      </c>
      <c r="AB44" s="88">
        <f t="shared" si="30"/>
        <v>0.49098452756309896</v>
      </c>
      <c r="AC44" s="88">
        <f t="shared" ref="AC44" si="76">AC15/AC$23*100</f>
        <v>0.4466381135354357</v>
      </c>
      <c r="AD44" s="88">
        <f t="shared" ref="AD44" si="77">AD15/AD$23*100</f>
        <v>0.39424022128533764</v>
      </c>
      <c r="AE44" s="88">
        <f t="shared" ref="AE44" si="78">AE15/AE$23*100</f>
        <v>0.47656916623481343</v>
      </c>
      <c r="AF44" s="88">
        <f t="shared" ref="AF44" si="79">AF15/AF$23*100</f>
        <v>0.47195049751214735</v>
      </c>
    </row>
    <row r="45" spans="1:32" ht="18" customHeight="1" x14ac:dyDescent="0.15">
      <c r="A45" s="19" t="s">
        <v>72</v>
      </c>
      <c r="B45" s="35" t="e">
        <f t="shared" si="35"/>
        <v>#DIV/0!</v>
      </c>
      <c r="C45" s="35" t="e">
        <f t="shared" si="35"/>
        <v>#DIV/0!</v>
      </c>
      <c r="D45" s="35">
        <f t="shared" si="35"/>
        <v>0.48669545219617288</v>
      </c>
      <c r="E45" s="35">
        <f t="shared" si="35"/>
        <v>1.1597130681892045</v>
      </c>
      <c r="F45" s="35">
        <f t="shared" si="35"/>
        <v>1.4362118160543698</v>
      </c>
      <c r="G45" s="35">
        <f t="shared" si="35"/>
        <v>1.4581806375896307</v>
      </c>
      <c r="H45" s="35">
        <f t="shared" si="35"/>
        <v>1.4366516936600005</v>
      </c>
      <c r="I45" s="35">
        <f t="shared" si="35"/>
        <v>0.74060444618374421</v>
      </c>
      <c r="J45" s="35">
        <f t="shared" si="35"/>
        <v>0.64044777384151963</v>
      </c>
      <c r="K45" s="35">
        <f t="shared" si="35"/>
        <v>0.91616536513126168</v>
      </c>
      <c r="L45" s="35">
        <f t="shared" si="35"/>
        <v>0.70224691265699979</v>
      </c>
      <c r="M45" s="35">
        <f t="shared" si="24"/>
        <v>0.7161077274428006</v>
      </c>
      <c r="N45" s="35">
        <f t="shared" si="24"/>
        <v>0.74057990996835188</v>
      </c>
      <c r="O45" s="35">
        <f t="shared" si="25"/>
        <v>0.66854037687346313</v>
      </c>
      <c r="P45" s="35">
        <f t="shared" si="25"/>
        <v>0.86116764057252659</v>
      </c>
      <c r="Q45" s="35">
        <f t="shared" si="26"/>
        <v>0.89314019990986859</v>
      </c>
      <c r="R45" s="35">
        <f t="shared" si="26"/>
        <v>1.6425765395869905</v>
      </c>
      <c r="S45" s="35">
        <f t="shared" si="27"/>
        <v>1.2104506068821077</v>
      </c>
      <c r="T45" s="35">
        <f t="shared" si="27"/>
        <v>0.98496191664448529</v>
      </c>
      <c r="U45" s="35">
        <f t="shared" si="28"/>
        <v>0.81622840040095124</v>
      </c>
      <c r="V45" s="35">
        <f t="shared" si="28"/>
        <v>0.73072671478141371</v>
      </c>
      <c r="W45" s="35">
        <f t="shared" si="29"/>
        <v>0.46284610229690332</v>
      </c>
      <c r="X45" s="35">
        <f t="shared" si="29"/>
        <v>0.41456066853862628</v>
      </c>
      <c r="Y45" s="88">
        <f t="shared" si="30"/>
        <v>0.48080847385799602</v>
      </c>
      <c r="Z45" s="88">
        <f t="shared" si="30"/>
        <v>0.5706898856910102</v>
      </c>
      <c r="AA45" s="88">
        <f t="shared" si="30"/>
        <v>0.3816952690016493</v>
      </c>
      <c r="AB45" s="88">
        <f t="shared" si="30"/>
        <v>0.99601283611542546</v>
      </c>
      <c r="AC45" s="88">
        <f t="shared" ref="AC45" si="80">AC16/AC$23*100</f>
        <v>0.34070238522332869</v>
      </c>
      <c r="AD45" s="88">
        <f t="shared" ref="AD45" si="81">AD16/AD$23*100</f>
        <v>0.44166211334059335</v>
      </c>
      <c r="AE45" s="88">
        <f t="shared" ref="AE45" si="82">AE16/AE$23*100</f>
        <v>0.50459967836816499</v>
      </c>
      <c r="AF45" s="88">
        <f t="shared" ref="AF45" si="83">AF16/AF$23*100</f>
        <v>0.35031954981602387</v>
      </c>
    </row>
    <row r="46" spans="1:32" ht="18" customHeight="1" x14ac:dyDescent="0.15">
      <c r="A46" s="19" t="s">
        <v>80</v>
      </c>
      <c r="B46" s="35" t="e">
        <f t="shared" si="35"/>
        <v>#DIV/0!</v>
      </c>
      <c r="C46" s="35" t="e">
        <f t="shared" si="35"/>
        <v>#DIV/0!</v>
      </c>
      <c r="D46" s="35">
        <f t="shared" si="35"/>
        <v>0</v>
      </c>
      <c r="E46" s="35">
        <f t="shared" si="35"/>
        <v>0</v>
      </c>
      <c r="F46" s="35">
        <f t="shared" si="35"/>
        <v>0</v>
      </c>
      <c r="G46" s="35">
        <f t="shared" si="35"/>
        <v>0</v>
      </c>
      <c r="H46" s="35">
        <f t="shared" si="35"/>
        <v>0</v>
      </c>
      <c r="I46" s="35">
        <f t="shared" si="35"/>
        <v>0</v>
      </c>
      <c r="J46" s="35">
        <f t="shared" si="35"/>
        <v>0</v>
      </c>
      <c r="K46" s="35">
        <f t="shared" si="35"/>
        <v>0</v>
      </c>
      <c r="L46" s="35">
        <f t="shared" si="35"/>
        <v>0</v>
      </c>
      <c r="M46" s="35">
        <f t="shared" si="24"/>
        <v>0</v>
      </c>
      <c r="N46" s="35">
        <f t="shared" si="24"/>
        <v>0</v>
      </c>
      <c r="O46" s="35">
        <f t="shared" si="25"/>
        <v>0</v>
      </c>
      <c r="P46" s="35">
        <f t="shared" si="25"/>
        <v>0</v>
      </c>
      <c r="Q46" s="35">
        <f t="shared" si="26"/>
        <v>0</v>
      </c>
      <c r="R46" s="35">
        <f t="shared" si="26"/>
        <v>0</v>
      </c>
      <c r="S46" s="35">
        <f t="shared" si="27"/>
        <v>0</v>
      </c>
      <c r="T46" s="35">
        <f t="shared" si="27"/>
        <v>0</v>
      </c>
      <c r="U46" s="35">
        <f t="shared" si="28"/>
        <v>0</v>
      </c>
      <c r="V46" s="35">
        <f t="shared" si="28"/>
        <v>0</v>
      </c>
      <c r="W46" s="35">
        <f t="shared" si="29"/>
        <v>0</v>
      </c>
      <c r="X46" s="35">
        <f t="shared" si="29"/>
        <v>0</v>
      </c>
      <c r="Y46" s="88">
        <f t="shared" si="30"/>
        <v>0</v>
      </c>
      <c r="Z46" s="88">
        <f t="shared" si="30"/>
        <v>0</v>
      </c>
      <c r="AA46" s="88">
        <f t="shared" si="30"/>
        <v>0</v>
      </c>
      <c r="AB46" s="88">
        <f t="shared" si="30"/>
        <v>0</v>
      </c>
      <c r="AC46" s="88">
        <f t="shared" ref="AC46" si="84">AC17/AC$23*100</f>
        <v>0</v>
      </c>
      <c r="AD46" s="88">
        <f t="shared" ref="AD46" si="85">AD17/AD$23*100</f>
        <v>0</v>
      </c>
      <c r="AE46" s="88">
        <f t="shared" ref="AE46" si="86">AE17/AE$23*100</f>
        <v>0</v>
      </c>
      <c r="AF46" s="88">
        <f t="shared" ref="AF46" si="87">AF17/AF$23*100</f>
        <v>0</v>
      </c>
    </row>
    <row r="47" spans="1:32" ht="18" customHeight="1" x14ac:dyDescent="0.15">
      <c r="A47" s="19" t="s">
        <v>73</v>
      </c>
      <c r="B47" s="35" t="e">
        <f t="shared" si="35"/>
        <v>#DIV/0!</v>
      </c>
      <c r="C47" s="35" t="e">
        <f t="shared" si="35"/>
        <v>#DIV/0!</v>
      </c>
      <c r="D47" s="35">
        <f t="shared" si="35"/>
        <v>38.830770593594714</v>
      </c>
      <c r="E47" s="35">
        <f t="shared" si="35"/>
        <v>37.095102855942748</v>
      </c>
      <c r="F47" s="35">
        <f t="shared" si="35"/>
        <v>26.894416195900188</v>
      </c>
      <c r="G47" s="35">
        <f t="shared" si="35"/>
        <v>26.684906039858959</v>
      </c>
      <c r="H47" s="35">
        <f t="shared" si="35"/>
        <v>25.516306596831249</v>
      </c>
      <c r="I47" s="35">
        <f t="shared" si="35"/>
        <v>29.777449003188551</v>
      </c>
      <c r="J47" s="35">
        <f t="shared" si="35"/>
        <v>32.54343028280681</v>
      </c>
      <c r="K47" s="35">
        <f t="shared" si="35"/>
        <v>26.354698541882758</v>
      </c>
      <c r="L47" s="35">
        <f t="shared" si="35"/>
        <v>22.917375464800916</v>
      </c>
      <c r="M47" s="35">
        <f t="shared" si="24"/>
        <v>30.007320212324974</v>
      </c>
      <c r="N47" s="35">
        <f t="shared" si="24"/>
        <v>27.409381006824368</v>
      </c>
      <c r="O47" s="35">
        <f t="shared" si="25"/>
        <v>27.73702586873857</v>
      </c>
      <c r="P47" s="35">
        <f t="shared" si="25"/>
        <v>27.127485786140841</v>
      </c>
      <c r="Q47" s="35">
        <f t="shared" si="26"/>
        <v>18.354518017051053</v>
      </c>
      <c r="R47" s="35">
        <f t="shared" si="26"/>
        <v>13.659741165775394</v>
      </c>
      <c r="S47" s="35">
        <f t="shared" si="27"/>
        <v>15.253629498318155</v>
      </c>
      <c r="T47" s="35">
        <f t="shared" si="27"/>
        <v>9.6293344037111464</v>
      </c>
      <c r="U47" s="35">
        <f t="shared" si="28"/>
        <v>12.127593056967198</v>
      </c>
      <c r="V47" s="35">
        <f t="shared" si="28"/>
        <v>8.9460281148323446</v>
      </c>
      <c r="W47" s="35">
        <f t="shared" si="29"/>
        <v>10.181020314304986</v>
      </c>
      <c r="X47" s="35">
        <f t="shared" si="29"/>
        <v>8.0333773349138049</v>
      </c>
      <c r="Y47" s="88">
        <f t="shared" si="30"/>
        <v>26.688303047990274</v>
      </c>
      <c r="Z47" s="88">
        <f t="shared" si="30"/>
        <v>10.235015406683589</v>
      </c>
      <c r="AA47" s="88">
        <f t="shared" si="30"/>
        <v>15.727422756646492</v>
      </c>
      <c r="AB47" s="88">
        <f t="shared" si="30"/>
        <v>12.995253376327886</v>
      </c>
      <c r="AC47" s="88">
        <f t="shared" ref="AC47" si="88">AC18/AC$23*100</f>
        <v>19.766439429532472</v>
      </c>
      <c r="AD47" s="88">
        <f t="shared" ref="AD47" si="89">AD18/AD$23*100</f>
        <v>13.992234318155718</v>
      </c>
      <c r="AE47" s="88">
        <f t="shared" ref="AE47" si="90">AE18/AE$23*100</f>
        <v>12.811520918936568</v>
      </c>
      <c r="AF47" s="88">
        <f t="shared" ref="AF47" si="91">AF18/AF$23*100</f>
        <v>16.996488630379012</v>
      </c>
    </row>
    <row r="48" spans="1:32" ht="18" customHeight="1" x14ac:dyDescent="0.15">
      <c r="A48" s="19" t="s">
        <v>74</v>
      </c>
      <c r="B48" s="35" t="e">
        <f t="shared" si="35"/>
        <v>#DIV/0!</v>
      </c>
      <c r="C48" s="35" t="e">
        <f t="shared" si="35"/>
        <v>#DIV/0!</v>
      </c>
      <c r="D48" s="35">
        <f t="shared" si="35"/>
        <v>9.8957613656106389</v>
      </c>
      <c r="E48" s="35">
        <f t="shared" si="35"/>
        <v>8.0064531057846562</v>
      </c>
      <c r="F48" s="35">
        <f t="shared" si="35"/>
        <v>8.4418046271753546</v>
      </c>
      <c r="G48" s="35">
        <f t="shared" si="35"/>
        <v>1.8149482008329749</v>
      </c>
      <c r="H48" s="35">
        <f t="shared" si="35"/>
        <v>1.8442098467227905</v>
      </c>
      <c r="I48" s="35">
        <f t="shared" si="35"/>
        <v>6.16406031120618</v>
      </c>
      <c r="J48" s="35">
        <f t="shared" si="35"/>
        <v>9.3743611075057736</v>
      </c>
      <c r="K48" s="35">
        <f t="shared" si="35"/>
        <v>4.801932711799318</v>
      </c>
      <c r="L48" s="35">
        <f t="shared" si="35"/>
        <v>6.1677229878379825</v>
      </c>
      <c r="M48" s="35">
        <f t="shared" si="24"/>
        <v>7.2611382891351894</v>
      </c>
      <c r="N48" s="35">
        <f t="shared" si="24"/>
        <v>11.947495144680994</v>
      </c>
      <c r="O48" s="35">
        <f t="shared" si="25"/>
        <v>8.2312820825248387</v>
      </c>
      <c r="P48" s="35">
        <f t="shared" si="25"/>
        <v>3.0181131069844054</v>
      </c>
      <c r="Q48" s="35">
        <f t="shared" si="26"/>
        <v>4.0619291259665316</v>
      </c>
      <c r="R48" s="35">
        <f t="shared" si="26"/>
        <v>4.9859066932903433</v>
      </c>
      <c r="S48" s="35">
        <f t="shared" si="27"/>
        <v>2.6615993169427226</v>
      </c>
      <c r="T48" s="35">
        <f t="shared" si="27"/>
        <v>3.2239931049513957</v>
      </c>
      <c r="U48" s="35">
        <f t="shared" si="28"/>
        <v>2.9113605134229821</v>
      </c>
      <c r="V48" s="35">
        <f t="shared" si="28"/>
        <v>1.9287440799086075</v>
      </c>
      <c r="W48" s="35">
        <f t="shared" si="29"/>
        <v>1.908436333446512</v>
      </c>
      <c r="X48" s="35">
        <f t="shared" si="29"/>
        <v>1.0039878118145418</v>
      </c>
      <c r="Y48" s="88">
        <f t="shared" si="30"/>
        <v>21.142870560768039</v>
      </c>
      <c r="Z48" s="88">
        <f t="shared" si="30"/>
        <v>4.9916773851857457</v>
      </c>
      <c r="AA48" s="88">
        <f t="shared" si="30"/>
        <v>7.2585208061454978</v>
      </c>
      <c r="AB48" s="88">
        <f t="shared" si="30"/>
        <v>7.5770182488226814</v>
      </c>
      <c r="AC48" s="88">
        <f t="shared" ref="AC48" si="92">AC19/AC$23*100</f>
        <v>14.685465261473748</v>
      </c>
      <c r="AD48" s="88">
        <f t="shared" ref="AD48" si="93">AD19/AD$23*100</f>
        <v>6.2914894234542773</v>
      </c>
      <c r="AE48" s="88">
        <f t="shared" ref="AE48" si="94">AE19/AE$23*100</f>
        <v>6.4356012229477804</v>
      </c>
      <c r="AF48" s="88">
        <f t="shared" ref="AF48" si="95">AF19/AF$23*100</f>
        <v>11.131193503674268</v>
      </c>
    </row>
    <row r="49" spans="1:32" ht="18" customHeight="1" x14ac:dyDescent="0.15">
      <c r="A49" s="19" t="s">
        <v>75</v>
      </c>
      <c r="B49" s="35" t="e">
        <f t="shared" si="35"/>
        <v>#DIV/0!</v>
      </c>
      <c r="C49" s="35" t="e">
        <f t="shared" si="35"/>
        <v>#DIV/0!</v>
      </c>
      <c r="D49" s="35">
        <f t="shared" si="35"/>
        <v>28.13298403092443</v>
      </c>
      <c r="E49" s="35">
        <f t="shared" si="35"/>
        <v>28.969990371473909</v>
      </c>
      <c r="F49" s="35">
        <f t="shared" si="35"/>
        <v>17.975610411166805</v>
      </c>
      <c r="G49" s="35">
        <f t="shared" si="35"/>
        <v>24.283545920961544</v>
      </c>
      <c r="H49" s="35">
        <f t="shared" si="35"/>
        <v>22.938065003721409</v>
      </c>
      <c r="I49" s="35">
        <f t="shared" si="35"/>
        <v>23.180535605491244</v>
      </c>
      <c r="J49" s="35">
        <f t="shared" si="35"/>
        <v>22.781460752666273</v>
      </c>
      <c r="K49" s="35">
        <f t="shared" si="35"/>
        <v>21.081877733516965</v>
      </c>
      <c r="L49" s="35">
        <f t="shared" si="35"/>
        <v>16.04735271411495</v>
      </c>
      <c r="M49" s="35">
        <f t="shared" si="24"/>
        <v>22.032273623274808</v>
      </c>
      <c r="N49" s="35">
        <f t="shared" si="24"/>
        <v>14.907315161159895</v>
      </c>
      <c r="O49" s="35">
        <f t="shared" si="25"/>
        <v>18.066225394074902</v>
      </c>
      <c r="P49" s="35">
        <f t="shared" si="25"/>
        <v>14.401167500868864</v>
      </c>
      <c r="Q49" s="35">
        <f t="shared" si="26"/>
        <v>12.248651937613108</v>
      </c>
      <c r="R49" s="35">
        <f t="shared" si="26"/>
        <v>7.1754761530737978</v>
      </c>
      <c r="S49" s="35">
        <f t="shared" si="27"/>
        <v>10.993993290169673</v>
      </c>
      <c r="T49" s="35">
        <f t="shared" si="27"/>
        <v>6.3183652216723774</v>
      </c>
      <c r="U49" s="35">
        <f t="shared" si="28"/>
        <v>9.1728462475157553</v>
      </c>
      <c r="V49" s="35">
        <f t="shared" si="28"/>
        <v>7.0058173033832549</v>
      </c>
      <c r="W49" s="35">
        <f t="shared" si="29"/>
        <v>8.2589393371231452</v>
      </c>
      <c r="X49" s="35">
        <f t="shared" si="29"/>
        <v>7.0154633752753579</v>
      </c>
      <c r="Y49" s="88">
        <f t="shared" si="30"/>
        <v>5.5454324872222358</v>
      </c>
      <c r="Z49" s="88">
        <f t="shared" si="30"/>
        <v>5.2135662767233155</v>
      </c>
      <c r="AA49" s="88">
        <f t="shared" si="30"/>
        <v>8.4293201511055216</v>
      </c>
      <c r="AB49" s="88">
        <f t="shared" si="30"/>
        <v>5.3854538550365563</v>
      </c>
      <c r="AC49" s="88">
        <f t="shared" ref="AC49" si="96">AC20/AC$23*100</f>
        <v>5.0164451362974214</v>
      </c>
      <c r="AD49" s="88">
        <f t="shared" ref="AD49" si="97">AD20/AD$23*100</f>
        <v>7.3464561662971422</v>
      </c>
      <c r="AE49" s="88">
        <f t="shared" ref="AE49" si="98">AE20/AE$23*100</f>
        <v>5.6330102045192953</v>
      </c>
      <c r="AF49" s="88">
        <f t="shared" ref="AF49" si="99">AF20/AF$23*100</f>
        <v>5.1182153320854171</v>
      </c>
    </row>
    <row r="50" spans="1:32" ht="18" customHeight="1" x14ac:dyDescent="0.15">
      <c r="A50" s="19" t="s">
        <v>76</v>
      </c>
      <c r="B50" s="35" t="e">
        <f t="shared" si="35"/>
        <v>#DIV/0!</v>
      </c>
      <c r="C50" s="35" t="e">
        <f t="shared" si="35"/>
        <v>#DIV/0!</v>
      </c>
      <c r="D50" s="35">
        <f t="shared" si="35"/>
        <v>0.52959926188603967</v>
      </c>
      <c r="E50" s="35">
        <f t="shared" si="35"/>
        <v>9.5100833750049477E-2</v>
      </c>
      <c r="F50" s="35">
        <f t="shared" si="35"/>
        <v>0.75014983261334045</v>
      </c>
      <c r="G50" s="35">
        <f t="shared" si="35"/>
        <v>0.1689150761827784</v>
      </c>
      <c r="H50" s="35">
        <f t="shared" si="35"/>
        <v>0.32662085914289529</v>
      </c>
      <c r="I50" s="35">
        <f t="shared" si="35"/>
        <v>0.38809051572707426</v>
      </c>
      <c r="J50" s="35">
        <f t="shared" si="35"/>
        <v>0.46300837834039688</v>
      </c>
      <c r="K50" s="35">
        <f t="shared" si="35"/>
        <v>0.36025154905100593</v>
      </c>
      <c r="L50" s="35">
        <f t="shared" si="35"/>
        <v>0.21672542066439823</v>
      </c>
      <c r="M50" s="35">
        <f t="shared" si="24"/>
        <v>0.11994642712054571</v>
      </c>
      <c r="N50" s="35">
        <f t="shared" si="24"/>
        <v>0.13653527999039505</v>
      </c>
      <c r="O50" s="35">
        <f t="shared" si="25"/>
        <v>0.10268025385125085</v>
      </c>
      <c r="P50" s="35">
        <f t="shared" si="25"/>
        <v>9.6869992167369204E-2</v>
      </c>
      <c r="Q50" s="35">
        <f t="shared" si="26"/>
        <v>0.16654416939027633</v>
      </c>
      <c r="R50" s="35">
        <f t="shared" si="26"/>
        <v>7.5468925737024087E-2</v>
      </c>
      <c r="S50" s="35">
        <f t="shared" si="27"/>
        <v>0.55328184177322548</v>
      </c>
      <c r="T50" s="35">
        <f t="shared" si="27"/>
        <v>9.3405908479229832E-2</v>
      </c>
      <c r="U50" s="35">
        <f t="shared" si="28"/>
        <v>0.27299521102239499</v>
      </c>
      <c r="V50" s="35">
        <f t="shared" si="28"/>
        <v>6.4575055164083808E-2</v>
      </c>
      <c r="W50" s="35">
        <f t="shared" si="29"/>
        <v>0.1254400328900496</v>
      </c>
      <c r="X50" s="35">
        <f t="shared" si="29"/>
        <v>5.9471046533694363</v>
      </c>
      <c r="Y50" s="88">
        <f t="shared" si="30"/>
        <v>8.8144493009827504E-2</v>
      </c>
      <c r="Z50" s="88">
        <f t="shared" si="30"/>
        <v>0.43465710930609291</v>
      </c>
      <c r="AA50" s="88">
        <f t="shared" si="30"/>
        <v>9.831197811919147E-2</v>
      </c>
      <c r="AB50" s="88">
        <f t="shared" si="30"/>
        <v>0.14721069717785987</v>
      </c>
      <c r="AC50" s="88">
        <f t="shared" ref="AC50" si="100">AC21/AC$23*100</f>
        <v>7.2274332652042139E-2</v>
      </c>
      <c r="AD50" s="88">
        <f t="shared" ref="AD50" si="101">AD21/AD$23*100</f>
        <v>0.14245495992862739</v>
      </c>
      <c r="AE50" s="88">
        <f t="shared" ref="AE50" si="102">AE21/AE$23*100</f>
        <v>8.2842652196093491E-2</v>
      </c>
      <c r="AF50" s="88">
        <f t="shared" ref="AF50" si="103">AF21/AF$23*100</f>
        <v>0.20611634579342122</v>
      </c>
    </row>
    <row r="51" spans="1:32" ht="18" customHeight="1" x14ac:dyDescent="0.15">
      <c r="A51" s="19" t="s">
        <v>77</v>
      </c>
      <c r="B51" s="35" t="e">
        <f t="shared" si="35"/>
        <v>#DIV/0!</v>
      </c>
      <c r="C51" s="35" t="e">
        <f t="shared" si="35"/>
        <v>#DIV/0!</v>
      </c>
      <c r="D51" s="35">
        <f t="shared" si="35"/>
        <v>0</v>
      </c>
      <c r="E51" s="35">
        <f t="shared" si="35"/>
        <v>0</v>
      </c>
      <c r="F51" s="35">
        <f t="shared" si="35"/>
        <v>0</v>
      </c>
      <c r="G51" s="35">
        <f t="shared" si="35"/>
        <v>0</v>
      </c>
      <c r="H51" s="35">
        <f t="shared" si="35"/>
        <v>0</v>
      </c>
      <c r="I51" s="35">
        <f t="shared" si="35"/>
        <v>0</v>
      </c>
      <c r="J51" s="35">
        <f t="shared" si="35"/>
        <v>0</v>
      </c>
      <c r="K51" s="35">
        <f t="shared" si="35"/>
        <v>0</v>
      </c>
      <c r="L51" s="35">
        <f t="shared" si="35"/>
        <v>0</v>
      </c>
      <c r="M51" s="35">
        <f t="shared" si="24"/>
        <v>0</v>
      </c>
      <c r="N51" s="35">
        <f t="shared" si="24"/>
        <v>0</v>
      </c>
      <c r="O51" s="35">
        <f t="shared" si="25"/>
        <v>1.3478636630513369E-5</v>
      </c>
      <c r="P51" s="35">
        <f t="shared" si="25"/>
        <v>0</v>
      </c>
      <c r="Q51" s="35">
        <f t="shared" si="26"/>
        <v>0</v>
      </c>
      <c r="R51" s="35">
        <f t="shared" si="26"/>
        <v>0</v>
      </c>
      <c r="S51" s="35">
        <f t="shared" si="27"/>
        <v>0</v>
      </c>
      <c r="T51" s="35">
        <f t="shared" si="27"/>
        <v>0</v>
      </c>
      <c r="U51" s="35">
        <f t="shared" si="28"/>
        <v>0</v>
      </c>
      <c r="V51" s="35">
        <f t="shared" si="28"/>
        <v>0</v>
      </c>
      <c r="W51" s="35">
        <f t="shared" si="29"/>
        <v>0</v>
      </c>
      <c r="X51" s="35">
        <f t="shared" si="29"/>
        <v>0</v>
      </c>
      <c r="Y51" s="88">
        <f t="shared" si="30"/>
        <v>0</v>
      </c>
      <c r="Z51" s="88">
        <f t="shared" si="30"/>
        <v>0</v>
      </c>
      <c r="AA51" s="88">
        <f t="shared" si="30"/>
        <v>0</v>
      </c>
      <c r="AB51" s="88">
        <f t="shared" si="30"/>
        <v>0</v>
      </c>
      <c r="AC51" s="88">
        <f t="shared" ref="AC51" si="104">AC22/AC$23*100</f>
        <v>0</v>
      </c>
      <c r="AD51" s="88">
        <f t="shared" ref="AD51" si="105">AD22/AD$23*100</f>
        <v>0</v>
      </c>
      <c r="AE51" s="88">
        <f t="shared" ref="AE51" si="106">AE22/AE$23*100</f>
        <v>0</v>
      </c>
      <c r="AF51" s="88">
        <f t="shared" ref="AF51" si="107">AF22/AF$23*100</f>
        <v>0</v>
      </c>
    </row>
    <row r="52" spans="1:32" ht="18" customHeight="1" x14ac:dyDescent="0.15">
      <c r="A52" s="19" t="s">
        <v>59</v>
      </c>
      <c r="B52" s="35" t="e">
        <f t="shared" ref="B52:L52" si="108">SUM(B33:B51)-B34-B37-B38-B42-B48-B49</f>
        <v>#DIV/0!</v>
      </c>
      <c r="C52" s="26" t="e">
        <f t="shared" si="108"/>
        <v>#DIV/0!</v>
      </c>
      <c r="D52" s="26">
        <f t="shared" si="108"/>
        <v>100.00000000000003</v>
      </c>
      <c r="E52" s="26">
        <f t="shared" si="108"/>
        <v>99.999999999999986</v>
      </c>
      <c r="F52" s="26">
        <f t="shared" si="108"/>
        <v>100</v>
      </c>
      <c r="G52" s="26">
        <f t="shared" si="108"/>
        <v>100.00000000000004</v>
      </c>
      <c r="H52" s="26">
        <f t="shared" si="108"/>
        <v>100</v>
      </c>
      <c r="I52" s="26">
        <f t="shared" si="108"/>
        <v>99.999999999999957</v>
      </c>
      <c r="J52" s="27">
        <f t="shared" si="108"/>
        <v>99.999999999999986</v>
      </c>
      <c r="K52" s="36">
        <f t="shared" si="108"/>
        <v>100</v>
      </c>
      <c r="L52" s="37">
        <f t="shared" si="108"/>
        <v>100.00000000000003</v>
      </c>
      <c r="M52" s="37">
        <f t="shared" ref="M52:U52" si="109">SUM(M33:M51)-M34-M37-M38-M42-M48-M49</f>
        <v>100</v>
      </c>
      <c r="N52" s="37">
        <f t="shared" si="109"/>
        <v>99.999999999999986</v>
      </c>
      <c r="O52" s="37">
        <f t="shared" si="109"/>
        <v>99.999999999999986</v>
      </c>
      <c r="P52" s="37">
        <f t="shared" si="109"/>
        <v>100.00000000000003</v>
      </c>
      <c r="Q52" s="37">
        <f t="shared" si="109"/>
        <v>100.00000000000003</v>
      </c>
      <c r="R52" s="37">
        <f t="shared" si="109"/>
        <v>99.999999999999986</v>
      </c>
      <c r="S52" s="37">
        <f t="shared" si="109"/>
        <v>99.999999999999986</v>
      </c>
      <c r="T52" s="37">
        <f t="shared" si="109"/>
        <v>99.999999999999972</v>
      </c>
      <c r="U52" s="37">
        <f t="shared" si="109"/>
        <v>99.999999999999986</v>
      </c>
      <c r="V52" s="37">
        <f>SUM(V33:V51)-V34-V37-V38-V42-V48-V49</f>
        <v>99.999999999999957</v>
      </c>
      <c r="W52" s="37">
        <f>SUM(W33:W51)-W34-W37-W38-W42-W48-W49</f>
        <v>99.999999999999972</v>
      </c>
      <c r="X52" s="37">
        <f>SUM(X33:X51)-X34-X37-X38-X42-X48-X49</f>
        <v>99.999999999999972</v>
      </c>
      <c r="Y52" s="26">
        <f t="shared" ref="Y52:AB52" si="110">SUM(Y33:Y51)-Y34-Y37-Y38-Y42-Y48-Y49</f>
        <v>99.999999999999972</v>
      </c>
      <c r="Z52" s="26">
        <f t="shared" si="110"/>
        <v>100.00000000000001</v>
      </c>
      <c r="AA52" s="26">
        <f t="shared" si="110"/>
        <v>99.999999999999972</v>
      </c>
      <c r="AB52" s="26">
        <f t="shared" si="110"/>
        <v>99.999999999999986</v>
      </c>
      <c r="AC52" s="26">
        <f t="shared" ref="AC52" si="111">SUM(AC33:AC51)-AC34-AC37-AC38-AC42-AC48-AC49</f>
        <v>99.999999999999986</v>
      </c>
      <c r="AD52" s="26">
        <f t="shared" ref="AD52" si="112">SUM(AD33:AD51)-AD34-AD37-AD38-AD42-AD48-AD49</f>
        <v>99.999999999999972</v>
      </c>
      <c r="AE52" s="26">
        <f t="shared" ref="AE52" si="113">SUM(AE33:AE51)-AE34-AE37-AE38-AE42-AE48-AE49</f>
        <v>100.00000000000004</v>
      </c>
      <c r="AF52" s="26">
        <f t="shared" ref="AF52" si="114">SUM(AF33:AF51)-AF34-AF37-AF38-AF42-AF48-AF49</f>
        <v>100</v>
      </c>
    </row>
    <row r="53" spans="1:32" ht="18" customHeight="1" x14ac:dyDescent="0.15">
      <c r="A53" s="19" t="s">
        <v>78</v>
      </c>
      <c r="B53" s="35" t="e">
        <f t="shared" ref="B53:G53" si="115">SUM(B33:B36)-B34</f>
        <v>#DIV/0!</v>
      </c>
      <c r="C53" s="26" t="e">
        <f t="shared" si="115"/>
        <v>#DIV/0!</v>
      </c>
      <c r="D53" s="26">
        <f t="shared" si="115"/>
        <v>29.623669178720334</v>
      </c>
      <c r="E53" s="26">
        <f t="shared" si="115"/>
        <v>29.981563380285763</v>
      </c>
      <c r="F53" s="26">
        <f t="shared" si="115"/>
        <v>35.469723573481488</v>
      </c>
      <c r="G53" s="26">
        <f t="shared" si="115"/>
        <v>37.99763621339163</v>
      </c>
      <c r="H53" s="26">
        <f t="shared" ref="H53:M53" si="116">SUM(H33:H36)-H34</f>
        <v>39.315216888679707</v>
      </c>
      <c r="I53" s="26">
        <f t="shared" si="116"/>
        <v>37.595528690292483</v>
      </c>
      <c r="J53" s="27">
        <f t="shared" si="116"/>
        <v>35.829739382286157</v>
      </c>
      <c r="K53" s="36">
        <f t="shared" si="116"/>
        <v>38.430984252824288</v>
      </c>
      <c r="L53" s="37">
        <f t="shared" si="116"/>
        <v>36.639293350666442</v>
      </c>
      <c r="M53" s="37">
        <f t="shared" si="116"/>
        <v>34.253690251257417</v>
      </c>
      <c r="N53" s="37">
        <f t="shared" ref="N53:S53" si="117">SUM(N33:N36)-N34</f>
        <v>35.880990271013694</v>
      </c>
      <c r="O53" s="37">
        <f t="shared" si="117"/>
        <v>37.01199922147395</v>
      </c>
      <c r="P53" s="37">
        <f t="shared" si="117"/>
        <v>38.463462681791043</v>
      </c>
      <c r="Q53" s="37">
        <f t="shared" si="117"/>
        <v>42.335343046869781</v>
      </c>
      <c r="R53" s="37">
        <f t="shared" si="117"/>
        <v>45.666270855495682</v>
      </c>
      <c r="S53" s="37">
        <f t="shared" si="117"/>
        <v>46.164256029065342</v>
      </c>
      <c r="T53" s="37">
        <f>SUM(T33:T36)-T34</f>
        <v>49.760276028879403</v>
      </c>
      <c r="U53" s="37">
        <f>SUM(U33:U36)-U34</f>
        <v>47.786474650455119</v>
      </c>
      <c r="V53" s="37">
        <f>SUM(V33:V36)-V34</f>
        <v>45.322000332905105</v>
      </c>
      <c r="W53" s="37">
        <f>SUM(W33:W36)-W34</f>
        <v>48.129206669084141</v>
      </c>
      <c r="X53" s="37">
        <f>SUM(X33:X36)-X34</f>
        <v>46.940332656124909</v>
      </c>
      <c r="Y53" s="26">
        <f t="shared" ref="Y53:AB53" si="118">SUM(Y33:Y36)-Y34</f>
        <v>39.033183611810884</v>
      </c>
      <c r="Z53" s="26">
        <f t="shared" si="118"/>
        <v>44.407575963293432</v>
      </c>
      <c r="AA53" s="26">
        <f t="shared" si="118"/>
        <v>43.408218128158765</v>
      </c>
      <c r="AB53" s="26">
        <f t="shared" si="118"/>
        <v>46.613114376511533</v>
      </c>
      <c r="AC53" s="26">
        <f t="shared" ref="AC53" si="119">SUM(AC33:AC36)-AC34</f>
        <v>44.902836790270086</v>
      </c>
      <c r="AD53" s="26">
        <f t="shared" ref="AD53" si="120">SUM(AD33:AD36)-AD34</f>
        <v>51.271898553998234</v>
      </c>
      <c r="AE53" s="26">
        <f t="shared" ref="AE53" si="121">SUM(AE33:AE36)-AE34</f>
        <v>51.173320402125583</v>
      </c>
      <c r="AF53" s="26">
        <f t="shared" ref="AF53" si="122">SUM(AF33:AF36)-AF34</f>
        <v>45.223124359936989</v>
      </c>
    </row>
    <row r="54" spans="1:32" ht="18" customHeight="1" x14ac:dyDescent="0.15">
      <c r="A54" s="19" t="s">
        <v>79</v>
      </c>
      <c r="B54" s="35" t="e">
        <f t="shared" ref="B54:L54" si="123">+B47+B50+B51</f>
        <v>#DIV/0!</v>
      </c>
      <c r="C54" s="26" t="e">
        <f t="shared" si="123"/>
        <v>#DIV/0!</v>
      </c>
      <c r="D54" s="26">
        <f t="shared" si="123"/>
        <v>39.360369855480755</v>
      </c>
      <c r="E54" s="26">
        <f t="shared" si="123"/>
        <v>37.190203689692801</v>
      </c>
      <c r="F54" s="26">
        <f t="shared" si="123"/>
        <v>27.64456602851353</v>
      </c>
      <c r="G54" s="26">
        <f t="shared" si="123"/>
        <v>26.853821116041736</v>
      </c>
      <c r="H54" s="26">
        <f t="shared" si="123"/>
        <v>25.842927455974145</v>
      </c>
      <c r="I54" s="26">
        <f t="shared" si="123"/>
        <v>30.165539518915626</v>
      </c>
      <c r="J54" s="27">
        <f t="shared" si="123"/>
        <v>33.006438661147207</v>
      </c>
      <c r="K54" s="36">
        <f t="shared" si="123"/>
        <v>26.714950090933765</v>
      </c>
      <c r="L54" s="37">
        <f t="shared" si="123"/>
        <v>23.134100885465315</v>
      </c>
      <c r="M54" s="37">
        <f t="shared" ref="M54:R54" si="124">+M47+M50+M51</f>
        <v>30.127266639445519</v>
      </c>
      <c r="N54" s="37">
        <f t="shared" si="124"/>
        <v>27.545916286814762</v>
      </c>
      <c r="O54" s="37">
        <f t="shared" si="124"/>
        <v>27.839719601226452</v>
      </c>
      <c r="P54" s="37">
        <f t="shared" si="124"/>
        <v>27.224355778308212</v>
      </c>
      <c r="Q54" s="37">
        <f t="shared" si="124"/>
        <v>18.521062186441331</v>
      </c>
      <c r="R54" s="37">
        <f t="shared" si="124"/>
        <v>13.735210091512418</v>
      </c>
      <c r="S54" s="37">
        <f t="shared" ref="S54:X54" si="125">+S47+S50+S51</f>
        <v>15.80691134009138</v>
      </c>
      <c r="T54" s="37">
        <f t="shared" si="125"/>
        <v>9.7227403121903766</v>
      </c>
      <c r="U54" s="37">
        <f t="shared" si="125"/>
        <v>12.400588267989594</v>
      </c>
      <c r="V54" s="37">
        <f t="shared" si="125"/>
        <v>9.0106031699964291</v>
      </c>
      <c r="W54" s="37">
        <f t="shared" si="125"/>
        <v>10.306460347195035</v>
      </c>
      <c r="X54" s="37">
        <f t="shared" si="125"/>
        <v>13.980481988283241</v>
      </c>
      <c r="Y54" s="26">
        <f t="shared" ref="Y54:AB54" si="126">+Y47+Y50+Y51</f>
        <v>26.776447541000103</v>
      </c>
      <c r="Z54" s="26">
        <f t="shared" si="126"/>
        <v>10.669672515989681</v>
      </c>
      <c r="AA54" s="26">
        <f t="shared" si="126"/>
        <v>15.825734734765684</v>
      </c>
      <c r="AB54" s="26">
        <f t="shared" si="126"/>
        <v>13.142464073505746</v>
      </c>
      <c r="AC54" s="26">
        <f t="shared" ref="AC54" si="127">+AC47+AC50+AC51</f>
        <v>19.838713762184515</v>
      </c>
      <c r="AD54" s="26">
        <f t="shared" ref="AD54" si="128">+AD47+AD50+AD51</f>
        <v>14.134689278084346</v>
      </c>
      <c r="AE54" s="26">
        <f t="shared" ref="AE54" si="129">+AE47+AE50+AE51</f>
        <v>12.894363571132661</v>
      </c>
      <c r="AF54" s="26">
        <f t="shared" ref="AF54" si="130">+AF47+AF50+AF51</f>
        <v>17.202604976172434</v>
      </c>
    </row>
    <row r="55" spans="1:32" ht="18" customHeight="1" x14ac:dyDescent="0.15"/>
    <row r="56" spans="1:32" ht="18" customHeight="1" x14ac:dyDescent="0.15"/>
    <row r="57" spans="1:32" ht="18" customHeight="1" x14ac:dyDescent="0.15"/>
    <row r="58" spans="1:32" ht="18" customHeight="1" x14ac:dyDescent="0.15"/>
    <row r="59" spans="1:32" ht="18" customHeight="1" x14ac:dyDescent="0.15"/>
    <row r="60" spans="1:32" ht="18" customHeight="1" x14ac:dyDescent="0.15"/>
    <row r="61" spans="1:32" ht="18" customHeight="1" x14ac:dyDescent="0.15"/>
    <row r="62" spans="1:32" ht="18" customHeight="1" x14ac:dyDescent="0.15"/>
    <row r="63" spans="1:32" ht="18" customHeight="1" x14ac:dyDescent="0.15"/>
    <row r="64" spans="1:32" ht="18" customHeight="1" x14ac:dyDescent="0.15"/>
    <row r="65" ht="18" customHeight="1" x14ac:dyDescent="0.15"/>
    <row r="66" ht="18" customHeight="1" x14ac:dyDescent="0.15"/>
    <row r="67" ht="18" customHeight="1" x14ac:dyDescent="0.15"/>
    <row r="68" ht="18" customHeight="1" x14ac:dyDescent="0.15"/>
    <row r="69" ht="18" customHeight="1" x14ac:dyDescent="0.15"/>
    <row r="70" ht="18" customHeight="1" x14ac:dyDescent="0.15"/>
    <row r="71" ht="18" customHeight="1" x14ac:dyDescent="0.15"/>
    <row r="72" ht="18" customHeight="1" x14ac:dyDescent="0.15"/>
    <row r="73" ht="18" customHeight="1" x14ac:dyDescent="0.15"/>
    <row r="74" ht="18" customHeight="1" x14ac:dyDescent="0.15"/>
    <row r="75" ht="18" customHeight="1" x14ac:dyDescent="0.15"/>
    <row r="76" ht="18" customHeight="1" x14ac:dyDescent="0.15"/>
    <row r="77" ht="18" customHeight="1" x14ac:dyDescent="0.15"/>
    <row r="78" ht="18" customHeight="1" x14ac:dyDescent="0.15"/>
    <row r="79" ht="18" customHeight="1" x14ac:dyDescent="0.15"/>
    <row r="80" ht="18" customHeight="1" x14ac:dyDescent="0.15"/>
    <row r="81" ht="18" customHeight="1" x14ac:dyDescent="0.15"/>
    <row r="82" ht="18" customHeight="1" x14ac:dyDescent="0.15"/>
    <row r="83" ht="18" customHeight="1" x14ac:dyDescent="0.15"/>
    <row r="84" ht="18" customHeight="1" x14ac:dyDescent="0.15"/>
    <row r="85" ht="18" customHeight="1" x14ac:dyDescent="0.15"/>
    <row r="86" ht="18" customHeight="1" x14ac:dyDescent="0.15"/>
    <row r="87" ht="18" customHeight="1" x14ac:dyDescent="0.15"/>
    <row r="88" ht="18" customHeight="1" x14ac:dyDescent="0.15"/>
    <row r="89" ht="18" customHeight="1" x14ac:dyDescent="0.15"/>
    <row r="90" ht="18" customHeight="1" x14ac:dyDescent="0.15"/>
    <row r="91" ht="18" customHeight="1" x14ac:dyDescent="0.15"/>
    <row r="92" ht="18" customHeight="1" x14ac:dyDescent="0.15"/>
    <row r="93" ht="18" customHeight="1" x14ac:dyDescent="0.15"/>
    <row r="94" ht="18" customHeight="1" x14ac:dyDescent="0.15"/>
    <row r="95" ht="18" customHeight="1" x14ac:dyDescent="0.15"/>
    <row r="96" ht="18" customHeight="1" x14ac:dyDescent="0.15"/>
    <row r="97" ht="18" customHeight="1" x14ac:dyDescent="0.15"/>
    <row r="98" ht="18" customHeight="1" x14ac:dyDescent="0.15"/>
    <row r="99" ht="18" customHeight="1" x14ac:dyDescent="0.15"/>
    <row r="100" ht="18" customHeight="1" x14ac:dyDescent="0.15"/>
    <row r="101" ht="18" customHeight="1" x14ac:dyDescent="0.15"/>
    <row r="102" ht="18" customHeight="1" x14ac:dyDescent="0.15"/>
    <row r="103" ht="18" customHeight="1" x14ac:dyDescent="0.15"/>
    <row r="104" ht="18" customHeight="1" x14ac:dyDescent="0.15"/>
    <row r="105" ht="18" customHeight="1" x14ac:dyDescent="0.15"/>
    <row r="106" ht="18" customHeight="1" x14ac:dyDescent="0.15"/>
    <row r="107" ht="18" customHeight="1" x14ac:dyDescent="0.15"/>
    <row r="108" ht="18" customHeight="1" x14ac:dyDescent="0.15"/>
    <row r="109" ht="18" customHeight="1" x14ac:dyDescent="0.15"/>
    <row r="110" ht="18" customHeight="1" x14ac:dyDescent="0.15"/>
    <row r="111" ht="18" customHeight="1" x14ac:dyDescent="0.15"/>
    <row r="112" ht="18" customHeight="1" x14ac:dyDescent="0.15"/>
    <row r="113" ht="18" customHeight="1" x14ac:dyDescent="0.15"/>
    <row r="114" ht="18" customHeight="1" x14ac:dyDescent="0.15"/>
    <row r="115" ht="18" customHeight="1" x14ac:dyDescent="0.15"/>
    <row r="116" ht="18" customHeight="1" x14ac:dyDescent="0.15"/>
    <row r="117" ht="18" customHeight="1" x14ac:dyDescent="0.15"/>
    <row r="118" ht="18" customHeight="1" x14ac:dyDescent="0.15"/>
    <row r="119" ht="18" customHeight="1" x14ac:dyDescent="0.15"/>
    <row r="120" ht="18" customHeight="1" x14ac:dyDescent="0.15"/>
    <row r="121" ht="18" customHeight="1" x14ac:dyDescent="0.15"/>
    <row r="122" ht="18" customHeight="1" x14ac:dyDescent="0.15"/>
    <row r="123" ht="18" customHeight="1" x14ac:dyDescent="0.15"/>
    <row r="124" ht="18" customHeight="1" x14ac:dyDescent="0.15"/>
    <row r="125" ht="18" customHeight="1" x14ac:dyDescent="0.15"/>
    <row r="126" ht="18" customHeight="1" x14ac:dyDescent="0.15"/>
    <row r="127" ht="18" customHeight="1" x14ac:dyDescent="0.15"/>
    <row r="128" ht="18" customHeight="1" x14ac:dyDescent="0.15"/>
    <row r="129" ht="18" customHeight="1" x14ac:dyDescent="0.15"/>
    <row r="130" ht="18" customHeight="1" x14ac:dyDescent="0.15"/>
    <row r="131" ht="18" customHeight="1" x14ac:dyDescent="0.15"/>
    <row r="132" ht="18" customHeight="1" x14ac:dyDescent="0.15"/>
    <row r="133" ht="18" customHeight="1" x14ac:dyDescent="0.15"/>
    <row r="134" ht="18" customHeight="1" x14ac:dyDescent="0.15"/>
    <row r="135" ht="18" customHeight="1" x14ac:dyDescent="0.15"/>
    <row r="136" ht="18" customHeight="1" x14ac:dyDescent="0.15"/>
    <row r="137" ht="18" customHeight="1" x14ac:dyDescent="0.15"/>
    <row r="138" ht="18" customHeight="1" x14ac:dyDescent="0.15"/>
    <row r="139" ht="18" customHeight="1" x14ac:dyDescent="0.15"/>
    <row r="140" ht="18" customHeight="1" x14ac:dyDescent="0.15"/>
    <row r="141" ht="18" customHeight="1" x14ac:dyDescent="0.15"/>
    <row r="142" ht="18" customHeight="1" x14ac:dyDescent="0.15"/>
    <row r="143" ht="18" customHeight="1" x14ac:dyDescent="0.15"/>
    <row r="144" ht="18" customHeight="1" x14ac:dyDescent="0.15"/>
    <row r="145" ht="18" customHeight="1" x14ac:dyDescent="0.15"/>
    <row r="146" ht="18" customHeight="1" x14ac:dyDescent="0.15"/>
    <row r="147" ht="18" customHeight="1" x14ac:dyDescent="0.15"/>
    <row r="148" ht="18" customHeight="1" x14ac:dyDescent="0.15"/>
    <row r="149" ht="18" customHeight="1" x14ac:dyDescent="0.15"/>
    <row r="150" ht="18" customHeight="1" x14ac:dyDescent="0.15"/>
    <row r="151" ht="18" customHeight="1" x14ac:dyDescent="0.15"/>
    <row r="152" ht="18" customHeight="1" x14ac:dyDescent="0.15"/>
    <row r="153" ht="18" customHeight="1" x14ac:dyDescent="0.15"/>
    <row r="154" ht="18" customHeight="1" x14ac:dyDescent="0.15"/>
    <row r="155" ht="18" customHeight="1" x14ac:dyDescent="0.15"/>
    <row r="156" ht="18" customHeight="1" x14ac:dyDescent="0.15"/>
    <row r="157" ht="18" customHeight="1" x14ac:dyDescent="0.15"/>
    <row r="158" ht="18" customHeight="1" x14ac:dyDescent="0.15"/>
    <row r="159" ht="18" customHeight="1" x14ac:dyDescent="0.15"/>
    <row r="160" ht="18" customHeight="1" x14ac:dyDescent="0.15"/>
    <row r="161" ht="18" customHeight="1" x14ac:dyDescent="0.15"/>
    <row r="162" ht="18" customHeight="1" x14ac:dyDescent="0.15"/>
    <row r="163" ht="18" customHeight="1" x14ac:dyDescent="0.15"/>
    <row r="164" ht="18" customHeight="1" x14ac:dyDescent="0.15"/>
    <row r="165" ht="18" customHeight="1" x14ac:dyDescent="0.15"/>
    <row r="166" ht="18" customHeight="1" x14ac:dyDescent="0.15"/>
    <row r="167" ht="18" customHeight="1" x14ac:dyDescent="0.15"/>
    <row r="168" ht="18" customHeight="1" x14ac:dyDescent="0.15"/>
    <row r="169" ht="18" customHeight="1" x14ac:dyDescent="0.15"/>
    <row r="170" ht="18" customHeight="1" x14ac:dyDescent="0.15"/>
    <row r="171" ht="18" customHeight="1" x14ac:dyDescent="0.15"/>
    <row r="172" ht="18" customHeight="1" x14ac:dyDescent="0.15"/>
    <row r="173" ht="18" customHeight="1" x14ac:dyDescent="0.15"/>
    <row r="174" ht="18" customHeight="1" x14ac:dyDescent="0.15"/>
    <row r="175" ht="18" customHeight="1" x14ac:dyDescent="0.15"/>
    <row r="176" ht="18" customHeight="1" x14ac:dyDescent="0.15"/>
    <row r="177" ht="18" customHeight="1" x14ac:dyDescent="0.15"/>
    <row r="178" ht="18" customHeight="1" x14ac:dyDescent="0.15"/>
    <row r="179" ht="18" customHeight="1" x14ac:dyDescent="0.15"/>
    <row r="180" ht="18" customHeight="1" x14ac:dyDescent="0.15"/>
    <row r="181" ht="18" customHeight="1" x14ac:dyDescent="0.15"/>
    <row r="182" ht="18" customHeight="1" x14ac:dyDescent="0.15"/>
    <row r="183" ht="18" customHeight="1" x14ac:dyDescent="0.15"/>
    <row r="184" ht="18" customHeight="1" x14ac:dyDescent="0.15"/>
    <row r="185" ht="18" customHeight="1" x14ac:dyDescent="0.15"/>
    <row r="186" ht="18" customHeight="1" x14ac:dyDescent="0.15"/>
    <row r="187" ht="18" customHeight="1" x14ac:dyDescent="0.15"/>
    <row r="188" ht="18" customHeight="1" x14ac:dyDescent="0.15"/>
    <row r="189" ht="18" customHeight="1" x14ac:dyDescent="0.15"/>
    <row r="190" ht="18" customHeight="1" x14ac:dyDescent="0.15"/>
    <row r="191" ht="18" customHeight="1" x14ac:dyDescent="0.15"/>
    <row r="192" ht="18" customHeight="1" x14ac:dyDescent="0.15"/>
    <row r="193" ht="18" customHeight="1" x14ac:dyDescent="0.15"/>
    <row r="194" ht="18" customHeight="1" x14ac:dyDescent="0.15"/>
    <row r="195" ht="18" customHeight="1" x14ac:dyDescent="0.15"/>
    <row r="196" ht="18" customHeight="1" x14ac:dyDescent="0.15"/>
    <row r="197" ht="18" customHeight="1" x14ac:dyDescent="0.15"/>
    <row r="198" ht="18" customHeight="1" x14ac:dyDescent="0.15"/>
    <row r="199" ht="18" customHeight="1" x14ac:dyDescent="0.15"/>
    <row r="200" ht="18" customHeight="1" x14ac:dyDescent="0.15"/>
    <row r="201" ht="18" customHeight="1" x14ac:dyDescent="0.15"/>
    <row r="202" ht="18" customHeight="1" x14ac:dyDescent="0.15"/>
    <row r="203" ht="18" customHeight="1" x14ac:dyDescent="0.15"/>
    <row r="204" ht="18" customHeight="1" x14ac:dyDescent="0.15"/>
    <row r="205" ht="18" customHeight="1" x14ac:dyDescent="0.15"/>
    <row r="206" ht="18" customHeight="1" x14ac:dyDescent="0.15"/>
    <row r="207" ht="18" customHeight="1" x14ac:dyDescent="0.15"/>
    <row r="208" ht="18" customHeight="1" x14ac:dyDescent="0.15"/>
    <row r="209" ht="18" customHeight="1" x14ac:dyDescent="0.15"/>
    <row r="210" ht="18" customHeight="1" x14ac:dyDescent="0.15"/>
    <row r="211" ht="18" customHeight="1" x14ac:dyDescent="0.15"/>
    <row r="212" ht="18" customHeight="1" x14ac:dyDescent="0.15"/>
    <row r="213" ht="18" customHeight="1" x14ac:dyDescent="0.15"/>
    <row r="214" ht="18" customHeight="1" x14ac:dyDescent="0.15"/>
    <row r="215" ht="18" customHeight="1" x14ac:dyDescent="0.15"/>
    <row r="216" ht="18" customHeight="1" x14ac:dyDescent="0.15"/>
    <row r="217" ht="18" customHeight="1" x14ac:dyDescent="0.15"/>
    <row r="218" ht="18" customHeight="1" x14ac:dyDescent="0.15"/>
    <row r="219" ht="18" customHeight="1" x14ac:dyDescent="0.15"/>
    <row r="220" ht="18" customHeight="1" x14ac:dyDescent="0.15"/>
    <row r="221" ht="18" customHeight="1" x14ac:dyDescent="0.15"/>
    <row r="222" ht="18" customHeight="1" x14ac:dyDescent="0.15"/>
    <row r="223" ht="18" customHeight="1" x14ac:dyDescent="0.15"/>
    <row r="224" ht="18" customHeight="1" x14ac:dyDescent="0.15"/>
    <row r="225" ht="18" customHeight="1" x14ac:dyDescent="0.15"/>
    <row r="226" ht="18" customHeight="1" x14ac:dyDescent="0.15"/>
    <row r="227" ht="18" customHeight="1" x14ac:dyDescent="0.15"/>
    <row r="228" ht="18" customHeight="1" x14ac:dyDescent="0.15"/>
    <row r="229" ht="18" customHeight="1" x14ac:dyDescent="0.15"/>
    <row r="230" ht="18" customHeight="1" x14ac:dyDescent="0.15"/>
    <row r="231" ht="18" customHeight="1" x14ac:dyDescent="0.15"/>
    <row r="232" ht="18" customHeight="1" x14ac:dyDescent="0.15"/>
    <row r="233" ht="18" customHeight="1" x14ac:dyDescent="0.15"/>
    <row r="234" ht="18" customHeight="1" x14ac:dyDescent="0.15"/>
    <row r="235" ht="18" customHeight="1" x14ac:dyDescent="0.15"/>
    <row r="236" ht="18" customHeight="1" x14ac:dyDescent="0.15"/>
    <row r="237" ht="18" customHeight="1" x14ac:dyDescent="0.15"/>
    <row r="238" ht="18" customHeight="1" x14ac:dyDescent="0.15"/>
    <row r="239" ht="18" customHeight="1" x14ac:dyDescent="0.15"/>
    <row r="240" ht="18" customHeight="1" x14ac:dyDescent="0.15"/>
    <row r="241" ht="18" customHeight="1" x14ac:dyDescent="0.15"/>
    <row r="242" ht="18" customHeight="1" x14ac:dyDescent="0.15"/>
    <row r="243" ht="18" customHeight="1" x14ac:dyDescent="0.15"/>
    <row r="244" ht="18" customHeight="1" x14ac:dyDescent="0.15"/>
    <row r="245" ht="18" customHeight="1" x14ac:dyDescent="0.15"/>
    <row r="246" ht="18" customHeight="1" x14ac:dyDescent="0.15"/>
    <row r="247" ht="18" customHeight="1" x14ac:dyDescent="0.15"/>
    <row r="248" ht="18" customHeight="1" x14ac:dyDescent="0.15"/>
    <row r="249" ht="18" customHeight="1" x14ac:dyDescent="0.15"/>
    <row r="250" ht="18" customHeight="1" x14ac:dyDescent="0.15"/>
    <row r="251" ht="18" customHeight="1" x14ac:dyDescent="0.15"/>
    <row r="252" ht="18" customHeight="1" x14ac:dyDescent="0.15"/>
    <row r="253" ht="18" customHeight="1" x14ac:dyDescent="0.15"/>
    <row r="254" ht="18" customHeight="1" x14ac:dyDescent="0.15"/>
    <row r="255" ht="18" customHeight="1" x14ac:dyDescent="0.15"/>
    <row r="256" ht="18" customHeight="1" x14ac:dyDescent="0.15"/>
    <row r="257" ht="18" customHeight="1" x14ac:dyDescent="0.15"/>
    <row r="258" ht="18" customHeight="1" x14ac:dyDescent="0.15"/>
    <row r="259" ht="18" customHeight="1" x14ac:dyDescent="0.15"/>
    <row r="260" ht="18" customHeight="1" x14ac:dyDescent="0.15"/>
    <row r="261" ht="18" customHeight="1" x14ac:dyDescent="0.15"/>
    <row r="262" ht="18" customHeight="1" x14ac:dyDescent="0.15"/>
    <row r="263" ht="18" customHeight="1" x14ac:dyDescent="0.15"/>
    <row r="264" ht="18" customHeight="1" x14ac:dyDescent="0.15"/>
    <row r="265" ht="18" customHeight="1" x14ac:dyDescent="0.15"/>
    <row r="266" ht="18" customHeight="1" x14ac:dyDescent="0.15"/>
    <row r="267" ht="18" customHeight="1" x14ac:dyDescent="0.15"/>
    <row r="268" ht="18" customHeight="1" x14ac:dyDescent="0.15"/>
    <row r="269" ht="18" customHeight="1" x14ac:dyDescent="0.15"/>
    <row r="270" ht="18" customHeight="1" x14ac:dyDescent="0.15"/>
    <row r="271" ht="18" customHeight="1" x14ac:dyDescent="0.15"/>
    <row r="272" ht="18" customHeight="1" x14ac:dyDescent="0.15"/>
    <row r="273" ht="18" customHeight="1" x14ac:dyDescent="0.15"/>
    <row r="274" ht="18" customHeight="1" x14ac:dyDescent="0.15"/>
  </sheetData>
  <phoneticPr fontId="2"/>
  <pageMargins left="0.78740157480314965" right="0.78740157480314965" top="0.78740157480314965" bottom="0.78740157480314965" header="0.51181102362204722" footer="0.51181102362204722"/>
  <pageSetup paperSize="9" firstPageNumber="6" orientation="landscape" useFirstPageNumber="1" horizontalDpi="4294967292" r:id="rId1"/>
  <headerFooter alignWithMargins="0">
    <oddFooter>&amp;C-&amp;P--</oddFooter>
  </headerFooter>
  <colBreaks count="1" manualBreakCount="1">
    <brk id="12" max="5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F381"/>
  <sheetViews>
    <sheetView view="pageBreakPreview" zoomScaleNormal="100" workbookViewId="0">
      <pane xSplit="1" ySplit="3" topLeftCell="R20" activePane="bottomRight" state="frozen"/>
      <selection pane="topRight" activeCell="B1" sqref="B1"/>
      <selection pane="bottomLeft" activeCell="A2" sqref="A2"/>
      <selection pane="bottomRight" activeCell="X30" sqref="X30"/>
    </sheetView>
  </sheetViews>
  <sheetFormatPr defaultColWidth="9" defaultRowHeight="12" x14ac:dyDescent="0.15"/>
  <cols>
    <col min="1" max="1" width="24.77734375" style="22" customWidth="1"/>
    <col min="2" max="3" width="8.6640625" style="22" hidden="1" customWidth="1"/>
    <col min="4" max="9" width="9.77734375" style="22" customWidth="1"/>
    <col min="10" max="11" width="9.77734375" style="25" customWidth="1"/>
    <col min="12" max="32" width="9.77734375" style="22" customWidth="1"/>
    <col min="33" max="16384" width="9" style="22"/>
  </cols>
  <sheetData>
    <row r="1" spans="1:32" ht="15" customHeight="1" x14ac:dyDescent="0.2">
      <c r="A1" s="38" t="s">
        <v>101</v>
      </c>
      <c r="K1" s="29" t="str">
        <f>財政指標!$AF$1</f>
        <v>益子町</v>
      </c>
      <c r="U1" s="29" t="str">
        <f>財政指標!$AF$1</f>
        <v>益子町</v>
      </c>
      <c r="AE1" s="29" t="str">
        <f>財政指標!$AF$1</f>
        <v>益子町</v>
      </c>
    </row>
    <row r="2" spans="1:32" ht="15" customHeight="1" x14ac:dyDescent="0.15">
      <c r="K2" s="22"/>
      <c r="L2" s="22" t="s">
        <v>169</v>
      </c>
      <c r="V2" s="22" t="s">
        <v>169</v>
      </c>
      <c r="AF2" s="22" t="s">
        <v>169</v>
      </c>
    </row>
    <row r="3" spans="1:32" s="89" customFormat="1" ht="18" customHeight="1" x14ac:dyDescent="0.2">
      <c r="A3" s="78"/>
      <c r="B3" s="78" t="s">
        <v>10</v>
      </c>
      <c r="C3" s="78" t="s">
        <v>85</v>
      </c>
      <c r="D3" s="78" t="s">
        <v>86</v>
      </c>
      <c r="E3" s="78" t="s">
        <v>87</v>
      </c>
      <c r="F3" s="78" t="s">
        <v>88</v>
      </c>
      <c r="G3" s="78" t="s">
        <v>89</v>
      </c>
      <c r="H3" s="78" t="s">
        <v>90</v>
      </c>
      <c r="I3" s="78" t="s">
        <v>91</v>
      </c>
      <c r="J3" s="54" t="s">
        <v>165</v>
      </c>
      <c r="K3" s="54" t="s">
        <v>166</v>
      </c>
      <c r="L3" s="53" t="s">
        <v>83</v>
      </c>
      <c r="M3" s="53" t="s">
        <v>174</v>
      </c>
      <c r="N3" s="53" t="s">
        <v>183</v>
      </c>
      <c r="O3" s="48" t="s">
        <v>185</v>
      </c>
      <c r="P3" s="48" t="s">
        <v>186</v>
      </c>
      <c r="Q3" s="48" t="s">
        <v>190</v>
      </c>
      <c r="R3" s="48" t="s">
        <v>197</v>
      </c>
      <c r="S3" s="48" t="s">
        <v>198</v>
      </c>
      <c r="T3" s="48" t="s">
        <v>199</v>
      </c>
      <c r="U3" s="48" t="s">
        <v>206</v>
      </c>
      <c r="V3" s="48" t="s">
        <v>207</v>
      </c>
      <c r="W3" s="48" t="s">
        <v>208</v>
      </c>
      <c r="X3" s="48" t="s">
        <v>209</v>
      </c>
      <c r="Y3" s="65" t="s">
        <v>211</v>
      </c>
      <c r="Z3" s="65" t="s">
        <v>212</v>
      </c>
      <c r="AA3" s="65" t="s">
        <v>213</v>
      </c>
      <c r="AB3" s="65" t="s">
        <v>214</v>
      </c>
      <c r="AC3" s="65" t="s">
        <v>219</v>
      </c>
      <c r="AD3" s="65" t="s">
        <v>224</v>
      </c>
      <c r="AE3" s="65" t="str">
        <f>財政指標!AF3</f>
        <v>１８(H30)</v>
      </c>
      <c r="AF3" s="65" t="str">
        <f>財政指標!AG3</f>
        <v>１９(R１)</v>
      </c>
    </row>
    <row r="4" spans="1:32" ht="18" customHeight="1" x14ac:dyDescent="0.15">
      <c r="A4" s="24" t="s">
        <v>93</v>
      </c>
      <c r="B4" s="19"/>
      <c r="C4" s="21"/>
      <c r="D4" s="21">
        <v>129155</v>
      </c>
      <c r="E4" s="21">
        <v>143082</v>
      </c>
      <c r="F4" s="21">
        <v>141884</v>
      </c>
      <c r="G4" s="21">
        <v>143802</v>
      </c>
      <c r="H4" s="21">
        <v>149411</v>
      </c>
      <c r="I4" s="21">
        <v>151107</v>
      </c>
      <c r="J4" s="23">
        <v>149522</v>
      </c>
      <c r="K4" s="16">
        <v>151430</v>
      </c>
      <c r="L4" s="67">
        <v>138377</v>
      </c>
      <c r="M4" s="67">
        <v>139445</v>
      </c>
      <c r="N4" s="67">
        <v>137804</v>
      </c>
      <c r="O4" s="67">
        <v>138364</v>
      </c>
      <c r="P4" s="67">
        <v>131623</v>
      </c>
      <c r="Q4" s="67">
        <v>135764</v>
      </c>
      <c r="R4" s="67">
        <v>119493</v>
      </c>
      <c r="S4" s="67">
        <v>124637</v>
      </c>
      <c r="T4" s="67">
        <v>103951</v>
      </c>
      <c r="U4" s="67">
        <v>101933</v>
      </c>
      <c r="V4" s="67">
        <v>99285</v>
      </c>
      <c r="W4" s="67">
        <v>105456</v>
      </c>
      <c r="X4" s="67">
        <v>132917</v>
      </c>
      <c r="Y4" s="67">
        <v>110373</v>
      </c>
      <c r="Z4" s="67">
        <v>117001</v>
      </c>
      <c r="AA4" s="67">
        <v>113977</v>
      </c>
      <c r="AB4" s="67">
        <v>120977</v>
      </c>
      <c r="AC4" s="67">
        <v>113282</v>
      </c>
      <c r="AD4" s="67">
        <v>113733</v>
      </c>
      <c r="AE4" s="67">
        <v>108827</v>
      </c>
      <c r="AF4" s="67">
        <v>109677</v>
      </c>
    </row>
    <row r="5" spans="1:32" ht="18" customHeight="1" x14ac:dyDescent="0.15">
      <c r="A5" s="24" t="s">
        <v>92</v>
      </c>
      <c r="B5" s="19"/>
      <c r="C5" s="21"/>
      <c r="D5" s="21">
        <v>1019894</v>
      </c>
      <c r="E5" s="21">
        <v>1016800</v>
      </c>
      <c r="F5" s="21">
        <v>874537</v>
      </c>
      <c r="G5" s="21">
        <v>882277</v>
      </c>
      <c r="H5" s="21">
        <v>959537</v>
      </c>
      <c r="I5" s="21">
        <v>1062940</v>
      </c>
      <c r="J5" s="23">
        <v>1143665</v>
      </c>
      <c r="K5" s="16">
        <v>965628</v>
      </c>
      <c r="L5" s="67">
        <v>1229433</v>
      </c>
      <c r="M5" s="67">
        <v>1210946</v>
      </c>
      <c r="N5" s="67">
        <v>861250</v>
      </c>
      <c r="O5" s="67">
        <v>850025</v>
      </c>
      <c r="P5" s="67">
        <v>828857</v>
      </c>
      <c r="Q5" s="67">
        <v>827173</v>
      </c>
      <c r="R5" s="67">
        <v>808276</v>
      </c>
      <c r="S5" s="67">
        <v>758450</v>
      </c>
      <c r="T5" s="67">
        <v>777319</v>
      </c>
      <c r="U5" s="67">
        <v>1025911</v>
      </c>
      <c r="V5" s="67">
        <v>1395761</v>
      </c>
      <c r="W5" s="67">
        <v>940240</v>
      </c>
      <c r="X5" s="67">
        <v>883368</v>
      </c>
      <c r="Y5" s="67">
        <v>794622</v>
      </c>
      <c r="Z5" s="67">
        <v>1034010</v>
      </c>
      <c r="AA5" s="67">
        <v>919989</v>
      </c>
      <c r="AB5" s="67">
        <v>817925</v>
      </c>
      <c r="AC5" s="67">
        <v>907790</v>
      </c>
      <c r="AD5" s="67">
        <v>920295</v>
      </c>
      <c r="AE5" s="67">
        <v>966337</v>
      </c>
      <c r="AF5" s="67">
        <v>963317</v>
      </c>
    </row>
    <row r="6" spans="1:32" ht="18" customHeight="1" x14ac:dyDescent="0.15">
      <c r="A6" s="24" t="s">
        <v>94</v>
      </c>
      <c r="B6" s="19"/>
      <c r="C6" s="21"/>
      <c r="D6" s="21">
        <v>575148</v>
      </c>
      <c r="E6" s="21">
        <v>707714</v>
      </c>
      <c r="F6" s="21">
        <v>948078</v>
      </c>
      <c r="G6" s="21">
        <v>879945</v>
      </c>
      <c r="H6" s="21">
        <v>927780</v>
      </c>
      <c r="I6" s="21">
        <v>1023312</v>
      </c>
      <c r="J6" s="23">
        <v>1701038</v>
      </c>
      <c r="K6" s="25">
        <v>1233681</v>
      </c>
      <c r="L6" s="67">
        <v>1461393</v>
      </c>
      <c r="M6" s="67">
        <v>1272605</v>
      </c>
      <c r="N6" s="67">
        <v>1340676</v>
      </c>
      <c r="O6" s="67">
        <v>1331507</v>
      </c>
      <c r="P6" s="67">
        <v>1445307</v>
      </c>
      <c r="Q6" s="67">
        <v>1489001</v>
      </c>
      <c r="R6" s="67">
        <v>1551378</v>
      </c>
      <c r="S6" s="67">
        <v>1564789</v>
      </c>
      <c r="T6" s="67">
        <v>1752350</v>
      </c>
      <c r="U6" s="67">
        <v>1746125</v>
      </c>
      <c r="V6" s="67">
        <v>1810276</v>
      </c>
      <c r="W6" s="67">
        <v>2402093</v>
      </c>
      <c r="X6" s="67">
        <v>2450221</v>
      </c>
      <c r="Y6" s="67">
        <v>2646096</v>
      </c>
      <c r="Z6" s="67">
        <v>2458304</v>
      </c>
      <c r="AA6" s="67">
        <v>2652058</v>
      </c>
      <c r="AB6" s="67">
        <v>2902466</v>
      </c>
      <c r="AC6" s="67">
        <v>2863393</v>
      </c>
      <c r="AD6" s="67">
        <v>2924451</v>
      </c>
      <c r="AE6" s="67">
        <v>2904427</v>
      </c>
      <c r="AF6" s="67">
        <v>3268018</v>
      </c>
    </row>
    <row r="7" spans="1:32" ht="18" customHeight="1" x14ac:dyDescent="0.15">
      <c r="A7" s="24" t="s">
        <v>103</v>
      </c>
      <c r="B7" s="19"/>
      <c r="C7" s="21"/>
      <c r="D7" s="21">
        <v>421301</v>
      </c>
      <c r="E7" s="21">
        <v>452907</v>
      </c>
      <c r="F7" s="21">
        <v>766496</v>
      </c>
      <c r="G7" s="21">
        <v>704720</v>
      </c>
      <c r="H7" s="21">
        <v>698814</v>
      </c>
      <c r="I7" s="21">
        <v>624187</v>
      </c>
      <c r="J7" s="23">
        <v>737376</v>
      </c>
      <c r="K7" s="16">
        <v>825946</v>
      </c>
      <c r="L7" s="67">
        <v>899986</v>
      </c>
      <c r="M7" s="67">
        <v>882493</v>
      </c>
      <c r="N7" s="67">
        <v>866231</v>
      </c>
      <c r="O7" s="67">
        <v>792608</v>
      </c>
      <c r="P7" s="67">
        <v>717622</v>
      </c>
      <c r="Q7" s="67">
        <v>690142</v>
      </c>
      <c r="R7" s="67">
        <v>652842</v>
      </c>
      <c r="S7" s="67">
        <v>591855</v>
      </c>
      <c r="T7" s="67">
        <v>602648</v>
      </c>
      <c r="U7" s="67">
        <v>587301</v>
      </c>
      <c r="V7" s="67">
        <v>601294</v>
      </c>
      <c r="W7" s="67">
        <v>560229</v>
      </c>
      <c r="X7" s="67">
        <v>583672</v>
      </c>
      <c r="Y7" s="67">
        <v>735618</v>
      </c>
      <c r="Z7" s="67">
        <v>956231</v>
      </c>
      <c r="AA7" s="67">
        <v>470786</v>
      </c>
      <c r="AB7" s="67">
        <v>607009</v>
      </c>
      <c r="AC7" s="67">
        <v>644652</v>
      </c>
      <c r="AD7" s="67">
        <v>494812</v>
      </c>
      <c r="AE7" s="67">
        <v>502433</v>
      </c>
      <c r="AF7" s="67">
        <v>441997</v>
      </c>
    </row>
    <row r="8" spans="1:32" ht="18" customHeight="1" x14ac:dyDescent="0.15">
      <c r="A8" s="24" t="s">
        <v>104</v>
      </c>
      <c r="B8" s="19"/>
      <c r="C8" s="21"/>
      <c r="D8" s="21">
        <v>1385</v>
      </c>
      <c r="E8" s="21">
        <v>377</v>
      </c>
      <c r="F8" s="21">
        <v>449</v>
      </c>
      <c r="G8" s="21">
        <v>466</v>
      </c>
      <c r="H8" s="21">
        <v>473</v>
      </c>
      <c r="I8" s="21">
        <v>570</v>
      </c>
      <c r="J8" s="23">
        <v>643</v>
      </c>
      <c r="K8" s="16">
        <v>572</v>
      </c>
      <c r="L8" s="67">
        <v>521</v>
      </c>
      <c r="M8" s="67">
        <v>542</v>
      </c>
      <c r="N8" s="67">
        <v>601</v>
      </c>
      <c r="O8" s="67">
        <v>498</v>
      </c>
      <c r="P8" s="67">
        <v>551</v>
      </c>
      <c r="Q8" s="67">
        <v>582</v>
      </c>
      <c r="R8" s="67">
        <v>654</v>
      </c>
      <c r="S8" s="67">
        <v>360</v>
      </c>
      <c r="T8" s="67">
        <v>830</v>
      </c>
      <c r="U8" s="67">
        <v>758</v>
      </c>
      <c r="V8" s="67">
        <v>14140</v>
      </c>
      <c r="W8" s="67">
        <v>32151</v>
      </c>
      <c r="X8" s="67">
        <v>48940</v>
      </c>
      <c r="Y8" s="67">
        <v>31452</v>
      </c>
      <c r="Z8" s="67">
        <v>31648</v>
      </c>
      <c r="AA8" s="67">
        <v>37983</v>
      </c>
      <c r="AB8" s="67">
        <v>648</v>
      </c>
      <c r="AC8" s="67">
        <v>1042</v>
      </c>
      <c r="AD8" s="67">
        <v>7234</v>
      </c>
      <c r="AE8" s="67">
        <v>7484</v>
      </c>
      <c r="AF8" s="67">
        <v>7570</v>
      </c>
    </row>
    <row r="9" spans="1:32" ht="18" customHeight="1" x14ac:dyDescent="0.15">
      <c r="A9" s="24" t="s">
        <v>105</v>
      </c>
      <c r="B9" s="19"/>
      <c r="C9" s="21"/>
      <c r="D9" s="21">
        <v>456626</v>
      </c>
      <c r="E9" s="21">
        <v>871302</v>
      </c>
      <c r="F9" s="21">
        <v>584223</v>
      </c>
      <c r="G9" s="21">
        <v>442058</v>
      </c>
      <c r="H9" s="21">
        <v>462253</v>
      </c>
      <c r="I9" s="21">
        <v>622452</v>
      </c>
      <c r="J9" s="23">
        <v>563168</v>
      </c>
      <c r="K9" s="16">
        <v>480248</v>
      </c>
      <c r="L9" s="67">
        <v>623865</v>
      </c>
      <c r="M9" s="67">
        <v>646214</v>
      </c>
      <c r="N9" s="67">
        <v>703201</v>
      </c>
      <c r="O9" s="67">
        <v>677707</v>
      </c>
      <c r="P9" s="67">
        <v>1082018</v>
      </c>
      <c r="Q9" s="67">
        <v>451111</v>
      </c>
      <c r="R9" s="67">
        <v>417373</v>
      </c>
      <c r="S9" s="67">
        <v>379995</v>
      </c>
      <c r="T9" s="67">
        <v>299783</v>
      </c>
      <c r="U9" s="67">
        <v>278862</v>
      </c>
      <c r="V9" s="67">
        <v>311056</v>
      </c>
      <c r="W9" s="67">
        <v>279783</v>
      </c>
      <c r="X9" s="67">
        <v>344734</v>
      </c>
      <c r="Y9" s="67">
        <v>413553</v>
      </c>
      <c r="Z9" s="67">
        <v>441886</v>
      </c>
      <c r="AA9" s="67">
        <v>730249</v>
      </c>
      <c r="AB9" s="67">
        <v>883424</v>
      </c>
      <c r="AC9" s="67">
        <v>1410091</v>
      </c>
      <c r="AD9" s="67">
        <v>477232</v>
      </c>
      <c r="AE9" s="67">
        <v>470170</v>
      </c>
      <c r="AF9" s="67">
        <v>711548</v>
      </c>
    </row>
    <row r="10" spans="1:32" ht="18" customHeight="1" x14ac:dyDescent="0.15">
      <c r="A10" s="24" t="s">
        <v>106</v>
      </c>
      <c r="B10" s="19"/>
      <c r="C10" s="21"/>
      <c r="D10" s="21">
        <v>395804</v>
      </c>
      <c r="E10" s="21">
        <v>1098068</v>
      </c>
      <c r="F10" s="21">
        <v>380898</v>
      </c>
      <c r="G10" s="21">
        <v>352920</v>
      </c>
      <c r="H10" s="21">
        <v>316369</v>
      </c>
      <c r="I10" s="21">
        <v>270326</v>
      </c>
      <c r="J10" s="23">
        <v>302232</v>
      </c>
      <c r="K10" s="16">
        <v>256084</v>
      </c>
      <c r="L10" s="67">
        <v>222775</v>
      </c>
      <c r="M10" s="67">
        <v>327626</v>
      </c>
      <c r="N10" s="67">
        <v>695706</v>
      </c>
      <c r="O10" s="67">
        <v>208021</v>
      </c>
      <c r="P10" s="67">
        <v>190872</v>
      </c>
      <c r="Q10" s="67">
        <v>389675</v>
      </c>
      <c r="R10" s="67">
        <v>343264</v>
      </c>
      <c r="S10" s="67">
        <v>229284</v>
      </c>
      <c r="T10" s="67">
        <v>204954</v>
      </c>
      <c r="U10" s="67">
        <v>179252</v>
      </c>
      <c r="V10" s="67">
        <v>279794</v>
      </c>
      <c r="W10" s="67">
        <v>172402</v>
      </c>
      <c r="X10" s="67">
        <v>235008</v>
      </c>
      <c r="Y10" s="67">
        <v>251121</v>
      </c>
      <c r="Z10" s="67">
        <v>255010</v>
      </c>
      <c r="AA10" s="67">
        <v>289785</v>
      </c>
      <c r="AB10" s="67">
        <v>326361</v>
      </c>
      <c r="AC10" s="67">
        <v>323954</v>
      </c>
      <c r="AD10" s="67">
        <v>364968</v>
      </c>
      <c r="AE10" s="67">
        <v>380551</v>
      </c>
      <c r="AF10" s="67">
        <v>285771</v>
      </c>
    </row>
    <row r="11" spans="1:32" ht="18" customHeight="1" x14ac:dyDescent="0.15">
      <c r="A11" s="24" t="s">
        <v>107</v>
      </c>
      <c r="B11" s="19"/>
      <c r="C11" s="21"/>
      <c r="D11" s="21">
        <v>768845</v>
      </c>
      <c r="E11" s="21">
        <v>934252</v>
      </c>
      <c r="F11" s="21">
        <v>777117</v>
      </c>
      <c r="G11" s="21">
        <v>1237652</v>
      </c>
      <c r="H11" s="21">
        <v>1375492</v>
      </c>
      <c r="I11" s="21">
        <v>1529340</v>
      </c>
      <c r="J11" s="23">
        <v>1110366</v>
      </c>
      <c r="K11" s="23">
        <v>842944</v>
      </c>
      <c r="L11" s="67">
        <v>994016</v>
      </c>
      <c r="M11" s="67">
        <v>899177</v>
      </c>
      <c r="N11" s="67">
        <v>916870</v>
      </c>
      <c r="O11" s="67">
        <v>1096557</v>
      </c>
      <c r="P11" s="67">
        <v>1226200</v>
      </c>
      <c r="Q11" s="67">
        <v>1172153</v>
      </c>
      <c r="R11" s="67">
        <v>897044</v>
      </c>
      <c r="S11" s="67">
        <v>1025350</v>
      </c>
      <c r="T11" s="67">
        <v>696683</v>
      </c>
      <c r="U11" s="67">
        <v>617184</v>
      </c>
      <c r="V11" s="67">
        <v>510841</v>
      </c>
      <c r="W11" s="67">
        <v>630129</v>
      </c>
      <c r="X11" s="67">
        <v>543501</v>
      </c>
      <c r="Y11" s="67">
        <v>531682</v>
      </c>
      <c r="Z11" s="67">
        <v>512721</v>
      </c>
      <c r="AA11" s="67">
        <v>677953</v>
      </c>
      <c r="AB11" s="67">
        <v>504582</v>
      </c>
      <c r="AC11" s="67">
        <v>446700</v>
      </c>
      <c r="AD11" s="67">
        <v>545053</v>
      </c>
      <c r="AE11" s="67">
        <v>461810</v>
      </c>
      <c r="AF11" s="67">
        <v>443048</v>
      </c>
    </row>
    <row r="12" spans="1:32" ht="18" customHeight="1" x14ac:dyDescent="0.15">
      <c r="A12" s="24" t="s">
        <v>108</v>
      </c>
      <c r="B12" s="19"/>
      <c r="C12" s="21"/>
      <c r="D12" s="21">
        <v>231305</v>
      </c>
      <c r="E12" s="21">
        <v>253328</v>
      </c>
      <c r="F12" s="21">
        <v>264647</v>
      </c>
      <c r="G12" s="21">
        <v>273682</v>
      </c>
      <c r="H12" s="21">
        <v>330173</v>
      </c>
      <c r="I12" s="21">
        <v>359372</v>
      </c>
      <c r="J12" s="23">
        <v>309852</v>
      </c>
      <c r="K12" s="23">
        <v>363962</v>
      </c>
      <c r="L12" s="67">
        <v>390188</v>
      </c>
      <c r="M12" s="67">
        <v>697062</v>
      </c>
      <c r="N12" s="67">
        <v>343885</v>
      </c>
      <c r="O12" s="67">
        <v>349863</v>
      </c>
      <c r="P12" s="67">
        <v>359287</v>
      </c>
      <c r="Q12" s="67">
        <v>361489</v>
      </c>
      <c r="R12" s="67">
        <v>360289</v>
      </c>
      <c r="S12" s="67">
        <v>332926</v>
      </c>
      <c r="T12" s="67">
        <v>355128</v>
      </c>
      <c r="U12" s="67">
        <v>333907</v>
      </c>
      <c r="V12" s="67">
        <v>348095</v>
      </c>
      <c r="W12" s="67">
        <v>348135</v>
      </c>
      <c r="X12" s="67">
        <v>323782</v>
      </c>
      <c r="Y12" s="67">
        <v>331537</v>
      </c>
      <c r="Z12" s="67">
        <v>320173</v>
      </c>
      <c r="AA12" s="67">
        <v>549892</v>
      </c>
      <c r="AB12" s="67">
        <v>385529</v>
      </c>
      <c r="AC12" s="67">
        <v>386495</v>
      </c>
      <c r="AD12" s="67">
        <v>367155</v>
      </c>
      <c r="AE12" s="67">
        <v>339682</v>
      </c>
      <c r="AF12" s="67">
        <v>373710</v>
      </c>
    </row>
    <row r="13" spans="1:32" ht="18" customHeight="1" x14ac:dyDescent="0.15">
      <c r="A13" s="24" t="s">
        <v>109</v>
      </c>
      <c r="B13" s="19"/>
      <c r="C13" s="21"/>
      <c r="D13" s="21">
        <v>1876904</v>
      </c>
      <c r="E13" s="21">
        <v>870903</v>
      </c>
      <c r="F13" s="21">
        <v>1319217</v>
      </c>
      <c r="G13" s="21">
        <v>998116</v>
      </c>
      <c r="H13" s="21">
        <v>788894</v>
      </c>
      <c r="I13" s="21">
        <v>765742</v>
      </c>
      <c r="J13" s="23">
        <v>842210</v>
      </c>
      <c r="K13" s="23">
        <v>1355059</v>
      </c>
      <c r="L13" s="67">
        <v>919228</v>
      </c>
      <c r="M13" s="67">
        <v>969306</v>
      </c>
      <c r="N13" s="67">
        <v>800354</v>
      </c>
      <c r="O13" s="67">
        <v>1266318</v>
      </c>
      <c r="P13" s="67">
        <v>877666</v>
      </c>
      <c r="Q13" s="67">
        <v>801662</v>
      </c>
      <c r="R13" s="67">
        <v>736631</v>
      </c>
      <c r="S13" s="67">
        <v>721650</v>
      </c>
      <c r="T13" s="67">
        <v>697534</v>
      </c>
      <c r="U13" s="67">
        <v>745581</v>
      </c>
      <c r="V13" s="67">
        <v>789186</v>
      </c>
      <c r="W13" s="67">
        <v>917344</v>
      </c>
      <c r="X13" s="67">
        <v>832094</v>
      </c>
      <c r="Y13" s="67">
        <v>2361874</v>
      </c>
      <c r="Z13" s="67">
        <v>856035</v>
      </c>
      <c r="AA13" s="67">
        <v>804652</v>
      </c>
      <c r="AB13" s="67">
        <v>810098</v>
      </c>
      <c r="AC13" s="67">
        <v>1005487</v>
      </c>
      <c r="AD13" s="67">
        <v>999827</v>
      </c>
      <c r="AE13" s="67">
        <v>1077399</v>
      </c>
      <c r="AF13" s="67">
        <v>1182288</v>
      </c>
    </row>
    <row r="14" spans="1:32" ht="18" customHeight="1" x14ac:dyDescent="0.15">
      <c r="A14" s="24" t="s">
        <v>110</v>
      </c>
      <c r="B14" s="19"/>
      <c r="C14" s="21"/>
      <c r="D14" s="21">
        <v>33958</v>
      </c>
      <c r="E14" s="21">
        <v>6584</v>
      </c>
      <c r="F14" s="21">
        <v>50554</v>
      </c>
      <c r="G14" s="21">
        <v>11212</v>
      </c>
      <c r="H14" s="21">
        <v>22179</v>
      </c>
      <c r="I14" s="21">
        <v>27926</v>
      </c>
      <c r="J14" s="23">
        <v>35352</v>
      </c>
      <c r="K14" s="23">
        <v>25854</v>
      </c>
      <c r="L14" s="67">
        <v>16403</v>
      </c>
      <c r="M14" s="67">
        <v>9271</v>
      </c>
      <c r="N14" s="67">
        <v>10269</v>
      </c>
      <c r="O14" s="67">
        <v>7618</v>
      </c>
      <c r="P14" s="67">
        <v>7350</v>
      </c>
      <c r="Q14" s="67">
        <v>11715</v>
      </c>
      <c r="R14" s="67">
        <v>5054</v>
      </c>
      <c r="S14" s="67">
        <v>36567</v>
      </c>
      <c r="T14" s="67">
        <v>5927</v>
      </c>
      <c r="U14" s="67">
        <v>18713</v>
      </c>
      <c r="V14" s="67">
        <v>4539</v>
      </c>
      <c r="W14" s="67">
        <v>9129</v>
      </c>
      <c r="X14" s="67">
        <v>455658</v>
      </c>
      <c r="Y14" s="67">
        <v>7883</v>
      </c>
      <c r="Z14" s="67">
        <v>33550</v>
      </c>
      <c r="AA14" s="67">
        <v>7727</v>
      </c>
      <c r="AB14" s="67">
        <v>11824</v>
      </c>
      <c r="AC14" s="67">
        <v>6364</v>
      </c>
      <c r="AD14" s="67">
        <v>11289</v>
      </c>
      <c r="AE14" s="67">
        <v>6567</v>
      </c>
      <c r="AF14" s="67">
        <v>17651</v>
      </c>
    </row>
    <row r="15" spans="1:32" ht="18" customHeight="1" x14ac:dyDescent="0.15">
      <c r="A15" s="24" t="s">
        <v>111</v>
      </c>
      <c r="B15" s="19"/>
      <c r="C15" s="21"/>
      <c r="D15" s="21">
        <v>501693</v>
      </c>
      <c r="E15" s="21">
        <v>567951</v>
      </c>
      <c r="F15" s="21">
        <v>630639</v>
      </c>
      <c r="G15" s="21">
        <v>710805</v>
      </c>
      <c r="H15" s="21">
        <v>759067</v>
      </c>
      <c r="I15" s="21">
        <v>757890</v>
      </c>
      <c r="J15" s="23">
        <v>738285</v>
      </c>
      <c r="K15" s="16">
        <v>675244</v>
      </c>
      <c r="L15" s="67">
        <v>672378</v>
      </c>
      <c r="M15" s="67">
        <v>674597</v>
      </c>
      <c r="N15" s="67">
        <v>681328</v>
      </c>
      <c r="O15" s="67">
        <v>700061</v>
      </c>
      <c r="P15" s="67">
        <v>720136</v>
      </c>
      <c r="Q15" s="67">
        <v>703703</v>
      </c>
      <c r="R15" s="67">
        <v>804498</v>
      </c>
      <c r="S15" s="67">
        <v>843246</v>
      </c>
      <c r="T15" s="67">
        <v>848316</v>
      </c>
      <c r="U15" s="67">
        <v>979885</v>
      </c>
      <c r="V15" s="67">
        <v>864616</v>
      </c>
      <c r="W15" s="67">
        <v>854539</v>
      </c>
      <c r="X15" s="67">
        <v>827951</v>
      </c>
      <c r="Y15" s="67">
        <v>727459</v>
      </c>
      <c r="Z15" s="67">
        <v>700482</v>
      </c>
      <c r="AA15" s="67">
        <v>604471</v>
      </c>
      <c r="AB15" s="67">
        <v>661182</v>
      </c>
      <c r="AC15" s="67">
        <v>696089</v>
      </c>
      <c r="AD15" s="67">
        <v>698215</v>
      </c>
      <c r="AE15" s="67">
        <v>701389</v>
      </c>
      <c r="AF15" s="67">
        <v>718669</v>
      </c>
    </row>
    <row r="16" spans="1:32" ht="18" customHeight="1" x14ac:dyDescent="0.15">
      <c r="A16" s="24" t="s">
        <v>81</v>
      </c>
      <c r="B16" s="19"/>
      <c r="C16" s="21"/>
      <c r="D16" s="21">
        <v>0</v>
      </c>
      <c r="E16" s="21">
        <v>0</v>
      </c>
      <c r="F16" s="21">
        <v>448</v>
      </c>
      <c r="G16" s="21">
        <v>0</v>
      </c>
      <c r="H16" s="21">
        <v>0</v>
      </c>
      <c r="I16" s="21">
        <v>580</v>
      </c>
      <c r="J16" s="23">
        <v>1574</v>
      </c>
      <c r="K16" s="16">
        <v>0</v>
      </c>
      <c r="L16" s="67">
        <v>0</v>
      </c>
      <c r="M16" s="67">
        <v>0</v>
      </c>
      <c r="N16" s="67">
        <v>162958</v>
      </c>
      <c r="O16" s="67">
        <v>0</v>
      </c>
      <c r="P16" s="67">
        <v>0</v>
      </c>
      <c r="Q16" s="67">
        <v>0</v>
      </c>
      <c r="R16" s="67">
        <v>0</v>
      </c>
      <c r="S16" s="67">
        <v>0</v>
      </c>
      <c r="T16" s="67">
        <v>0</v>
      </c>
      <c r="U16" s="67">
        <v>239287</v>
      </c>
      <c r="V16" s="67">
        <v>147</v>
      </c>
      <c r="W16" s="67">
        <v>25951</v>
      </c>
      <c r="X16" s="67">
        <v>147</v>
      </c>
      <c r="Y16" s="67">
        <v>147</v>
      </c>
      <c r="Z16" s="67">
        <v>1677</v>
      </c>
      <c r="AA16" s="67">
        <v>151</v>
      </c>
      <c r="AB16" s="67">
        <v>147</v>
      </c>
      <c r="AC16" s="67">
        <v>147</v>
      </c>
      <c r="AD16" s="67">
        <v>346</v>
      </c>
      <c r="AE16" s="67">
        <v>346</v>
      </c>
      <c r="AF16" s="67">
        <v>40346</v>
      </c>
    </row>
    <row r="17" spans="1:32" ht="18" customHeight="1" x14ac:dyDescent="0.15">
      <c r="A17" s="24" t="s">
        <v>113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7">
        <v>0</v>
      </c>
      <c r="M17" s="67">
        <v>0</v>
      </c>
      <c r="N17" s="67">
        <v>0</v>
      </c>
      <c r="O17" s="67">
        <v>0</v>
      </c>
      <c r="P17" s="67">
        <v>0</v>
      </c>
      <c r="Q17" s="67">
        <v>0</v>
      </c>
      <c r="R17" s="67">
        <v>0</v>
      </c>
      <c r="S17" s="67">
        <v>0</v>
      </c>
      <c r="T17" s="67">
        <v>0</v>
      </c>
      <c r="U17" s="67">
        <v>0</v>
      </c>
      <c r="V17" s="67">
        <v>0</v>
      </c>
      <c r="W17" s="67">
        <v>0</v>
      </c>
      <c r="X17" s="67">
        <v>0</v>
      </c>
      <c r="Y17" s="67">
        <v>0</v>
      </c>
      <c r="Z17" s="67">
        <v>0</v>
      </c>
      <c r="AA17" s="67">
        <v>0</v>
      </c>
      <c r="AB17" s="67">
        <v>0</v>
      </c>
      <c r="AC17" s="67">
        <v>0</v>
      </c>
      <c r="AD17" s="67">
        <v>0</v>
      </c>
      <c r="AE17" s="67">
        <v>0</v>
      </c>
      <c r="AF17" s="67">
        <v>0</v>
      </c>
    </row>
    <row r="18" spans="1:32" ht="18" customHeight="1" x14ac:dyDescent="0.15">
      <c r="A18" s="24" t="s">
        <v>112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7">
        <v>0</v>
      </c>
      <c r="M18" s="67">
        <v>0</v>
      </c>
      <c r="N18" s="67">
        <v>0</v>
      </c>
      <c r="O18" s="67">
        <v>0</v>
      </c>
      <c r="P18" s="67">
        <v>0</v>
      </c>
      <c r="Q18" s="67">
        <v>0</v>
      </c>
      <c r="R18" s="67">
        <v>0</v>
      </c>
      <c r="S18" s="67">
        <v>0</v>
      </c>
      <c r="T18" s="67">
        <v>0</v>
      </c>
      <c r="U18" s="67">
        <v>0</v>
      </c>
      <c r="V18" s="67">
        <v>0</v>
      </c>
      <c r="W18" s="67">
        <v>0</v>
      </c>
      <c r="X18" s="67">
        <v>0</v>
      </c>
      <c r="Y18" s="67">
        <v>0</v>
      </c>
      <c r="Z18" s="67">
        <v>0</v>
      </c>
      <c r="AA18" s="67">
        <v>0</v>
      </c>
      <c r="AB18" s="67">
        <v>0</v>
      </c>
      <c r="AC18" s="67">
        <v>0</v>
      </c>
      <c r="AD18" s="67">
        <v>0</v>
      </c>
      <c r="AE18" s="67">
        <v>0</v>
      </c>
      <c r="AF18" s="67">
        <v>0</v>
      </c>
    </row>
    <row r="19" spans="1:32" ht="18" customHeight="1" x14ac:dyDescent="0.15">
      <c r="A19" s="24" t="s">
        <v>114</v>
      </c>
      <c r="B19" s="19">
        <f t="shared" ref="B19:G19" si="0">SUM(B4:B18)</f>
        <v>0</v>
      </c>
      <c r="C19" s="21">
        <f t="shared" si="0"/>
        <v>0</v>
      </c>
      <c r="D19" s="21">
        <f t="shared" si="0"/>
        <v>6412018</v>
      </c>
      <c r="E19" s="21">
        <f t="shared" si="0"/>
        <v>6923268</v>
      </c>
      <c r="F19" s="21">
        <f t="shared" si="0"/>
        <v>6739187</v>
      </c>
      <c r="G19" s="21">
        <f t="shared" si="0"/>
        <v>6637655</v>
      </c>
      <c r="H19" s="21">
        <f t="shared" ref="H19:U19" si="1">SUM(H4:H18)</f>
        <v>6790442</v>
      </c>
      <c r="I19" s="21">
        <f t="shared" si="1"/>
        <v>7195744</v>
      </c>
      <c r="J19" s="21">
        <f t="shared" si="1"/>
        <v>7635283</v>
      </c>
      <c r="K19" s="21">
        <f t="shared" si="1"/>
        <v>7176652</v>
      </c>
      <c r="L19" s="68">
        <f t="shared" si="1"/>
        <v>7568563</v>
      </c>
      <c r="M19" s="68">
        <f t="shared" si="1"/>
        <v>7729284</v>
      </c>
      <c r="N19" s="68">
        <f t="shared" si="1"/>
        <v>7521133</v>
      </c>
      <c r="O19" s="68">
        <f t="shared" si="1"/>
        <v>7419147</v>
      </c>
      <c r="P19" s="68">
        <f t="shared" si="1"/>
        <v>7587489</v>
      </c>
      <c r="Q19" s="68">
        <f t="shared" si="1"/>
        <v>7034170</v>
      </c>
      <c r="R19" s="68">
        <f t="shared" si="1"/>
        <v>6696796</v>
      </c>
      <c r="S19" s="68">
        <f t="shared" si="1"/>
        <v>6609109</v>
      </c>
      <c r="T19" s="68">
        <f t="shared" si="1"/>
        <v>6345423</v>
      </c>
      <c r="U19" s="68">
        <f t="shared" si="1"/>
        <v>6854699</v>
      </c>
      <c r="V19" s="68">
        <f>SUM(V4:V18)</f>
        <v>7029030</v>
      </c>
      <c r="W19" s="68">
        <f>SUM(W4:W18)</f>
        <v>7277581</v>
      </c>
      <c r="X19" s="68">
        <f>SUM(X4:X18)</f>
        <v>7661993</v>
      </c>
      <c r="Y19" s="68">
        <f t="shared" ref="Y19:AB19" si="2">SUM(Y4:Y18)</f>
        <v>8943417</v>
      </c>
      <c r="Z19" s="68">
        <f t="shared" si="2"/>
        <v>7718728</v>
      </c>
      <c r="AA19" s="68">
        <f t="shared" si="2"/>
        <v>7859673</v>
      </c>
      <c r="AB19" s="68">
        <f t="shared" si="2"/>
        <v>8032172</v>
      </c>
      <c r="AC19" s="68">
        <f t="shared" ref="AC19:AD19" si="3">SUM(AC4:AC18)</f>
        <v>8805486</v>
      </c>
      <c r="AD19" s="68">
        <f t="shared" si="3"/>
        <v>7924610</v>
      </c>
      <c r="AE19" s="68">
        <f t="shared" ref="AE19" si="4">SUM(AE4:AE18)</f>
        <v>7927422</v>
      </c>
      <c r="AF19" s="68">
        <f t="shared" ref="AF19" si="5">SUM(AF4:AF18)</f>
        <v>8563610</v>
      </c>
    </row>
    <row r="20" spans="1:32" ht="18" customHeight="1" x14ac:dyDescent="0.15"/>
    <row r="21" spans="1:32" ht="18" customHeight="1" x14ac:dyDescent="0.15"/>
    <row r="22" spans="1:32" ht="18" customHeight="1" x14ac:dyDescent="0.15"/>
    <row r="23" spans="1:32" ht="18" customHeight="1" x14ac:dyDescent="0.15"/>
    <row r="24" spans="1:32" ht="18" customHeight="1" x14ac:dyDescent="0.15"/>
    <row r="25" spans="1:32" ht="18" customHeight="1" x14ac:dyDescent="0.15"/>
    <row r="26" spans="1:32" ht="18" customHeight="1" x14ac:dyDescent="0.15"/>
    <row r="27" spans="1:32" ht="18" customHeight="1" x14ac:dyDescent="0.15"/>
    <row r="28" spans="1:32" ht="18" customHeight="1" x14ac:dyDescent="0.15"/>
    <row r="29" spans="1:32" ht="18" customHeight="1" x14ac:dyDescent="0.15"/>
    <row r="30" spans="1:32" ht="18" customHeight="1" x14ac:dyDescent="0.2">
      <c r="A30" s="38" t="s">
        <v>102</v>
      </c>
      <c r="K30" s="29" t="str">
        <f>財政指標!$AF$1</f>
        <v>益子町</v>
      </c>
      <c r="P30" s="39"/>
      <c r="Q30" s="70"/>
      <c r="R30" s="70"/>
      <c r="S30" s="70"/>
      <c r="T30" s="70"/>
      <c r="U30" s="29" t="str">
        <f>財政指標!$AF$1</f>
        <v>益子町</v>
      </c>
      <c r="X30" s="70"/>
      <c r="Y30" s="70"/>
      <c r="Z30" s="70"/>
      <c r="AA30" s="70"/>
      <c r="AB30" s="70"/>
      <c r="AC30" s="70"/>
      <c r="AE30" s="29" t="str">
        <f>財政指標!$AF$1</f>
        <v>益子町</v>
      </c>
    </row>
    <row r="31" spans="1:32" ht="18" customHeight="1" x14ac:dyDescent="0.15">
      <c r="K31" s="22"/>
      <c r="L31" s="22" t="s">
        <v>229</v>
      </c>
      <c r="V31" s="22" t="s">
        <v>229</v>
      </c>
      <c r="AF31" s="22" t="s">
        <v>229</v>
      </c>
    </row>
    <row r="32" spans="1:32" s="89" customFormat="1" ht="18" customHeight="1" x14ac:dyDescent="0.2">
      <c r="A32" s="78"/>
      <c r="B32" s="78" t="s">
        <v>10</v>
      </c>
      <c r="C32" s="78" t="s">
        <v>85</v>
      </c>
      <c r="D32" s="78" t="s">
        <v>86</v>
      </c>
      <c r="E32" s="78" t="s">
        <v>87</v>
      </c>
      <c r="F32" s="78" t="s">
        <v>88</v>
      </c>
      <c r="G32" s="78" t="s">
        <v>89</v>
      </c>
      <c r="H32" s="78" t="s">
        <v>90</v>
      </c>
      <c r="I32" s="78" t="s">
        <v>91</v>
      </c>
      <c r="J32" s="54" t="s">
        <v>165</v>
      </c>
      <c r="K32" s="54" t="s">
        <v>166</v>
      </c>
      <c r="L32" s="53" t="s">
        <v>83</v>
      </c>
      <c r="M32" s="53" t="s">
        <v>182</v>
      </c>
      <c r="N32" s="53" t="s">
        <v>184</v>
      </c>
      <c r="O32" s="48" t="s">
        <v>185</v>
      </c>
      <c r="P32" s="48" t="s">
        <v>186</v>
      </c>
      <c r="Q32" s="48" t="s">
        <v>190</v>
      </c>
      <c r="R32" s="48" t="s">
        <v>197</v>
      </c>
      <c r="S32" s="48" t="s">
        <v>198</v>
      </c>
      <c r="T32" s="48" t="s">
        <v>199</v>
      </c>
      <c r="U32" s="48" t="s">
        <v>206</v>
      </c>
      <c r="V32" s="48" t="s">
        <v>207</v>
      </c>
      <c r="W32" s="48" t="s">
        <v>208</v>
      </c>
      <c r="X32" s="48" t="s">
        <v>209</v>
      </c>
      <c r="Y32" s="65" t="s">
        <v>211</v>
      </c>
      <c r="Z32" s="65" t="s">
        <v>212</v>
      </c>
      <c r="AA32" s="65" t="s">
        <v>213</v>
      </c>
      <c r="AB32" s="65" t="s">
        <v>214</v>
      </c>
      <c r="AC32" s="65" t="s">
        <v>219</v>
      </c>
      <c r="AD32" s="65" t="s">
        <v>223</v>
      </c>
      <c r="AE32" s="65" t="str">
        <f>AE3</f>
        <v>１８(H30)</v>
      </c>
      <c r="AF32" s="65" t="str">
        <f>AF3</f>
        <v>１９(R１)</v>
      </c>
    </row>
    <row r="33" spans="1:32" s="41" customFormat="1" ht="18" customHeight="1" x14ac:dyDescent="0.15">
      <c r="A33" s="24" t="s">
        <v>93</v>
      </c>
      <c r="B33" s="40" t="e">
        <f>B4/B$19*100</f>
        <v>#DIV/0!</v>
      </c>
      <c r="C33" s="40" t="e">
        <f t="shared" ref="C33:L33" si="6">C4/C$19*100</f>
        <v>#DIV/0!</v>
      </c>
      <c r="D33" s="40">
        <f t="shared" si="6"/>
        <v>2.0142644640111738</v>
      </c>
      <c r="E33" s="40">
        <f t="shared" si="6"/>
        <v>2.0666829595503167</v>
      </c>
      <c r="F33" s="40">
        <f t="shared" si="6"/>
        <v>2.1053578124482968</v>
      </c>
      <c r="G33" s="40">
        <f t="shared" si="6"/>
        <v>2.166457883092749</v>
      </c>
      <c r="H33" s="40">
        <f t="shared" si="6"/>
        <v>2.2003133227557203</v>
      </c>
      <c r="I33" s="40">
        <f t="shared" si="6"/>
        <v>2.0999496368964765</v>
      </c>
      <c r="J33" s="40">
        <f t="shared" si="6"/>
        <v>1.9583033137082146</v>
      </c>
      <c r="K33" s="40">
        <f t="shared" si="6"/>
        <v>2.1100368249707522</v>
      </c>
      <c r="L33" s="40">
        <f t="shared" si="6"/>
        <v>1.8283127193365505</v>
      </c>
      <c r="M33" s="40">
        <f t="shared" ref="M33:N47" si="7">M4/M$19*100</f>
        <v>1.8041127742233303</v>
      </c>
      <c r="N33" s="40">
        <f t="shared" si="7"/>
        <v>1.8322239481737657</v>
      </c>
      <c r="O33" s="40">
        <f t="shared" ref="O33:P47" si="8">O4/O$19*100</f>
        <v>1.8649583301153083</v>
      </c>
      <c r="P33" s="40">
        <f t="shared" si="8"/>
        <v>1.7347372760606308</v>
      </c>
      <c r="Q33" s="40">
        <f t="shared" ref="Q33:R47" si="9">Q4/Q$19*100</f>
        <v>1.9300642435425928</v>
      </c>
      <c r="R33" s="40">
        <f t="shared" si="9"/>
        <v>1.7843308949533478</v>
      </c>
      <c r="S33" s="40">
        <f t="shared" ref="S33:T47" si="10">S4/S$19*100</f>
        <v>1.8858366536245657</v>
      </c>
      <c r="T33" s="40">
        <f t="shared" si="10"/>
        <v>1.6382044191537743</v>
      </c>
      <c r="U33" s="40">
        <f t="shared" ref="U33:V47" si="11">U4/U$19*100</f>
        <v>1.4870528961227911</v>
      </c>
      <c r="V33" s="40">
        <f t="shared" si="11"/>
        <v>1.4124993064476892</v>
      </c>
      <c r="W33" s="40">
        <f t="shared" ref="W33:X47" si="12">W4/W$19*100</f>
        <v>1.4490529201942239</v>
      </c>
      <c r="X33" s="40">
        <f t="shared" si="12"/>
        <v>1.7347575232710342</v>
      </c>
      <c r="Y33" s="40">
        <f t="shared" ref="Y33:AB33" si="13">Y4/Y$19*100</f>
        <v>1.2341256144044273</v>
      </c>
      <c r="Z33" s="40">
        <f t="shared" si="13"/>
        <v>1.5158067495058771</v>
      </c>
      <c r="AA33" s="40">
        <f t="shared" si="13"/>
        <v>1.4501493891666994</v>
      </c>
      <c r="AB33" s="40">
        <f t="shared" si="13"/>
        <v>1.5061554956741463</v>
      </c>
      <c r="AC33" s="40">
        <f t="shared" ref="AC33:AD33" si="14">AC4/AC$19*100</f>
        <v>1.2864934428377945</v>
      </c>
      <c r="AD33" s="40">
        <f t="shared" si="14"/>
        <v>1.4351873467590204</v>
      </c>
      <c r="AE33" s="40">
        <f t="shared" ref="AE33" si="15">AE4/AE$19*100</f>
        <v>1.3727918105028345</v>
      </c>
      <c r="AF33" s="40">
        <f t="shared" ref="AF33" si="16">AF4/AF$19*100</f>
        <v>1.2807332421724016</v>
      </c>
    </row>
    <row r="34" spans="1:32" s="41" customFormat="1" ht="18" customHeight="1" x14ac:dyDescent="0.15">
      <c r="A34" s="24" t="s">
        <v>92</v>
      </c>
      <c r="B34" s="40" t="e">
        <f t="shared" ref="B34:L47" si="17">B5/B$19*100</f>
        <v>#DIV/0!</v>
      </c>
      <c r="C34" s="40" t="e">
        <f t="shared" si="17"/>
        <v>#DIV/0!</v>
      </c>
      <c r="D34" s="40">
        <f t="shared" si="17"/>
        <v>15.905975310736805</v>
      </c>
      <c r="E34" s="40">
        <f t="shared" si="17"/>
        <v>14.68670575803219</v>
      </c>
      <c r="F34" s="40">
        <f t="shared" si="17"/>
        <v>12.976891722992701</v>
      </c>
      <c r="G34" s="40">
        <f t="shared" si="17"/>
        <v>13.291998454273385</v>
      </c>
      <c r="H34" s="40">
        <f t="shared" si="17"/>
        <v>14.130700181225317</v>
      </c>
      <c r="I34" s="40">
        <f t="shared" si="17"/>
        <v>14.771787323173251</v>
      </c>
      <c r="J34" s="40">
        <f t="shared" si="17"/>
        <v>14.978685138455248</v>
      </c>
      <c r="K34" s="40">
        <f t="shared" si="17"/>
        <v>13.455132003056578</v>
      </c>
      <c r="L34" s="40">
        <f t="shared" si="17"/>
        <v>16.243942212015675</v>
      </c>
      <c r="M34" s="40">
        <f t="shared" si="7"/>
        <v>15.666988041841909</v>
      </c>
      <c r="N34" s="40">
        <f t="shared" si="7"/>
        <v>11.451067279358043</v>
      </c>
      <c r="O34" s="40">
        <f t="shared" si="8"/>
        <v>11.457179646123738</v>
      </c>
      <c r="P34" s="40">
        <f t="shared" si="8"/>
        <v>10.923996067737297</v>
      </c>
      <c r="Q34" s="40">
        <f t="shared" si="9"/>
        <v>11.759354692877768</v>
      </c>
      <c r="R34" s="40">
        <f t="shared" si="9"/>
        <v>12.069592682829223</v>
      </c>
      <c r="S34" s="40">
        <f t="shared" si="10"/>
        <v>11.475828284871682</v>
      </c>
      <c r="T34" s="40">
        <f t="shared" si="10"/>
        <v>12.250073793346795</v>
      </c>
      <c r="U34" s="40">
        <f t="shared" si="11"/>
        <v>14.966536094436824</v>
      </c>
      <c r="V34" s="40">
        <f t="shared" si="11"/>
        <v>19.857092657166067</v>
      </c>
      <c r="W34" s="40">
        <f t="shared" si="12"/>
        <v>12.919677568686627</v>
      </c>
      <c r="X34" s="40">
        <f t="shared" si="12"/>
        <v>11.52921961688036</v>
      </c>
      <c r="Y34" s="40">
        <f t="shared" ref="Y34:AB34" si="18">Y5/Y$19*100</f>
        <v>8.8849932861231906</v>
      </c>
      <c r="Z34" s="40">
        <f t="shared" si="18"/>
        <v>13.39611915331127</v>
      </c>
      <c r="AA34" s="40">
        <f t="shared" si="18"/>
        <v>11.705181627785279</v>
      </c>
      <c r="AB34" s="40">
        <f t="shared" si="18"/>
        <v>10.183111118636404</v>
      </c>
      <c r="AC34" s="40">
        <f t="shared" ref="AC34:AD34" si="19">AC5/AC$19*100</f>
        <v>10.30936850050071</v>
      </c>
      <c r="AD34" s="40">
        <f t="shared" si="19"/>
        <v>11.613126702765184</v>
      </c>
      <c r="AE34" s="40">
        <f t="shared" ref="AE34" si="20">AE5/AE$19*100</f>
        <v>12.189801425986909</v>
      </c>
      <c r="AF34" s="40">
        <f t="shared" ref="AF34" si="21">AF5/AF$19*100</f>
        <v>11.248959259004089</v>
      </c>
    </row>
    <row r="35" spans="1:32" s="41" customFormat="1" ht="18" customHeight="1" x14ac:dyDescent="0.15">
      <c r="A35" s="24" t="s">
        <v>94</v>
      </c>
      <c r="B35" s="40" t="e">
        <f t="shared" si="17"/>
        <v>#DIV/0!</v>
      </c>
      <c r="C35" s="40" t="e">
        <f t="shared" si="17"/>
        <v>#DIV/0!</v>
      </c>
      <c r="D35" s="40">
        <f t="shared" si="17"/>
        <v>8.9698438151608446</v>
      </c>
      <c r="E35" s="40">
        <f t="shared" si="17"/>
        <v>10.222253421361126</v>
      </c>
      <c r="F35" s="40">
        <f t="shared" si="17"/>
        <v>14.068136111967213</v>
      </c>
      <c r="G35" s="40">
        <f t="shared" si="17"/>
        <v>13.256865564721277</v>
      </c>
      <c r="H35" s="40">
        <f t="shared" si="17"/>
        <v>13.663028120997131</v>
      </c>
      <c r="I35" s="40">
        <f t="shared" si="17"/>
        <v>14.221072900870293</v>
      </c>
      <c r="J35" s="40">
        <f t="shared" si="17"/>
        <v>22.278650313288978</v>
      </c>
      <c r="K35" s="40">
        <f t="shared" si="17"/>
        <v>17.190202339475288</v>
      </c>
      <c r="L35" s="40">
        <f t="shared" si="17"/>
        <v>19.308724786990609</v>
      </c>
      <c r="M35" s="40">
        <f t="shared" si="7"/>
        <v>16.464720406185101</v>
      </c>
      <c r="N35" s="40">
        <f t="shared" si="7"/>
        <v>17.825452627948476</v>
      </c>
      <c r="O35" s="40">
        <f t="shared" si="8"/>
        <v>17.946901442982597</v>
      </c>
      <c r="P35" s="40">
        <f t="shared" si="8"/>
        <v>19.048554798563792</v>
      </c>
      <c r="Q35" s="40">
        <f t="shared" si="9"/>
        <v>21.168112229303528</v>
      </c>
      <c r="R35" s="40">
        <f t="shared" si="9"/>
        <v>23.165973698467148</v>
      </c>
      <c r="S35" s="40">
        <f t="shared" si="10"/>
        <v>23.676247433655583</v>
      </c>
      <c r="T35" s="40">
        <f t="shared" si="10"/>
        <v>27.615968234111421</v>
      </c>
      <c r="U35" s="40">
        <f t="shared" si="11"/>
        <v>25.473401530833083</v>
      </c>
      <c r="V35" s="40">
        <f t="shared" si="11"/>
        <v>25.754279039924427</v>
      </c>
      <c r="W35" s="40">
        <f t="shared" si="12"/>
        <v>33.006750457329161</v>
      </c>
      <c r="X35" s="40">
        <f t="shared" si="12"/>
        <v>31.978898962711138</v>
      </c>
      <c r="Y35" s="40">
        <f t="shared" ref="Y35:AB35" si="22">Y6/Y$19*100</f>
        <v>29.587080642667114</v>
      </c>
      <c r="Z35" s="40">
        <f t="shared" si="22"/>
        <v>31.848563649347405</v>
      </c>
      <c r="AA35" s="40">
        <f t="shared" si="22"/>
        <v>33.742599723932535</v>
      </c>
      <c r="AB35" s="40">
        <f t="shared" si="22"/>
        <v>36.135506062370176</v>
      </c>
      <c r="AC35" s="40">
        <f t="shared" ref="AC35:AD35" si="23">AC6/AC$19*100</f>
        <v>32.51828462392649</v>
      </c>
      <c r="AD35" s="40">
        <f t="shared" si="23"/>
        <v>36.903405972028906</v>
      </c>
      <c r="AE35" s="40">
        <f t="shared" ref="AE35" si="24">AE6/AE$19*100</f>
        <v>36.637724092397249</v>
      </c>
      <c r="AF35" s="40">
        <f t="shared" ref="AF35" si="25">AF6/AF$19*100</f>
        <v>38.161686485022088</v>
      </c>
    </row>
    <row r="36" spans="1:32" s="41" customFormat="1" ht="18" customHeight="1" x14ac:dyDescent="0.15">
      <c r="A36" s="24" t="s">
        <v>103</v>
      </c>
      <c r="B36" s="40" t="e">
        <f t="shared" si="17"/>
        <v>#DIV/0!</v>
      </c>
      <c r="C36" s="40" t="e">
        <f t="shared" si="17"/>
        <v>#DIV/0!</v>
      </c>
      <c r="D36" s="40">
        <f t="shared" si="17"/>
        <v>6.5704899767904585</v>
      </c>
      <c r="E36" s="40">
        <f t="shared" si="17"/>
        <v>6.5418094460592897</v>
      </c>
      <c r="F36" s="40">
        <f t="shared" si="17"/>
        <v>11.373716147066403</v>
      </c>
      <c r="G36" s="40">
        <f t="shared" si="17"/>
        <v>10.617002540806956</v>
      </c>
      <c r="H36" s="40">
        <f t="shared" si="17"/>
        <v>10.291141578118184</v>
      </c>
      <c r="I36" s="40">
        <f t="shared" si="17"/>
        <v>8.6743914180382191</v>
      </c>
      <c r="J36" s="40">
        <f t="shared" si="17"/>
        <v>9.6574809342364905</v>
      </c>
      <c r="K36" s="40">
        <f t="shared" si="17"/>
        <v>11.508792679371942</v>
      </c>
      <c r="L36" s="40">
        <f t="shared" si="17"/>
        <v>11.891107995005129</v>
      </c>
      <c r="M36" s="40">
        <f t="shared" si="7"/>
        <v>11.417525866561508</v>
      </c>
      <c r="N36" s="40">
        <f t="shared" si="7"/>
        <v>11.517294003443364</v>
      </c>
      <c r="O36" s="40">
        <f t="shared" si="8"/>
        <v>10.683276662397983</v>
      </c>
      <c r="P36" s="40">
        <f t="shared" si="8"/>
        <v>9.457964288317255</v>
      </c>
      <c r="Q36" s="40">
        <f t="shared" si="9"/>
        <v>9.811278373994373</v>
      </c>
      <c r="R36" s="40">
        <f t="shared" si="9"/>
        <v>9.7485723023368198</v>
      </c>
      <c r="S36" s="40">
        <f t="shared" si="10"/>
        <v>8.955140549202623</v>
      </c>
      <c r="T36" s="40">
        <f t="shared" si="10"/>
        <v>9.4973652662714532</v>
      </c>
      <c r="U36" s="40">
        <f t="shared" si="11"/>
        <v>8.5678597995331387</v>
      </c>
      <c r="V36" s="40">
        <f t="shared" si="11"/>
        <v>8.5544378100534502</v>
      </c>
      <c r="W36" s="40">
        <f t="shared" si="12"/>
        <v>7.6980111935545619</v>
      </c>
      <c r="X36" s="40">
        <f t="shared" si="12"/>
        <v>7.6177568943224045</v>
      </c>
      <c r="Y36" s="40">
        <f t="shared" ref="Y36:AB36" si="26">Y7/Y$19*100</f>
        <v>8.2252454514868312</v>
      </c>
      <c r="Z36" s="40">
        <f t="shared" si="26"/>
        <v>12.388453123364368</v>
      </c>
      <c r="AA36" s="40">
        <f t="shared" si="26"/>
        <v>5.9898929637403491</v>
      </c>
      <c r="AB36" s="40">
        <f t="shared" si="26"/>
        <v>7.5572211352047738</v>
      </c>
      <c r="AC36" s="40">
        <f t="shared" ref="AC36:AD36" si="27">AC7/AC$19*100</f>
        <v>7.3210269143577094</v>
      </c>
      <c r="AD36" s="40">
        <f t="shared" si="27"/>
        <v>6.2439918178938774</v>
      </c>
      <c r="AE36" s="40">
        <f t="shared" ref="AE36" si="28">AE7/AE$19*100</f>
        <v>6.3379116186825932</v>
      </c>
      <c r="AF36" s="40">
        <f t="shared" ref="AF36" si="29">AF7/AF$19*100</f>
        <v>5.1613396686677699</v>
      </c>
    </row>
    <row r="37" spans="1:32" s="41" customFormat="1" ht="18" customHeight="1" x14ac:dyDescent="0.15">
      <c r="A37" s="24" t="s">
        <v>104</v>
      </c>
      <c r="B37" s="40" t="e">
        <f t="shared" si="17"/>
        <v>#DIV/0!</v>
      </c>
      <c r="C37" s="40" t="e">
        <f t="shared" si="17"/>
        <v>#DIV/0!</v>
      </c>
      <c r="D37" s="40">
        <f t="shared" si="17"/>
        <v>2.1600064129576678E-2</v>
      </c>
      <c r="E37" s="40">
        <f t="shared" si="17"/>
        <v>5.4454052623703142E-3</v>
      </c>
      <c r="F37" s="40">
        <f t="shared" si="17"/>
        <v>6.6625247229376476E-3</v>
      </c>
      <c r="G37" s="40">
        <f t="shared" si="17"/>
        <v>7.0205516857986747E-3</v>
      </c>
      <c r="H37" s="40">
        <f t="shared" si="17"/>
        <v>6.9656732212718987E-3</v>
      </c>
      <c r="I37" s="40">
        <f t="shared" si="17"/>
        <v>7.9213490641134535E-3</v>
      </c>
      <c r="J37" s="40">
        <f t="shared" si="17"/>
        <v>8.4214298278138481E-3</v>
      </c>
      <c r="K37" s="40">
        <f t="shared" si="17"/>
        <v>7.9702903247921182E-3</v>
      </c>
      <c r="L37" s="40">
        <f t="shared" si="17"/>
        <v>6.8837373752454727E-3</v>
      </c>
      <c r="M37" s="40">
        <f t="shared" si="7"/>
        <v>7.012292471074941E-3</v>
      </c>
      <c r="N37" s="40">
        <f t="shared" si="7"/>
        <v>7.9908173409511569E-3</v>
      </c>
      <c r="O37" s="40">
        <f t="shared" si="8"/>
        <v>6.7123619467305334E-3</v>
      </c>
      <c r="P37" s="40">
        <f t="shared" si="8"/>
        <v>7.2619545148599231E-3</v>
      </c>
      <c r="Q37" s="40">
        <f t="shared" si="9"/>
        <v>8.2738972757269158E-3</v>
      </c>
      <c r="R37" s="40">
        <f t="shared" si="9"/>
        <v>9.7658641535444714E-3</v>
      </c>
      <c r="S37" s="40">
        <f t="shared" si="10"/>
        <v>5.4470277309694847E-3</v>
      </c>
      <c r="T37" s="40">
        <f t="shared" si="10"/>
        <v>1.3080294253038765E-2</v>
      </c>
      <c r="U37" s="40">
        <f t="shared" si="11"/>
        <v>1.1058107730186256E-2</v>
      </c>
      <c r="V37" s="40">
        <f t="shared" si="11"/>
        <v>0.2011657369509022</v>
      </c>
      <c r="W37" s="40">
        <f t="shared" si="12"/>
        <v>0.44178141060882725</v>
      </c>
      <c r="X37" s="40">
        <f t="shared" si="12"/>
        <v>0.63873720584187421</v>
      </c>
      <c r="Y37" s="40">
        <f t="shared" ref="Y37:AB37" si="30">Y8/Y$19*100</f>
        <v>0.35167766414112189</v>
      </c>
      <c r="Z37" s="40">
        <f t="shared" si="30"/>
        <v>0.41001574352665365</v>
      </c>
      <c r="AA37" s="40">
        <f t="shared" si="30"/>
        <v>0.48326438008298817</v>
      </c>
      <c r="AB37" s="40">
        <f t="shared" si="30"/>
        <v>8.0675563222500704E-3</v>
      </c>
      <c r="AC37" s="40">
        <f t="shared" ref="AC37:AD37" si="31">AC8/AC$19*100</f>
        <v>1.1833531959507971E-2</v>
      </c>
      <c r="AD37" s="40">
        <f t="shared" si="31"/>
        <v>9.128524936873865E-2</v>
      </c>
      <c r="AE37" s="40">
        <f t="shared" ref="AE37" si="32">AE8/AE$19*100</f>
        <v>9.4406479180747543E-2</v>
      </c>
      <c r="AF37" s="40">
        <f t="shared" ref="AF37" si="33">AF8/AF$19*100</f>
        <v>8.8397299736910018E-2</v>
      </c>
    </row>
    <row r="38" spans="1:32" s="41" customFormat="1" ht="18" customHeight="1" x14ac:dyDescent="0.15">
      <c r="A38" s="24" t="s">
        <v>105</v>
      </c>
      <c r="B38" s="40" t="e">
        <f t="shared" si="17"/>
        <v>#DIV/0!</v>
      </c>
      <c r="C38" s="40" t="e">
        <f t="shared" si="17"/>
        <v>#DIV/0!</v>
      </c>
      <c r="D38" s="40">
        <f t="shared" si="17"/>
        <v>7.1214085799509608</v>
      </c>
      <c r="E38" s="40">
        <f t="shared" si="17"/>
        <v>12.58512598385618</v>
      </c>
      <c r="F38" s="40">
        <f t="shared" si="17"/>
        <v>8.6690427198414284</v>
      </c>
      <c r="G38" s="40">
        <f t="shared" si="17"/>
        <v>6.6598520109888204</v>
      </c>
      <c r="H38" s="40">
        <f t="shared" si="17"/>
        <v>6.8074066459885829</v>
      </c>
      <c r="I38" s="40">
        <f t="shared" si="17"/>
        <v>8.650279943255347</v>
      </c>
      <c r="J38" s="40">
        <f t="shared" si="17"/>
        <v>7.3758628200159704</v>
      </c>
      <c r="K38" s="40">
        <f t="shared" si="17"/>
        <v>6.6918111676586802</v>
      </c>
      <c r="L38" s="40">
        <f t="shared" si="17"/>
        <v>8.2428460990547343</v>
      </c>
      <c r="M38" s="40">
        <f t="shared" si="7"/>
        <v>8.3605932968694123</v>
      </c>
      <c r="N38" s="40">
        <f t="shared" si="7"/>
        <v>9.3496684608555647</v>
      </c>
      <c r="O38" s="40">
        <f t="shared" si="8"/>
        <v>9.1345676261705027</v>
      </c>
      <c r="P38" s="40">
        <f t="shared" si="8"/>
        <v>14.260554446932311</v>
      </c>
      <c r="Q38" s="40">
        <f t="shared" si="9"/>
        <v>6.413137584107294</v>
      </c>
      <c r="R38" s="40">
        <f t="shared" si="9"/>
        <v>6.2324281641549186</v>
      </c>
      <c r="S38" s="40">
        <f t="shared" si="10"/>
        <v>5.7495647295270809</v>
      </c>
      <c r="T38" s="40">
        <f t="shared" si="10"/>
        <v>4.7243974121189396</v>
      </c>
      <c r="U38" s="40">
        <f t="shared" si="11"/>
        <v>4.0681873850332453</v>
      </c>
      <c r="V38" s="40">
        <f t="shared" si="11"/>
        <v>4.4253047717821659</v>
      </c>
      <c r="W38" s="40">
        <f t="shared" si="12"/>
        <v>3.8444505117840664</v>
      </c>
      <c r="X38" s="40">
        <f t="shared" si="12"/>
        <v>4.499273230868261</v>
      </c>
      <c r="Y38" s="40">
        <f t="shared" ref="Y38:AB38" si="34">Y9/Y$19*100</f>
        <v>4.6241050819837657</v>
      </c>
      <c r="Z38" s="40">
        <f t="shared" si="34"/>
        <v>5.7248551833929113</v>
      </c>
      <c r="AA38" s="40">
        <f t="shared" si="34"/>
        <v>9.2910862831061802</v>
      </c>
      <c r="AB38" s="40">
        <f t="shared" si="34"/>
        <v>10.99856925374606</v>
      </c>
      <c r="AC38" s="40">
        <f t="shared" ref="AC38:AD38" si="35">AC9/AC$19*100</f>
        <v>16.013778228708784</v>
      </c>
      <c r="AD38" s="40">
        <f t="shared" si="35"/>
        <v>6.0221512478216592</v>
      </c>
      <c r="AE38" s="40">
        <f t="shared" ref="AE38" si="36">AE9/AE$19*100</f>
        <v>5.930931896901666</v>
      </c>
      <c r="AF38" s="40">
        <f t="shared" ref="AF38" si="37">AF9/AF$19*100</f>
        <v>8.3089725010830708</v>
      </c>
    </row>
    <row r="39" spans="1:32" s="41" customFormat="1" ht="18" customHeight="1" x14ac:dyDescent="0.15">
      <c r="A39" s="24" t="s">
        <v>106</v>
      </c>
      <c r="B39" s="40" t="e">
        <f t="shared" si="17"/>
        <v>#DIV/0!</v>
      </c>
      <c r="C39" s="40" t="e">
        <f t="shared" si="17"/>
        <v>#DIV/0!</v>
      </c>
      <c r="D39" s="40">
        <f t="shared" si="17"/>
        <v>6.1728460525219981</v>
      </c>
      <c r="E39" s="40">
        <f t="shared" si="17"/>
        <v>15.860544471194817</v>
      </c>
      <c r="F39" s="40">
        <f t="shared" si="17"/>
        <v>5.6519873984799647</v>
      </c>
      <c r="G39" s="40">
        <f t="shared" si="17"/>
        <v>5.3169379848756826</v>
      </c>
      <c r="H39" s="40">
        <f t="shared" si="17"/>
        <v>4.6590339774642064</v>
      </c>
      <c r="I39" s="40">
        <f t="shared" si="17"/>
        <v>3.7567484335184793</v>
      </c>
      <c r="J39" s="40">
        <f t="shared" si="17"/>
        <v>3.9583601550852796</v>
      </c>
      <c r="K39" s="40">
        <f t="shared" si="17"/>
        <v>3.5682934047798334</v>
      </c>
      <c r="L39" s="40">
        <f t="shared" si="17"/>
        <v>2.9434253239353358</v>
      </c>
      <c r="M39" s="40">
        <f t="shared" si="7"/>
        <v>4.2387626072479669</v>
      </c>
      <c r="N39" s="40">
        <f t="shared" si="7"/>
        <v>9.2500159218032714</v>
      </c>
      <c r="O39" s="40">
        <f t="shared" si="8"/>
        <v>2.8038398484354063</v>
      </c>
      <c r="P39" s="40">
        <f t="shared" si="8"/>
        <v>2.5156148496557948</v>
      </c>
      <c r="Q39" s="40">
        <f t="shared" si="9"/>
        <v>5.5397438503760927</v>
      </c>
      <c r="R39" s="40">
        <f t="shared" si="9"/>
        <v>5.1257944844071703</v>
      </c>
      <c r="S39" s="40">
        <f t="shared" si="10"/>
        <v>3.4692119618544646</v>
      </c>
      <c r="T39" s="40">
        <f t="shared" si="10"/>
        <v>3.2299501546232614</v>
      </c>
      <c r="U39" s="40">
        <f t="shared" si="11"/>
        <v>2.615023650199666</v>
      </c>
      <c r="V39" s="40">
        <f t="shared" si="11"/>
        <v>3.9805492365233897</v>
      </c>
      <c r="W39" s="40">
        <f t="shared" si="12"/>
        <v>2.368946494721254</v>
      </c>
      <c r="X39" s="40">
        <f t="shared" si="12"/>
        <v>3.0671915257557658</v>
      </c>
      <c r="Y39" s="40">
        <f t="shared" ref="Y39:AB39" si="38">Y10/Y$19*100</f>
        <v>2.8078865158585358</v>
      </c>
      <c r="Z39" s="40">
        <f t="shared" si="38"/>
        <v>3.3037826958016914</v>
      </c>
      <c r="AA39" s="40">
        <f t="shared" si="38"/>
        <v>3.6869854509214317</v>
      </c>
      <c r="AB39" s="40">
        <f t="shared" si="38"/>
        <v>4.0631724519843448</v>
      </c>
      <c r="AC39" s="40">
        <f t="shared" ref="AC39:AD39" si="39">AC10/AC$19*100</f>
        <v>3.6790019312960123</v>
      </c>
      <c r="AD39" s="40">
        <f t="shared" si="39"/>
        <v>4.6055010909054204</v>
      </c>
      <c r="AE39" s="40">
        <f t="shared" ref="AE39" si="40">AE10/AE$19*100</f>
        <v>4.8004382761508086</v>
      </c>
      <c r="AF39" s="40">
        <f t="shared" ref="AF39" si="41">AF10/AF$19*100</f>
        <v>3.3370389356824988</v>
      </c>
    </row>
    <row r="40" spans="1:32" s="41" customFormat="1" ht="18" customHeight="1" x14ac:dyDescent="0.15">
      <c r="A40" s="24" t="s">
        <v>107</v>
      </c>
      <c r="B40" s="40" t="e">
        <f t="shared" si="17"/>
        <v>#DIV/0!</v>
      </c>
      <c r="C40" s="40" t="e">
        <f t="shared" si="17"/>
        <v>#DIV/0!</v>
      </c>
      <c r="D40" s="40">
        <f t="shared" si="17"/>
        <v>11.990686863324465</v>
      </c>
      <c r="E40" s="40">
        <f t="shared" si="17"/>
        <v>13.494378666259923</v>
      </c>
      <c r="F40" s="40">
        <f t="shared" si="17"/>
        <v>11.531316759721907</v>
      </c>
      <c r="G40" s="40">
        <f t="shared" si="17"/>
        <v>18.64592239277275</v>
      </c>
      <c r="H40" s="40">
        <f t="shared" si="17"/>
        <v>20.256295540113591</v>
      </c>
      <c r="I40" s="40">
        <f t="shared" si="17"/>
        <v>21.253396452125035</v>
      </c>
      <c r="J40" s="40">
        <f t="shared" si="17"/>
        <v>14.542565088943002</v>
      </c>
      <c r="K40" s="40">
        <f t="shared" si="17"/>
        <v>11.745644069128613</v>
      </c>
      <c r="L40" s="40">
        <f t="shared" si="17"/>
        <v>13.133483859485612</v>
      </c>
      <c r="M40" s="40">
        <f t="shared" si="7"/>
        <v>11.633380271704338</v>
      </c>
      <c r="N40" s="40">
        <f t="shared" si="7"/>
        <v>12.190583519796817</v>
      </c>
      <c r="O40" s="40">
        <f t="shared" si="8"/>
        <v>14.780095339801194</v>
      </c>
      <c r="P40" s="40">
        <f t="shared" si="8"/>
        <v>16.160814203486819</v>
      </c>
      <c r="Q40" s="40">
        <f t="shared" si="9"/>
        <v>16.663700194905726</v>
      </c>
      <c r="R40" s="40">
        <f t="shared" si="9"/>
        <v>13.395122085247928</v>
      </c>
      <c r="S40" s="40">
        <f t="shared" si="10"/>
        <v>15.514194122082115</v>
      </c>
      <c r="T40" s="40">
        <f t="shared" si="10"/>
        <v>10.97929956757808</v>
      </c>
      <c r="U40" s="40">
        <f t="shared" si="11"/>
        <v>9.0038089199832108</v>
      </c>
      <c r="V40" s="40">
        <f t="shared" si="11"/>
        <v>7.2675888422726889</v>
      </c>
      <c r="W40" s="40">
        <f t="shared" si="12"/>
        <v>8.6584951785490265</v>
      </c>
      <c r="X40" s="40">
        <f t="shared" si="12"/>
        <v>7.0934677178640078</v>
      </c>
      <c r="Y40" s="40">
        <f t="shared" ref="Y40:AB40" si="42">Y11/Y$19*100</f>
        <v>5.944953701700368</v>
      </c>
      <c r="Z40" s="40">
        <f t="shared" si="42"/>
        <v>6.642558203890589</v>
      </c>
      <c r="AA40" s="40">
        <f t="shared" si="42"/>
        <v>8.6257150901825046</v>
      </c>
      <c r="AB40" s="40">
        <f t="shared" si="42"/>
        <v>6.2820118891876318</v>
      </c>
      <c r="AC40" s="40">
        <f t="shared" ref="AC40:AD40" si="43">AC11/AC$19*100</f>
        <v>5.0729738256355184</v>
      </c>
      <c r="AD40" s="40">
        <f t="shared" si="43"/>
        <v>6.8779788532180124</v>
      </c>
      <c r="AE40" s="40">
        <f t="shared" ref="AE40" si="44">AE11/AE$19*100</f>
        <v>5.8254751670845835</v>
      </c>
      <c r="AF40" s="40">
        <f t="shared" ref="AF40" si="45">AF11/AF$19*100</f>
        <v>5.1736125302296578</v>
      </c>
    </row>
    <row r="41" spans="1:32" s="41" customFormat="1" ht="18" customHeight="1" x14ac:dyDescent="0.15">
      <c r="A41" s="24" t="s">
        <v>108</v>
      </c>
      <c r="B41" s="40" t="e">
        <f t="shared" si="17"/>
        <v>#DIV/0!</v>
      </c>
      <c r="C41" s="40" t="e">
        <f t="shared" si="17"/>
        <v>#DIV/0!</v>
      </c>
      <c r="D41" s="40">
        <f t="shared" si="17"/>
        <v>3.6073666667810351</v>
      </c>
      <c r="E41" s="40">
        <f t="shared" si="17"/>
        <v>3.659081231580231</v>
      </c>
      <c r="F41" s="40">
        <f t="shared" si="17"/>
        <v>3.9269870386442758</v>
      </c>
      <c r="G41" s="40">
        <f t="shared" si="17"/>
        <v>4.1231730181818724</v>
      </c>
      <c r="H41" s="40">
        <f t="shared" si="17"/>
        <v>4.8623197135031857</v>
      </c>
      <c r="I41" s="40">
        <f t="shared" si="17"/>
        <v>4.9942299225764559</v>
      </c>
      <c r="J41" s="40">
        <f t="shared" si="17"/>
        <v>4.0581599922360443</v>
      </c>
      <c r="K41" s="40">
        <f t="shared" si="17"/>
        <v>5.0714734391468337</v>
      </c>
      <c r="L41" s="40">
        <f t="shared" si="17"/>
        <v>5.1553775796013062</v>
      </c>
      <c r="M41" s="40">
        <f t="shared" si="7"/>
        <v>9.0184550082517347</v>
      </c>
      <c r="N41" s="40">
        <f t="shared" si="7"/>
        <v>4.5722499522345901</v>
      </c>
      <c r="O41" s="40">
        <f t="shared" si="8"/>
        <v>4.7156768830702509</v>
      </c>
      <c r="P41" s="40">
        <f t="shared" si="8"/>
        <v>4.7352556293656569</v>
      </c>
      <c r="Q41" s="40">
        <f t="shared" si="9"/>
        <v>5.1390427015554074</v>
      </c>
      <c r="R41" s="40">
        <f t="shared" si="9"/>
        <v>5.3800205351932471</v>
      </c>
      <c r="S41" s="40">
        <f t="shared" si="10"/>
        <v>5.0373809843354076</v>
      </c>
      <c r="T41" s="40">
        <f t="shared" si="10"/>
        <v>5.5966008885459644</v>
      </c>
      <c r="U41" s="40">
        <f t="shared" si="11"/>
        <v>4.8712131634080507</v>
      </c>
      <c r="V41" s="40">
        <f t="shared" si="11"/>
        <v>4.9522480342237838</v>
      </c>
      <c r="W41" s="40">
        <f t="shared" si="12"/>
        <v>4.7836636926473233</v>
      </c>
      <c r="X41" s="40">
        <f t="shared" si="12"/>
        <v>4.2258195746198153</v>
      </c>
      <c r="Y41" s="40">
        <f t="shared" ref="Y41:AB41" si="46">Y12/Y$19*100</f>
        <v>3.7070506720194305</v>
      </c>
      <c r="Z41" s="40">
        <f t="shared" si="46"/>
        <v>4.148002106046488</v>
      </c>
      <c r="AA41" s="40">
        <f t="shared" si="46"/>
        <v>6.996372495395164</v>
      </c>
      <c r="AB41" s="40">
        <f t="shared" si="46"/>
        <v>4.7998100638283141</v>
      </c>
      <c r="AC41" s="40">
        <f t="shared" ref="AC41:AD41" si="47">AC12/AC$19*100</f>
        <v>4.3892523365547342</v>
      </c>
      <c r="AD41" s="40">
        <f t="shared" si="47"/>
        <v>4.6330986635304452</v>
      </c>
      <c r="AE41" s="40">
        <f t="shared" ref="AE41" si="48">AE12/AE$19*100</f>
        <v>4.2848986719768414</v>
      </c>
      <c r="AF41" s="40">
        <f t="shared" ref="AF41" si="49">AF12/AF$19*100</f>
        <v>4.3639306320582092</v>
      </c>
    </row>
    <row r="42" spans="1:32" s="41" customFormat="1" ht="18" customHeight="1" x14ac:dyDescent="0.15">
      <c r="A42" s="24" t="s">
        <v>109</v>
      </c>
      <c r="B42" s="40" t="e">
        <f t="shared" si="17"/>
        <v>#DIV/0!</v>
      </c>
      <c r="C42" s="40" t="e">
        <f t="shared" si="17"/>
        <v>#DIV/0!</v>
      </c>
      <c r="D42" s="40">
        <f t="shared" si="17"/>
        <v>29.271658314122011</v>
      </c>
      <c r="E42" s="40">
        <f t="shared" si="17"/>
        <v>12.579362809586456</v>
      </c>
      <c r="F42" s="40">
        <f t="shared" si="17"/>
        <v>19.575313758172907</v>
      </c>
      <c r="G42" s="40">
        <f t="shared" si="17"/>
        <v>15.037178039533542</v>
      </c>
      <c r="H42" s="40">
        <f t="shared" si="17"/>
        <v>11.617712072351107</v>
      </c>
      <c r="I42" s="40">
        <f t="shared" si="17"/>
        <v>10.6415959211445</v>
      </c>
      <c r="J42" s="40">
        <f t="shared" si="17"/>
        <v>11.030501423457387</v>
      </c>
      <c r="K42" s="40">
        <f t="shared" si="17"/>
        <v>18.881492372766576</v>
      </c>
      <c r="L42" s="40">
        <f t="shared" si="17"/>
        <v>12.14534383871813</v>
      </c>
      <c r="M42" s="40">
        <f t="shared" si="7"/>
        <v>12.540695878169311</v>
      </c>
      <c r="N42" s="40">
        <f t="shared" si="7"/>
        <v>10.641402033443631</v>
      </c>
      <c r="O42" s="40">
        <f t="shared" si="8"/>
        <v>17.068242481244809</v>
      </c>
      <c r="P42" s="40">
        <f t="shared" si="8"/>
        <v>11.567278713682484</v>
      </c>
      <c r="Q42" s="40">
        <f t="shared" si="9"/>
        <v>11.39668219562507</v>
      </c>
      <c r="R42" s="40">
        <f t="shared" si="9"/>
        <v>10.999752717568221</v>
      </c>
      <c r="S42" s="40">
        <f t="shared" si="10"/>
        <v>10.919021005705913</v>
      </c>
      <c r="T42" s="40">
        <f t="shared" si="10"/>
        <v>10.992710809035112</v>
      </c>
      <c r="U42" s="40">
        <f t="shared" si="11"/>
        <v>10.876932743509233</v>
      </c>
      <c r="V42" s="40">
        <f t="shared" si="11"/>
        <v>11.227523570108536</v>
      </c>
      <c r="W42" s="40">
        <f t="shared" si="12"/>
        <v>12.605067535490159</v>
      </c>
      <c r="X42" s="40">
        <f t="shared" si="12"/>
        <v>10.860020362848152</v>
      </c>
      <c r="Y42" s="40">
        <f t="shared" ref="Y42:AB42" si="50">Y13/Y$19*100</f>
        <v>26.409078319841289</v>
      </c>
      <c r="Z42" s="40">
        <f t="shared" si="50"/>
        <v>11.090363593586924</v>
      </c>
      <c r="AA42" s="40">
        <f t="shared" si="50"/>
        <v>10.23772871975717</v>
      </c>
      <c r="AB42" s="40">
        <f t="shared" si="50"/>
        <v>10.085665496207003</v>
      </c>
      <c r="AC42" s="40">
        <f t="shared" ref="AC42:AD42" si="51">AC13/AC$19*100</f>
        <v>11.418870008992121</v>
      </c>
      <c r="AD42" s="40">
        <f t="shared" si="51"/>
        <v>12.6167344512853</v>
      </c>
      <c r="AE42" s="40">
        <f t="shared" ref="AE42" si="52">AE13/AE$19*100</f>
        <v>13.590786512942039</v>
      </c>
      <c r="AF42" s="40">
        <f t="shared" ref="AF42" si="53">AF13/AF$19*100</f>
        <v>13.805953330429574</v>
      </c>
    </row>
    <row r="43" spans="1:32" s="41" customFormat="1" ht="18" customHeight="1" x14ac:dyDescent="0.15">
      <c r="A43" s="24" t="s">
        <v>110</v>
      </c>
      <c r="B43" s="40" t="e">
        <f t="shared" si="17"/>
        <v>#DIV/0!</v>
      </c>
      <c r="C43" s="40" t="e">
        <f t="shared" si="17"/>
        <v>#DIV/0!</v>
      </c>
      <c r="D43" s="40">
        <f t="shared" si="17"/>
        <v>0.52959926188603967</v>
      </c>
      <c r="E43" s="40">
        <f t="shared" si="17"/>
        <v>9.5099597473331965E-2</v>
      </c>
      <c r="F43" s="40">
        <f t="shared" si="17"/>
        <v>0.75014983261334045</v>
      </c>
      <c r="G43" s="40">
        <f t="shared" si="17"/>
        <v>0.1689150761827784</v>
      </c>
      <c r="H43" s="40">
        <f t="shared" si="17"/>
        <v>0.32662085914289529</v>
      </c>
      <c r="I43" s="40">
        <f t="shared" si="17"/>
        <v>0.38809051572707426</v>
      </c>
      <c r="J43" s="40">
        <f t="shared" si="17"/>
        <v>0.46300837834039688</v>
      </c>
      <c r="K43" s="40">
        <f t="shared" si="17"/>
        <v>0.36025154905100593</v>
      </c>
      <c r="L43" s="40">
        <f t="shared" si="17"/>
        <v>0.21672542066439823</v>
      </c>
      <c r="M43" s="40">
        <f t="shared" si="7"/>
        <v>0.11994642712054571</v>
      </c>
      <c r="N43" s="40">
        <f t="shared" si="7"/>
        <v>0.13653527999039505</v>
      </c>
      <c r="O43" s="40">
        <f t="shared" si="8"/>
        <v>0.10268026769115102</v>
      </c>
      <c r="P43" s="40">
        <f t="shared" si="8"/>
        <v>9.6869992167369204E-2</v>
      </c>
      <c r="Q43" s="40">
        <f t="shared" si="9"/>
        <v>0.16654416939027633</v>
      </c>
      <c r="R43" s="40">
        <f t="shared" si="9"/>
        <v>7.5468925737024087E-2</v>
      </c>
      <c r="S43" s="40">
        <f t="shared" si="10"/>
        <v>0.55328184177322548</v>
      </c>
      <c r="T43" s="40">
        <f t="shared" si="10"/>
        <v>9.3405908479229832E-2</v>
      </c>
      <c r="U43" s="40">
        <f t="shared" si="11"/>
        <v>0.27299521102239499</v>
      </c>
      <c r="V43" s="40">
        <f t="shared" si="11"/>
        <v>6.4575055164083808E-2</v>
      </c>
      <c r="W43" s="40">
        <f t="shared" si="12"/>
        <v>0.1254400328900496</v>
      </c>
      <c r="X43" s="40">
        <f t="shared" si="12"/>
        <v>5.9469905545463169</v>
      </c>
      <c r="Y43" s="40">
        <f t="shared" ref="Y43:AB43" si="54">Y14/Y$19*100</f>
        <v>8.8143044207823484E-2</v>
      </c>
      <c r="Z43" s="40">
        <f t="shared" si="54"/>
        <v>0.43465710930609291</v>
      </c>
      <c r="AA43" s="40">
        <f t="shared" si="54"/>
        <v>9.831197811919147E-2</v>
      </c>
      <c r="AB43" s="40">
        <f t="shared" si="54"/>
        <v>0.14720800301587167</v>
      </c>
      <c r="AC43" s="40">
        <f t="shared" ref="AC43:AD43" si="55">AC14/AC$19*100</f>
        <v>7.2273126094346177E-2</v>
      </c>
      <c r="AD43" s="40">
        <f t="shared" si="55"/>
        <v>0.14245495992862739</v>
      </c>
      <c r="AE43" s="40">
        <f t="shared" ref="AE43" si="56">AE14/AE$19*100</f>
        <v>8.2839036448419168E-2</v>
      </c>
      <c r="AF43" s="40">
        <f t="shared" ref="AF43" si="57">AF14/AF$19*100</f>
        <v>0.20611634579342122</v>
      </c>
    </row>
    <row r="44" spans="1:32" s="41" customFormat="1" ht="18" customHeight="1" x14ac:dyDescent="0.15">
      <c r="A44" s="24" t="s">
        <v>111</v>
      </c>
      <c r="B44" s="40" t="e">
        <f t="shared" si="17"/>
        <v>#DIV/0!</v>
      </c>
      <c r="C44" s="40" t="e">
        <f t="shared" si="17"/>
        <v>#DIV/0!</v>
      </c>
      <c r="D44" s="40">
        <f t="shared" si="17"/>
        <v>7.8242606305846296</v>
      </c>
      <c r="E44" s="40">
        <f t="shared" si="17"/>
        <v>8.203510249783772</v>
      </c>
      <c r="F44" s="40">
        <f t="shared" si="17"/>
        <v>9.3577904871908153</v>
      </c>
      <c r="G44" s="40">
        <f t="shared" si="17"/>
        <v>10.708676482884393</v>
      </c>
      <c r="H44" s="40">
        <f t="shared" si="17"/>
        <v>11.178462315118811</v>
      </c>
      <c r="I44" s="40">
        <f t="shared" si="17"/>
        <v>10.532475863510431</v>
      </c>
      <c r="J44" s="40">
        <f t="shared" si="17"/>
        <v>9.6693861904005391</v>
      </c>
      <c r="K44" s="40">
        <f t="shared" si="17"/>
        <v>9.4088998602691056</v>
      </c>
      <c r="L44" s="40">
        <f t="shared" si="17"/>
        <v>8.8838264278172741</v>
      </c>
      <c r="M44" s="40">
        <f t="shared" si="7"/>
        <v>8.7278071293537671</v>
      </c>
      <c r="N44" s="40">
        <f t="shared" si="7"/>
        <v>9.0588479155999497</v>
      </c>
      <c r="O44" s="40">
        <f t="shared" si="8"/>
        <v>9.4358691100203291</v>
      </c>
      <c r="P44" s="40">
        <f t="shared" si="8"/>
        <v>9.4910977795157265</v>
      </c>
      <c r="Q44" s="40">
        <f t="shared" si="9"/>
        <v>10.004065867046148</v>
      </c>
      <c r="R44" s="40">
        <f t="shared" si="9"/>
        <v>12.013177644951407</v>
      </c>
      <c r="S44" s="40">
        <f t="shared" si="10"/>
        <v>12.758845405636373</v>
      </c>
      <c r="T44" s="40">
        <f t="shared" si="10"/>
        <v>13.368943252482932</v>
      </c>
      <c r="U44" s="40">
        <f t="shared" si="11"/>
        <v>14.295084291812085</v>
      </c>
      <c r="V44" s="40">
        <f t="shared" si="11"/>
        <v>12.300644612414516</v>
      </c>
      <c r="W44" s="40">
        <f t="shared" si="12"/>
        <v>11.742074736097063</v>
      </c>
      <c r="X44" s="40">
        <f t="shared" si="12"/>
        <v>10.805948269595129</v>
      </c>
      <c r="Y44" s="40">
        <f t="shared" ref="Y44:AB44" si="58">Y15/Y$19*100</f>
        <v>8.1340163384979132</v>
      </c>
      <c r="Z44" s="40">
        <f t="shared" si="58"/>
        <v>9.0750963112056802</v>
      </c>
      <c r="AA44" s="40">
        <f t="shared" si="58"/>
        <v>7.6907906982898648</v>
      </c>
      <c r="AB44" s="40">
        <f t="shared" si="58"/>
        <v>8.2316713337314003</v>
      </c>
      <c r="AC44" s="40">
        <f t="shared" ref="AC44:AD44" si="59">AC15/AC$19*100</f>
        <v>7.9051741153185642</v>
      </c>
      <c r="AD44" s="40">
        <f t="shared" si="59"/>
        <v>8.8107174990314974</v>
      </c>
      <c r="AE44" s="40">
        <f t="shared" ref="AE44" si="60">AE15/AE$19*100</f>
        <v>8.847630415032782</v>
      </c>
      <c r="AF44" s="40">
        <f t="shared" ref="AF44" si="61">AF15/AF$19*100</f>
        <v>8.3921266848910694</v>
      </c>
    </row>
    <row r="45" spans="1:32" s="41" customFormat="1" ht="18" customHeight="1" x14ac:dyDescent="0.15">
      <c r="A45" s="24" t="s">
        <v>81</v>
      </c>
      <c r="B45" s="40" t="e">
        <f t="shared" si="17"/>
        <v>#DIV/0!</v>
      </c>
      <c r="C45" s="40" t="e">
        <f t="shared" si="17"/>
        <v>#DIV/0!</v>
      </c>
      <c r="D45" s="40">
        <f t="shared" si="17"/>
        <v>0</v>
      </c>
      <c r="E45" s="40">
        <f t="shared" si="17"/>
        <v>0</v>
      </c>
      <c r="F45" s="40">
        <f t="shared" si="17"/>
        <v>6.6476861378086107E-3</v>
      </c>
      <c r="G45" s="40">
        <f t="shared" si="17"/>
        <v>0</v>
      </c>
      <c r="H45" s="40">
        <f t="shared" si="17"/>
        <v>0</v>
      </c>
      <c r="I45" s="40">
        <f t="shared" si="17"/>
        <v>8.0603201003259708E-3</v>
      </c>
      <c r="J45" s="40">
        <f t="shared" si="17"/>
        <v>2.0614822004632966E-2</v>
      </c>
      <c r="K45" s="40">
        <f t="shared" si="17"/>
        <v>0</v>
      </c>
      <c r="L45" s="40">
        <f t="shared" si="17"/>
        <v>0</v>
      </c>
      <c r="M45" s="40">
        <f t="shared" si="7"/>
        <v>0</v>
      </c>
      <c r="N45" s="40">
        <f t="shared" si="7"/>
        <v>2.166668240011179</v>
      </c>
      <c r="O45" s="40">
        <f t="shared" si="8"/>
        <v>0</v>
      </c>
      <c r="P45" s="40">
        <f t="shared" si="8"/>
        <v>0</v>
      </c>
      <c r="Q45" s="40">
        <f t="shared" si="9"/>
        <v>0</v>
      </c>
      <c r="R45" s="40">
        <f t="shared" si="9"/>
        <v>0</v>
      </c>
      <c r="S45" s="40">
        <f t="shared" si="10"/>
        <v>0</v>
      </c>
      <c r="T45" s="40">
        <f t="shared" si="10"/>
        <v>0</v>
      </c>
      <c r="U45" s="40">
        <f t="shared" si="11"/>
        <v>3.4908462063760934</v>
      </c>
      <c r="V45" s="40">
        <f t="shared" si="11"/>
        <v>2.0913269683014587E-3</v>
      </c>
      <c r="W45" s="40">
        <f t="shared" si="12"/>
        <v>0.35658826744765876</v>
      </c>
      <c r="X45" s="40">
        <f t="shared" si="12"/>
        <v>1.9185608757408157E-3</v>
      </c>
      <c r="Y45" s="40">
        <f t="shared" ref="Y45:AB45" si="62">Y16/Y$19*100</f>
        <v>1.6436670681910504E-3</v>
      </c>
      <c r="Z45" s="40">
        <f t="shared" si="62"/>
        <v>2.1726377714048221E-2</v>
      </c>
      <c r="AA45" s="40">
        <f t="shared" si="62"/>
        <v>1.9211995206416348E-3</v>
      </c>
      <c r="AB45" s="40">
        <f t="shared" si="62"/>
        <v>1.8301400916215442E-3</v>
      </c>
      <c r="AC45" s="40">
        <f t="shared" ref="AC45:AD45" si="63">AC16/AC$19*100</f>
        <v>1.6694138177040995E-3</v>
      </c>
      <c r="AD45" s="40">
        <f t="shared" si="63"/>
        <v>4.3661454633098663E-3</v>
      </c>
      <c r="AE45" s="40">
        <f t="shared" ref="AE45" si="64">AE16/AE$19*100</f>
        <v>4.3645967125252065E-3</v>
      </c>
      <c r="AF45" s="40">
        <f t="shared" ref="AF45" si="65">AF16/AF$19*100</f>
        <v>0.47113308522924324</v>
      </c>
    </row>
    <row r="46" spans="1:32" s="41" customFormat="1" ht="18" customHeight="1" x14ac:dyDescent="0.15">
      <c r="A46" s="24" t="s">
        <v>113</v>
      </c>
      <c r="B46" s="40" t="e">
        <f t="shared" si="17"/>
        <v>#DIV/0!</v>
      </c>
      <c r="C46" s="40" t="e">
        <f t="shared" si="17"/>
        <v>#DIV/0!</v>
      </c>
      <c r="D46" s="40">
        <f t="shared" si="17"/>
        <v>0</v>
      </c>
      <c r="E46" s="40">
        <f t="shared" si="17"/>
        <v>0</v>
      </c>
      <c r="F46" s="40">
        <f t="shared" si="17"/>
        <v>0</v>
      </c>
      <c r="G46" s="40">
        <f t="shared" si="17"/>
        <v>0</v>
      </c>
      <c r="H46" s="40">
        <f t="shared" si="17"/>
        <v>0</v>
      </c>
      <c r="I46" s="40">
        <f t="shared" si="17"/>
        <v>0</v>
      </c>
      <c r="J46" s="40">
        <f t="shared" si="17"/>
        <v>0</v>
      </c>
      <c r="K46" s="40">
        <f t="shared" si="17"/>
        <v>0</v>
      </c>
      <c r="L46" s="40">
        <f t="shared" si="17"/>
        <v>0</v>
      </c>
      <c r="M46" s="40">
        <f t="shared" si="7"/>
        <v>0</v>
      </c>
      <c r="N46" s="40">
        <f t="shared" si="7"/>
        <v>0</v>
      </c>
      <c r="O46" s="40">
        <f t="shared" si="8"/>
        <v>0</v>
      </c>
      <c r="P46" s="40">
        <f t="shared" si="8"/>
        <v>0</v>
      </c>
      <c r="Q46" s="40">
        <f t="shared" si="9"/>
        <v>0</v>
      </c>
      <c r="R46" s="40">
        <f t="shared" si="9"/>
        <v>0</v>
      </c>
      <c r="S46" s="40">
        <f t="shared" si="10"/>
        <v>0</v>
      </c>
      <c r="T46" s="40">
        <f t="shared" si="10"/>
        <v>0</v>
      </c>
      <c r="U46" s="40">
        <f t="shared" si="11"/>
        <v>0</v>
      </c>
      <c r="V46" s="40">
        <f t="shared" si="11"/>
        <v>0</v>
      </c>
      <c r="W46" s="40">
        <f t="shared" si="12"/>
        <v>0</v>
      </c>
      <c r="X46" s="40">
        <f t="shared" si="12"/>
        <v>0</v>
      </c>
      <c r="Y46" s="40">
        <f t="shared" ref="Y46:AB46" si="66">Y17/Y$19*100</f>
        <v>0</v>
      </c>
      <c r="Z46" s="40">
        <f t="shared" si="66"/>
        <v>0</v>
      </c>
      <c r="AA46" s="40">
        <f t="shared" si="66"/>
        <v>0</v>
      </c>
      <c r="AB46" s="40">
        <f t="shared" si="66"/>
        <v>0</v>
      </c>
      <c r="AC46" s="40">
        <f t="shared" ref="AC46:AD46" si="67">AC17/AC$19*100</f>
        <v>0</v>
      </c>
      <c r="AD46" s="40">
        <f t="shared" si="67"/>
        <v>0</v>
      </c>
      <c r="AE46" s="40">
        <f t="shared" ref="AE46" si="68">AE17/AE$19*100</f>
        <v>0</v>
      </c>
      <c r="AF46" s="40">
        <f t="shared" ref="AF46" si="69">AF17/AF$19*100</f>
        <v>0</v>
      </c>
    </row>
    <row r="47" spans="1:32" s="41" customFormat="1" ht="18" customHeight="1" x14ac:dyDescent="0.15">
      <c r="A47" s="24" t="s">
        <v>112</v>
      </c>
      <c r="B47" s="40" t="e">
        <f t="shared" si="17"/>
        <v>#DIV/0!</v>
      </c>
      <c r="C47" s="40" t="e">
        <f t="shared" si="17"/>
        <v>#DIV/0!</v>
      </c>
      <c r="D47" s="40">
        <f t="shared" si="17"/>
        <v>0</v>
      </c>
      <c r="E47" s="40">
        <f t="shared" si="17"/>
        <v>0</v>
      </c>
      <c r="F47" s="40">
        <f t="shared" si="17"/>
        <v>0</v>
      </c>
      <c r="G47" s="40">
        <f t="shared" si="17"/>
        <v>0</v>
      </c>
      <c r="H47" s="40">
        <f t="shared" si="17"/>
        <v>0</v>
      </c>
      <c r="I47" s="40">
        <f t="shared" si="17"/>
        <v>0</v>
      </c>
      <c r="J47" s="40">
        <f t="shared" si="17"/>
        <v>0</v>
      </c>
      <c r="K47" s="40">
        <f t="shared" si="17"/>
        <v>0</v>
      </c>
      <c r="L47" s="40">
        <f t="shared" si="17"/>
        <v>0</v>
      </c>
      <c r="M47" s="40">
        <f t="shared" si="7"/>
        <v>0</v>
      </c>
      <c r="N47" s="40">
        <f t="shared" si="7"/>
        <v>0</v>
      </c>
      <c r="O47" s="40">
        <f t="shared" si="8"/>
        <v>0</v>
      </c>
      <c r="P47" s="40">
        <f t="shared" si="8"/>
        <v>0</v>
      </c>
      <c r="Q47" s="40">
        <f t="shared" si="9"/>
        <v>0</v>
      </c>
      <c r="R47" s="40">
        <f t="shared" si="9"/>
        <v>0</v>
      </c>
      <c r="S47" s="40">
        <f t="shared" si="10"/>
        <v>0</v>
      </c>
      <c r="T47" s="40">
        <f t="shared" si="10"/>
        <v>0</v>
      </c>
      <c r="U47" s="40">
        <f t="shared" si="11"/>
        <v>0</v>
      </c>
      <c r="V47" s="40">
        <f t="shared" si="11"/>
        <v>0</v>
      </c>
      <c r="W47" s="40">
        <f t="shared" si="12"/>
        <v>0</v>
      </c>
      <c r="X47" s="40">
        <f t="shared" si="12"/>
        <v>0</v>
      </c>
      <c r="Y47" s="40">
        <f t="shared" ref="Y47:AB47" si="70">Y18/Y$19*100</f>
        <v>0</v>
      </c>
      <c r="Z47" s="40">
        <f t="shared" si="70"/>
        <v>0</v>
      </c>
      <c r="AA47" s="40">
        <f t="shared" si="70"/>
        <v>0</v>
      </c>
      <c r="AB47" s="40">
        <f t="shared" si="70"/>
        <v>0</v>
      </c>
      <c r="AC47" s="40">
        <f t="shared" ref="AC47:AD47" si="71">AC18/AC$19*100</f>
        <v>0</v>
      </c>
      <c r="AD47" s="40">
        <f t="shared" si="71"/>
        <v>0</v>
      </c>
      <c r="AE47" s="40">
        <f t="shared" ref="AE47" si="72">AE18/AE$19*100</f>
        <v>0</v>
      </c>
      <c r="AF47" s="40">
        <f t="shared" ref="AF47" si="73">AF18/AF$19*100</f>
        <v>0</v>
      </c>
    </row>
    <row r="48" spans="1:32" s="41" customFormat="1" ht="18" customHeight="1" x14ac:dyDescent="0.15">
      <c r="A48" s="24" t="s">
        <v>114</v>
      </c>
      <c r="B48" s="40" t="e">
        <f t="shared" ref="B48:L48" si="74">SUM(B33:B47)</f>
        <v>#DIV/0!</v>
      </c>
      <c r="C48" s="37" t="e">
        <f t="shared" si="74"/>
        <v>#DIV/0!</v>
      </c>
      <c r="D48" s="37">
        <f t="shared" si="74"/>
        <v>99.999999999999986</v>
      </c>
      <c r="E48" s="37">
        <f t="shared" si="74"/>
        <v>100.00000000000001</v>
      </c>
      <c r="F48" s="37">
        <f t="shared" si="74"/>
        <v>100.00000000000001</v>
      </c>
      <c r="G48" s="37">
        <f t="shared" si="74"/>
        <v>100</v>
      </c>
      <c r="H48" s="37">
        <f t="shared" si="74"/>
        <v>100</v>
      </c>
      <c r="I48" s="37">
        <f t="shared" si="74"/>
        <v>100</v>
      </c>
      <c r="J48" s="37">
        <f t="shared" si="74"/>
        <v>99.999999999999986</v>
      </c>
      <c r="K48" s="37">
        <f t="shared" si="74"/>
        <v>99.999999999999986</v>
      </c>
      <c r="L48" s="37">
        <f t="shared" si="74"/>
        <v>100.00000000000001</v>
      </c>
      <c r="M48" s="37">
        <f t="shared" ref="M48:U48" si="75">SUM(M33:M47)</f>
        <v>99.999999999999986</v>
      </c>
      <c r="N48" s="37">
        <f t="shared" si="75"/>
        <v>100</v>
      </c>
      <c r="O48" s="37">
        <f t="shared" si="75"/>
        <v>100.00000000000001</v>
      </c>
      <c r="P48" s="37">
        <f t="shared" si="75"/>
        <v>100</v>
      </c>
      <c r="Q48" s="37">
        <f t="shared" si="75"/>
        <v>100.00000000000001</v>
      </c>
      <c r="R48" s="37">
        <f t="shared" si="75"/>
        <v>100.00000000000003</v>
      </c>
      <c r="S48" s="37">
        <f t="shared" si="75"/>
        <v>100.00000000000001</v>
      </c>
      <c r="T48" s="37">
        <f t="shared" si="75"/>
        <v>100</v>
      </c>
      <c r="U48" s="37">
        <f t="shared" si="75"/>
        <v>100</v>
      </c>
      <c r="V48" s="37">
        <f>SUM(V33:V47)</f>
        <v>100</v>
      </c>
      <c r="W48" s="37">
        <f>SUM(W33:W47)</f>
        <v>100.00000000000003</v>
      </c>
      <c r="X48" s="37">
        <f>SUM(X33:X47)</f>
        <v>100</v>
      </c>
      <c r="Y48" s="37">
        <f t="shared" ref="Y48:AB48" si="76">SUM(Y33:Y47)</f>
        <v>100</v>
      </c>
      <c r="Z48" s="37">
        <f t="shared" si="76"/>
        <v>99.999999999999986</v>
      </c>
      <c r="AA48" s="37">
        <f t="shared" si="76"/>
        <v>99.999999999999986</v>
      </c>
      <c r="AB48" s="37">
        <f t="shared" si="76"/>
        <v>100</v>
      </c>
      <c r="AC48" s="37">
        <f t="shared" ref="AC48:AD48" si="77">SUM(AC33:AC47)</f>
        <v>99.999999999999986</v>
      </c>
      <c r="AD48" s="37">
        <f t="shared" si="77"/>
        <v>100</v>
      </c>
      <c r="AE48" s="37">
        <f t="shared" ref="AE48" si="78">SUM(AE33:AE47)</f>
        <v>100.00000000000003</v>
      </c>
      <c r="AF48" s="37">
        <f t="shared" ref="AF48" si="79">SUM(AF33:AF47)</f>
        <v>100.00000000000001</v>
      </c>
    </row>
    <row r="49" spans="10:11" s="41" customFormat="1" ht="18" customHeight="1" x14ac:dyDescent="0.15">
      <c r="J49" s="42"/>
      <c r="K49" s="42"/>
    </row>
    <row r="50" spans="10:11" s="41" customFormat="1" ht="18" customHeight="1" x14ac:dyDescent="0.15">
      <c r="J50" s="42"/>
      <c r="K50" s="42"/>
    </row>
    <row r="51" spans="10:11" s="41" customFormat="1" ht="18" customHeight="1" x14ac:dyDescent="0.15">
      <c r="J51" s="42"/>
      <c r="K51" s="42"/>
    </row>
    <row r="52" spans="10:11" s="41" customFormat="1" ht="18" customHeight="1" x14ac:dyDescent="0.15">
      <c r="J52" s="42"/>
      <c r="K52" s="42"/>
    </row>
    <row r="53" spans="10:11" s="41" customFormat="1" ht="18" customHeight="1" x14ac:dyDescent="0.15">
      <c r="J53" s="42"/>
      <c r="K53" s="42"/>
    </row>
    <row r="54" spans="10:11" s="41" customFormat="1" ht="18" customHeight="1" x14ac:dyDescent="0.15">
      <c r="J54" s="42"/>
      <c r="K54" s="42"/>
    </row>
    <row r="55" spans="10:11" s="41" customFormat="1" ht="18" customHeight="1" x14ac:dyDescent="0.15">
      <c r="J55" s="42"/>
      <c r="K55" s="42"/>
    </row>
    <row r="56" spans="10:11" s="41" customFormat="1" ht="18" customHeight="1" x14ac:dyDescent="0.15">
      <c r="J56" s="42"/>
      <c r="K56" s="42"/>
    </row>
    <row r="57" spans="10:11" s="41" customFormat="1" ht="18" customHeight="1" x14ac:dyDescent="0.15">
      <c r="J57" s="42"/>
      <c r="K57" s="42"/>
    </row>
    <row r="58" spans="10:11" s="41" customFormat="1" ht="18" customHeight="1" x14ac:dyDescent="0.15">
      <c r="J58" s="42"/>
      <c r="K58" s="42"/>
    </row>
    <row r="59" spans="10:11" s="41" customFormat="1" ht="18" customHeight="1" x14ac:dyDescent="0.15">
      <c r="J59" s="42"/>
      <c r="K59" s="42"/>
    </row>
    <row r="60" spans="10:11" s="41" customFormat="1" ht="18" customHeight="1" x14ac:dyDescent="0.15">
      <c r="J60" s="42"/>
      <c r="K60" s="42"/>
    </row>
    <row r="61" spans="10:11" s="41" customFormat="1" ht="18" customHeight="1" x14ac:dyDescent="0.15">
      <c r="J61" s="42"/>
      <c r="K61" s="42"/>
    </row>
    <row r="62" spans="10:11" s="41" customFormat="1" ht="18" customHeight="1" x14ac:dyDescent="0.15">
      <c r="J62" s="42"/>
      <c r="K62" s="42"/>
    </row>
    <row r="63" spans="10:11" s="41" customFormat="1" ht="18" customHeight="1" x14ac:dyDescent="0.15">
      <c r="J63" s="42"/>
      <c r="K63" s="42"/>
    </row>
    <row r="64" spans="10:11" s="41" customFormat="1" ht="18" customHeight="1" x14ac:dyDescent="0.15">
      <c r="J64" s="42"/>
      <c r="K64" s="42"/>
    </row>
    <row r="65" spans="10:11" s="41" customFormat="1" ht="18" customHeight="1" x14ac:dyDescent="0.15">
      <c r="J65" s="42"/>
      <c r="K65" s="42"/>
    </row>
    <row r="66" spans="10:11" s="41" customFormat="1" ht="18" customHeight="1" x14ac:dyDescent="0.15">
      <c r="J66" s="42"/>
      <c r="K66" s="42"/>
    </row>
    <row r="67" spans="10:11" s="41" customFormat="1" ht="18" customHeight="1" x14ac:dyDescent="0.15">
      <c r="J67" s="42"/>
      <c r="K67" s="42"/>
    </row>
    <row r="68" spans="10:11" s="41" customFormat="1" ht="18" customHeight="1" x14ac:dyDescent="0.15">
      <c r="J68" s="42"/>
      <c r="K68" s="42"/>
    </row>
    <row r="69" spans="10:11" s="41" customFormat="1" ht="18" customHeight="1" x14ac:dyDescent="0.15">
      <c r="J69" s="42"/>
      <c r="K69" s="42"/>
    </row>
    <row r="70" spans="10:11" s="41" customFormat="1" ht="18" customHeight="1" x14ac:dyDescent="0.15">
      <c r="J70" s="42"/>
      <c r="K70" s="42"/>
    </row>
    <row r="71" spans="10:11" s="41" customFormat="1" ht="18" customHeight="1" x14ac:dyDescent="0.15">
      <c r="J71" s="42"/>
      <c r="K71" s="42"/>
    </row>
    <row r="72" spans="10:11" s="41" customFormat="1" ht="18" customHeight="1" x14ac:dyDescent="0.15">
      <c r="J72" s="42"/>
      <c r="K72" s="42"/>
    </row>
    <row r="73" spans="10:11" s="41" customFormat="1" ht="18" customHeight="1" x14ac:dyDescent="0.15">
      <c r="J73" s="42"/>
      <c r="K73" s="42"/>
    </row>
    <row r="74" spans="10:11" s="41" customFormat="1" ht="18" customHeight="1" x14ac:dyDescent="0.15">
      <c r="J74" s="42"/>
      <c r="K74" s="42"/>
    </row>
    <row r="75" spans="10:11" s="41" customFormat="1" ht="18" customHeight="1" x14ac:dyDescent="0.15">
      <c r="J75" s="42"/>
      <c r="K75" s="42"/>
    </row>
    <row r="76" spans="10:11" s="41" customFormat="1" ht="18" customHeight="1" x14ac:dyDescent="0.15">
      <c r="J76" s="42"/>
      <c r="K76" s="42"/>
    </row>
    <row r="77" spans="10:11" s="41" customFormat="1" ht="18" customHeight="1" x14ac:dyDescent="0.15">
      <c r="J77" s="42"/>
      <c r="K77" s="42"/>
    </row>
    <row r="78" spans="10:11" s="41" customFormat="1" ht="18" customHeight="1" x14ac:dyDescent="0.15">
      <c r="J78" s="42"/>
      <c r="K78" s="42"/>
    </row>
    <row r="79" spans="10:11" s="41" customFormat="1" ht="18" customHeight="1" x14ac:dyDescent="0.15">
      <c r="J79" s="42"/>
      <c r="K79" s="42"/>
    </row>
    <row r="80" spans="10:11" s="41" customFormat="1" ht="18" customHeight="1" x14ac:dyDescent="0.15">
      <c r="J80" s="42"/>
      <c r="K80" s="42"/>
    </row>
    <row r="81" spans="10:11" s="41" customFormat="1" ht="18" customHeight="1" x14ac:dyDescent="0.15">
      <c r="J81" s="42"/>
      <c r="K81" s="42"/>
    </row>
    <row r="82" spans="10:11" s="41" customFormat="1" ht="18" customHeight="1" x14ac:dyDescent="0.15">
      <c r="J82" s="42"/>
      <c r="K82" s="42"/>
    </row>
    <row r="83" spans="10:11" s="41" customFormat="1" ht="18" customHeight="1" x14ac:dyDescent="0.15">
      <c r="J83" s="42"/>
      <c r="K83" s="42"/>
    </row>
    <row r="84" spans="10:11" s="41" customFormat="1" ht="18" customHeight="1" x14ac:dyDescent="0.15">
      <c r="J84" s="42"/>
      <c r="K84" s="42"/>
    </row>
    <row r="85" spans="10:11" s="41" customFormat="1" ht="18" customHeight="1" x14ac:dyDescent="0.15">
      <c r="J85" s="42"/>
      <c r="K85" s="42"/>
    </row>
    <row r="86" spans="10:11" s="41" customFormat="1" ht="18" customHeight="1" x14ac:dyDescent="0.15">
      <c r="J86" s="42"/>
      <c r="K86" s="42"/>
    </row>
    <row r="87" spans="10:11" s="41" customFormat="1" ht="18" customHeight="1" x14ac:dyDescent="0.15">
      <c r="J87" s="42"/>
      <c r="K87" s="42"/>
    </row>
    <row r="88" spans="10:11" s="41" customFormat="1" ht="18" customHeight="1" x14ac:dyDescent="0.15">
      <c r="J88" s="42"/>
      <c r="K88" s="42"/>
    </row>
    <row r="89" spans="10:11" s="41" customFormat="1" ht="18" customHeight="1" x14ac:dyDescent="0.15">
      <c r="J89" s="42"/>
      <c r="K89" s="42"/>
    </row>
    <row r="90" spans="10:11" s="41" customFormat="1" ht="18" customHeight="1" x14ac:dyDescent="0.15">
      <c r="J90" s="42"/>
      <c r="K90" s="42"/>
    </row>
    <row r="91" spans="10:11" s="41" customFormat="1" ht="18" customHeight="1" x14ac:dyDescent="0.15">
      <c r="J91" s="42"/>
      <c r="K91" s="42"/>
    </row>
    <row r="92" spans="10:11" s="41" customFormat="1" ht="18" customHeight="1" x14ac:dyDescent="0.15">
      <c r="J92" s="42"/>
      <c r="K92" s="42"/>
    </row>
    <row r="93" spans="10:11" s="41" customFormat="1" ht="18" customHeight="1" x14ac:dyDescent="0.15">
      <c r="J93" s="42"/>
      <c r="K93" s="42"/>
    </row>
    <row r="94" spans="10:11" s="41" customFormat="1" ht="18" customHeight="1" x14ac:dyDescent="0.15">
      <c r="J94" s="42"/>
      <c r="K94" s="42"/>
    </row>
    <row r="95" spans="10:11" s="41" customFormat="1" ht="18" customHeight="1" x14ac:dyDescent="0.15">
      <c r="J95" s="42"/>
      <c r="K95" s="42"/>
    </row>
    <row r="96" spans="10:11" s="41" customFormat="1" ht="18" customHeight="1" x14ac:dyDescent="0.15">
      <c r="J96" s="42"/>
      <c r="K96" s="42"/>
    </row>
    <row r="97" spans="10:11" s="41" customFormat="1" ht="18" customHeight="1" x14ac:dyDescent="0.15">
      <c r="J97" s="42"/>
      <c r="K97" s="42"/>
    </row>
    <row r="98" spans="10:11" s="41" customFormat="1" ht="18" customHeight="1" x14ac:dyDescent="0.15">
      <c r="J98" s="42"/>
      <c r="K98" s="42"/>
    </row>
    <row r="99" spans="10:11" s="41" customFormat="1" ht="18" customHeight="1" x14ac:dyDescent="0.15">
      <c r="J99" s="42"/>
      <c r="K99" s="42"/>
    </row>
    <row r="100" spans="10:11" s="41" customFormat="1" ht="18" customHeight="1" x14ac:dyDescent="0.15">
      <c r="J100" s="42"/>
      <c r="K100" s="42"/>
    </row>
    <row r="101" spans="10:11" s="41" customFormat="1" ht="18" customHeight="1" x14ac:dyDescent="0.15">
      <c r="J101" s="42"/>
      <c r="K101" s="42"/>
    </row>
    <row r="102" spans="10:11" s="41" customFormat="1" ht="18" customHeight="1" x14ac:dyDescent="0.15">
      <c r="J102" s="42"/>
      <c r="K102" s="42"/>
    </row>
    <row r="103" spans="10:11" s="41" customFormat="1" ht="18" customHeight="1" x14ac:dyDescent="0.15">
      <c r="J103" s="42"/>
      <c r="K103" s="42"/>
    </row>
    <row r="104" spans="10:11" s="41" customFormat="1" ht="18" customHeight="1" x14ac:dyDescent="0.15">
      <c r="J104" s="42"/>
      <c r="K104" s="42"/>
    </row>
    <row r="105" spans="10:11" s="41" customFormat="1" ht="18" customHeight="1" x14ac:dyDescent="0.15">
      <c r="J105" s="42"/>
      <c r="K105" s="42"/>
    </row>
    <row r="106" spans="10:11" s="41" customFormat="1" ht="18" customHeight="1" x14ac:dyDescent="0.15">
      <c r="J106" s="42"/>
      <c r="K106" s="42"/>
    </row>
    <row r="107" spans="10:11" s="41" customFormat="1" ht="18" customHeight="1" x14ac:dyDescent="0.15">
      <c r="J107" s="42"/>
      <c r="K107" s="42"/>
    </row>
    <row r="108" spans="10:11" s="41" customFormat="1" ht="18" customHeight="1" x14ac:dyDescent="0.15">
      <c r="J108" s="42"/>
      <c r="K108" s="42"/>
    </row>
    <row r="109" spans="10:11" s="41" customFormat="1" ht="18" customHeight="1" x14ac:dyDescent="0.15">
      <c r="J109" s="42"/>
      <c r="K109" s="42"/>
    </row>
    <row r="110" spans="10:11" s="41" customFormat="1" ht="18" customHeight="1" x14ac:dyDescent="0.15">
      <c r="J110" s="42"/>
      <c r="K110" s="42"/>
    </row>
    <row r="111" spans="10:11" s="41" customFormat="1" ht="18" customHeight="1" x14ac:dyDescent="0.15">
      <c r="J111" s="42"/>
      <c r="K111" s="42"/>
    </row>
    <row r="112" spans="10:11" s="41" customFormat="1" ht="18" customHeight="1" x14ac:dyDescent="0.15">
      <c r="J112" s="42"/>
      <c r="K112" s="42"/>
    </row>
    <row r="113" spans="10:11" s="41" customFormat="1" ht="18" customHeight="1" x14ac:dyDescent="0.15">
      <c r="J113" s="42"/>
      <c r="K113" s="42"/>
    </row>
    <row r="114" spans="10:11" s="41" customFormat="1" ht="18" customHeight="1" x14ac:dyDescent="0.15">
      <c r="J114" s="42"/>
      <c r="K114" s="42"/>
    </row>
    <row r="115" spans="10:11" s="41" customFormat="1" ht="18" customHeight="1" x14ac:dyDescent="0.15">
      <c r="J115" s="42"/>
      <c r="K115" s="42"/>
    </row>
    <row r="116" spans="10:11" s="41" customFormat="1" ht="18" customHeight="1" x14ac:dyDescent="0.15">
      <c r="J116" s="42"/>
      <c r="K116" s="42"/>
    </row>
    <row r="117" spans="10:11" s="41" customFormat="1" ht="18" customHeight="1" x14ac:dyDescent="0.15">
      <c r="J117" s="42"/>
      <c r="K117" s="42"/>
    </row>
    <row r="118" spans="10:11" s="41" customFormat="1" ht="18" customHeight="1" x14ac:dyDescent="0.15">
      <c r="J118" s="42"/>
      <c r="K118" s="42"/>
    </row>
    <row r="119" spans="10:11" s="41" customFormat="1" ht="18" customHeight="1" x14ac:dyDescent="0.15">
      <c r="J119" s="42"/>
      <c r="K119" s="42"/>
    </row>
    <row r="120" spans="10:11" s="41" customFormat="1" ht="18" customHeight="1" x14ac:dyDescent="0.15">
      <c r="J120" s="42"/>
      <c r="K120" s="42"/>
    </row>
    <row r="121" spans="10:11" s="41" customFormat="1" ht="18" customHeight="1" x14ac:dyDescent="0.15">
      <c r="J121" s="42"/>
      <c r="K121" s="42"/>
    </row>
    <row r="122" spans="10:11" s="41" customFormat="1" ht="18" customHeight="1" x14ac:dyDescent="0.15">
      <c r="J122" s="42"/>
      <c r="K122" s="42"/>
    </row>
    <row r="123" spans="10:11" s="41" customFormat="1" ht="18" customHeight="1" x14ac:dyDescent="0.15">
      <c r="J123" s="42"/>
      <c r="K123" s="42"/>
    </row>
    <row r="124" spans="10:11" s="41" customFormat="1" ht="18" customHeight="1" x14ac:dyDescent="0.15">
      <c r="J124" s="42"/>
      <c r="K124" s="42"/>
    </row>
    <row r="125" spans="10:11" s="41" customFormat="1" ht="18" customHeight="1" x14ac:dyDescent="0.15">
      <c r="J125" s="42"/>
      <c r="K125" s="42"/>
    </row>
    <row r="126" spans="10:11" s="41" customFormat="1" ht="18" customHeight="1" x14ac:dyDescent="0.15">
      <c r="J126" s="42"/>
      <c r="K126" s="42"/>
    </row>
    <row r="127" spans="10:11" s="41" customFormat="1" ht="18" customHeight="1" x14ac:dyDescent="0.15">
      <c r="J127" s="42"/>
      <c r="K127" s="42"/>
    </row>
    <row r="128" spans="10:11" s="41" customFormat="1" ht="18" customHeight="1" x14ac:dyDescent="0.15">
      <c r="J128" s="42"/>
      <c r="K128" s="42"/>
    </row>
    <row r="129" spans="10:11" s="41" customFormat="1" ht="18" customHeight="1" x14ac:dyDescent="0.15">
      <c r="J129" s="42"/>
      <c r="K129" s="42"/>
    </row>
    <row r="130" spans="10:11" s="41" customFormat="1" ht="18" customHeight="1" x14ac:dyDescent="0.15">
      <c r="J130" s="42"/>
      <c r="K130" s="42"/>
    </row>
    <row r="131" spans="10:11" s="41" customFormat="1" ht="18" customHeight="1" x14ac:dyDescent="0.15">
      <c r="J131" s="42"/>
      <c r="K131" s="42"/>
    </row>
    <row r="132" spans="10:11" s="41" customFormat="1" ht="18" customHeight="1" x14ac:dyDescent="0.15">
      <c r="J132" s="42"/>
      <c r="K132" s="42"/>
    </row>
    <row r="133" spans="10:11" s="41" customFormat="1" ht="18" customHeight="1" x14ac:dyDescent="0.15">
      <c r="J133" s="42"/>
      <c r="K133" s="42"/>
    </row>
    <row r="134" spans="10:11" s="41" customFormat="1" ht="18" customHeight="1" x14ac:dyDescent="0.15">
      <c r="J134" s="42"/>
      <c r="K134" s="42"/>
    </row>
    <row r="135" spans="10:11" s="41" customFormat="1" ht="18" customHeight="1" x14ac:dyDescent="0.15">
      <c r="J135" s="42"/>
      <c r="K135" s="42"/>
    </row>
    <row r="136" spans="10:11" s="41" customFormat="1" ht="18" customHeight="1" x14ac:dyDescent="0.15">
      <c r="J136" s="42"/>
      <c r="K136" s="42"/>
    </row>
    <row r="137" spans="10:11" s="41" customFormat="1" ht="18" customHeight="1" x14ac:dyDescent="0.15">
      <c r="J137" s="42"/>
      <c r="K137" s="42"/>
    </row>
    <row r="138" spans="10:11" s="41" customFormat="1" ht="18" customHeight="1" x14ac:dyDescent="0.15">
      <c r="J138" s="42"/>
      <c r="K138" s="42"/>
    </row>
    <row r="139" spans="10:11" s="41" customFormat="1" ht="18" customHeight="1" x14ac:dyDescent="0.15">
      <c r="J139" s="42"/>
      <c r="K139" s="42"/>
    </row>
    <row r="140" spans="10:11" s="41" customFormat="1" ht="18" customHeight="1" x14ac:dyDescent="0.15">
      <c r="J140" s="42"/>
      <c r="K140" s="42"/>
    </row>
    <row r="141" spans="10:11" s="41" customFormat="1" ht="18" customHeight="1" x14ac:dyDescent="0.15">
      <c r="J141" s="42"/>
      <c r="K141" s="42"/>
    </row>
    <row r="142" spans="10:11" s="41" customFormat="1" ht="18" customHeight="1" x14ac:dyDescent="0.15">
      <c r="J142" s="42"/>
      <c r="K142" s="42"/>
    </row>
    <row r="143" spans="10:11" s="41" customFormat="1" ht="18" customHeight="1" x14ac:dyDescent="0.15">
      <c r="J143" s="42"/>
      <c r="K143" s="42"/>
    </row>
    <row r="144" spans="10:11" s="41" customFormat="1" ht="18" customHeight="1" x14ac:dyDescent="0.15">
      <c r="J144" s="42"/>
      <c r="K144" s="42"/>
    </row>
    <row r="145" spans="10:11" s="41" customFormat="1" ht="18" customHeight="1" x14ac:dyDescent="0.15">
      <c r="J145" s="42"/>
      <c r="K145" s="42"/>
    </row>
    <row r="146" spans="10:11" s="41" customFormat="1" ht="18" customHeight="1" x14ac:dyDescent="0.15">
      <c r="J146" s="42"/>
      <c r="K146" s="42"/>
    </row>
    <row r="147" spans="10:11" s="41" customFormat="1" ht="18" customHeight="1" x14ac:dyDescent="0.15">
      <c r="J147" s="42"/>
      <c r="K147" s="42"/>
    </row>
    <row r="148" spans="10:11" s="41" customFormat="1" ht="18" customHeight="1" x14ac:dyDescent="0.15">
      <c r="J148" s="42"/>
      <c r="K148" s="42"/>
    </row>
    <row r="149" spans="10:11" s="41" customFormat="1" ht="18" customHeight="1" x14ac:dyDescent="0.15">
      <c r="J149" s="42"/>
      <c r="K149" s="42"/>
    </row>
    <row r="150" spans="10:11" s="41" customFormat="1" ht="18" customHeight="1" x14ac:dyDescent="0.15">
      <c r="J150" s="42"/>
      <c r="K150" s="42"/>
    </row>
    <row r="151" spans="10:11" s="41" customFormat="1" ht="18" customHeight="1" x14ac:dyDescent="0.15">
      <c r="J151" s="42"/>
      <c r="K151" s="42"/>
    </row>
    <row r="152" spans="10:11" s="41" customFormat="1" ht="18" customHeight="1" x14ac:dyDescent="0.15">
      <c r="J152" s="42"/>
      <c r="K152" s="42"/>
    </row>
    <row r="153" spans="10:11" s="41" customFormat="1" ht="18" customHeight="1" x14ac:dyDescent="0.15">
      <c r="J153" s="42"/>
      <c r="K153" s="42"/>
    </row>
    <row r="154" spans="10:11" s="41" customFormat="1" ht="18" customHeight="1" x14ac:dyDescent="0.15">
      <c r="J154" s="42"/>
      <c r="K154" s="42"/>
    </row>
    <row r="155" spans="10:11" s="41" customFormat="1" ht="18" customHeight="1" x14ac:dyDescent="0.15">
      <c r="J155" s="42"/>
      <c r="K155" s="42"/>
    </row>
    <row r="156" spans="10:11" s="41" customFormat="1" ht="18" customHeight="1" x14ac:dyDescent="0.15">
      <c r="J156" s="42"/>
      <c r="K156" s="42"/>
    </row>
    <row r="157" spans="10:11" s="41" customFormat="1" ht="18" customHeight="1" x14ac:dyDescent="0.15">
      <c r="J157" s="42"/>
      <c r="K157" s="42"/>
    </row>
    <row r="158" spans="10:11" s="41" customFormat="1" ht="18" customHeight="1" x14ac:dyDescent="0.15">
      <c r="J158" s="42"/>
      <c r="K158" s="42"/>
    </row>
    <row r="159" spans="10:11" s="41" customFormat="1" ht="18" customHeight="1" x14ac:dyDescent="0.15">
      <c r="J159" s="42"/>
      <c r="K159" s="42"/>
    </row>
    <row r="160" spans="10:11" s="41" customFormat="1" ht="18" customHeight="1" x14ac:dyDescent="0.15">
      <c r="J160" s="42"/>
      <c r="K160" s="42"/>
    </row>
    <row r="161" spans="10:11" s="41" customFormat="1" ht="18" customHeight="1" x14ac:dyDescent="0.15">
      <c r="J161" s="42"/>
      <c r="K161" s="42"/>
    </row>
    <row r="162" spans="10:11" s="41" customFormat="1" ht="18" customHeight="1" x14ac:dyDescent="0.15">
      <c r="J162" s="42"/>
      <c r="K162" s="42"/>
    </row>
    <row r="163" spans="10:11" s="41" customFormat="1" ht="18" customHeight="1" x14ac:dyDescent="0.15">
      <c r="J163" s="42"/>
      <c r="K163" s="42"/>
    </row>
    <row r="164" spans="10:11" s="41" customFormat="1" ht="18" customHeight="1" x14ac:dyDescent="0.15">
      <c r="J164" s="42"/>
      <c r="K164" s="42"/>
    </row>
    <row r="165" spans="10:11" s="41" customFormat="1" ht="18" customHeight="1" x14ac:dyDescent="0.15">
      <c r="J165" s="42"/>
      <c r="K165" s="42"/>
    </row>
    <row r="166" spans="10:11" s="41" customFormat="1" ht="18" customHeight="1" x14ac:dyDescent="0.15">
      <c r="J166" s="42"/>
      <c r="K166" s="42"/>
    </row>
    <row r="167" spans="10:11" s="41" customFormat="1" ht="18" customHeight="1" x14ac:dyDescent="0.15">
      <c r="J167" s="42"/>
      <c r="K167" s="42"/>
    </row>
    <row r="168" spans="10:11" s="41" customFormat="1" ht="18" customHeight="1" x14ac:dyDescent="0.15">
      <c r="J168" s="42"/>
      <c r="K168" s="42"/>
    </row>
    <row r="169" spans="10:11" s="41" customFormat="1" ht="18" customHeight="1" x14ac:dyDescent="0.15">
      <c r="J169" s="42"/>
      <c r="K169" s="42"/>
    </row>
    <row r="170" spans="10:11" s="41" customFormat="1" ht="18" customHeight="1" x14ac:dyDescent="0.15">
      <c r="J170" s="42"/>
      <c r="K170" s="42"/>
    </row>
    <row r="171" spans="10:11" s="41" customFormat="1" ht="18" customHeight="1" x14ac:dyDescent="0.15">
      <c r="J171" s="42"/>
      <c r="K171" s="42"/>
    </row>
    <row r="172" spans="10:11" s="41" customFormat="1" ht="18" customHeight="1" x14ac:dyDescent="0.15">
      <c r="J172" s="42"/>
      <c r="K172" s="42"/>
    </row>
    <row r="173" spans="10:11" s="41" customFormat="1" ht="18" customHeight="1" x14ac:dyDescent="0.15">
      <c r="J173" s="42"/>
      <c r="K173" s="42"/>
    </row>
    <row r="174" spans="10:11" s="41" customFormat="1" ht="18" customHeight="1" x14ac:dyDescent="0.15">
      <c r="J174" s="42"/>
      <c r="K174" s="42"/>
    </row>
    <row r="175" spans="10:11" s="41" customFormat="1" ht="18" customHeight="1" x14ac:dyDescent="0.15">
      <c r="J175" s="42"/>
      <c r="K175" s="42"/>
    </row>
    <row r="176" spans="10:11" s="41" customFormat="1" ht="18" customHeight="1" x14ac:dyDescent="0.15">
      <c r="J176" s="42"/>
      <c r="K176" s="42"/>
    </row>
    <row r="177" spans="10:11" s="41" customFormat="1" ht="18" customHeight="1" x14ac:dyDescent="0.15">
      <c r="J177" s="42"/>
      <c r="K177" s="42"/>
    </row>
    <row r="178" spans="10:11" s="41" customFormat="1" ht="18" customHeight="1" x14ac:dyDescent="0.15">
      <c r="J178" s="42"/>
      <c r="K178" s="42"/>
    </row>
    <row r="179" spans="10:11" s="41" customFormat="1" ht="18" customHeight="1" x14ac:dyDescent="0.15">
      <c r="J179" s="42"/>
      <c r="K179" s="42"/>
    </row>
    <row r="180" spans="10:11" s="41" customFormat="1" ht="18" customHeight="1" x14ac:dyDescent="0.15">
      <c r="J180" s="42"/>
      <c r="K180" s="42"/>
    </row>
    <row r="181" spans="10:11" s="41" customFormat="1" ht="18" customHeight="1" x14ac:dyDescent="0.15">
      <c r="J181" s="42"/>
      <c r="K181" s="42"/>
    </row>
    <row r="182" spans="10:11" s="41" customFormat="1" ht="18" customHeight="1" x14ac:dyDescent="0.15">
      <c r="J182" s="42"/>
      <c r="K182" s="42"/>
    </row>
    <row r="183" spans="10:11" s="41" customFormat="1" ht="18" customHeight="1" x14ac:dyDescent="0.15">
      <c r="J183" s="42"/>
      <c r="K183" s="42"/>
    </row>
    <row r="184" spans="10:11" s="41" customFormat="1" ht="18" customHeight="1" x14ac:dyDescent="0.15">
      <c r="J184" s="42"/>
      <c r="K184" s="42"/>
    </row>
    <row r="185" spans="10:11" s="41" customFormat="1" ht="18" customHeight="1" x14ac:dyDescent="0.15">
      <c r="J185" s="42"/>
      <c r="K185" s="42"/>
    </row>
    <row r="186" spans="10:11" s="41" customFormat="1" ht="18" customHeight="1" x14ac:dyDescent="0.15">
      <c r="J186" s="42"/>
      <c r="K186" s="42"/>
    </row>
    <row r="187" spans="10:11" s="41" customFormat="1" ht="18" customHeight="1" x14ac:dyDescent="0.15">
      <c r="J187" s="42"/>
      <c r="K187" s="42"/>
    </row>
    <row r="188" spans="10:11" s="41" customFormat="1" ht="18" customHeight="1" x14ac:dyDescent="0.15">
      <c r="J188" s="42"/>
      <c r="K188" s="42"/>
    </row>
    <row r="189" spans="10:11" s="41" customFormat="1" ht="18" customHeight="1" x14ac:dyDescent="0.15">
      <c r="J189" s="42"/>
      <c r="K189" s="42"/>
    </row>
    <row r="190" spans="10:11" s="41" customFormat="1" ht="18" customHeight="1" x14ac:dyDescent="0.15">
      <c r="J190" s="42"/>
      <c r="K190" s="42"/>
    </row>
    <row r="191" spans="10:11" s="41" customFormat="1" ht="18" customHeight="1" x14ac:dyDescent="0.15">
      <c r="J191" s="42"/>
      <c r="K191" s="42"/>
    </row>
    <row r="192" spans="10:11" s="41" customFormat="1" ht="18" customHeight="1" x14ac:dyDescent="0.15">
      <c r="J192" s="42"/>
      <c r="K192" s="42"/>
    </row>
    <row r="193" spans="10:11" s="41" customFormat="1" ht="18" customHeight="1" x14ac:dyDescent="0.15">
      <c r="J193" s="42"/>
      <c r="K193" s="42"/>
    </row>
    <row r="194" spans="10:11" s="41" customFormat="1" ht="18" customHeight="1" x14ac:dyDescent="0.15">
      <c r="J194" s="42"/>
      <c r="K194" s="42"/>
    </row>
    <row r="195" spans="10:11" s="41" customFormat="1" ht="18" customHeight="1" x14ac:dyDescent="0.15">
      <c r="J195" s="42"/>
      <c r="K195" s="42"/>
    </row>
    <row r="196" spans="10:11" s="41" customFormat="1" ht="18" customHeight="1" x14ac:dyDescent="0.15">
      <c r="J196" s="42"/>
      <c r="K196" s="42"/>
    </row>
    <row r="197" spans="10:11" s="41" customFormat="1" ht="18" customHeight="1" x14ac:dyDescent="0.15">
      <c r="J197" s="42"/>
      <c r="K197" s="42"/>
    </row>
    <row r="198" spans="10:11" s="41" customFormat="1" ht="18" customHeight="1" x14ac:dyDescent="0.15">
      <c r="J198" s="42"/>
      <c r="K198" s="42"/>
    </row>
    <row r="199" spans="10:11" s="41" customFormat="1" ht="18" customHeight="1" x14ac:dyDescent="0.15">
      <c r="J199" s="42"/>
      <c r="K199" s="42"/>
    </row>
    <row r="200" spans="10:11" s="41" customFormat="1" ht="18" customHeight="1" x14ac:dyDescent="0.15">
      <c r="J200" s="42"/>
      <c r="K200" s="42"/>
    </row>
    <row r="201" spans="10:11" s="41" customFormat="1" ht="18" customHeight="1" x14ac:dyDescent="0.15">
      <c r="J201" s="42"/>
      <c r="K201" s="42"/>
    </row>
    <row r="202" spans="10:11" s="41" customFormat="1" ht="18" customHeight="1" x14ac:dyDescent="0.15">
      <c r="J202" s="42"/>
      <c r="K202" s="42"/>
    </row>
    <row r="203" spans="10:11" s="41" customFormat="1" ht="18" customHeight="1" x14ac:dyDescent="0.15">
      <c r="J203" s="42"/>
      <c r="K203" s="42"/>
    </row>
    <row r="204" spans="10:11" s="41" customFormat="1" ht="18" customHeight="1" x14ac:dyDescent="0.15">
      <c r="J204" s="42"/>
      <c r="K204" s="42"/>
    </row>
    <row r="205" spans="10:11" s="41" customFormat="1" ht="18" customHeight="1" x14ac:dyDescent="0.15">
      <c r="J205" s="42"/>
      <c r="K205" s="42"/>
    </row>
    <row r="206" spans="10:11" s="41" customFormat="1" ht="18" customHeight="1" x14ac:dyDescent="0.15">
      <c r="J206" s="42"/>
      <c r="K206" s="42"/>
    </row>
    <row r="207" spans="10:11" s="41" customFormat="1" ht="18" customHeight="1" x14ac:dyDescent="0.15">
      <c r="J207" s="42"/>
      <c r="K207" s="42"/>
    </row>
    <row r="208" spans="10:11" s="41" customFormat="1" ht="18" customHeight="1" x14ac:dyDescent="0.15">
      <c r="J208" s="42"/>
      <c r="K208" s="42"/>
    </row>
    <row r="209" spans="10:11" s="41" customFormat="1" ht="18" customHeight="1" x14ac:dyDescent="0.15">
      <c r="J209" s="42"/>
      <c r="K209" s="42"/>
    </row>
    <row r="210" spans="10:11" s="41" customFormat="1" ht="18" customHeight="1" x14ac:dyDescent="0.15">
      <c r="J210" s="42"/>
      <c r="K210" s="42"/>
    </row>
    <row r="211" spans="10:11" s="41" customFormat="1" ht="18" customHeight="1" x14ac:dyDescent="0.15">
      <c r="J211" s="42"/>
      <c r="K211" s="42"/>
    </row>
    <row r="212" spans="10:11" s="41" customFormat="1" ht="18" customHeight="1" x14ac:dyDescent="0.15">
      <c r="J212" s="42"/>
      <c r="K212" s="42"/>
    </row>
    <row r="213" spans="10:11" s="41" customFormat="1" ht="18" customHeight="1" x14ac:dyDescent="0.15">
      <c r="J213" s="42"/>
      <c r="K213" s="42"/>
    </row>
    <row r="214" spans="10:11" s="41" customFormat="1" ht="18" customHeight="1" x14ac:dyDescent="0.15">
      <c r="J214" s="42"/>
      <c r="K214" s="42"/>
    </row>
    <row r="215" spans="10:11" s="41" customFormat="1" ht="18" customHeight="1" x14ac:dyDescent="0.15">
      <c r="J215" s="42"/>
      <c r="K215" s="42"/>
    </row>
    <row r="216" spans="10:11" s="41" customFormat="1" ht="18" customHeight="1" x14ac:dyDescent="0.15">
      <c r="J216" s="42"/>
      <c r="K216" s="42"/>
    </row>
    <row r="217" spans="10:11" s="41" customFormat="1" ht="18" customHeight="1" x14ac:dyDescent="0.15">
      <c r="J217" s="42"/>
      <c r="K217" s="42"/>
    </row>
    <row r="218" spans="10:11" s="41" customFormat="1" ht="18" customHeight="1" x14ac:dyDescent="0.15">
      <c r="J218" s="42"/>
      <c r="K218" s="42"/>
    </row>
    <row r="219" spans="10:11" s="41" customFormat="1" ht="18" customHeight="1" x14ac:dyDescent="0.15">
      <c r="J219" s="42"/>
      <c r="K219" s="42"/>
    </row>
    <row r="220" spans="10:11" s="41" customFormat="1" ht="18" customHeight="1" x14ac:dyDescent="0.15">
      <c r="J220" s="42"/>
      <c r="K220" s="42"/>
    </row>
    <row r="221" spans="10:11" s="41" customFormat="1" ht="18" customHeight="1" x14ac:dyDescent="0.15">
      <c r="J221" s="42"/>
      <c r="K221" s="42"/>
    </row>
    <row r="222" spans="10:11" s="41" customFormat="1" ht="18" customHeight="1" x14ac:dyDescent="0.15">
      <c r="J222" s="42"/>
      <c r="K222" s="42"/>
    </row>
    <row r="223" spans="10:11" s="41" customFormat="1" ht="18" customHeight="1" x14ac:dyDescent="0.15">
      <c r="J223" s="42"/>
      <c r="K223" s="42"/>
    </row>
    <row r="224" spans="10:11" s="41" customFormat="1" ht="18" customHeight="1" x14ac:dyDescent="0.15">
      <c r="J224" s="42"/>
      <c r="K224" s="42"/>
    </row>
    <row r="225" spans="10:11" s="41" customFormat="1" ht="18" customHeight="1" x14ac:dyDescent="0.15">
      <c r="J225" s="42"/>
      <c r="K225" s="42"/>
    </row>
    <row r="226" spans="10:11" s="41" customFormat="1" ht="18" customHeight="1" x14ac:dyDescent="0.15">
      <c r="J226" s="42"/>
      <c r="K226" s="42"/>
    </row>
    <row r="227" spans="10:11" s="41" customFormat="1" ht="18" customHeight="1" x14ac:dyDescent="0.15">
      <c r="J227" s="42"/>
      <c r="K227" s="42"/>
    </row>
    <row r="228" spans="10:11" s="41" customFormat="1" ht="18" customHeight="1" x14ac:dyDescent="0.15">
      <c r="J228" s="42"/>
      <c r="K228" s="42"/>
    </row>
    <row r="229" spans="10:11" s="41" customFormat="1" ht="18" customHeight="1" x14ac:dyDescent="0.15">
      <c r="J229" s="42"/>
      <c r="K229" s="42"/>
    </row>
    <row r="230" spans="10:11" s="41" customFormat="1" x14ac:dyDescent="0.15">
      <c r="J230" s="42"/>
      <c r="K230" s="42"/>
    </row>
    <row r="231" spans="10:11" s="41" customFormat="1" x14ac:dyDescent="0.15">
      <c r="J231" s="42"/>
      <c r="K231" s="42"/>
    </row>
    <row r="232" spans="10:11" s="41" customFormat="1" x14ac:dyDescent="0.15">
      <c r="J232" s="42"/>
      <c r="K232" s="42"/>
    </row>
    <row r="233" spans="10:11" s="41" customFormat="1" x14ac:dyDescent="0.15">
      <c r="J233" s="42"/>
      <c r="K233" s="42"/>
    </row>
    <row r="234" spans="10:11" s="41" customFormat="1" x14ac:dyDescent="0.15">
      <c r="J234" s="42"/>
      <c r="K234" s="42"/>
    </row>
    <row r="235" spans="10:11" s="41" customFormat="1" x14ac:dyDescent="0.15">
      <c r="J235" s="42"/>
      <c r="K235" s="42"/>
    </row>
    <row r="236" spans="10:11" s="41" customFormat="1" x14ac:dyDescent="0.15">
      <c r="J236" s="42"/>
      <c r="K236" s="42"/>
    </row>
    <row r="237" spans="10:11" s="41" customFormat="1" x14ac:dyDescent="0.15">
      <c r="J237" s="42"/>
      <c r="K237" s="42"/>
    </row>
    <row r="238" spans="10:11" s="41" customFormat="1" x14ac:dyDescent="0.15">
      <c r="J238" s="42"/>
      <c r="K238" s="42"/>
    </row>
    <row r="239" spans="10:11" s="41" customFormat="1" x14ac:dyDescent="0.15">
      <c r="J239" s="42"/>
      <c r="K239" s="42"/>
    </row>
    <row r="240" spans="10:11" s="41" customFormat="1" x14ac:dyDescent="0.15">
      <c r="J240" s="42"/>
      <c r="K240" s="42"/>
    </row>
    <row r="241" spans="10:11" s="41" customFormat="1" x14ac:dyDescent="0.15">
      <c r="J241" s="42"/>
      <c r="K241" s="42"/>
    </row>
    <row r="242" spans="10:11" s="41" customFormat="1" x14ac:dyDescent="0.15">
      <c r="J242" s="42"/>
      <c r="K242" s="42"/>
    </row>
    <row r="243" spans="10:11" s="41" customFormat="1" x14ac:dyDescent="0.15">
      <c r="J243" s="42"/>
      <c r="K243" s="42"/>
    </row>
    <row r="244" spans="10:11" s="41" customFormat="1" x14ac:dyDescent="0.15">
      <c r="J244" s="42"/>
      <c r="K244" s="42"/>
    </row>
    <row r="245" spans="10:11" s="41" customFormat="1" x14ac:dyDescent="0.15">
      <c r="J245" s="42"/>
      <c r="K245" s="42"/>
    </row>
    <row r="246" spans="10:11" s="41" customFormat="1" x14ac:dyDescent="0.15">
      <c r="J246" s="42"/>
      <c r="K246" s="42"/>
    </row>
    <row r="247" spans="10:11" s="41" customFormat="1" x14ac:dyDescent="0.15">
      <c r="J247" s="42"/>
      <c r="K247" s="42"/>
    </row>
    <row r="248" spans="10:11" s="41" customFormat="1" x14ac:dyDescent="0.15">
      <c r="J248" s="42"/>
      <c r="K248" s="42"/>
    </row>
    <row r="249" spans="10:11" s="41" customFormat="1" x14ac:dyDescent="0.15">
      <c r="J249" s="42"/>
      <c r="K249" s="42"/>
    </row>
    <row r="250" spans="10:11" s="41" customFormat="1" x14ac:dyDescent="0.15">
      <c r="J250" s="42"/>
      <c r="K250" s="42"/>
    </row>
    <row r="251" spans="10:11" s="41" customFormat="1" x14ac:dyDescent="0.15">
      <c r="J251" s="42"/>
      <c r="K251" s="42"/>
    </row>
    <row r="252" spans="10:11" s="41" customFormat="1" x14ac:dyDescent="0.15">
      <c r="J252" s="42"/>
      <c r="K252" s="42"/>
    </row>
    <row r="253" spans="10:11" s="41" customFormat="1" x14ac:dyDescent="0.15">
      <c r="J253" s="42"/>
      <c r="K253" s="42"/>
    </row>
    <row r="254" spans="10:11" s="41" customFormat="1" x14ac:dyDescent="0.15">
      <c r="J254" s="42"/>
      <c r="K254" s="42"/>
    </row>
    <row r="255" spans="10:11" s="41" customFormat="1" x14ac:dyDescent="0.15">
      <c r="J255" s="42"/>
      <c r="K255" s="42"/>
    </row>
    <row r="256" spans="10:11" s="41" customFormat="1" x14ac:dyDescent="0.15">
      <c r="J256" s="42"/>
      <c r="K256" s="42"/>
    </row>
    <row r="257" spans="10:11" s="41" customFormat="1" x14ac:dyDescent="0.15">
      <c r="J257" s="42"/>
      <c r="K257" s="42"/>
    </row>
    <row r="258" spans="10:11" s="41" customFormat="1" x14ac:dyDescent="0.15">
      <c r="J258" s="42"/>
      <c r="K258" s="42"/>
    </row>
    <row r="259" spans="10:11" s="41" customFormat="1" x14ac:dyDescent="0.15">
      <c r="J259" s="42"/>
      <c r="K259" s="42"/>
    </row>
    <row r="260" spans="10:11" s="41" customFormat="1" x14ac:dyDescent="0.15">
      <c r="J260" s="42"/>
      <c r="K260" s="42"/>
    </row>
    <row r="261" spans="10:11" s="41" customFormat="1" x14ac:dyDescent="0.15">
      <c r="J261" s="42"/>
      <c r="K261" s="42"/>
    </row>
    <row r="262" spans="10:11" s="41" customFormat="1" x14ac:dyDescent="0.15">
      <c r="J262" s="42"/>
      <c r="K262" s="42"/>
    </row>
    <row r="263" spans="10:11" s="41" customFormat="1" x14ac:dyDescent="0.15">
      <c r="J263" s="42"/>
      <c r="K263" s="42"/>
    </row>
    <row r="264" spans="10:11" s="41" customFormat="1" x14ac:dyDescent="0.15">
      <c r="J264" s="42"/>
      <c r="K264" s="42"/>
    </row>
    <row r="265" spans="10:11" s="41" customFormat="1" x14ac:dyDescent="0.15">
      <c r="J265" s="42"/>
      <c r="K265" s="42"/>
    </row>
    <row r="266" spans="10:11" s="41" customFormat="1" x14ac:dyDescent="0.15">
      <c r="J266" s="42"/>
      <c r="K266" s="42"/>
    </row>
    <row r="267" spans="10:11" s="41" customFormat="1" x14ac:dyDescent="0.15">
      <c r="J267" s="42"/>
      <c r="K267" s="42"/>
    </row>
    <row r="268" spans="10:11" s="41" customFormat="1" x14ac:dyDescent="0.15">
      <c r="J268" s="42"/>
      <c r="K268" s="42"/>
    </row>
    <row r="269" spans="10:11" s="41" customFormat="1" x14ac:dyDescent="0.15">
      <c r="J269" s="42"/>
      <c r="K269" s="42"/>
    </row>
    <row r="270" spans="10:11" s="41" customFormat="1" x14ac:dyDescent="0.15">
      <c r="J270" s="42"/>
      <c r="K270" s="42"/>
    </row>
    <row r="271" spans="10:11" s="41" customFormat="1" x14ac:dyDescent="0.15">
      <c r="J271" s="42"/>
      <c r="K271" s="42"/>
    </row>
    <row r="272" spans="10:11" s="41" customFormat="1" x14ac:dyDescent="0.15">
      <c r="J272" s="42"/>
      <c r="K272" s="42"/>
    </row>
    <row r="273" spans="10:11" s="41" customFormat="1" x14ac:dyDescent="0.15">
      <c r="J273" s="42"/>
      <c r="K273" s="42"/>
    </row>
    <row r="274" spans="10:11" s="41" customFormat="1" x14ac:dyDescent="0.15">
      <c r="J274" s="42"/>
      <c r="K274" s="42"/>
    </row>
    <row r="275" spans="10:11" s="41" customFormat="1" x14ac:dyDescent="0.15">
      <c r="J275" s="42"/>
      <c r="K275" s="42"/>
    </row>
    <row r="276" spans="10:11" s="41" customFormat="1" x14ac:dyDescent="0.15">
      <c r="J276" s="42"/>
      <c r="K276" s="42"/>
    </row>
    <row r="277" spans="10:11" s="41" customFormat="1" x14ac:dyDescent="0.15">
      <c r="J277" s="42"/>
      <c r="K277" s="42"/>
    </row>
    <row r="278" spans="10:11" s="41" customFormat="1" x14ac:dyDescent="0.15">
      <c r="J278" s="42"/>
      <c r="K278" s="42"/>
    </row>
    <row r="279" spans="10:11" s="41" customFormat="1" x14ac:dyDescent="0.15">
      <c r="J279" s="42"/>
      <c r="K279" s="42"/>
    </row>
    <row r="280" spans="10:11" s="41" customFormat="1" x14ac:dyDescent="0.15">
      <c r="J280" s="42"/>
      <c r="K280" s="42"/>
    </row>
    <row r="281" spans="10:11" s="41" customFormat="1" x14ac:dyDescent="0.15">
      <c r="J281" s="42"/>
      <c r="K281" s="42"/>
    </row>
    <row r="282" spans="10:11" s="41" customFormat="1" x14ac:dyDescent="0.15">
      <c r="J282" s="42"/>
      <c r="K282" s="42"/>
    </row>
    <row r="283" spans="10:11" s="41" customFormat="1" x14ac:dyDescent="0.15">
      <c r="J283" s="42"/>
      <c r="K283" s="42"/>
    </row>
    <row r="284" spans="10:11" s="41" customFormat="1" x14ac:dyDescent="0.15">
      <c r="J284" s="42"/>
      <c r="K284" s="42"/>
    </row>
    <row r="285" spans="10:11" s="41" customFormat="1" x14ac:dyDescent="0.15">
      <c r="J285" s="42"/>
      <c r="K285" s="42"/>
    </row>
    <row r="286" spans="10:11" s="41" customFormat="1" x14ac:dyDescent="0.15">
      <c r="J286" s="42"/>
      <c r="K286" s="42"/>
    </row>
    <row r="287" spans="10:11" s="41" customFormat="1" x14ac:dyDescent="0.15">
      <c r="J287" s="42"/>
      <c r="K287" s="42"/>
    </row>
    <row r="288" spans="10:11" s="41" customFormat="1" x14ac:dyDescent="0.15">
      <c r="J288" s="42"/>
      <c r="K288" s="42"/>
    </row>
    <row r="289" spans="10:11" s="41" customFormat="1" x14ac:dyDescent="0.15">
      <c r="J289" s="42"/>
      <c r="K289" s="42"/>
    </row>
    <row r="290" spans="10:11" s="41" customFormat="1" x14ac:dyDescent="0.15">
      <c r="J290" s="42"/>
      <c r="K290" s="42"/>
    </row>
    <row r="291" spans="10:11" s="41" customFormat="1" x14ac:dyDescent="0.15">
      <c r="J291" s="42"/>
      <c r="K291" s="42"/>
    </row>
    <row r="292" spans="10:11" s="41" customFormat="1" x14ac:dyDescent="0.15">
      <c r="J292" s="42"/>
      <c r="K292" s="42"/>
    </row>
    <row r="293" spans="10:11" s="41" customFormat="1" x14ac:dyDescent="0.15">
      <c r="J293" s="42"/>
      <c r="K293" s="42"/>
    </row>
    <row r="294" spans="10:11" s="41" customFormat="1" x14ac:dyDescent="0.15">
      <c r="J294" s="42"/>
      <c r="K294" s="42"/>
    </row>
    <row r="295" spans="10:11" s="41" customFormat="1" x14ac:dyDescent="0.15">
      <c r="J295" s="42"/>
      <c r="K295" s="42"/>
    </row>
    <row r="296" spans="10:11" s="41" customFormat="1" x14ac:dyDescent="0.15">
      <c r="J296" s="42"/>
      <c r="K296" s="42"/>
    </row>
    <row r="297" spans="10:11" s="41" customFormat="1" x14ac:dyDescent="0.15">
      <c r="J297" s="42"/>
      <c r="K297" s="42"/>
    </row>
    <row r="298" spans="10:11" s="41" customFormat="1" x14ac:dyDescent="0.15">
      <c r="J298" s="42"/>
      <c r="K298" s="42"/>
    </row>
    <row r="299" spans="10:11" s="41" customFormat="1" x14ac:dyDescent="0.15">
      <c r="J299" s="42"/>
      <c r="K299" s="42"/>
    </row>
    <row r="300" spans="10:11" s="41" customFormat="1" x14ac:dyDescent="0.15">
      <c r="J300" s="42"/>
      <c r="K300" s="42"/>
    </row>
    <row r="301" spans="10:11" s="41" customFormat="1" x14ac:dyDescent="0.15">
      <c r="J301" s="42"/>
      <c r="K301" s="42"/>
    </row>
    <row r="302" spans="10:11" s="41" customFormat="1" x14ac:dyDescent="0.15">
      <c r="J302" s="42"/>
      <c r="K302" s="42"/>
    </row>
    <row r="303" spans="10:11" s="41" customFormat="1" x14ac:dyDescent="0.15">
      <c r="J303" s="42"/>
      <c r="K303" s="42"/>
    </row>
    <row r="304" spans="10:11" s="41" customFormat="1" x14ac:dyDescent="0.15">
      <c r="J304" s="42"/>
      <c r="K304" s="42"/>
    </row>
    <row r="305" spans="10:11" s="41" customFormat="1" x14ac:dyDescent="0.15">
      <c r="J305" s="42"/>
      <c r="K305" s="42"/>
    </row>
    <row r="306" spans="10:11" s="41" customFormat="1" x14ac:dyDescent="0.15">
      <c r="J306" s="42"/>
      <c r="K306" s="42"/>
    </row>
    <row r="307" spans="10:11" s="41" customFormat="1" x14ac:dyDescent="0.15">
      <c r="J307" s="42"/>
      <c r="K307" s="42"/>
    </row>
    <row r="308" spans="10:11" s="41" customFormat="1" x14ac:dyDescent="0.15">
      <c r="J308" s="42"/>
      <c r="K308" s="42"/>
    </row>
    <row r="309" spans="10:11" s="41" customFormat="1" x14ac:dyDescent="0.15">
      <c r="J309" s="42"/>
      <c r="K309" s="42"/>
    </row>
    <row r="310" spans="10:11" s="41" customFormat="1" x14ac:dyDescent="0.15">
      <c r="J310" s="42"/>
      <c r="K310" s="42"/>
    </row>
    <row r="311" spans="10:11" s="41" customFormat="1" x14ac:dyDescent="0.15">
      <c r="J311" s="42"/>
      <c r="K311" s="42"/>
    </row>
    <row r="312" spans="10:11" s="41" customFormat="1" x14ac:dyDescent="0.15">
      <c r="J312" s="42"/>
      <c r="K312" s="42"/>
    </row>
    <row r="313" spans="10:11" s="41" customFormat="1" x14ac:dyDescent="0.15">
      <c r="J313" s="42"/>
      <c r="K313" s="42"/>
    </row>
    <row r="314" spans="10:11" s="41" customFormat="1" x14ac:dyDescent="0.15">
      <c r="J314" s="42"/>
      <c r="K314" s="42"/>
    </row>
    <row r="315" spans="10:11" s="41" customFormat="1" x14ac:dyDescent="0.15">
      <c r="J315" s="42"/>
      <c r="K315" s="42"/>
    </row>
    <row r="316" spans="10:11" s="41" customFormat="1" x14ac:dyDescent="0.15">
      <c r="J316" s="42"/>
      <c r="K316" s="42"/>
    </row>
    <row r="317" spans="10:11" s="41" customFormat="1" x14ac:dyDescent="0.15">
      <c r="J317" s="42"/>
      <c r="K317" s="42"/>
    </row>
    <row r="318" spans="10:11" s="41" customFormat="1" x14ac:dyDescent="0.15">
      <c r="J318" s="42"/>
      <c r="K318" s="42"/>
    </row>
    <row r="319" spans="10:11" s="41" customFormat="1" x14ac:dyDescent="0.15">
      <c r="J319" s="42"/>
      <c r="K319" s="42"/>
    </row>
    <row r="320" spans="10:11" s="41" customFormat="1" x14ac:dyDescent="0.15">
      <c r="J320" s="42"/>
      <c r="K320" s="42"/>
    </row>
    <row r="321" spans="10:11" s="41" customFormat="1" x14ac:dyDescent="0.15">
      <c r="J321" s="42"/>
      <c r="K321" s="42"/>
    </row>
    <row r="322" spans="10:11" s="41" customFormat="1" x14ac:dyDescent="0.15">
      <c r="J322" s="42"/>
      <c r="K322" s="42"/>
    </row>
    <row r="323" spans="10:11" s="41" customFormat="1" x14ac:dyDescent="0.15">
      <c r="J323" s="42"/>
      <c r="K323" s="42"/>
    </row>
    <row r="324" spans="10:11" s="41" customFormat="1" x14ac:dyDescent="0.15">
      <c r="J324" s="42"/>
      <c r="K324" s="42"/>
    </row>
    <row r="325" spans="10:11" s="41" customFormat="1" x14ac:dyDescent="0.15">
      <c r="J325" s="42"/>
      <c r="K325" s="42"/>
    </row>
    <row r="326" spans="10:11" s="41" customFormat="1" x14ac:dyDescent="0.15">
      <c r="J326" s="42"/>
      <c r="K326" s="42"/>
    </row>
    <row r="327" spans="10:11" s="41" customFormat="1" x14ac:dyDescent="0.15">
      <c r="J327" s="42"/>
      <c r="K327" s="42"/>
    </row>
    <row r="328" spans="10:11" s="41" customFormat="1" x14ac:dyDescent="0.15">
      <c r="J328" s="42"/>
      <c r="K328" s="42"/>
    </row>
    <row r="329" spans="10:11" s="41" customFormat="1" x14ac:dyDescent="0.15">
      <c r="J329" s="42"/>
      <c r="K329" s="42"/>
    </row>
    <row r="330" spans="10:11" s="41" customFormat="1" x14ac:dyDescent="0.15">
      <c r="J330" s="42"/>
      <c r="K330" s="42"/>
    </row>
    <row r="331" spans="10:11" s="41" customFormat="1" x14ac:dyDescent="0.15">
      <c r="J331" s="42"/>
      <c r="K331" s="42"/>
    </row>
    <row r="332" spans="10:11" s="41" customFormat="1" x14ac:dyDescent="0.15">
      <c r="J332" s="42"/>
      <c r="K332" s="42"/>
    </row>
    <row r="333" spans="10:11" s="41" customFormat="1" x14ac:dyDescent="0.15">
      <c r="J333" s="42"/>
      <c r="K333" s="42"/>
    </row>
    <row r="334" spans="10:11" s="41" customFormat="1" x14ac:dyDescent="0.15">
      <c r="J334" s="42"/>
      <c r="K334" s="42"/>
    </row>
    <row r="335" spans="10:11" s="41" customFormat="1" x14ac:dyDescent="0.15">
      <c r="J335" s="42"/>
      <c r="K335" s="42"/>
    </row>
    <row r="336" spans="10:11" s="41" customFormat="1" x14ac:dyDescent="0.15">
      <c r="J336" s="42"/>
      <c r="K336" s="42"/>
    </row>
    <row r="337" spans="10:11" s="41" customFormat="1" x14ac:dyDescent="0.15">
      <c r="J337" s="42"/>
      <c r="K337" s="42"/>
    </row>
    <row r="338" spans="10:11" s="41" customFormat="1" x14ac:dyDescent="0.15">
      <c r="J338" s="42"/>
      <c r="K338" s="42"/>
    </row>
    <row r="339" spans="10:11" s="41" customFormat="1" x14ac:dyDescent="0.15">
      <c r="J339" s="42"/>
      <c r="K339" s="42"/>
    </row>
    <row r="340" spans="10:11" s="41" customFormat="1" x14ac:dyDescent="0.15">
      <c r="J340" s="42"/>
      <c r="K340" s="42"/>
    </row>
    <row r="341" spans="10:11" s="41" customFormat="1" x14ac:dyDescent="0.15">
      <c r="J341" s="42"/>
      <c r="K341" s="42"/>
    </row>
    <row r="342" spans="10:11" s="41" customFormat="1" x14ac:dyDescent="0.15">
      <c r="J342" s="42"/>
      <c r="K342" s="42"/>
    </row>
    <row r="343" spans="10:11" s="41" customFormat="1" x14ac:dyDescent="0.15">
      <c r="J343" s="42"/>
      <c r="K343" s="42"/>
    </row>
    <row r="344" spans="10:11" s="41" customFormat="1" x14ac:dyDescent="0.15">
      <c r="J344" s="42"/>
      <c r="K344" s="42"/>
    </row>
    <row r="345" spans="10:11" s="41" customFormat="1" x14ac:dyDescent="0.15">
      <c r="J345" s="42"/>
      <c r="K345" s="42"/>
    </row>
    <row r="346" spans="10:11" s="41" customFormat="1" x14ac:dyDescent="0.15">
      <c r="J346" s="42"/>
      <c r="K346" s="42"/>
    </row>
    <row r="347" spans="10:11" s="41" customFormat="1" x14ac:dyDescent="0.15">
      <c r="J347" s="42"/>
      <c r="K347" s="42"/>
    </row>
    <row r="348" spans="10:11" s="41" customFormat="1" x14ac:dyDescent="0.15">
      <c r="J348" s="42"/>
      <c r="K348" s="42"/>
    </row>
    <row r="349" spans="10:11" s="41" customFormat="1" x14ac:dyDescent="0.15">
      <c r="J349" s="42"/>
      <c r="K349" s="42"/>
    </row>
    <row r="350" spans="10:11" s="41" customFormat="1" x14ac:dyDescent="0.15">
      <c r="J350" s="42"/>
      <c r="K350" s="42"/>
    </row>
    <row r="351" spans="10:11" s="41" customFormat="1" x14ac:dyDescent="0.15">
      <c r="J351" s="42"/>
      <c r="K351" s="42"/>
    </row>
    <row r="352" spans="10:11" s="41" customFormat="1" x14ac:dyDescent="0.15">
      <c r="J352" s="42"/>
      <c r="K352" s="42"/>
    </row>
    <row r="353" spans="10:11" s="41" customFormat="1" x14ac:dyDescent="0.15">
      <c r="J353" s="42"/>
      <c r="K353" s="42"/>
    </row>
    <row r="354" spans="10:11" s="41" customFormat="1" x14ac:dyDescent="0.15">
      <c r="J354" s="42"/>
      <c r="K354" s="42"/>
    </row>
    <row r="355" spans="10:11" s="41" customFormat="1" x14ac:dyDescent="0.15">
      <c r="J355" s="42"/>
      <c r="K355" s="42"/>
    </row>
    <row r="356" spans="10:11" s="41" customFormat="1" x14ac:dyDescent="0.15">
      <c r="J356" s="42"/>
      <c r="K356" s="42"/>
    </row>
    <row r="357" spans="10:11" s="41" customFormat="1" x14ac:dyDescent="0.15">
      <c r="J357" s="42"/>
      <c r="K357" s="42"/>
    </row>
    <row r="358" spans="10:11" s="41" customFormat="1" x14ac:dyDescent="0.15">
      <c r="J358" s="42"/>
      <c r="K358" s="42"/>
    </row>
    <row r="359" spans="10:11" s="41" customFormat="1" x14ac:dyDescent="0.15">
      <c r="J359" s="42"/>
      <c r="K359" s="42"/>
    </row>
    <row r="360" spans="10:11" s="41" customFormat="1" x14ac:dyDescent="0.15">
      <c r="J360" s="42"/>
      <c r="K360" s="42"/>
    </row>
    <row r="361" spans="10:11" s="41" customFormat="1" x14ac:dyDescent="0.15">
      <c r="J361" s="42"/>
      <c r="K361" s="42"/>
    </row>
    <row r="362" spans="10:11" s="41" customFormat="1" x14ac:dyDescent="0.15">
      <c r="J362" s="42"/>
      <c r="K362" s="42"/>
    </row>
    <row r="363" spans="10:11" s="41" customFormat="1" x14ac:dyDescent="0.15">
      <c r="J363" s="42"/>
      <c r="K363" s="42"/>
    </row>
    <row r="364" spans="10:11" s="41" customFormat="1" x14ac:dyDescent="0.15">
      <c r="J364" s="42"/>
      <c r="K364" s="42"/>
    </row>
    <row r="365" spans="10:11" s="41" customFormat="1" x14ac:dyDescent="0.15">
      <c r="J365" s="42"/>
      <c r="K365" s="42"/>
    </row>
    <row r="366" spans="10:11" s="41" customFormat="1" x14ac:dyDescent="0.15">
      <c r="J366" s="42"/>
      <c r="K366" s="42"/>
    </row>
    <row r="367" spans="10:11" s="41" customFormat="1" x14ac:dyDescent="0.15">
      <c r="J367" s="42"/>
      <c r="K367" s="42"/>
    </row>
    <row r="368" spans="10:11" s="41" customFormat="1" x14ac:dyDescent="0.15">
      <c r="J368" s="42"/>
      <c r="K368" s="42"/>
    </row>
    <row r="369" spans="10:11" s="41" customFormat="1" x14ac:dyDescent="0.15">
      <c r="J369" s="42"/>
      <c r="K369" s="42"/>
    </row>
    <row r="370" spans="10:11" s="41" customFormat="1" x14ac:dyDescent="0.15">
      <c r="J370" s="42"/>
      <c r="K370" s="42"/>
    </row>
    <row r="371" spans="10:11" s="41" customFormat="1" x14ac:dyDescent="0.15">
      <c r="J371" s="42"/>
      <c r="K371" s="42"/>
    </row>
    <row r="372" spans="10:11" s="41" customFormat="1" x14ac:dyDescent="0.15">
      <c r="J372" s="42"/>
      <c r="K372" s="42"/>
    </row>
    <row r="373" spans="10:11" s="41" customFormat="1" x14ac:dyDescent="0.15">
      <c r="J373" s="42"/>
      <c r="K373" s="42"/>
    </row>
    <row r="374" spans="10:11" s="41" customFormat="1" x14ac:dyDescent="0.15">
      <c r="J374" s="42"/>
      <c r="K374" s="42"/>
    </row>
    <row r="375" spans="10:11" s="41" customFormat="1" x14ac:dyDescent="0.15">
      <c r="J375" s="42"/>
      <c r="K375" s="42"/>
    </row>
    <row r="376" spans="10:11" s="41" customFormat="1" x14ac:dyDescent="0.15">
      <c r="J376" s="42"/>
      <c r="K376" s="42"/>
    </row>
    <row r="377" spans="10:11" s="41" customFormat="1" x14ac:dyDescent="0.15">
      <c r="J377" s="42"/>
      <c r="K377" s="42"/>
    </row>
    <row r="378" spans="10:11" s="41" customFormat="1" x14ac:dyDescent="0.15">
      <c r="J378" s="42"/>
      <c r="K378" s="42"/>
    </row>
    <row r="379" spans="10:11" s="41" customFormat="1" x14ac:dyDescent="0.15">
      <c r="J379" s="42"/>
      <c r="K379" s="42"/>
    </row>
    <row r="380" spans="10:11" s="41" customFormat="1" x14ac:dyDescent="0.15">
      <c r="J380" s="42"/>
      <c r="K380" s="42"/>
    </row>
    <row r="381" spans="10:11" s="41" customFormat="1" x14ac:dyDescent="0.15">
      <c r="J381" s="42"/>
      <c r="K381" s="42"/>
    </row>
  </sheetData>
  <phoneticPr fontId="2"/>
  <pageMargins left="0.78740157480314965" right="0.69" top="0.78740157480314965" bottom="0.78740157480314965" header="0.51181102362204722" footer="0.51181102362204722"/>
  <pageSetup paperSize="9" firstPageNumber="8" orientation="landscape" useFirstPageNumber="1" horizontalDpi="4294967292" r:id="rId1"/>
  <headerFooter alignWithMargins="0">
    <oddFooter>&amp;C-&amp;P--</oddFooter>
  </headerFooter>
  <colBreaks count="1" manualBreakCount="1">
    <brk id="12" max="4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M1:AT201"/>
  <sheetViews>
    <sheetView view="pageBreakPreview" topLeftCell="A201" zoomScale="70" zoomScaleNormal="75" zoomScaleSheetLayoutView="70" workbookViewId="0">
      <selection activeCell="P231" sqref="P231"/>
    </sheetView>
  </sheetViews>
  <sheetFormatPr defaultRowHeight="13.2" x14ac:dyDescent="0.2"/>
  <cols>
    <col min="1" max="13" width="9.109375" customWidth="1"/>
    <col min="14" max="15" width="10.109375" customWidth="1"/>
    <col min="16" max="16" width="11.21875" customWidth="1"/>
    <col min="17" max="19" width="11.77734375" hidden="1" customWidth="1"/>
    <col min="20" max="23" width="11.77734375" bestFit="1" customWidth="1"/>
  </cols>
  <sheetData>
    <row r="1" spans="13:46" x14ac:dyDescent="0.2">
      <c r="M1" s="29" t="str">
        <f>財政指標!$AF$1</f>
        <v>益子町</v>
      </c>
      <c r="Q1" t="str">
        <f>歳入!B3</f>
        <v>８９（元）</v>
      </c>
      <c r="R1" t="str">
        <f>歳入!D3</f>
        <v>９１（H3）</v>
      </c>
      <c r="S1" t="str">
        <f>歳入!E3</f>
        <v>９２（H4）</v>
      </c>
      <c r="T1" t="str">
        <f>歳入!F3</f>
        <v>９３（H5）</v>
      </c>
      <c r="U1" t="str">
        <f>歳入!G3</f>
        <v>９４（H6）</v>
      </c>
      <c r="V1" t="str">
        <f>歳入!H3</f>
        <v>９５（H7）</v>
      </c>
      <c r="W1" t="str">
        <f>歳入!I3</f>
        <v>９６（H8）</v>
      </c>
      <c r="X1" t="str">
        <f>歳入!J3</f>
        <v>９７(H9）</v>
      </c>
      <c r="Y1" t="str">
        <f>歳入!K3</f>
        <v>９８(H10）</v>
      </c>
      <c r="Z1" t="str">
        <f>歳入!L3</f>
        <v>９９(H11）</v>
      </c>
      <c r="AA1" t="str">
        <f>歳入!M3</f>
        <v>００(H12）</v>
      </c>
      <c r="AB1" t="str">
        <f>歳入!N3</f>
        <v>０１(H13)</v>
      </c>
      <c r="AC1" t="str">
        <f>歳入!O3</f>
        <v>０２(H14)</v>
      </c>
      <c r="AD1" t="str">
        <f>歳入!P3</f>
        <v>０３(H15)</v>
      </c>
      <c r="AE1" t="str">
        <f>歳入!Q3</f>
        <v>０４(H16)</v>
      </c>
      <c r="AF1" t="str">
        <f>歳入!R3</f>
        <v>０５(H17)</v>
      </c>
      <c r="AG1" t="str">
        <f>歳入!S3</f>
        <v>０６(H18)</v>
      </c>
      <c r="AH1" t="str">
        <f>歳入!T3</f>
        <v>０７(H19)</v>
      </c>
      <c r="AI1" t="str">
        <f>歳入!U3</f>
        <v>０８(H20)</v>
      </c>
      <c r="AJ1" t="str">
        <f>歳入!V3</f>
        <v>０９(H21)</v>
      </c>
      <c r="AK1" t="str">
        <f>歳入!W3</f>
        <v>１０(H22)</v>
      </c>
      <c r="AL1" t="str">
        <f>歳入!X3</f>
        <v>１１(H23)</v>
      </c>
      <c r="AM1" t="str">
        <f>歳入!Y3</f>
        <v>１２(H24)</v>
      </c>
      <c r="AN1" t="str">
        <f>歳入!Z3</f>
        <v>１３(H25)</v>
      </c>
      <c r="AO1" t="str">
        <f>歳入!AA3</f>
        <v>１４(H26)</v>
      </c>
      <c r="AP1" t="str">
        <f>歳入!AB3</f>
        <v>１５(H27)</v>
      </c>
      <c r="AQ1" t="str">
        <f>歳入!AC3</f>
        <v>１６(H28)</v>
      </c>
      <c r="AR1" t="str">
        <f>歳入!AD3</f>
        <v>１７(H29)</v>
      </c>
      <c r="AS1" t="str">
        <f>歳入!AE3</f>
        <v>１８(H30)</v>
      </c>
      <c r="AT1" t="str">
        <f>歳入!AF3</f>
        <v>１９(R１)</v>
      </c>
    </row>
    <row r="2" spans="13:46" x14ac:dyDescent="0.2">
      <c r="P2" t="s">
        <v>138</v>
      </c>
      <c r="Q2" s="47">
        <f>歳入!B4</f>
        <v>0</v>
      </c>
      <c r="R2" s="47">
        <f>歳入!D4</f>
        <v>1880329</v>
      </c>
      <c r="S2" s="47">
        <f>歳入!E4</f>
        <v>2059502</v>
      </c>
      <c r="T2" s="47">
        <f>歳入!F4</f>
        <v>2029896</v>
      </c>
      <c r="U2" s="47">
        <f>歳入!G4</f>
        <v>1945967</v>
      </c>
      <c r="V2" s="47">
        <f>歳入!H4</f>
        <v>2050828</v>
      </c>
      <c r="W2" s="47">
        <f>歳入!I4</f>
        <v>2071922</v>
      </c>
      <c r="X2" s="47">
        <f>歳入!J4</f>
        <v>2258702</v>
      </c>
      <c r="Y2" s="47">
        <f>歳入!K4</f>
        <v>2318435</v>
      </c>
      <c r="Z2" s="47">
        <f>歳入!L4</f>
        <v>2140452</v>
      </c>
      <c r="AA2" s="47">
        <f>歳入!M4</f>
        <v>2127518</v>
      </c>
      <c r="AB2" s="47">
        <f>歳入!N4</f>
        <v>2119089</v>
      </c>
      <c r="AC2" s="47">
        <f>歳入!O4</f>
        <v>2138603</v>
      </c>
      <c r="AD2" s="47">
        <f>歳入!P4</f>
        <v>2051190</v>
      </c>
      <c r="AE2" s="47">
        <f>歳入!Q4</f>
        <v>2134108</v>
      </c>
      <c r="AF2" s="47">
        <f>歳入!R4</f>
        <v>2201013</v>
      </c>
      <c r="AG2" s="47">
        <f>歳入!S4</f>
        <v>2287131</v>
      </c>
      <c r="AH2" s="47">
        <f>歳入!T4</f>
        <v>2537806</v>
      </c>
      <c r="AI2" s="47">
        <f>歳入!U4</f>
        <v>3019534</v>
      </c>
      <c r="AJ2" s="47">
        <f>歳入!V4</f>
        <v>2544136</v>
      </c>
      <c r="AK2" s="47">
        <f>歳入!W4</f>
        <v>2383944</v>
      </c>
      <c r="AL2" s="47">
        <f>歳入!X4</f>
        <v>2399523</v>
      </c>
      <c r="AM2" s="47">
        <f>歳入!Y4</f>
        <v>2350958</v>
      </c>
      <c r="AN2" s="47">
        <f>歳入!Z4</f>
        <v>2391523</v>
      </c>
      <c r="AO2" s="47">
        <f>歳入!AA4</f>
        <v>2380889</v>
      </c>
      <c r="AP2" s="47">
        <f>歳入!AB4</f>
        <v>2332742</v>
      </c>
      <c r="AQ2" s="47">
        <f>歳入!AC4</f>
        <v>2399539</v>
      </c>
      <c r="AR2" s="47">
        <f>歳入!AD4</f>
        <v>2429435</v>
      </c>
      <c r="AS2" s="47">
        <f>歳入!AE4</f>
        <v>2405453</v>
      </c>
      <c r="AT2" s="47">
        <f>歳入!AF4</f>
        <v>2458985</v>
      </c>
    </row>
    <row r="3" spans="13:46" x14ac:dyDescent="0.2">
      <c r="P3" s="47" t="s">
        <v>173</v>
      </c>
      <c r="Q3" s="47">
        <f>歳入!B15</f>
        <v>0</v>
      </c>
      <c r="R3" s="47">
        <f>歳入!D15</f>
        <v>1958694</v>
      </c>
      <c r="S3" s="47">
        <f>歳入!E15</f>
        <v>2132167</v>
      </c>
      <c r="T3" s="47">
        <f>歳入!F15</f>
        <v>2477907</v>
      </c>
      <c r="U3" s="47">
        <f>歳入!G15</f>
        <v>2357235</v>
      </c>
      <c r="V3" s="47">
        <f>歳入!H15</f>
        <v>2365018</v>
      </c>
      <c r="W3" s="47">
        <f>歳入!I15</f>
        <v>2433926</v>
      </c>
      <c r="X3" s="47">
        <f>歳入!J15</f>
        <v>2502710</v>
      </c>
      <c r="Y3" s="47">
        <f>歳入!K15</f>
        <v>2423734</v>
      </c>
      <c r="Z3" s="47">
        <f>歳入!L15</f>
        <v>2559156</v>
      </c>
      <c r="AA3" s="47">
        <f>歳入!M15</f>
        <v>2682465</v>
      </c>
      <c r="AB3" s="47">
        <f>歳入!N15</f>
        <v>2474950</v>
      </c>
      <c r="AC3" s="47">
        <f>歳入!O15</f>
        <v>2279144</v>
      </c>
      <c r="AD3" s="47">
        <f>歳入!P15</f>
        <v>1931372</v>
      </c>
      <c r="AE3" s="47">
        <f>歳入!Q15</f>
        <v>1787051</v>
      </c>
      <c r="AF3" s="47">
        <f>歳入!R15</f>
        <v>1758842</v>
      </c>
      <c r="AG3" s="47">
        <f>歳入!S15</f>
        <v>1623687</v>
      </c>
      <c r="AH3" s="47">
        <f>歳入!T15</f>
        <v>1642048</v>
      </c>
      <c r="AI3" s="47">
        <f>歳入!U15</f>
        <v>1836285</v>
      </c>
      <c r="AJ3" s="47">
        <f>歳入!V15</f>
        <v>1514698</v>
      </c>
      <c r="AK3" s="47">
        <f>歳入!W15</f>
        <v>1967425</v>
      </c>
      <c r="AL3" s="47">
        <f>歳入!X15</f>
        <v>2181256</v>
      </c>
      <c r="AM3" s="47">
        <f>歳入!Y15</f>
        <v>2305701</v>
      </c>
      <c r="AN3" s="47">
        <f>歳入!Z15</f>
        <v>2488262</v>
      </c>
      <c r="AO3" s="47">
        <f>歳入!AA15</f>
        <v>2067693</v>
      </c>
      <c r="AP3" s="47">
        <f>歳入!AB15</f>
        <v>2220314</v>
      </c>
      <c r="AQ3" s="47">
        <f>歳入!AC15</f>
        <v>2245551</v>
      </c>
      <c r="AR3" s="47">
        <f>歳入!AD15</f>
        <v>2074183</v>
      </c>
      <c r="AS3" s="47">
        <f>歳入!AE15</f>
        <v>2071832</v>
      </c>
      <c r="AT3" s="47">
        <f>歳入!AF15</f>
        <v>2113579</v>
      </c>
    </row>
    <row r="4" spans="13:46" x14ac:dyDescent="0.2">
      <c r="P4" t="s">
        <v>139</v>
      </c>
      <c r="Q4" s="47">
        <f>歳入!B23</f>
        <v>0</v>
      </c>
      <c r="R4" s="47">
        <f>歳入!D23</f>
        <v>332559</v>
      </c>
      <c r="S4" s="47">
        <f>歳入!E23</f>
        <v>176729</v>
      </c>
      <c r="T4" s="47">
        <f>歳入!F23</f>
        <v>453686</v>
      </c>
      <c r="U4" s="47">
        <f>歳入!G23</f>
        <v>266805</v>
      </c>
      <c r="V4" s="47">
        <f>歳入!H23</f>
        <v>285541</v>
      </c>
      <c r="W4" s="47">
        <f>歳入!I23</f>
        <v>324524</v>
      </c>
      <c r="X4" s="47">
        <f>歳入!J23</f>
        <v>465019</v>
      </c>
      <c r="Y4" s="47">
        <f>歳入!K23</f>
        <v>499286</v>
      </c>
      <c r="Z4" s="47">
        <f>歳入!L23</f>
        <v>650615</v>
      </c>
      <c r="AA4" s="47">
        <f>歳入!M23</f>
        <v>394680</v>
      </c>
      <c r="AB4" s="47">
        <f>歳入!N23</f>
        <v>361690</v>
      </c>
      <c r="AC4" s="47">
        <f>歳入!O23</f>
        <v>395987</v>
      </c>
      <c r="AD4" s="47">
        <f>歳入!P23</f>
        <v>386851</v>
      </c>
      <c r="AE4" s="47">
        <f>歳入!Q23</f>
        <v>522848</v>
      </c>
      <c r="AF4" s="47">
        <f>歳入!R23</f>
        <v>515023</v>
      </c>
      <c r="AG4" s="47">
        <f>歳入!S23</f>
        <v>601166</v>
      </c>
      <c r="AH4" s="47">
        <f>歳入!T23</f>
        <v>525952</v>
      </c>
      <c r="AI4" s="47">
        <f>歳入!U23</f>
        <v>836368</v>
      </c>
      <c r="AJ4" s="47">
        <f>歳入!V23</f>
        <v>776605</v>
      </c>
      <c r="AK4" s="47">
        <f>歳入!W23</f>
        <v>808751</v>
      </c>
      <c r="AL4" s="47">
        <f>歳入!X23</f>
        <v>944511</v>
      </c>
      <c r="AM4" s="47">
        <f>歳入!Y23</f>
        <v>1149898</v>
      </c>
      <c r="AN4" s="47">
        <f>歳入!Z23</f>
        <v>841000</v>
      </c>
      <c r="AO4" s="47">
        <f>歳入!AA23</f>
        <v>1116525</v>
      </c>
      <c r="AP4" s="47">
        <f>歳入!AB23</f>
        <v>1243087</v>
      </c>
      <c r="AQ4" s="47">
        <f>歳入!AC23</f>
        <v>1184971</v>
      </c>
      <c r="AR4" s="47">
        <f>歳入!AD23</f>
        <v>1100172</v>
      </c>
      <c r="AS4" s="47">
        <f>歳入!AE23</f>
        <v>1010980</v>
      </c>
      <c r="AT4" s="47">
        <f>歳入!AF23</f>
        <v>1293868</v>
      </c>
    </row>
    <row r="5" spans="13:46" x14ac:dyDescent="0.2">
      <c r="P5" t="s">
        <v>180</v>
      </c>
      <c r="Q5" s="47">
        <f>歳入!B29</f>
        <v>0</v>
      </c>
      <c r="R5" s="47">
        <f>歳入!D24</f>
        <v>332413</v>
      </c>
      <c r="S5" s="47">
        <f>歳入!E24</f>
        <v>726879</v>
      </c>
      <c r="T5" s="47">
        <f>歳入!F24</f>
        <v>522008</v>
      </c>
      <c r="U5" s="47">
        <f>歳入!G24</f>
        <v>695444</v>
      </c>
      <c r="V5" s="47">
        <f>歳入!H24</f>
        <v>681469</v>
      </c>
      <c r="W5" s="47">
        <f>歳入!I24</f>
        <v>917098</v>
      </c>
      <c r="X5" s="47">
        <f>歳入!J24</f>
        <v>676485</v>
      </c>
      <c r="Y5" s="47">
        <f>歳入!K24</f>
        <v>458382</v>
      </c>
      <c r="Z5" s="47">
        <f>歳入!L24</f>
        <v>514711</v>
      </c>
      <c r="AA5" s="47">
        <f>歳入!M24</f>
        <v>527591</v>
      </c>
      <c r="AB5" s="47">
        <f>歳入!N24</f>
        <v>822792</v>
      </c>
      <c r="AC5" s="47">
        <f>歳入!O24</f>
        <v>566108</v>
      </c>
      <c r="AD5" s="47">
        <f>歳入!P24</f>
        <v>453247</v>
      </c>
      <c r="AE5" s="47">
        <f>歳入!Q24</f>
        <v>431872</v>
      </c>
      <c r="AF5" s="47">
        <f>歳入!R24</f>
        <v>434194</v>
      </c>
      <c r="AG5" s="47">
        <f>歳入!S24</f>
        <v>390477</v>
      </c>
      <c r="AH5" s="47">
        <f>歳入!T24</f>
        <v>442507</v>
      </c>
      <c r="AI5" s="47">
        <f>歳入!U24</f>
        <v>466809</v>
      </c>
      <c r="AJ5" s="47">
        <f>歳入!V24</f>
        <v>495050</v>
      </c>
      <c r="AK5" s="47">
        <f>歳入!W24</f>
        <v>653368</v>
      </c>
      <c r="AL5" s="47">
        <f>歳入!X24</f>
        <v>730835</v>
      </c>
      <c r="AM5" s="47">
        <f>歳入!Y24</f>
        <v>807591</v>
      </c>
      <c r="AN5" s="47">
        <f>歳入!Z24</f>
        <v>673063</v>
      </c>
      <c r="AO5" s="47">
        <f>歳入!AA24</f>
        <v>679708</v>
      </c>
      <c r="AP5" s="47">
        <f>歳入!AB24</f>
        <v>785878</v>
      </c>
      <c r="AQ5" s="47">
        <f>歳入!AC24</f>
        <v>886799</v>
      </c>
      <c r="AR5" s="47">
        <f>歳入!AD24</f>
        <v>775205</v>
      </c>
      <c r="AS5" s="47">
        <f>歳入!AE24</f>
        <v>775236</v>
      </c>
      <c r="AT5" s="47">
        <f>歳入!AF24</f>
        <v>846983</v>
      </c>
    </row>
    <row r="6" spans="13:46" x14ac:dyDescent="0.2">
      <c r="P6" t="s">
        <v>140</v>
      </c>
      <c r="Q6" s="47">
        <f>歳入!B30</f>
        <v>0</v>
      </c>
      <c r="R6" s="47">
        <f>歳入!D30</f>
        <v>863700</v>
      </c>
      <c r="S6" s="47">
        <f>歳入!E30</f>
        <v>987600</v>
      </c>
      <c r="T6" s="47">
        <f>歳入!F30</f>
        <v>400900</v>
      </c>
      <c r="U6" s="47">
        <f>歳入!G30</f>
        <v>407000</v>
      </c>
      <c r="V6" s="47">
        <f>歳入!H30</f>
        <v>329800</v>
      </c>
      <c r="W6" s="47">
        <f>歳入!I30</f>
        <v>595000</v>
      </c>
      <c r="X6" s="47">
        <f>歳入!J30</f>
        <v>972300</v>
      </c>
      <c r="Y6" s="47">
        <f>歳入!K30</f>
        <v>589700</v>
      </c>
      <c r="Z6" s="47">
        <f>歳入!L30</f>
        <v>471800</v>
      </c>
      <c r="AA6" s="47">
        <f>歳入!M30</f>
        <v>988300</v>
      </c>
      <c r="AB6" s="47">
        <f>歳入!N30</f>
        <v>680565</v>
      </c>
      <c r="AC6" s="47">
        <f>歳入!O30</f>
        <v>1018036</v>
      </c>
      <c r="AD6" s="47">
        <f>歳入!P30</f>
        <v>1502500</v>
      </c>
      <c r="AE6" s="47">
        <f>歳入!Q30</f>
        <v>916500</v>
      </c>
      <c r="AF6" s="47">
        <f>歳入!R30</f>
        <v>638100</v>
      </c>
      <c r="AG6" s="47">
        <f>歳入!S30</f>
        <v>631100</v>
      </c>
      <c r="AH6" s="47">
        <f>歳入!T30</f>
        <v>428200</v>
      </c>
      <c r="AI6" s="47">
        <f>歳入!U30</f>
        <v>335337</v>
      </c>
      <c r="AJ6" s="47">
        <f>歳入!V30</f>
        <v>425958</v>
      </c>
      <c r="AK6" s="47">
        <f>歳入!W30</f>
        <v>579652</v>
      </c>
      <c r="AL6" s="47">
        <f>歳入!X30</f>
        <v>635289</v>
      </c>
      <c r="AM6" s="47">
        <f>歳入!Y30</f>
        <v>1341317</v>
      </c>
      <c r="AN6" s="47">
        <f>歳入!Z30</f>
        <v>466278</v>
      </c>
      <c r="AO6" s="47">
        <f>歳入!AA30</f>
        <v>661982</v>
      </c>
      <c r="AP6" s="47">
        <f>歳入!AB30</f>
        <v>558731</v>
      </c>
      <c r="AQ6" s="47">
        <f>歳入!AC30</f>
        <v>733369</v>
      </c>
      <c r="AR6" s="47">
        <f>歳入!AD30</f>
        <v>437398</v>
      </c>
      <c r="AS6" s="47">
        <f>歳入!AE30</f>
        <v>514686</v>
      </c>
      <c r="AT6" s="47">
        <f>歳入!AF30</f>
        <v>615889</v>
      </c>
    </row>
    <row r="7" spans="13:46" x14ac:dyDescent="0.2">
      <c r="P7" s="71" t="str">
        <f>歳入!A33</f>
        <v>　 歳 入 合 計</v>
      </c>
      <c r="Q7" s="47">
        <f>歳入!B33</f>
        <v>0</v>
      </c>
      <c r="R7" s="47">
        <f>歳入!D33</f>
        <v>6545385</v>
      </c>
      <c r="S7" s="47">
        <f>歳入!E33</f>
        <v>7065374</v>
      </c>
      <c r="T7" s="47">
        <f>歳入!F33</f>
        <v>6849639</v>
      </c>
      <c r="U7" s="47">
        <f>歳入!G33</f>
        <v>6886747</v>
      </c>
      <c r="V7" s="47">
        <f>歳入!H33</f>
        <v>6937026</v>
      </c>
      <c r="W7" s="47">
        <f>歳入!I33</f>
        <v>7371618</v>
      </c>
      <c r="X7" s="47">
        <f>歳入!J33</f>
        <v>7807858</v>
      </c>
      <c r="Y7" s="47">
        <f>歳入!K33</f>
        <v>7499895</v>
      </c>
      <c r="Z7" s="47">
        <f>歳入!L33</f>
        <v>7817731</v>
      </c>
      <c r="AA7" s="47">
        <f>歳入!M33</f>
        <v>7986243</v>
      </c>
      <c r="AB7" s="47">
        <f>歳入!N33</f>
        <v>7767589</v>
      </c>
      <c r="AC7" s="47">
        <f>歳入!O33</f>
        <v>7611569</v>
      </c>
      <c r="AD7" s="47">
        <f>歳入!P33</f>
        <v>7797941</v>
      </c>
      <c r="AE7" s="47">
        <f>歳入!Q33</f>
        <v>7300861</v>
      </c>
      <c r="AF7" s="47">
        <f>歳入!R33</f>
        <v>6900425</v>
      </c>
      <c r="AG7" s="47">
        <f>歳入!S33</f>
        <v>6856257</v>
      </c>
      <c r="AH7" s="47">
        <f>歳入!T33</f>
        <v>6673935</v>
      </c>
      <c r="AI7" s="47">
        <f>歳入!U33</f>
        <v>7528811</v>
      </c>
      <c r="AJ7" s="47">
        <f>歳入!V33</f>
        <v>7303566</v>
      </c>
      <c r="AK7" s="47">
        <f>歳入!W33</f>
        <v>7452434</v>
      </c>
      <c r="AL7" s="47">
        <f>歳入!X33</f>
        <v>8371924</v>
      </c>
      <c r="AM7" s="47">
        <f>歳入!Y33</f>
        <v>9533818</v>
      </c>
      <c r="AN7" s="47">
        <f>歳入!Z33</f>
        <v>8181076</v>
      </c>
      <c r="AO7" s="47">
        <f>歳入!AA33</f>
        <v>8353811</v>
      </c>
      <c r="AP7" s="47">
        <f>歳入!AB33</f>
        <v>8683057</v>
      </c>
      <c r="AQ7" s="47">
        <f>歳入!AC33</f>
        <v>9311651</v>
      </c>
      <c r="AR7" s="47">
        <f>歳入!AD33</f>
        <v>8391037</v>
      </c>
      <c r="AS7" s="47">
        <f>歳入!AE33</f>
        <v>8419498</v>
      </c>
      <c r="AT7" s="47">
        <f>歳入!AF33</f>
        <v>8908162</v>
      </c>
    </row>
    <row r="40" spans="13:46" ht="16.350000000000001" customHeight="1" x14ac:dyDescent="0.2">
      <c r="M40" s="29" t="str">
        <f>財政指標!$AF$1</f>
        <v>益子町</v>
      </c>
    </row>
    <row r="42" spans="13:46" x14ac:dyDescent="0.2">
      <c r="Q42" t="str">
        <f>税!B3</f>
        <v>８９（元）</v>
      </c>
      <c r="R42" t="str">
        <f>税!D3</f>
        <v>９１（H3）</v>
      </c>
      <c r="S42" t="str">
        <f>税!E3</f>
        <v>９２（H4）</v>
      </c>
      <c r="T42" t="str">
        <f>税!F3</f>
        <v>９３（H5）</v>
      </c>
      <c r="U42" t="str">
        <f>税!G3</f>
        <v>９４（H6）</v>
      </c>
      <c r="V42" t="str">
        <f>税!H3</f>
        <v>９５（H7）</v>
      </c>
      <c r="W42" t="str">
        <f>税!I3</f>
        <v>９６（H8）</v>
      </c>
      <c r="X42" t="str">
        <f>税!J3</f>
        <v>９７（H9）</v>
      </c>
      <c r="Y42" t="str">
        <f>税!K3</f>
        <v>９８(H10)</v>
      </c>
      <c r="Z42" t="str">
        <f>税!L3</f>
        <v>９９(H11)</v>
      </c>
      <c r="AA42" t="str">
        <f>税!M3</f>
        <v>００(H12)</v>
      </c>
      <c r="AB42" t="str">
        <f>税!N3</f>
        <v>０１(H13)</v>
      </c>
      <c r="AC42" t="str">
        <f>税!O3</f>
        <v>０２(H14)</v>
      </c>
      <c r="AD42" t="str">
        <f>税!P3</f>
        <v>０３(H15)</v>
      </c>
      <c r="AE42" t="str">
        <f>税!Q3</f>
        <v>０４(H16)</v>
      </c>
      <c r="AF42" t="str">
        <f>税!R3</f>
        <v>０５(H17)</v>
      </c>
      <c r="AG42" t="str">
        <f>税!S3</f>
        <v>０６(H18)</v>
      </c>
      <c r="AH42" t="str">
        <f>税!T3</f>
        <v>０７(H19)</v>
      </c>
      <c r="AI42" t="str">
        <f>税!U3</f>
        <v>０８(H20)</v>
      </c>
      <c r="AJ42" t="str">
        <f>税!V3</f>
        <v>０９(H21)</v>
      </c>
      <c r="AK42" t="str">
        <f>税!W3</f>
        <v>１０(H22)</v>
      </c>
      <c r="AL42" t="str">
        <f>税!X3</f>
        <v>１１(H23)</v>
      </c>
      <c r="AM42" t="str">
        <f>税!Y3</f>
        <v>１２(H24)</v>
      </c>
      <c r="AN42" t="str">
        <f>税!Z3</f>
        <v>１３(H25)</v>
      </c>
      <c r="AO42" t="str">
        <f>税!AA3</f>
        <v>１４(H26)</v>
      </c>
      <c r="AP42" t="str">
        <f>税!AB3</f>
        <v>１５(H27)</v>
      </c>
      <c r="AQ42" t="str">
        <f>税!AC3</f>
        <v>１６(H28)</v>
      </c>
      <c r="AR42" t="str">
        <f>税!AD3</f>
        <v>１７(H29)</v>
      </c>
      <c r="AS42" t="str">
        <f>税!AE3</f>
        <v>１８(H30)</v>
      </c>
      <c r="AT42" t="str">
        <f>税!AF3</f>
        <v>１９(R１)</v>
      </c>
    </row>
    <row r="43" spans="13:46" x14ac:dyDescent="0.2">
      <c r="P43" t="s">
        <v>142</v>
      </c>
      <c r="Q43">
        <f>税!B4</f>
        <v>0</v>
      </c>
      <c r="R43" s="47">
        <f>税!D4</f>
        <v>929438</v>
      </c>
      <c r="S43" s="47">
        <f>税!E4</f>
        <v>1060076</v>
      </c>
      <c r="T43" s="47">
        <f>税!F4</f>
        <v>999144</v>
      </c>
      <c r="U43" s="47">
        <f>税!G4</f>
        <v>853319</v>
      </c>
      <c r="V43" s="47">
        <f>税!H4</f>
        <v>905956</v>
      </c>
      <c r="W43" s="47">
        <f>税!I4</f>
        <v>872431</v>
      </c>
      <c r="X43" s="47">
        <f>税!J4</f>
        <v>1055122</v>
      </c>
      <c r="Y43" s="47">
        <f>税!K4</f>
        <v>1047740</v>
      </c>
      <c r="Z43" s="47">
        <f>税!L4</f>
        <v>823776</v>
      </c>
      <c r="AA43" s="47">
        <f>税!M4</f>
        <v>822448</v>
      </c>
      <c r="AB43" s="47">
        <f>税!N4</f>
        <v>775597</v>
      </c>
      <c r="AC43" s="47">
        <f>税!O4</f>
        <v>767351</v>
      </c>
      <c r="AD43" s="47">
        <f>税!P4</f>
        <v>756585</v>
      </c>
      <c r="AE43" s="47">
        <f>税!Q4</f>
        <v>809487</v>
      </c>
      <c r="AF43" s="47">
        <f>税!R4</f>
        <v>838324</v>
      </c>
      <c r="AG43" s="47">
        <f>税!S4</f>
        <v>910525</v>
      </c>
      <c r="AH43" s="47">
        <f>税!T4</f>
        <v>1150019</v>
      </c>
      <c r="AI43" s="47">
        <f>税!U4</f>
        <v>1615303</v>
      </c>
      <c r="AJ43" s="47">
        <f>税!V4</f>
        <v>1129839</v>
      </c>
      <c r="AK43" s="47">
        <f>税!W4</f>
        <v>1011591</v>
      </c>
      <c r="AL43" s="47">
        <f>税!X4</f>
        <v>1005856</v>
      </c>
      <c r="AM43" s="47">
        <f>税!Y4</f>
        <v>1074685</v>
      </c>
      <c r="AN43" s="47">
        <f>税!Z4</f>
        <v>1099765</v>
      </c>
      <c r="AO43" s="47">
        <f>税!AA4</f>
        <v>1100335</v>
      </c>
      <c r="AP43" s="47">
        <f>税!AB4</f>
        <v>1098503</v>
      </c>
      <c r="AQ43" s="47">
        <f>税!AC4</f>
        <v>1118075</v>
      </c>
      <c r="AR43" s="47">
        <f>税!AD4</f>
        <v>1113797</v>
      </c>
      <c r="AS43" s="47">
        <f>税!AE4</f>
        <v>1123498</v>
      </c>
      <c r="AT43" s="47">
        <f>税!AF4</f>
        <v>1173788</v>
      </c>
    </row>
    <row r="44" spans="13:46" x14ac:dyDescent="0.2">
      <c r="P44" t="s">
        <v>143</v>
      </c>
      <c r="Q44">
        <f>税!B9</f>
        <v>0</v>
      </c>
      <c r="R44" s="47">
        <f>税!D9</f>
        <v>800316</v>
      </c>
      <c r="S44" s="47">
        <f>税!E9</f>
        <v>858407</v>
      </c>
      <c r="T44" s="47">
        <f>税!F9</f>
        <v>888225</v>
      </c>
      <c r="U44" s="47">
        <f>税!G9</f>
        <v>950726</v>
      </c>
      <c r="V44" s="47">
        <f>税!H9</f>
        <v>1003475</v>
      </c>
      <c r="W44" s="47">
        <f>税!I9</f>
        <v>1052687</v>
      </c>
      <c r="X44" s="47">
        <f>税!J9</f>
        <v>1037487</v>
      </c>
      <c r="Y44" s="47">
        <f>税!K9</f>
        <v>1103113</v>
      </c>
      <c r="Z44" s="47">
        <f>税!L9</f>
        <v>1138887</v>
      </c>
      <c r="AA44" s="47">
        <f>税!M9</f>
        <v>1125554</v>
      </c>
      <c r="AB44" s="47">
        <f>税!N9</f>
        <v>1165016</v>
      </c>
      <c r="AC44" s="47">
        <f>税!O9</f>
        <v>1201945</v>
      </c>
      <c r="AD44" s="47">
        <f>税!P9</f>
        <v>1128852</v>
      </c>
      <c r="AE44" s="47">
        <f>税!Q9</f>
        <v>1160420</v>
      </c>
      <c r="AF44" s="47">
        <f>税!R9</f>
        <v>1196577</v>
      </c>
      <c r="AG44" s="47">
        <f>税!S9</f>
        <v>1204377</v>
      </c>
      <c r="AH44" s="47">
        <f>税!T9</f>
        <v>1213599</v>
      </c>
      <c r="AI44" s="47">
        <f>税!U9</f>
        <v>1227195</v>
      </c>
      <c r="AJ44" s="47">
        <f>税!V9</f>
        <v>1237782</v>
      </c>
      <c r="AK44" s="47">
        <f>税!W9</f>
        <v>1194218</v>
      </c>
      <c r="AL44" s="47">
        <f>税!X9</f>
        <v>1189718</v>
      </c>
      <c r="AM44" s="47">
        <f>税!Y9</f>
        <v>1074886</v>
      </c>
      <c r="AN44" s="47">
        <f>税!Z9</f>
        <v>1074524</v>
      </c>
      <c r="AO44" s="47">
        <f>税!AA9</f>
        <v>1069974</v>
      </c>
      <c r="AP44" s="47">
        <f>税!AB9</f>
        <v>1029863</v>
      </c>
      <c r="AQ44" s="47">
        <f>税!AC9</f>
        <v>1072681</v>
      </c>
      <c r="AR44" s="47">
        <f>税!AD9</f>
        <v>1115723</v>
      </c>
      <c r="AS44" s="47">
        <f>税!AE9</f>
        <v>1078360</v>
      </c>
      <c r="AT44" s="47">
        <f>税!AF9</f>
        <v>1079359</v>
      </c>
    </row>
    <row r="45" spans="13:46" x14ac:dyDescent="0.2">
      <c r="P45" t="s">
        <v>144</v>
      </c>
      <c r="Q45">
        <f>税!B12</f>
        <v>0</v>
      </c>
      <c r="R45" s="47">
        <f>税!D12</f>
        <v>99772</v>
      </c>
      <c r="S45" s="47">
        <f>税!E12</f>
        <v>98074</v>
      </c>
      <c r="T45" s="47">
        <f>税!F12</f>
        <v>99223</v>
      </c>
      <c r="U45" s="47">
        <f>税!G12</f>
        <v>97702</v>
      </c>
      <c r="V45" s="47">
        <f>税!H12</f>
        <v>99541</v>
      </c>
      <c r="W45" s="47">
        <f>税!I12</f>
        <v>102217</v>
      </c>
      <c r="X45" s="47">
        <f>税!J12</f>
        <v>122777</v>
      </c>
      <c r="Y45" s="47">
        <f>税!K12</f>
        <v>128784</v>
      </c>
      <c r="Z45" s="47">
        <f>税!L12</f>
        <v>138705</v>
      </c>
      <c r="AA45" s="47">
        <f>税!M12</f>
        <v>136299</v>
      </c>
      <c r="AB45" s="47">
        <f>税!N12</f>
        <v>138619</v>
      </c>
      <c r="AC45" s="47">
        <f>税!O12</f>
        <v>129637</v>
      </c>
      <c r="AD45" s="47">
        <f>税!P12</f>
        <v>125184</v>
      </c>
      <c r="AE45" s="47">
        <f>税!Q12</f>
        <v>125533</v>
      </c>
      <c r="AF45" s="47">
        <f>税!R12</f>
        <v>125941</v>
      </c>
      <c r="AG45" s="47">
        <f>税!S12</f>
        <v>127977</v>
      </c>
      <c r="AH45" s="47">
        <f>税!T12</f>
        <v>128278</v>
      </c>
      <c r="AI45" s="47">
        <f>税!U12</f>
        <v>132309</v>
      </c>
      <c r="AJ45" s="47">
        <f>税!V12</f>
        <v>130283</v>
      </c>
      <c r="AK45" s="47">
        <f>税!W12</f>
        <v>130142</v>
      </c>
      <c r="AL45" s="47">
        <f>税!X12</f>
        <v>154195</v>
      </c>
      <c r="AM45" s="47">
        <f>税!Y12</f>
        <v>150281</v>
      </c>
      <c r="AN45" s="47">
        <f>税!Z12</f>
        <v>163953</v>
      </c>
      <c r="AO45" s="47">
        <f>税!AA12</f>
        <v>155502</v>
      </c>
      <c r="AP45" s="47">
        <f>税!AB12</f>
        <v>147117</v>
      </c>
      <c r="AQ45" s="47">
        <f>税!AC12</f>
        <v>139672</v>
      </c>
      <c r="AR45" s="47">
        <f>税!AD12</f>
        <v>127198</v>
      </c>
      <c r="AS45" s="47">
        <f>税!AE12</f>
        <v>127154</v>
      </c>
      <c r="AT45" s="47">
        <f>税!AF12</f>
        <v>125890</v>
      </c>
    </row>
    <row r="46" spans="13:46" x14ac:dyDescent="0.2">
      <c r="P46" t="s">
        <v>141</v>
      </c>
      <c r="Q46">
        <f>税!B22</f>
        <v>0</v>
      </c>
      <c r="R46" s="47">
        <f>税!D22</f>
        <v>1880329</v>
      </c>
      <c r="S46" s="47">
        <f>税!E22</f>
        <v>2059502</v>
      </c>
      <c r="T46" s="47">
        <f>税!F22</f>
        <v>2029896</v>
      </c>
      <c r="U46" s="47">
        <f>税!G22</f>
        <v>1945967</v>
      </c>
      <c r="V46" s="47">
        <f>税!H22</f>
        <v>2050828</v>
      </c>
      <c r="W46" s="47">
        <f>税!I22</f>
        <v>2071922</v>
      </c>
      <c r="X46" s="47">
        <f>税!J22</f>
        <v>2258702</v>
      </c>
      <c r="Y46" s="47">
        <f>税!K22</f>
        <v>2318435</v>
      </c>
      <c r="Z46" s="47">
        <f>税!L22</f>
        <v>2140452</v>
      </c>
      <c r="AA46" s="47">
        <f>税!M22</f>
        <v>2127518</v>
      </c>
      <c r="AB46" s="47">
        <f>税!N22</f>
        <v>2119089</v>
      </c>
      <c r="AC46" s="47">
        <f>税!O22</f>
        <v>2138603</v>
      </c>
      <c r="AD46" s="47">
        <f>税!P22</f>
        <v>2051190</v>
      </c>
      <c r="AE46" s="47">
        <f>税!Q22</f>
        <v>2134108</v>
      </c>
      <c r="AF46" s="47">
        <f>税!R22</f>
        <v>2201013</v>
      </c>
      <c r="AG46" s="47">
        <f>税!S22</f>
        <v>2287131</v>
      </c>
      <c r="AH46" s="47">
        <f>税!T22</f>
        <v>2537806</v>
      </c>
      <c r="AI46" s="47">
        <f>税!U22</f>
        <v>3019534</v>
      </c>
      <c r="AJ46" s="47">
        <f>税!V22</f>
        <v>2544136</v>
      </c>
      <c r="AK46" s="47">
        <f>税!W22</f>
        <v>2383944</v>
      </c>
      <c r="AL46" s="47">
        <f>税!X22</f>
        <v>2399523</v>
      </c>
      <c r="AM46" s="47">
        <f>税!Y22</f>
        <v>2350958</v>
      </c>
      <c r="AN46" s="47">
        <f>税!Z22</f>
        <v>2391523</v>
      </c>
      <c r="AO46" s="47">
        <f>税!AA22</f>
        <v>2380889</v>
      </c>
      <c r="AP46" s="47">
        <f>税!AB22</f>
        <v>2332742</v>
      </c>
      <c r="AQ46" s="47">
        <f>税!AC22</f>
        <v>2399539</v>
      </c>
      <c r="AR46" s="47">
        <f>税!AD22</f>
        <v>2429435</v>
      </c>
      <c r="AS46" s="47">
        <f>税!AE22</f>
        <v>2405453</v>
      </c>
      <c r="AT46" s="47">
        <f>税!AF22</f>
        <v>2458985</v>
      </c>
    </row>
    <row r="78" spans="13:46" x14ac:dyDescent="0.2">
      <c r="M78" s="70"/>
    </row>
    <row r="79" spans="13:46" x14ac:dyDescent="0.2">
      <c r="M79" s="29" t="str">
        <f>財政指標!$AF$1</f>
        <v>益子町</v>
      </c>
    </row>
    <row r="80" spans="13:46" x14ac:dyDescent="0.2">
      <c r="P80">
        <f>'歳出（性質別）'!A3</f>
        <v>0</v>
      </c>
      <c r="Q80" t="str">
        <f>'歳出（性質別）'!B3</f>
        <v>８９（元）</v>
      </c>
      <c r="R80" t="str">
        <f>'歳出（性質別）'!D3</f>
        <v>９１（H3）</v>
      </c>
      <c r="S80" t="str">
        <f>'歳出（性質別）'!E3</f>
        <v>９２（H4）</v>
      </c>
      <c r="T80" t="str">
        <f>'歳出（性質別）'!F3</f>
        <v>９３（H5）</v>
      </c>
      <c r="U80" t="str">
        <f>'歳出（性質別）'!G3</f>
        <v>９４（H6）</v>
      </c>
      <c r="V80" t="str">
        <f>'歳出（性質別）'!H3</f>
        <v>９５（H7）</v>
      </c>
      <c r="W80" t="str">
        <f>'歳出（性質別）'!I3</f>
        <v>９６（H8）</v>
      </c>
      <c r="X80" t="str">
        <f>'歳出（性質別）'!J3</f>
        <v>９７(H9）</v>
      </c>
      <c r="Y80" t="str">
        <f>'歳出（性質別）'!K3</f>
        <v>９８(H10）</v>
      </c>
      <c r="Z80" t="str">
        <f>'歳出（性質別）'!L3</f>
        <v>９９(H11)</v>
      </c>
      <c r="AA80" t="str">
        <f>'歳出（性質別）'!M3</f>
        <v>００(H12)</v>
      </c>
      <c r="AB80" t="str">
        <f>'歳出（性質別）'!N3</f>
        <v>０１(H13)</v>
      </c>
      <c r="AC80" t="str">
        <f>'歳出（性質別）'!O3</f>
        <v>０２(H14)</v>
      </c>
      <c r="AD80" t="str">
        <f>'歳出（性質別）'!P3</f>
        <v>０３(H15)</v>
      </c>
      <c r="AE80" t="str">
        <f>'歳出（性質別）'!Q3</f>
        <v>０４(H16)</v>
      </c>
      <c r="AF80" t="str">
        <f>'歳出（性質別）'!R3</f>
        <v>０５(H17)</v>
      </c>
      <c r="AG80" t="str">
        <f>'歳出（性質別）'!S3</f>
        <v>０６(H18)</v>
      </c>
      <c r="AH80" t="str">
        <f>'歳出（性質別）'!T3</f>
        <v>０７(H19)</v>
      </c>
      <c r="AI80" t="str">
        <f>'歳出（性質別）'!U3</f>
        <v>０８(H20)</v>
      </c>
      <c r="AJ80" t="str">
        <f>'歳出（性質別）'!V3</f>
        <v>０９(H21)</v>
      </c>
      <c r="AK80" t="str">
        <f>'歳出（性質別）'!W3</f>
        <v>１０(H22)</v>
      </c>
      <c r="AL80" t="str">
        <f>'歳出（性質別）'!X3</f>
        <v>１１(H23)</v>
      </c>
      <c r="AM80" t="str">
        <f>'歳出（性質別）'!Y3</f>
        <v>１２(H24)</v>
      </c>
      <c r="AN80" t="str">
        <f>'歳出（性質別）'!Z3</f>
        <v>１３(H25)</v>
      </c>
      <c r="AO80" t="str">
        <f>'歳出（性質別）'!AA3</f>
        <v>１４(H26)</v>
      </c>
      <c r="AP80" t="str">
        <f>'歳出（性質別）'!AB3</f>
        <v>１５(H27)</v>
      </c>
      <c r="AQ80" t="str">
        <f>'歳出（性質別）'!AC3</f>
        <v>１６(H28)</v>
      </c>
      <c r="AR80" t="str">
        <f>'歳出（性質別）'!AD3</f>
        <v>１７(H29)</v>
      </c>
      <c r="AS80" t="str">
        <f>'歳出（性質別）'!AE3</f>
        <v>１８(H30)</v>
      </c>
      <c r="AT80" t="str">
        <f>'歳出（性質別）'!AF3</f>
        <v>１９(R１)</v>
      </c>
    </row>
    <row r="81" spans="16:46" x14ac:dyDescent="0.2">
      <c r="P81" t="s">
        <v>147</v>
      </c>
      <c r="Q81">
        <f>'歳出（性質別）'!B4</f>
        <v>0</v>
      </c>
      <c r="R81" s="47">
        <f>'歳出（性質別）'!D4</f>
        <v>1100979</v>
      </c>
      <c r="S81" s="47">
        <f>'歳出（性質別）'!E4</f>
        <v>1182025</v>
      </c>
      <c r="T81" s="47">
        <f>'歳出（性質別）'!F4</f>
        <v>1256277</v>
      </c>
      <c r="U81" s="47">
        <f>'歳出（性質別）'!G4</f>
        <v>1279000</v>
      </c>
      <c r="V81" s="47">
        <f>'歳出（性質別）'!H4</f>
        <v>1362086</v>
      </c>
      <c r="W81" s="47">
        <f>'歳出（性質別）'!I4</f>
        <v>1396357</v>
      </c>
      <c r="X81" s="47">
        <f>'歳出（性質別）'!J4</f>
        <v>1410992</v>
      </c>
      <c r="Y81" s="47">
        <f>'歳出（性質別）'!K4</f>
        <v>1460717</v>
      </c>
      <c r="Z81" s="47">
        <f>'歳出（性質別）'!L4</f>
        <v>1468133</v>
      </c>
      <c r="AA81" s="47">
        <f>'歳出（性質別）'!M4</f>
        <v>1393426</v>
      </c>
      <c r="AB81" s="47">
        <f>'歳出（性質別）'!N4</f>
        <v>1387328</v>
      </c>
      <c r="AC81" s="47">
        <f>'歳出（性質別）'!O4</f>
        <v>1358632</v>
      </c>
      <c r="AD81" s="47">
        <f>'歳出（性質別）'!P4</f>
        <v>1394840</v>
      </c>
      <c r="AE81" s="47">
        <f>'歳出（性質別）'!Q4</f>
        <v>1443639</v>
      </c>
      <c r="AF81" s="47">
        <f>'歳出（性質別）'!R4</f>
        <v>1416302</v>
      </c>
      <c r="AG81" s="47">
        <f>'歳出（性質別）'!S4</f>
        <v>1343508</v>
      </c>
      <c r="AH81" s="47">
        <f>'歳出（性質別）'!T4</f>
        <v>1311367</v>
      </c>
      <c r="AI81" s="47">
        <f>'歳出（性質別）'!U4</f>
        <v>1273171</v>
      </c>
      <c r="AJ81" s="47">
        <f>'歳出（性質別）'!V4</f>
        <v>1269114</v>
      </c>
      <c r="AK81" s="47">
        <f>'歳出（性質別）'!W4</f>
        <v>1293426</v>
      </c>
      <c r="AL81" s="47">
        <f>'歳出（性質別）'!X4</f>
        <v>1304220</v>
      </c>
      <c r="AM81" s="47">
        <f>'歳出（性質別）'!Y4</f>
        <v>1235755</v>
      </c>
      <c r="AN81" s="47">
        <f>'歳出（性質別）'!Z4</f>
        <v>1240525</v>
      </c>
      <c r="AO81" s="47">
        <f>'歳出（性質別）'!AA4</f>
        <v>1223601</v>
      </c>
      <c r="AP81" s="47">
        <f>'歳出（性質別）'!AB4</f>
        <v>1247077</v>
      </c>
      <c r="AQ81" s="47">
        <f>'歳出（性質別）'!AC4</f>
        <v>1232188</v>
      </c>
      <c r="AR81" s="47">
        <f>'歳出（性質別）'!AD4</f>
        <v>1281795</v>
      </c>
      <c r="AS81" s="47">
        <f>'歳出（性質別）'!AE4</f>
        <v>1331604</v>
      </c>
      <c r="AT81" s="47">
        <f>'歳出（性質別）'!AF4</f>
        <v>1314090</v>
      </c>
    </row>
    <row r="82" spans="16:46" x14ac:dyDescent="0.2">
      <c r="P82" t="s">
        <v>148</v>
      </c>
      <c r="Q82">
        <f>'歳出（性質別）'!B6</f>
        <v>0</v>
      </c>
      <c r="R82" s="47">
        <f>'歳出（性質別）'!D6</f>
        <v>296959</v>
      </c>
      <c r="S82" s="47">
        <f>'歳出（性質別）'!E6</f>
        <v>325888</v>
      </c>
      <c r="T82" s="47">
        <f>'歳出（性質別）'!F6</f>
        <v>503864</v>
      </c>
      <c r="U82" s="47">
        <f>'歳出（性質別）'!G6</f>
        <v>532389</v>
      </c>
      <c r="V82" s="47">
        <f>'歳出（性質別）'!H6</f>
        <v>548552</v>
      </c>
      <c r="W82" s="47">
        <f>'歳出（性質別）'!I6</f>
        <v>551049</v>
      </c>
      <c r="X82" s="47">
        <f>'歳出（性質別）'!J6</f>
        <v>586450</v>
      </c>
      <c r="Y82" s="47">
        <f>'歳出（性質別）'!K6</f>
        <v>622207</v>
      </c>
      <c r="Z82" s="47">
        <f>'歳出（性質別）'!L6</f>
        <v>632591</v>
      </c>
      <c r="AA82" s="47">
        <f>'歳出（性質別）'!M6</f>
        <v>579560</v>
      </c>
      <c r="AB82" s="47">
        <f>'歳出（性質別）'!N6</f>
        <v>630017</v>
      </c>
      <c r="AC82" s="47">
        <f>'歳出（性質別）'!O6</f>
        <v>687295</v>
      </c>
      <c r="AD82" s="47">
        <f>'歳出（性質別）'!P6</f>
        <v>803447</v>
      </c>
      <c r="AE82" s="47">
        <f>'歳出（性質別）'!Q6</f>
        <v>830609</v>
      </c>
      <c r="AF82" s="47">
        <f>'歳出（性質別）'!R6</f>
        <v>837399</v>
      </c>
      <c r="AG82" s="47">
        <f>'歳出（性質別）'!S6</f>
        <v>864292</v>
      </c>
      <c r="AH82" s="47">
        <f>'歳出（性質別）'!T6</f>
        <v>997817</v>
      </c>
      <c r="AI82" s="47">
        <f>'歳出（性質別）'!U6</f>
        <v>1022563</v>
      </c>
      <c r="AJ82" s="47">
        <f>'歳出（性質別）'!V6</f>
        <v>1051967</v>
      </c>
      <c r="AK82" s="47">
        <f>'歳出（性質別）'!W6</f>
        <v>1354677</v>
      </c>
      <c r="AL82" s="47">
        <f>'歳出（性質別）'!X6</f>
        <v>1464325</v>
      </c>
      <c r="AM82" s="47">
        <f>'歳出（性質別）'!Y6</f>
        <v>1527629</v>
      </c>
      <c r="AN82" s="47">
        <f>'歳出（性質別）'!Z6</f>
        <v>1486693</v>
      </c>
      <c r="AO82" s="47">
        <f>'歳出（性質別）'!AA6</f>
        <v>1583672</v>
      </c>
      <c r="AP82" s="47">
        <f>'歳出（性質別）'!AB6</f>
        <v>1835718</v>
      </c>
      <c r="AQ82" s="47">
        <f>'歳出（性質別）'!AC6</f>
        <v>2025570</v>
      </c>
      <c r="AR82" s="47">
        <f>'歳出（性質別）'!AD6</f>
        <v>2083088</v>
      </c>
      <c r="AS82" s="47">
        <f>'歳出（性質別）'!AE6</f>
        <v>2023555</v>
      </c>
      <c r="AT82" s="47">
        <f>'歳出（性質別）'!AF6</f>
        <v>1839973</v>
      </c>
    </row>
    <row r="83" spans="16:46" x14ac:dyDescent="0.2">
      <c r="P83" t="s">
        <v>149</v>
      </c>
      <c r="Q83">
        <f>'歳出（性質別）'!B7</f>
        <v>0</v>
      </c>
      <c r="R83" s="47">
        <f>'歳出（性質別）'!D7</f>
        <v>501537</v>
      </c>
      <c r="S83" s="47">
        <f>'歳出（性質別）'!E7</f>
        <v>567764</v>
      </c>
      <c r="T83" s="47">
        <f>'歳出（性質別）'!F7</f>
        <v>630230</v>
      </c>
      <c r="U83" s="47">
        <f>'歳出（性質別）'!G7</f>
        <v>710763</v>
      </c>
      <c r="V83" s="47">
        <f>'歳出（性質別）'!H7</f>
        <v>759039</v>
      </c>
      <c r="W83" s="47">
        <f>'歳出（性質別）'!I7</f>
        <v>757872</v>
      </c>
      <c r="X83" s="47">
        <f>'歳出（性質別）'!J7</f>
        <v>738260</v>
      </c>
      <c r="Y83" s="47">
        <f>'歳出（性質別）'!K7</f>
        <v>675134</v>
      </c>
      <c r="Z83" s="47">
        <f>'歳出（性質別）'!L7</f>
        <v>672344</v>
      </c>
      <c r="AA83" s="47">
        <f>'歳出（性質別）'!M7</f>
        <v>674579</v>
      </c>
      <c r="AB83" s="47">
        <f>'歳出（性質別）'!N7</f>
        <v>681312</v>
      </c>
      <c r="AC83" s="47">
        <f>'歳出（性質別）'!O7</f>
        <v>700048</v>
      </c>
      <c r="AD83" s="47">
        <f>'歳出（性質別）'!P7</f>
        <v>720124</v>
      </c>
      <c r="AE83" s="47">
        <f>'歳出（性質別）'!Q7</f>
        <v>703692</v>
      </c>
      <c r="AF83" s="47">
        <f>'歳出（性質別）'!R7</f>
        <v>804476</v>
      </c>
      <c r="AG83" s="47">
        <f>'歳出（性質別）'!S7</f>
        <v>843246</v>
      </c>
      <c r="AH83" s="47">
        <f>'歳出（性質別）'!T7</f>
        <v>848316</v>
      </c>
      <c r="AI83" s="47">
        <f>'歳出（性質別）'!U7</f>
        <v>979885</v>
      </c>
      <c r="AJ83" s="47">
        <f>'歳出（性質別）'!V7</f>
        <v>864616</v>
      </c>
      <c r="AK83" s="47">
        <f>'歳出（性質別）'!W7</f>
        <v>854539</v>
      </c>
      <c r="AL83" s="47">
        <f>'歳出（性質別）'!X7</f>
        <v>827951</v>
      </c>
      <c r="AM83" s="47">
        <f>'歳出（性質別）'!Y7</f>
        <v>727459</v>
      </c>
      <c r="AN83" s="47">
        <f>'歳出（性質別）'!Z7</f>
        <v>700482</v>
      </c>
      <c r="AO83" s="47">
        <f>'歳出（性質別）'!AA7</f>
        <v>604471</v>
      </c>
      <c r="AP83" s="47">
        <f>'歳出（性質別）'!AB7</f>
        <v>661182</v>
      </c>
      <c r="AQ83" s="47">
        <f>'歳出（性質別）'!AC7</f>
        <v>696089</v>
      </c>
      <c r="AR83" s="47">
        <f>'歳出（性質別）'!AD7</f>
        <v>698215</v>
      </c>
      <c r="AS83" s="47">
        <f>'歳出（性質別）'!AE7</f>
        <v>701389</v>
      </c>
      <c r="AT83" s="47">
        <f>'歳出（性質別）'!AF7</f>
        <v>718669</v>
      </c>
    </row>
    <row r="84" spans="16:46" x14ac:dyDescent="0.2">
      <c r="P84" t="s">
        <v>150</v>
      </c>
      <c r="Q84">
        <f>'歳出（性質別）'!B10</f>
        <v>0</v>
      </c>
      <c r="R84" s="47">
        <f>'歳出（性質別）'!D10</f>
        <v>524443</v>
      </c>
      <c r="S84" s="47">
        <f>'歳出（性質別）'!E10</f>
        <v>555636</v>
      </c>
      <c r="T84" s="47">
        <f>'歳出（性質別）'!F10</f>
        <v>590716</v>
      </c>
      <c r="U84" s="47">
        <f>'歳出（性質別）'!G10</f>
        <v>623593</v>
      </c>
      <c r="V84" s="47">
        <f>'歳出（性質別）'!H10</f>
        <v>641636</v>
      </c>
      <c r="W84" s="47">
        <f>'歳出（性質別）'!I10</f>
        <v>689344</v>
      </c>
      <c r="X84" s="47">
        <f>'歳出（性質別）'!J10</f>
        <v>676893</v>
      </c>
      <c r="Y84" s="47">
        <f>'歳出（性質別）'!K10</f>
        <v>718963</v>
      </c>
      <c r="Z84" s="47">
        <f>'歳出（性質別）'!L10</f>
        <v>753598</v>
      </c>
      <c r="AA84" s="47">
        <f>'歳出（性質別）'!M10</f>
        <v>719133</v>
      </c>
      <c r="AB84" s="47">
        <f>'歳出（性質別）'!N10</f>
        <v>741565</v>
      </c>
      <c r="AC84" s="47">
        <f>'歳出（性質別）'!O10</f>
        <v>693314</v>
      </c>
      <c r="AD84" s="47">
        <f>'歳出（性質別）'!P10</f>
        <v>667282</v>
      </c>
      <c r="AE84" s="47">
        <f>'歳出（性質別）'!Q10</f>
        <v>563895</v>
      </c>
      <c r="AF84" s="47">
        <f>'歳出（性質別）'!R10</f>
        <v>519134</v>
      </c>
      <c r="AG84" s="47">
        <f>'歳出（性質別）'!S10</f>
        <v>534737</v>
      </c>
      <c r="AH84" s="47">
        <f>'歳出（性質別）'!T10</f>
        <v>561084</v>
      </c>
      <c r="AI84" s="47">
        <f>'歳出（性質別）'!U10</f>
        <v>537404</v>
      </c>
      <c r="AJ84" s="47">
        <f>'歳出（性質別）'!V10</f>
        <v>582495</v>
      </c>
      <c r="AK84" s="47">
        <f>'歳出（性質別）'!W10</f>
        <v>628111</v>
      </c>
      <c r="AL84" s="47">
        <f>'歳出（性質別）'!X10</f>
        <v>709845</v>
      </c>
      <c r="AM84" s="47">
        <f>'歳出（性質別）'!Y10</f>
        <v>732629</v>
      </c>
      <c r="AN84" s="47">
        <f>'歳出（性質別）'!Z10</f>
        <v>689706</v>
      </c>
      <c r="AO84" s="47">
        <f>'歳出（性質別）'!AA10</f>
        <v>774704</v>
      </c>
      <c r="AP84" s="47">
        <f>'歳出（性質別）'!AB10</f>
        <v>747044</v>
      </c>
      <c r="AQ84" s="47">
        <f>'歳出（性質別）'!AC10</f>
        <v>880822</v>
      </c>
      <c r="AR84" s="47">
        <f>'歳出（性質別）'!AD10</f>
        <v>807170</v>
      </c>
      <c r="AS84" s="47">
        <f>'歳出（性質別）'!AE10</f>
        <v>867271</v>
      </c>
      <c r="AT84" s="47">
        <f>'歳出（性質別）'!AF10</f>
        <v>1091814</v>
      </c>
    </row>
    <row r="85" spans="16:46" x14ac:dyDescent="0.2">
      <c r="P85" t="s">
        <v>151</v>
      </c>
      <c r="Q85">
        <f>'歳出（性質別）'!B11</f>
        <v>0</v>
      </c>
      <c r="R85" s="47">
        <f>'歳出（性質別）'!D11</f>
        <v>72545</v>
      </c>
      <c r="S85" s="47">
        <f>'歳出（性質別）'!E11</f>
        <v>56028</v>
      </c>
      <c r="T85" s="47">
        <f>'歳出（性質別）'!F11</f>
        <v>44857</v>
      </c>
      <c r="U85" s="47">
        <f>'歳出（性質別）'!G11</f>
        <v>40456</v>
      </c>
      <c r="V85" s="47">
        <f>'歳出（性質別）'!H11</f>
        <v>44990</v>
      </c>
      <c r="W85" s="47">
        <f>'歳出（性質別）'!I11</f>
        <v>32751</v>
      </c>
      <c r="X85" s="47">
        <f>'歳出（性質別）'!J11</f>
        <v>43386</v>
      </c>
      <c r="Y85" s="47">
        <f>'歳出（性質別）'!K11</f>
        <v>40091</v>
      </c>
      <c r="Z85" s="47">
        <f>'歳出（性質別）'!L11</f>
        <v>28294</v>
      </c>
      <c r="AA85" s="47">
        <f>'歳出（性質別）'!M11</f>
        <v>41467</v>
      </c>
      <c r="AB85" s="47">
        <f>'歳出（性質別）'!N11</f>
        <v>35363</v>
      </c>
      <c r="AC85" s="47">
        <f>'歳出（性質別）'!O11</f>
        <v>28943</v>
      </c>
      <c r="AD85" s="47">
        <f>'歳出（性質別）'!P11</f>
        <v>36698</v>
      </c>
      <c r="AE85" s="47">
        <f>'歳出（性質別）'!Q11</f>
        <v>33561</v>
      </c>
      <c r="AF85" s="47">
        <f>'歳出（性質別）'!R11</f>
        <v>35003</v>
      </c>
      <c r="AG85" s="47">
        <f>'歳出（性質別）'!S11</f>
        <v>26945</v>
      </c>
      <c r="AH85" s="47">
        <f>'歳出（性質別）'!T11</f>
        <v>36615</v>
      </c>
      <c r="AI85" s="47">
        <f>'歳出（性質別）'!U11</f>
        <v>32348</v>
      </c>
      <c r="AJ85" s="47">
        <f>'歳出（性質別）'!V11</f>
        <v>17777</v>
      </c>
      <c r="AK85" s="47">
        <f>'歳出（性質別）'!W11</f>
        <v>74243</v>
      </c>
      <c r="AL85" s="47">
        <f>'歳出（性質別）'!X11</f>
        <v>28548</v>
      </c>
      <c r="AM85" s="47">
        <f>'歳出（性質別）'!Y11</f>
        <v>40358</v>
      </c>
      <c r="AN85" s="47">
        <f>'歳出（性質別）'!Z11</f>
        <v>45490</v>
      </c>
      <c r="AO85" s="47">
        <f>'歳出（性質別）'!AA11</f>
        <v>39699</v>
      </c>
      <c r="AP85" s="47">
        <f>'歳出（性質別）'!AB11</f>
        <v>18592</v>
      </c>
      <c r="AQ85" s="47">
        <f>'歳出（性質別）'!AC11</f>
        <v>28070</v>
      </c>
      <c r="AR85" s="47">
        <f>'歳出（性質別）'!AD11</f>
        <v>23596</v>
      </c>
      <c r="AS85" s="47">
        <f>'歳出（性質別）'!AE11</f>
        <v>28618</v>
      </c>
      <c r="AT85" s="47">
        <f>'歳出（性質別）'!AF11</f>
        <v>34706</v>
      </c>
    </row>
    <row r="86" spans="16:46" x14ac:dyDescent="0.2">
      <c r="P86" t="s">
        <v>152</v>
      </c>
      <c r="Q86">
        <f>'歳出（性質別）'!B16</f>
        <v>0</v>
      </c>
      <c r="R86" s="47">
        <f>'歳出（性質別）'!D16</f>
        <v>31207</v>
      </c>
      <c r="S86" s="47">
        <f>'歳出（性質別）'!E16</f>
        <v>80289</v>
      </c>
      <c r="T86" s="47">
        <f>'歳出（性質別）'!F16</f>
        <v>96789</v>
      </c>
      <c r="U86" s="47">
        <f>'歳出（性質別）'!G16</f>
        <v>96789</v>
      </c>
      <c r="V86" s="47">
        <f>'歳出（性質別）'!H16</f>
        <v>97555</v>
      </c>
      <c r="W86" s="47">
        <f>'歳出（性質別）'!I16</f>
        <v>53292</v>
      </c>
      <c r="X86" s="47">
        <f>'歳出（性質別）'!J16</f>
        <v>48900</v>
      </c>
      <c r="Y86" s="47">
        <f>'歳出（性質別）'!K16</f>
        <v>65750</v>
      </c>
      <c r="Z86" s="47">
        <f>'歳出（性質別）'!L16</f>
        <v>53150</v>
      </c>
      <c r="AA86" s="47">
        <f>'歳出（性質別）'!M16</f>
        <v>55350</v>
      </c>
      <c r="AB86" s="47">
        <f>'歳出（性質別）'!N16</f>
        <v>55700</v>
      </c>
      <c r="AC86" s="47">
        <f>'歳出（性質別）'!O16</f>
        <v>49600</v>
      </c>
      <c r="AD86" s="47">
        <f>'歳出（性質別）'!P16</f>
        <v>65341</v>
      </c>
      <c r="AE86" s="47">
        <f>'歳出（性質別）'!Q16</f>
        <v>62825</v>
      </c>
      <c r="AF86" s="47">
        <f>'歳出（性質別）'!R16</f>
        <v>110000</v>
      </c>
      <c r="AG86" s="47">
        <f>'歳出（性質別）'!S16</f>
        <v>80000</v>
      </c>
      <c r="AH86" s="47">
        <f>'歳出（性質別）'!T16</f>
        <v>62500</v>
      </c>
      <c r="AI86" s="47">
        <f>'歳出（性質別）'!U16</f>
        <v>55950</v>
      </c>
      <c r="AJ86" s="47">
        <f>'歳出（性質別）'!V16</f>
        <v>51363</v>
      </c>
      <c r="AK86" s="47">
        <f>'歳出（性質別）'!W16</f>
        <v>33684</v>
      </c>
      <c r="AL86" s="47">
        <f>'歳出（性質別）'!X16</f>
        <v>31763</v>
      </c>
      <c r="AM86" s="47">
        <f>'歳出（性質別）'!Y16</f>
        <v>43000</v>
      </c>
      <c r="AN86" s="47">
        <f>'歳出（性質別）'!Z16</f>
        <v>44050</v>
      </c>
      <c r="AO86" s="47">
        <f>'歳出（性質別）'!AA16</f>
        <v>30000</v>
      </c>
      <c r="AP86" s="47">
        <f>'歳出（性質別）'!AB16</f>
        <v>80000</v>
      </c>
      <c r="AQ86" s="47">
        <f>'歳出（性質別）'!AC16</f>
        <v>30000</v>
      </c>
      <c r="AR86" s="47">
        <f>'歳出（性質別）'!AD16</f>
        <v>35000</v>
      </c>
      <c r="AS86" s="47">
        <f>'歳出（性質別）'!AE16</f>
        <v>40000</v>
      </c>
      <c r="AT86" s="47">
        <f>'歳出（性質別）'!AF16</f>
        <v>30000</v>
      </c>
    </row>
    <row r="87" spans="16:46" x14ac:dyDescent="0.2">
      <c r="P87" t="s">
        <v>154</v>
      </c>
      <c r="Q87">
        <f>'歳出（性質別）'!B18</f>
        <v>0</v>
      </c>
      <c r="R87" s="47">
        <f>'歳出（性質別）'!D18</f>
        <v>2489836</v>
      </c>
      <c r="S87" s="47">
        <f>'歳出（性質別）'!E18</f>
        <v>2568160</v>
      </c>
      <c r="T87" s="47">
        <f>'歳出（性質別）'!F18</f>
        <v>1812465</v>
      </c>
      <c r="U87" s="47">
        <f>'歳出（性質別）'!G18</f>
        <v>1771252</v>
      </c>
      <c r="V87" s="47">
        <f>'歳出（性質別）'!H18</f>
        <v>1732670</v>
      </c>
      <c r="W87" s="47">
        <f>'歳出（性質別）'!I18</f>
        <v>2142709</v>
      </c>
      <c r="X87" s="47">
        <f>'歳出（性質別）'!J18</f>
        <v>2484783</v>
      </c>
      <c r="Y87" s="47">
        <f>'歳出（性質別）'!K18</f>
        <v>1891385</v>
      </c>
      <c r="Z87" s="47">
        <f>'歳出（性質別）'!L18</f>
        <v>1734516</v>
      </c>
      <c r="AA87" s="47">
        <f>'歳出（性質別）'!M18</f>
        <v>2319351</v>
      </c>
      <c r="AB87" s="47">
        <f>'歳出（性質別）'!N18</f>
        <v>2061496</v>
      </c>
      <c r="AC87" s="47">
        <f>'歳出（性質別）'!O18</f>
        <v>2057851</v>
      </c>
      <c r="AD87" s="47">
        <f>'歳出（性質別）'!P18</f>
        <v>2058295</v>
      </c>
      <c r="AE87" s="47">
        <f>'歳出（性質別）'!Q18</f>
        <v>1291088</v>
      </c>
      <c r="AF87" s="47">
        <f>'歳出（性質別）'!R18</f>
        <v>914765</v>
      </c>
      <c r="AG87" s="47">
        <f>'歳出（性質別）'!S18</f>
        <v>1008129</v>
      </c>
      <c r="AH87" s="47">
        <f>'歳出（性質別）'!T18</f>
        <v>611022</v>
      </c>
      <c r="AI87" s="47">
        <f>'歳出（性質別）'!U18</f>
        <v>831310</v>
      </c>
      <c r="AJ87" s="47">
        <f>'歳出（性質別）'!V18</f>
        <v>628819</v>
      </c>
      <c r="AK87" s="47">
        <f>'歳出（性質別）'!W18</f>
        <v>740932</v>
      </c>
      <c r="AL87" s="47">
        <f>'歳出（性質別）'!X18</f>
        <v>615505</v>
      </c>
      <c r="AM87" s="47">
        <f>'歳出（性質別）'!Y18</f>
        <v>2386807</v>
      </c>
      <c r="AN87" s="47">
        <f>'歳出（性質別）'!Z18</f>
        <v>790013</v>
      </c>
      <c r="AO87" s="47">
        <f>'歳出（性質別）'!AA18</f>
        <v>1236124</v>
      </c>
      <c r="AP87" s="47">
        <f>'歳出（性質別）'!AB18</f>
        <v>1043782</v>
      </c>
      <c r="AQ87" s="47">
        <f>'歳出（性質別）'!AC18</f>
        <v>1740502</v>
      </c>
      <c r="AR87" s="47">
        <f>'歳出（性質別）'!AD18</f>
        <v>1108830</v>
      </c>
      <c r="AS87" s="47">
        <f>'歳出（性質別）'!AE18</f>
        <v>1015579</v>
      </c>
      <c r="AT87" s="47">
        <f>'歳出（性質別）'!AF18</f>
        <v>1455513</v>
      </c>
    </row>
    <row r="88" spans="16:46" x14ac:dyDescent="0.2">
      <c r="P88" t="s">
        <v>153</v>
      </c>
      <c r="Q88">
        <f>'歳出（性質別）'!B23</f>
        <v>0</v>
      </c>
      <c r="R88" s="47">
        <f>'歳出（性質別）'!D23</f>
        <v>6412018</v>
      </c>
      <c r="S88" s="47">
        <f>'歳出（性質別）'!E23</f>
        <v>6923178</v>
      </c>
      <c r="T88" s="47">
        <f>'歳出（性質別）'!F23</f>
        <v>6739187</v>
      </c>
      <c r="U88" s="47">
        <f>'歳出（性質別）'!G23</f>
        <v>6637655</v>
      </c>
      <c r="V88" s="47">
        <f>'歳出（性質別）'!H23</f>
        <v>6790442</v>
      </c>
      <c r="W88" s="47">
        <f>'歳出（性質別）'!I23</f>
        <v>7195744</v>
      </c>
      <c r="X88" s="47">
        <f>'歳出（性質別）'!J23</f>
        <v>7635283</v>
      </c>
      <c r="Y88" s="47">
        <f>'歳出（性質別）'!K23</f>
        <v>7176652</v>
      </c>
      <c r="Z88" s="47">
        <f>'歳出（性質別）'!L23</f>
        <v>7568563</v>
      </c>
      <c r="AA88" s="47">
        <f>'歳出（性質別）'!M23</f>
        <v>7729284</v>
      </c>
      <c r="AB88" s="47">
        <f>'歳出（性質別）'!N23</f>
        <v>7521133</v>
      </c>
      <c r="AC88" s="47">
        <f>'歳出（性質別）'!O23</f>
        <v>7419148</v>
      </c>
      <c r="AD88" s="47">
        <f>'歳出（性質別）'!P23</f>
        <v>7587489</v>
      </c>
      <c r="AE88" s="47">
        <f>'歳出（性質別）'!Q23</f>
        <v>7034170</v>
      </c>
      <c r="AF88" s="47">
        <f>'歳出（性質別）'!R23</f>
        <v>6696796</v>
      </c>
      <c r="AG88" s="47">
        <f>'歳出（性質別）'!S23</f>
        <v>6609109</v>
      </c>
      <c r="AH88" s="47">
        <f>'歳出（性質別）'!T23</f>
        <v>6345423</v>
      </c>
      <c r="AI88" s="47">
        <f>'歳出（性質別）'!U23</f>
        <v>6854699</v>
      </c>
      <c r="AJ88" s="47">
        <f>'歳出（性質別）'!V23</f>
        <v>7029030</v>
      </c>
      <c r="AK88" s="47">
        <f>'歳出（性質別）'!W23</f>
        <v>7277581</v>
      </c>
      <c r="AL88" s="47">
        <f>'歳出（性質別）'!X23</f>
        <v>7661846</v>
      </c>
      <c r="AM88" s="47">
        <f>'歳出（性質別）'!Y23</f>
        <v>8943270</v>
      </c>
      <c r="AN88" s="47">
        <f>'歳出（性質別）'!Z23</f>
        <v>7718728</v>
      </c>
      <c r="AO88" s="47">
        <f>'歳出（性質別）'!AA23</f>
        <v>7859673</v>
      </c>
      <c r="AP88" s="47">
        <f>'歳出（性質別）'!AB23</f>
        <v>8032025</v>
      </c>
      <c r="AQ88" s="47">
        <f>'歳出（性質別）'!AC23</f>
        <v>8805339</v>
      </c>
      <c r="AR88" s="47">
        <f>'歳出（性質別）'!AD23</f>
        <v>7924610</v>
      </c>
      <c r="AS88" s="47">
        <f>'歳出（性質別）'!AE23</f>
        <v>7927076</v>
      </c>
      <c r="AT88" s="47">
        <f>'歳出（性質別）'!AF23</f>
        <v>8563610</v>
      </c>
    </row>
    <row r="119" spans="13:46" x14ac:dyDescent="0.2">
      <c r="M119" t="s">
        <v>221</v>
      </c>
    </row>
    <row r="120" spans="13:46" x14ac:dyDescent="0.2">
      <c r="P120">
        <f>'歳出（目的別）'!A3</f>
        <v>0</v>
      </c>
      <c r="Q120" t="str">
        <f>'歳出（目的別）'!B3</f>
        <v>８９（元）</v>
      </c>
      <c r="R120" t="str">
        <f>'歳出（目的別）'!D3</f>
        <v>９１（H3）</v>
      </c>
      <c r="S120" t="str">
        <f>'歳出（目的別）'!E3</f>
        <v>９２（H4）</v>
      </c>
      <c r="T120" t="str">
        <f>'歳出（目的別）'!F3</f>
        <v>９３（H5）</v>
      </c>
      <c r="U120" t="str">
        <f>'歳出（目的別）'!G3</f>
        <v>９４（H6）</v>
      </c>
      <c r="V120" t="str">
        <f>'歳出（目的別）'!H3</f>
        <v>９５（H7）</v>
      </c>
      <c r="W120" t="str">
        <f>'歳出（目的別）'!I3</f>
        <v>９６（H8）</v>
      </c>
      <c r="X120" t="str">
        <f>'歳出（目的別）'!J3</f>
        <v>９７(H9）</v>
      </c>
      <c r="Y120" t="str">
        <f>'歳出（目的別）'!K3</f>
        <v>９８(H10）</v>
      </c>
      <c r="Z120" t="str">
        <f>'歳出（目的別）'!L3</f>
        <v>９９(H11)</v>
      </c>
      <c r="AA120" t="str">
        <f>'歳出（目的別）'!M3</f>
        <v>００(H12)</v>
      </c>
      <c r="AB120" t="str">
        <f>'歳出（目的別）'!N3</f>
        <v>０１(H13)</v>
      </c>
      <c r="AC120" t="str">
        <f>'歳出（目的別）'!O3</f>
        <v>０２(H14)</v>
      </c>
      <c r="AD120" t="str">
        <f>'歳出（目的別）'!P3</f>
        <v>０３(H15)</v>
      </c>
      <c r="AE120" t="str">
        <f>'歳出（目的別）'!Q3</f>
        <v>０４(H16)</v>
      </c>
      <c r="AF120" t="str">
        <f>'歳出（目的別）'!R3</f>
        <v>０５(H17)</v>
      </c>
      <c r="AG120" t="str">
        <f>'歳出（目的別）'!S3</f>
        <v>０６(H18)</v>
      </c>
      <c r="AH120" t="str">
        <f>'歳出（目的別）'!T3</f>
        <v>０７(H19)</v>
      </c>
      <c r="AI120" t="str">
        <f>'歳出（目的別）'!U3</f>
        <v>０８(H20)</v>
      </c>
      <c r="AJ120" t="str">
        <f>'歳出（目的別）'!V3</f>
        <v>０９(H21)</v>
      </c>
      <c r="AK120" t="str">
        <f>'歳出（目的別）'!W3</f>
        <v>１０(H22)</v>
      </c>
      <c r="AL120" t="str">
        <f>'歳出（目的別）'!X3</f>
        <v>１１(H23)</v>
      </c>
      <c r="AM120" t="str">
        <f>'歳出（目的別）'!Y3</f>
        <v>１２(H24)</v>
      </c>
      <c r="AN120" t="str">
        <f>'歳出（目的別）'!Z3</f>
        <v>１３(H25)</v>
      </c>
      <c r="AO120" t="str">
        <f>'歳出（目的別）'!AA3</f>
        <v>１４(H26)</v>
      </c>
      <c r="AP120" t="str">
        <f>'歳出（目的別）'!AB3</f>
        <v>１５(H27)</v>
      </c>
      <c r="AQ120" t="str">
        <f>'歳出（目的別）'!AC3</f>
        <v>１６(H28)</v>
      </c>
      <c r="AR120" t="str">
        <f>'歳出（目的別）'!AD3</f>
        <v>１７(H29)</v>
      </c>
      <c r="AS120" t="str">
        <f>'歳出（目的別）'!AE3</f>
        <v>１８(H30)</v>
      </c>
      <c r="AT120" t="str">
        <f>'歳出（目的別）'!AF3</f>
        <v>１９(R１)</v>
      </c>
    </row>
    <row r="121" spans="13:46" x14ac:dyDescent="0.2">
      <c r="P121" t="s">
        <v>155</v>
      </c>
      <c r="Q121">
        <f>'歳出（目的別）'!B5</f>
        <v>0</v>
      </c>
      <c r="R121" s="47">
        <f>'歳出（目的別）'!D5</f>
        <v>1019894</v>
      </c>
      <c r="S121" s="47">
        <f>'歳出（目的別）'!E5</f>
        <v>1016800</v>
      </c>
      <c r="T121" s="47">
        <f>'歳出（目的別）'!F5</f>
        <v>874537</v>
      </c>
      <c r="U121" s="47">
        <f>'歳出（目的別）'!G5</f>
        <v>882277</v>
      </c>
      <c r="V121" s="47">
        <f>'歳出（目的別）'!H5</f>
        <v>959537</v>
      </c>
      <c r="W121" s="47">
        <f>'歳出（目的別）'!I5</f>
        <v>1062940</v>
      </c>
      <c r="X121" s="47">
        <f>'歳出（目的別）'!J5</f>
        <v>1143665</v>
      </c>
      <c r="Y121" s="47">
        <f>'歳出（目的別）'!K5</f>
        <v>965628</v>
      </c>
      <c r="Z121" s="47">
        <f>'歳出（目的別）'!L5</f>
        <v>1229433</v>
      </c>
      <c r="AA121" s="47">
        <f>'歳出（目的別）'!M5</f>
        <v>1210946</v>
      </c>
      <c r="AB121" s="47">
        <f>'歳出（目的別）'!N5</f>
        <v>861250</v>
      </c>
      <c r="AC121" s="47">
        <f>'歳出（目的別）'!O5</f>
        <v>850025</v>
      </c>
      <c r="AD121" s="47">
        <f>'歳出（目的別）'!P5</f>
        <v>828857</v>
      </c>
      <c r="AE121" s="47">
        <f>'歳出（目的別）'!Q5</f>
        <v>827173</v>
      </c>
      <c r="AF121" s="47">
        <f>'歳出（目的別）'!R5</f>
        <v>808276</v>
      </c>
      <c r="AG121" s="47">
        <f>'歳出（目的別）'!S5</f>
        <v>758450</v>
      </c>
      <c r="AH121" s="47">
        <f>'歳出（目的別）'!T5</f>
        <v>777319</v>
      </c>
      <c r="AI121" s="47">
        <f>'歳出（目的別）'!U5</f>
        <v>1025911</v>
      </c>
      <c r="AJ121" s="47">
        <f>'歳出（目的別）'!V5</f>
        <v>1395761</v>
      </c>
      <c r="AK121" s="47">
        <f>'歳出（目的別）'!W5</f>
        <v>940240</v>
      </c>
      <c r="AL121" s="47">
        <f>'歳出（目的別）'!X5</f>
        <v>883368</v>
      </c>
      <c r="AM121" s="47">
        <f>'歳出（目的別）'!Y5</f>
        <v>794622</v>
      </c>
      <c r="AN121" s="47">
        <f>'歳出（目的別）'!Z5</f>
        <v>1034010</v>
      </c>
      <c r="AO121" s="47">
        <f>'歳出（目的別）'!AA5</f>
        <v>919989</v>
      </c>
      <c r="AP121" s="47">
        <f>'歳出（目的別）'!AB5</f>
        <v>817925</v>
      </c>
      <c r="AQ121" s="47">
        <f>'歳出（目的別）'!AC5</f>
        <v>907790</v>
      </c>
      <c r="AR121" s="47">
        <f>'歳出（目的別）'!AD5</f>
        <v>920295</v>
      </c>
      <c r="AS121" s="47">
        <f>'歳出（目的別）'!AE5</f>
        <v>966337</v>
      </c>
      <c r="AT121" s="47">
        <f>'歳出（目的別）'!AF5</f>
        <v>963317</v>
      </c>
    </row>
    <row r="122" spans="13:46" x14ac:dyDescent="0.2">
      <c r="P122" t="s">
        <v>156</v>
      </c>
      <c r="Q122">
        <f>'歳出（目的別）'!B6</f>
        <v>0</v>
      </c>
      <c r="R122" s="47">
        <f>'歳出（目的別）'!D6</f>
        <v>575148</v>
      </c>
      <c r="S122" s="47">
        <f>'歳出（目的別）'!E6</f>
        <v>707714</v>
      </c>
      <c r="T122" s="47">
        <f>'歳出（目的別）'!F6</f>
        <v>948078</v>
      </c>
      <c r="U122" s="47">
        <f>'歳出（目的別）'!G6</f>
        <v>879945</v>
      </c>
      <c r="V122" s="47">
        <f>'歳出（目的別）'!H6</f>
        <v>927780</v>
      </c>
      <c r="W122" s="47">
        <f>'歳出（目的別）'!I6</f>
        <v>1023312</v>
      </c>
      <c r="X122" s="47">
        <f>'歳出（目的別）'!J6</f>
        <v>1701038</v>
      </c>
      <c r="Y122" s="47">
        <f>'歳出（目的別）'!K6</f>
        <v>1233681</v>
      </c>
      <c r="Z122" s="47">
        <f>'歳出（目的別）'!L6</f>
        <v>1461393</v>
      </c>
      <c r="AA122" s="47">
        <f>'歳出（目的別）'!M6</f>
        <v>1272605</v>
      </c>
      <c r="AB122" s="47">
        <f>'歳出（目的別）'!N6</f>
        <v>1340676</v>
      </c>
      <c r="AC122" s="47">
        <f>'歳出（目的別）'!O6</f>
        <v>1331507</v>
      </c>
      <c r="AD122" s="47">
        <f>'歳出（目的別）'!P6</f>
        <v>1445307</v>
      </c>
      <c r="AE122" s="47">
        <f>'歳出（目的別）'!Q6</f>
        <v>1489001</v>
      </c>
      <c r="AF122" s="47">
        <f>'歳出（目的別）'!R6</f>
        <v>1551378</v>
      </c>
      <c r="AG122" s="47">
        <f>'歳出（目的別）'!S6</f>
        <v>1564789</v>
      </c>
      <c r="AH122" s="47">
        <f>'歳出（目的別）'!T6</f>
        <v>1752350</v>
      </c>
      <c r="AI122" s="47">
        <f>'歳出（目的別）'!U6</f>
        <v>1746125</v>
      </c>
      <c r="AJ122" s="47">
        <f>'歳出（目的別）'!V6</f>
        <v>1810276</v>
      </c>
      <c r="AK122" s="47">
        <f>'歳出（目的別）'!W6</f>
        <v>2402093</v>
      </c>
      <c r="AL122" s="47">
        <f>'歳出（目的別）'!X6</f>
        <v>2450221</v>
      </c>
      <c r="AM122" s="47">
        <f>'歳出（目的別）'!Y6</f>
        <v>2646096</v>
      </c>
      <c r="AN122" s="47">
        <f>'歳出（目的別）'!Z6</f>
        <v>2458304</v>
      </c>
      <c r="AO122" s="47">
        <f>'歳出（目的別）'!AA6</f>
        <v>2652058</v>
      </c>
      <c r="AP122" s="47">
        <f>'歳出（目的別）'!AB6</f>
        <v>2902466</v>
      </c>
      <c r="AQ122" s="47">
        <f>'歳出（目的別）'!AC6</f>
        <v>2863393</v>
      </c>
      <c r="AR122" s="47">
        <f>'歳出（目的別）'!AD6</f>
        <v>2924451</v>
      </c>
      <c r="AS122" s="47">
        <f>'歳出（目的別）'!AE6</f>
        <v>2904427</v>
      </c>
      <c r="AT122" s="47">
        <f>'歳出（目的別）'!AF6</f>
        <v>3268018</v>
      </c>
    </row>
    <row r="123" spans="13:46" x14ac:dyDescent="0.2">
      <c r="P123" t="s">
        <v>157</v>
      </c>
      <c r="Q123">
        <f>'歳出（目的別）'!B7</f>
        <v>0</v>
      </c>
      <c r="R123" s="47">
        <f>'歳出（目的別）'!D7</f>
        <v>421301</v>
      </c>
      <c r="S123" s="47">
        <f>'歳出（目的別）'!E7</f>
        <v>452907</v>
      </c>
      <c r="T123" s="47">
        <f>'歳出（目的別）'!F7</f>
        <v>766496</v>
      </c>
      <c r="U123" s="47">
        <f>'歳出（目的別）'!G7</f>
        <v>704720</v>
      </c>
      <c r="V123" s="47">
        <f>'歳出（目的別）'!H7</f>
        <v>698814</v>
      </c>
      <c r="W123" s="47">
        <f>'歳出（目的別）'!I7</f>
        <v>624187</v>
      </c>
      <c r="X123" s="47">
        <f>'歳出（目的別）'!J7</f>
        <v>737376</v>
      </c>
      <c r="Y123" s="47">
        <f>'歳出（目的別）'!K7</f>
        <v>825946</v>
      </c>
      <c r="Z123" s="47">
        <f>'歳出（目的別）'!L7</f>
        <v>899986</v>
      </c>
      <c r="AA123" s="47">
        <f>'歳出（目的別）'!M7</f>
        <v>882493</v>
      </c>
      <c r="AB123" s="47">
        <f>'歳出（目的別）'!N7</f>
        <v>866231</v>
      </c>
      <c r="AC123" s="47">
        <f>'歳出（目的別）'!O7</f>
        <v>792608</v>
      </c>
      <c r="AD123" s="47">
        <f>'歳出（目的別）'!P7</f>
        <v>717622</v>
      </c>
      <c r="AE123" s="47">
        <f>'歳出（目的別）'!Q7</f>
        <v>690142</v>
      </c>
      <c r="AF123" s="47">
        <f>'歳出（目的別）'!R7</f>
        <v>652842</v>
      </c>
      <c r="AG123" s="47">
        <f>'歳出（目的別）'!S7</f>
        <v>591855</v>
      </c>
      <c r="AH123" s="47">
        <f>'歳出（目的別）'!T7</f>
        <v>602648</v>
      </c>
      <c r="AI123" s="47">
        <f>'歳出（目的別）'!U7</f>
        <v>587301</v>
      </c>
      <c r="AJ123" s="47">
        <f>'歳出（目的別）'!V7</f>
        <v>601294</v>
      </c>
      <c r="AK123" s="47">
        <f>'歳出（目的別）'!W7</f>
        <v>560229</v>
      </c>
      <c r="AL123" s="47">
        <f>'歳出（目的別）'!X7</f>
        <v>583672</v>
      </c>
      <c r="AM123" s="47">
        <f>'歳出（目的別）'!Y7</f>
        <v>735618</v>
      </c>
      <c r="AN123" s="47">
        <f>'歳出（目的別）'!Z7</f>
        <v>956231</v>
      </c>
      <c r="AO123" s="47">
        <f>'歳出（目的別）'!AA7</f>
        <v>470786</v>
      </c>
      <c r="AP123" s="47">
        <f>'歳出（目的別）'!AB7</f>
        <v>607009</v>
      </c>
      <c r="AQ123" s="47">
        <f>'歳出（目的別）'!AC7</f>
        <v>644652</v>
      </c>
      <c r="AR123" s="47">
        <f>'歳出（目的別）'!AD7</f>
        <v>494812</v>
      </c>
      <c r="AS123" s="47">
        <f>'歳出（目的別）'!AE7</f>
        <v>502433</v>
      </c>
      <c r="AT123" s="47">
        <f>'歳出（目的別）'!AF7</f>
        <v>441997</v>
      </c>
    </row>
    <row r="124" spans="13:46" x14ac:dyDescent="0.2">
      <c r="P124" t="s">
        <v>171</v>
      </c>
      <c r="Q124">
        <f>'歳出（目的別）'!B9</f>
        <v>0</v>
      </c>
      <c r="R124" s="47">
        <f>'歳出（目的別）'!D9</f>
        <v>456626</v>
      </c>
      <c r="S124" s="47">
        <f>'歳出（目的別）'!E9</f>
        <v>871302</v>
      </c>
      <c r="T124" s="47">
        <f>'歳出（目的別）'!F9</f>
        <v>584223</v>
      </c>
      <c r="U124" s="47">
        <f>'歳出（目的別）'!G9</f>
        <v>442058</v>
      </c>
      <c r="V124" s="47">
        <f>'歳出（目的別）'!H9</f>
        <v>462253</v>
      </c>
      <c r="W124" s="47">
        <f>'歳出（目的別）'!I9</f>
        <v>622452</v>
      </c>
      <c r="X124" s="47">
        <f>'歳出（目的別）'!J9</f>
        <v>563168</v>
      </c>
      <c r="Y124" s="47">
        <f>'歳出（目的別）'!K9</f>
        <v>480248</v>
      </c>
      <c r="Z124" s="47">
        <f>'歳出（目的別）'!L9</f>
        <v>623865</v>
      </c>
      <c r="AA124" s="47">
        <f>'歳出（目的別）'!M9</f>
        <v>646214</v>
      </c>
      <c r="AB124" s="47">
        <f>'歳出（目的別）'!N9</f>
        <v>703201</v>
      </c>
      <c r="AC124" s="47">
        <f>'歳出（目的別）'!O9</f>
        <v>677707</v>
      </c>
      <c r="AD124" s="47">
        <f>'歳出（目的別）'!P9</f>
        <v>1082018</v>
      </c>
      <c r="AE124" s="47">
        <f>'歳出（目的別）'!Q9</f>
        <v>451111</v>
      </c>
      <c r="AF124" s="47">
        <f>'歳出（目的別）'!R9</f>
        <v>417373</v>
      </c>
      <c r="AG124" s="47">
        <f>'歳出（目的別）'!S9</f>
        <v>379995</v>
      </c>
      <c r="AH124" s="47">
        <f>'歳出（目的別）'!T9</f>
        <v>299783</v>
      </c>
      <c r="AI124" s="47">
        <f>'歳出（目的別）'!U9</f>
        <v>278862</v>
      </c>
      <c r="AJ124" s="47">
        <f>'歳出（目的別）'!V9</f>
        <v>311056</v>
      </c>
      <c r="AK124" s="47">
        <f>'歳出（目的別）'!W9</f>
        <v>279783</v>
      </c>
      <c r="AL124" s="47">
        <f>'歳出（目的別）'!X9</f>
        <v>344734</v>
      </c>
      <c r="AM124" s="47">
        <f>'歳出（目的別）'!Y9</f>
        <v>413553</v>
      </c>
      <c r="AN124" s="47">
        <f>'歳出（目的別）'!Z9</f>
        <v>441886</v>
      </c>
      <c r="AO124" s="47">
        <f>'歳出（目的別）'!AA9</f>
        <v>730249</v>
      </c>
      <c r="AP124" s="47">
        <f>'歳出（目的別）'!AB9</f>
        <v>883424</v>
      </c>
      <c r="AQ124" s="47">
        <f>'歳出（目的別）'!AC9</f>
        <v>1410091</v>
      </c>
      <c r="AR124" s="47">
        <f>'歳出（目的別）'!AD9</f>
        <v>477232</v>
      </c>
      <c r="AS124" s="47">
        <f>'歳出（目的別）'!AE9</f>
        <v>470170</v>
      </c>
      <c r="AT124" s="47">
        <f>'歳出（目的別）'!AF9</f>
        <v>711548</v>
      </c>
    </row>
    <row r="125" spans="13:46" x14ac:dyDescent="0.2">
      <c r="P125" t="s">
        <v>158</v>
      </c>
      <c r="Q125">
        <f>'歳出（目的別）'!B10</f>
        <v>0</v>
      </c>
      <c r="R125" s="47">
        <f>'歳出（目的別）'!D10</f>
        <v>395804</v>
      </c>
      <c r="S125" s="47">
        <f>'歳出（目的別）'!E10</f>
        <v>1098068</v>
      </c>
      <c r="T125" s="47">
        <f>'歳出（目的別）'!F10</f>
        <v>380898</v>
      </c>
      <c r="U125" s="47">
        <f>'歳出（目的別）'!G10</f>
        <v>352920</v>
      </c>
      <c r="V125" s="47">
        <f>'歳出（目的別）'!H10</f>
        <v>316369</v>
      </c>
      <c r="W125" s="47">
        <f>'歳出（目的別）'!I10</f>
        <v>270326</v>
      </c>
      <c r="X125" s="47">
        <f>'歳出（目的別）'!J10</f>
        <v>302232</v>
      </c>
      <c r="Y125" s="47">
        <f>'歳出（目的別）'!K10</f>
        <v>256084</v>
      </c>
      <c r="Z125" s="47">
        <f>'歳出（目的別）'!L10</f>
        <v>222775</v>
      </c>
      <c r="AA125" s="47">
        <f>'歳出（目的別）'!M10</f>
        <v>327626</v>
      </c>
      <c r="AB125" s="47">
        <f>'歳出（目的別）'!N10</f>
        <v>695706</v>
      </c>
      <c r="AC125" s="47">
        <f>'歳出（目的別）'!O10</f>
        <v>208021</v>
      </c>
      <c r="AD125" s="47">
        <f>'歳出（目的別）'!P10</f>
        <v>190872</v>
      </c>
      <c r="AE125" s="47">
        <f>'歳出（目的別）'!Q10</f>
        <v>389675</v>
      </c>
      <c r="AF125" s="47">
        <f>'歳出（目的別）'!R10</f>
        <v>343264</v>
      </c>
      <c r="AG125" s="47">
        <f>'歳出（目的別）'!S10</f>
        <v>229284</v>
      </c>
      <c r="AH125" s="47">
        <f>'歳出（目的別）'!T10</f>
        <v>204954</v>
      </c>
      <c r="AI125" s="47">
        <f>'歳出（目的別）'!U10</f>
        <v>179252</v>
      </c>
      <c r="AJ125" s="47">
        <f>'歳出（目的別）'!V10</f>
        <v>279794</v>
      </c>
      <c r="AK125" s="47">
        <f>'歳出（目的別）'!W10</f>
        <v>172402</v>
      </c>
      <c r="AL125" s="47">
        <f>'歳出（目的別）'!X10</f>
        <v>235008</v>
      </c>
      <c r="AM125" s="47">
        <f>'歳出（目的別）'!Y10</f>
        <v>251121</v>
      </c>
      <c r="AN125" s="47">
        <f>'歳出（目的別）'!Z10</f>
        <v>255010</v>
      </c>
      <c r="AO125" s="47">
        <f>'歳出（目的別）'!AA10</f>
        <v>289785</v>
      </c>
      <c r="AP125" s="47">
        <f>'歳出（目的別）'!AB10</f>
        <v>326361</v>
      </c>
      <c r="AQ125" s="47">
        <f>'歳出（目的別）'!AC10</f>
        <v>323954</v>
      </c>
      <c r="AR125" s="47">
        <f>'歳出（目的別）'!AD10</f>
        <v>364968</v>
      </c>
      <c r="AS125" s="47">
        <f>'歳出（目的別）'!AE10</f>
        <v>380551</v>
      </c>
      <c r="AT125" s="47">
        <f>'歳出（目的別）'!AF10</f>
        <v>285771</v>
      </c>
    </row>
    <row r="126" spans="13:46" x14ac:dyDescent="0.2">
      <c r="P126" t="s">
        <v>159</v>
      </c>
      <c r="Q126">
        <f>'歳出（目的別）'!B11</f>
        <v>0</v>
      </c>
      <c r="R126" s="47">
        <f>'歳出（目的別）'!D11</f>
        <v>768845</v>
      </c>
      <c r="S126" s="47">
        <f>'歳出（目的別）'!E11</f>
        <v>934252</v>
      </c>
      <c r="T126" s="47">
        <f>'歳出（目的別）'!F11</f>
        <v>777117</v>
      </c>
      <c r="U126" s="47">
        <f>'歳出（目的別）'!G11</f>
        <v>1237652</v>
      </c>
      <c r="V126" s="47">
        <f>'歳出（目的別）'!H11</f>
        <v>1375492</v>
      </c>
      <c r="W126" s="47">
        <f>'歳出（目的別）'!I11</f>
        <v>1529340</v>
      </c>
      <c r="X126" s="47">
        <f>'歳出（目的別）'!J11</f>
        <v>1110366</v>
      </c>
      <c r="Y126" s="47">
        <f>'歳出（目的別）'!K11</f>
        <v>842944</v>
      </c>
      <c r="Z126" s="47">
        <f>'歳出（目的別）'!L11</f>
        <v>994016</v>
      </c>
      <c r="AA126" s="47">
        <f>'歳出（目的別）'!M11</f>
        <v>899177</v>
      </c>
      <c r="AB126" s="47">
        <f>'歳出（目的別）'!N11</f>
        <v>916870</v>
      </c>
      <c r="AC126" s="47">
        <f>'歳出（目的別）'!O11</f>
        <v>1096557</v>
      </c>
      <c r="AD126" s="47">
        <f>'歳出（目的別）'!P11</f>
        <v>1226200</v>
      </c>
      <c r="AE126" s="47">
        <f>'歳出（目的別）'!Q11</f>
        <v>1172153</v>
      </c>
      <c r="AF126" s="47">
        <f>'歳出（目的別）'!R11</f>
        <v>897044</v>
      </c>
      <c r="AG126" s="47">
        <f>'歳出（目的別）'!S11</f>
        <v>1025350</v>
      </c>
      <c r="AH126" s="47">
        <f>'歳出（目的別）'!T11</f>
        <v>696683</v>
      </c>
      <c r="AI126" s="47">
        <f>'歳出（目的別）'!U11</f>
        <v>617184</v>
      </c>
      <c r="AJ126" s="47">
        <f>'歳出（目的別）'!V11</f>
        <v>510841</v>
      </c>
      <c r="AK126" s="47">
        <f>'歳出（目的別）'!W11</f>
        <v>630129</v>
      </c>
      <c r="AL126" s="47">
        <f>'歳出（目的別）'!X11</f>
        <v>543501</v>
      </c>
      <c r="AM126" s="47">
        <f>'歳出（目的別）'!Y11</f>
        <v>531682</v>
      </c>
      <c r="AN126" s="47">
        <f>'歳出（目的別）'!Z11</f>
        <v>512721</v>
      </c>
      <c r="AO126" s="47">
        <f>'歳出（目的別）'!AA11</f>
        <v>677953</v>
      </c>
      <c r="AP126" s="47">
        <f>'歳出（目的別）'!AB11</f>
        <v>504582</v>
      </c>
      <c r="AQ126" s="47">
        <f>'歳出（目的別）'!AC11</f>
        <v>446700</v>
      </c>
      <c r="AR126" s="47">
        <f>'歳出（目的別）'!AD11</f>
        <v>545053</v>
      </c>
      <c r="AS126" s="47">
        <f>'歳出（目的別）'!AE11</f>
        <v>461810</v>
      </c>
      <c r="AT126" s="47">
        <f>'歳出（目的別）'!AF11</f>
        <v>443048</v>
      </c>
    </row>
    <row r="127" spans="13:46" x14ac:dyDescent="0.2">
      <c r="P127" t="s">
        <v>160</v>
      </c>
      <c r="Q127">
        <f>'歳出（目的別）'!B13</f>
        <v>0</v>
      </c>
      <c r="R127" s="47">
        <f>'歳出（目的別）'!D13</f>
        <v>1876904</v>
      </c>
      <c r="S127" s="47">
        <f>'歳出（目的別）'!E13</f>
        <v>870903</v>
      </c>
      <c r="T127" s="47">
        <f>'歳出（目的別）'!F13</f>
        <v>1319217</v>
      </c>
      <c r="U127" s="47">
        <f>'歳出（目的別）'!G13</f>
        <v>998116</v>
      </c>
      <c r="V127" s="47">
        <f>'歳出（目的別）'!H13</f>
        <v>788894</v>
      </c>
      <c r="W127" s="47">
        <f>'歳出（目的別）'!I13</f>
        <v>765742</v>
      </c>
      <c r="X127" s="47">
        <f>'歳出（目的別）'!J13</f>
        <v>842210</v>
      </c>
      <c r="Y127" s="47">
        <f>'歳出（目的別）'!K13</f>
        <v>1355059</v>
      </c>
      <c r="Z127" s="47">
        <f>'歳出（目的別）'!L13</f>
        <v>919228</v>
      </c>
      <c r="AA127" s="47">
        <f>'歳出（目的別）'!M13</f>
        <v>969306</v>
      </c>
      <c r="AB127" s="47">
        <f>'歳出（目的別）'!N13</f>
        <v>800354</v>
      </c>
      <c r="AC127" s="47">
        <f>'歳出（目的別）'!O13</f>
        <v>1266318</v>
      </c>
      <c r="AD127" s="47">
        <f>'歳出（目的別）'!P13</f>
        <v>877666</v>
      </c>
      <c r="AE127" s="47">
        <f>'歳出（目的別）'!Q13</f>
        <v>801662</v>
      </c>
      <c r="AF127" s="47">
        <f>'歳出（目的別）'!R13</f>
        <v>736631</v>
      </c>
      <c r="AG127" s="47">
        <f>'歳出（目的別）'!S13</f>
        <v>721650</v>
      </c>
      <c r="AH127" s="47">
        <f>'歳出（目的別）'!T13</f>
        <v>697534</v>
      </c>
      <c r="AI127" s="47">
        <f>'歳出（目的別）'!U13</f>
        <v>745581</v>
      </c>
      <c r="AJ127" s="47">
        <f>'歳出（目的別）'!V13</f>
        <v>789186</v>
      </c>
      <c r="AK127" s="47">
        <f>'歳出（目的別）'!W13</f>
        <v>917344</v>
      </c>
      <c r="AL127" s="47">
        <f>'歳出（目的別）'!X13</f>
        <v>832094</v>
      </c>
      <c r="AM127" s="47">
        <f>'歳出（目的別）'!Y13</f>
        <v>2361874</v>
      </c>
      <c r="AN127" s="47">
        <f>'歳出（目的別）'!Z13</f>
        <v>856035</v>
      </c>
      <c r="AO127" s="47">
        <f>'歳出（目的別）'!AA13</f>
        <v>804652</v>
      </c>
      <c r="AP127" s="47">
        <f>'歳出（目的別）'!AB13</f>
        <v>810098</v>
      </c>
      <c r="AQ127" s="47">
        <f>'歳出（目的別）'!AC13</f>
        <v>1005487</v>
      </c>
      <c r="AR127" s="47">
        <f>'歳出（目的別）'!AD13</f>
        <v>999827</v>
      </c>
      <c r="AS127" s="47">
        <f>'歳出（目的別）'!AE13</f>
        <v>1077399</v>
      </c>
      <c r="AT127" s="47">
        <f>'歳出（目的別）'!AF13</f>
        <v>1182288</v>
      </c>
    </row>
    <row r="128" spans="13:46" x14ac:dyDescent="0.2">
      <c r="P128" t="s">
        <v>161</v>
      </c>
      <c r="Q128">
        <f>'歳出（目的別）'!B15</f>
        <v>0</v>
      </c>
      <c r="R128" s="47">
        <f>'歳出（目的別）'!D15</f>
        <v>501693</v>
      </c>
      <c r="S128" s="47">
        <f>'歳出（目的別）'!E15</f>
        <v>567951</v>
      </c>
      <c r="T128" s="47">
        <f>'歳出（目的別）'!F15</f>
        <v>630639</v>
      </c>
      <c r="U128" s="47">
        <f>'歳出（目的別）'!G15</f>
        <v>710805</v>
      </c>
      <c r="V128" s="47">
        <f>'歳出（目的別）'!H15</f>
        <v>759067</v>
      </c>
      <c r="W128" s="47">
        <f>'歳出（目的別）'!I15</f>
        <v>757890</v>
      </c>
      <c r="X128" s="47">
        <f>'歳出（目的別）'!J15</f>
        <v>738285</v>
      </c>
      <c r="Y128" s="47">
        <f>'歳出（目的別）'!K15</f>
        <v>675244</v>
      </c>
      <c r="Z128" s="47">
        <f>'歳出（目的別）'!L15</f>
        <v>672378</v>
      </c>
      <c r="AA128" s="47">
        <f>'歳出（目的別）'!M15</f>
        <v>674597</v>
      </c>
      <c r="AB128" s="47">
        <f>'歳出（目的別）'!N15</f>
        <v>681328</v>
      </c>
      <c r="AC128" s="47">
        <f>'歳出（目的別）'!O15</f>
        <v>700061</v>
      </c>
      <c r="AD128" s="47">
        <f>'歳出（目的別）'!P15</f>
        <v>720136</v>
      </c>
      <c r="AE128" s="47">
        <f>'歳出（目的別）'!Q15</f>
        <v>703703</v>
      </c>
      <c r="AF128" s="47">
        <f>'歳出（目的別）'!R15</f>
        <v>804498</v>
      </c>
      <c r="AG128" s="47">
        <f>'歳出（目的別）'!S15</f>
        <v>843246</v>
      </c>
      <c r="AH128" s="47">
        <f>'歳出（目的別）'!T15</f>
        <v>848316</v>
      </c>
      <c r="AI128" s="47">
        <f>'歳出（目的別）'!U15</f>
        <v>979885</v>
      </c>
      <c r="AJ128" s="47">
        <f>'歳出（目的別）'!V15</f>
        <v>864616</v>
      </c>
      <c r="AK128" s="47">
        <f>'歳出（目的別）'!W15</f>
        <v>854539</v>
      </c>
      <c r="AL128" s="47">
        <f>'歳出（目的別）'!X15</f>
        <v>827951</v>
      </c>
      <c r="AM128" s="47">
        <f>'歳出（目的別）'!Y15</f>
        <v>727459</v>
      </c>
      <c r="AN128" s="47">
        <f>'歳出（目的別）'!Z15</f>
        <v>700482</v>
      </c>
      <c r="AO128" s="47">
        <f>'歳出（目的別）'!AA15</f>
        <v>604471</v>
      </c>
      <c r="AP128" s="47">
        <f>'歳出（目的別）'!AB15</f>
        <v>661182</v>
      </c>
      <c r="AQ128" s="47">
        <f>'歳出（目的別）'!AC15</f>
        <v>696089</v>
      </c>
      <c r="AR128" s="47">
        <f>'歳出（目的別）'!AD15</f>
        <v>698215</v>
      </c>
      <c r="AS128" s="47">
        <f>'歳出（目的別）'!AE15</f>
        <v>701389</v>
      </c>
      <c r="AT128" s="47">
        <f>'歳出（目的別）'!AF15</f>
        <v>718669</v>
      </c>
    </row>
    <row r="129" spans="16:46" x14ac:dyDescent="0.2">
      <c r="P129" t="s">
        <v>162</v>
      </c>
      <c r="Q129">
        <f>'歳出（目的別）'!B19</f>
        <v>0</v>
      </c>
      <c r="R129" s="47">
        <f>'歳出（目的別）'!D19</f>
        <v>6412018</v>
      </c>
      <c r="S129" s="47">
        <f>'歳出（目的別）'!E19</f>
        <v>6923268</v>
      </c>
      <c r="T129" s="47">
        <f>'歳出（目的別）'!F19</f>
        <v>6739187</v>
      </c>
      <c r="U129" s="47">
        <f>'歳出（目的別）'!G19</f>
        <v>6637655</v>
      </c>
      <c r="V129" s="47">
        <f>'歳出（目的別）'!H19</f>
        <v>6790442</v>
      </c>
      <c r="W129" s="47">
        <f>'歳出（目的別）'!I19</f>
        <v>7195744</v>
      </c>
      <c r="X129" s="47">
        <f>'歳出（目的別）'!J19</f>
        <v>7635283</v>
      </c>
      <c r="Y129" s="47">
        <f>'歳出（目的別）'!K19</f>
        <v>7176652</v>
      </c>
      <c r="Z129" s="47">
        <f>'歳出（目的別）'!L19</f>
        <v>7568563</v>
      </c>
      <c r="AA129" s="47">
        <f>'歳出（目的別）'!M19</f>
        <v>7729284</v>
      </c>
      <c r="AB129" s="47">
        <f>'歳出（目的別）'!N19</f>
        <v>7521133</v>
      </c>
      <c r="AC129" s="47">
        <f>'歳出（目的別）'!O19</f>
        <v>7419147</v>
      </c>
      <c r="AD129" s="47">
        <f>'歳出（目的別）'!P19</f>
        <v>7587489</v>
      </c>
      <c r="AE129" s="47">
        <f>'歳出（目的別）'!Q19</f>
        <v>7034170</v>
      </c>
      <c r="AF129" s="47">
        <f>'歳出（目的別）'!R19</f>
        <v>6696796</v>
      </c>
      <c r="AG129" s="47">
        <f>'歳出（目的別）'!S19</f>
        <v>6609109</v>
      </c>
      <c r="AH129" s="47">
        <f>'歳出（目的別）'!T19</f>
        <v>6345423</v>
      </c>
      <c r="AI129" s="47">
        <f>'歳出（目的別）'!U19</f>
        <v>6854699</v>
      </c>
      <c r="AJ129" s="47">
        <f>'歳出（目的別）'!V19</f>
        <v>7029030</v>
      </c>
      <c r="AK129" s="47">
        <f>'歳出（目的別）'!W19</f>
        <v>7277581</v>
      </c>
      <c r="AL129" s="47">
        <f>'歳出（目的別）'!X19</f>
        <v>7661993</v>
      </c>
      <c r="AM129" s="47">
        <f>'歳出（目的別）'!Y19</f>
        <v>8943417</v>
      </c>
      <c r="AN129" s="47">
        <f>'歳出（目的別）'!Z19</f>
        <v>7718728</v>
      </c>
      <c r="AO129" s="47">
        <f>'歳出（目的別）'!AA19</f>
        <v>7859673</v>
      </c>
      <c r="AP129" s="47">
        <f>'歳出（目的別）'!AB19</f>
        <v>8032172</v>
      </c>
      <c r="AQ129" s="47">
        <f>'歳出（目的別）'!AC19</f>
        <v>8805486</v>
      </c>
      <c r="AR129" s="47">
        <f>'歳出（目的別）'!AD19</f>
        <v>7924610</v>
      </c>
      <c r="AS129" s="47">
        <f>'歳出（目的別）'!AE19</f>
        <v>7927422</v>
      </c>
      <c r="AT129" s="47">
        <f>'歳出（目的別）'!AF19</f>
        <v>8563610</v>
      </c>
    </row>
    <row r="158" spans="13:46" x14ac:dyDescent="0.2">
      <c r="P158">
        <f>'歳出（性質別）'!A3</f>
        <v>0</v>
      </c>
      <c r="Q158" t="str">
        <f>'歳出（性質別）'!B3</f>
        <v>８９（元）</v>
      </c>
      <c r="R158" t="str">
        <f>'歳出（性質別）'!D3</f>
        <v>９１（H3）</v>
      </c>
      <c r="S158" t="str">
        <f>'歳出（性質別）'!E3</f>
        <v>９２（H4）</v>
      </c>
      <c r="T158" t="str">
        <f>'歳出（性質別）'!F3</f>
        <v>９３（H5）</v>
      </c>
      <c r="U158" t="str">
        <f>'歳出（性質別）'!G3</f>
        <v>９４（H6）</v>
      </c>
      <c r="V158" t="str">
        <f>'歳出（性質別）'!H3</f>
        <v>９５（H7）</v>
      </c>
      <c r="W158" t="str">
        <f>'歳出（性質別）'!I3</f>
        <v>９６（H8）</v>
      </c>
      <c r="X158" t="str">
        <f>'歳出（性質別）'!J3</f>
        <v>９７(H9）</v>
      </c>
      <c r="Y158" t="str">
        <f>'歳出（性質別）'!K3</f>
        <v>９８(H10）</v>
      </c>
      <c r="Z158" t="str">
        <f>'歳出（性質別）'!L3</f>
        <v>９９(H11)</v>
      </c>
      <c r="AA158" t="str">
        <f>'歳出（性質別）'!M3</f>
        <v>００(H12)</v>
      </c>
      <c r="AB158" t="str">
        <f>'歳出（性質別）'!N3</f>
        <v>０１(H13)</v>
      </c>
      <c r="AC158" t="str">
        <f>'歳出（性質別）'!O3</f>
        <v>０２(H14)</v>
      </c>
      <c r="AD158" t="str">
        <f>'歳出（性質別）'!P3</f>
        <v>０３(H15)</v>
      </c>
      <c r="AE158" t="str">
        <f>'歳出（性質別）'!Q3</f>
        <v>０４(H16)</v>
      </c>
      <c r="AF158" t="str">
        <f>'歳出（性質別）'!R3</f>
        <v>０５(H17)</v>
      </c>
      <c r="AG158" t="str">
        <f>'歳出（性質別）'!S3</f>
        <v>０６(H18)</v>
      </c>
      <c r="AH158" t="str">
        <f>'歳出（性質別）'!T3</f>
        <v>０７(H19)</v>
      </c>
      <c r="AI158" t="str">
        <f>'歳出（性質別）'!U3</f>
        <v>０８(H20)</v>
      </c>
      <c r="AJ158" t="str">
        <f>'歳出（性質別）'!V3</f>
        <v>０９(H21)</v>
      </c>
      <c r="AK158" t="str">
        <f>'歳出（性質別）'!W3</f>
        <v>１０(H22)</v>
      </c>
      <c r="AL158" t="str">
        <f>'歳出（性質別）'!X3</f>
        <v>１１(H23)</v>
      </c>
      <c r="AM158" t="str">
        <f>'歳出（性質別）'!Y3</f>
        <v>１２(H24)</v>
      </c>
      <c r="AN158" t="str">
        <f>'歳出（性質別）'!Z3</f>
        <v>１３(H25)</v>
      </c>
      <c r="AO158" t="str">
        <f>'歳出（性質別）'!AA3</f>
        <v>１４(H26)</v>
      </c>
      <c r="AP158" t="str">
        <f>'歳出（性質別）'!AB3</f>
        <v>１５(H27)</v>
      </c>
      <c r="AQ158" t="str">
        <f>'歳出（性質別）'!AC3</f>
        <v>１６(H28)</v>
      </c>
      <c r="AR158" t="str">
        <f>'歳出（性質別）'!AD3</f>
        <v>１７(H29)</v>
      </c>
      <c r="AS158" t="str">
        <f>'歳出（性質別）'!AE3</f>
        <v>１８(H30)</v>
      </c>
      <c r="AT158" t="str">
        <f>'歳出（性質別）'!AF3</f>
        <v>１９(R１)</v>
      </c>
    </row>
    <row r="159" spans="13:46" x14ac:dyDescent="0.2">
      <c r="M159" t="s">
        <v>221</v>
      </c>
      <c r="P159" t="s">
        <v>163</v>
      </c>
      <c r="Q159">
        <f>'歳出（性質別）'!B19</f>
        <v>0</v>
      </c>
      <c r="R159" s="47">
        <f>'歳出（性質別）'!D19</f>
        <v>634518</v>
      </c>
      <c r="S159" s="47">
        <f>'歳出（性質別）'!E19</f>
        <v>554301</v>
      </c>
      <c r="T159" s="47">
        <f>'歳出（性質別）'!F19</f>
        <v>568909</v>
      </c>
      <c r="U159" s="47">
        <f>'歳出（性質別）'!G19</f>
        <v>120470</v>
      </c>
      <c r="V159" s="47">
        <f>'歳出（性質別）'!H19</f>
        <v>125230</v>
      </c>
      <c r="W159" s="47">
        <f>'歳出（性質別）'!I19</f>
        <v>443550</v>
      </c>
      <c r="X159" s="47">
        <f>'歳出（性質別）'!J19</f>
        <v>715759</v>
      </c>
      <c r="Y159" s="47">
        <f>'歳出（性質別）'!K19</f>
        <v>344618</v>
      </c>
      <c r="Z159" s="47">
        <f>'歳出（性質別）'!L19</f>
        <v>466808</v>
      </c>
      <c r="AA159" s="47">
        <f>'歳出（性質別）'!M19</f>
        <v>561234</v>
      </c>
      <c r="AB159" s="47">
        <f>'歳出（性質別）'!N19</f>
        <v>898587</v>
      </c>
      <c r="AC159" s="47">
        <f>'歳出（性質別）'!O19</f>
        <v>610691</v>
      </c>
      <c r="AD159" s="47">
        <f>'歳出（性質別）'!P19</f>
        <v>228999</v>
      </c>
      <c r="AE159" s="47">
        <f>'歳出（性質別）'!Q19</f>
        <v>285723</v>
      </c>
      <c r="AF159" s="47">
        <f>'歳出（性質別）'!R19</f>
        <v>333896</v>
      </c>
      <c r="AG159" s="47">
        <f>'歳出（性質別）'!S19</f>
        <v>175908</v>
      </c>
      <c r="AH159" s="47">
        <f>'歳出（性質別）'!T19</f>
        <v>204576</v>
      </c>
      <c r="AI159" s="47">
        <f>'歳出（性質別）'!U19</f>
        <v>199565</v>
      </c>
      <c r="AJ159" s="47">
        <f>'歳出（性質別）'!V19</f>
        <v>135572</v>
      </c>
      <c r="AK159" s="47">
        <f>'歳出（性質別）'!W19</f>
        <v>138888</v>
      </c>
      <c r="AL159" s="47">
        <f>'歳出（性質別）'!X19</f>
        <v>76924</v>
      </c>
      <c r="AM159" s="47">
        <f>'歳出（性質別）'!Y19</f>
        <v>1890864</v>
      </c>
      <c r="AN159" s="47">
        <f>'歳出（性質別）'!Z19</f>
        <v>385294</v>
      </c>
      <c r="AO159" s="47">
        <f>'歳出（性質別）'!AA19</f>
        <v>570496</v>
      </c>
      <c r="AP159" s="47">
        <f>'歳出（性質別）'!AB19</f>
        <v>608588</v>
      </c>
      <c r="AQ159" s="47">
        <f>'歳出（性質別）'!AC19</f>
        <v>1293105</v>
      </c>
      <c r="AR159" s="47">
        <f>'歳出（性質別）'!AD19</f>
        <v>498576</v>
      </c>
      <c r="AS159" s="47">
        <f>'歳出（性質別）'!AE19</f>
        <v>510155</v>
      </c>
      <c r="AT159" s="47">
        <f>'歳出（性質別）'!AF19</f>
        <v>953232</v>
      </c>
    </row>
    <row r="160" spans="13:46" x14ac:dyDescent="0.2">
      <c r="P160" t="s">
        <v>164</v>
      </c>
      <c r="Q160">
        <f>'歳出（性質別）'!B20</f>
        <v>0</v>
      </c>
      <c r="R160" s="47">
        <f>'歳出（性質別）'!D20</f>
        <v>1803892</v>
      </c>
      <c r="S160" s="47">
        <f>'歳出（性質別）'!E20</f>
        <v>2005644</v>
      </c>
      <c r="T160" s="47">
        <f>'歳出（性質別）'!F20</f>
        <v>1211410</v>
      </c>
      <c r="U160" s="47">
        <f>'歳出（性質別）'!G20</f>
        <v>1611858</v>
      </c>
      <c r="V160" s="47">
        <f>'歳出（性質別）'!H20</f>
        <v>1557596</v>
      </c>
      <c r="W160" s="47">
        <f>'歳出（性質別）'!I20</f>
        <v>1668012</v>
      </c>
      <c r="X160" s="47">
        <f>'歳出（性質別）'!J20</f>
        <v>1739429</v>
      </c>
      <c r="Y160" s="47">
        <f>'歳出（性質別）'!K20</f>
        <v>1512973</v>
      </c>
      <c r="Z160" s="47">
        <f>'歳出（性質別）'!L20</f>
        <v>1214554</v>
      </c>
      <c r="AA160" s="47">
        <f>'歳出（性質別）'!M20</f>
        <v>1702937</v>
      </c>
      <c r="AB160" s="47">
        <f>'歳出（性質別）'!N20</f>
        <v>1121199</v>
      </c>
      <c r="AC160" s="47">
        <f>'歳出（性質別）'!O20</f>
        <v>1340360</v>
      </c>
      <c r="AD160" s="47">
        <f>'歳出（性質別）'!P20</f>
        <v>1092687</v>
      </c>
      <c r="AE160" s="47">
        <f>'歳出（性質別）'!Q20</f>
        <v>861591</v>
      </c>
      <c r="AF160" s="47">
        <f>'歳出（性質別）'!R20</f>
        <v>480527</v>
      </c>
      <c r="AG160" s="47">
        <f>'歳出（性質別）'!S20</f>
        <v>726605</v>
      </c>
      <c r="AH160" s="47">
        <f>'歳出（性質別）'!T20</f>
        <v>400927</v>
      </c>
      <c r="AI160" s="47">
        <f>'歳出（性質別）'!U20</f>
        <v>628771</v>
      </c>
      <c r="AJ160" s="47">
        <f>'歳出（性質別）'!V20</f>
        <v>492441</v>
      </c>
      <c r="AK160" s="47">
        <f>'歳出（性質別）'!W20</f>
        <v>601051</v>
      </c>
      <c r="AL160" s="47">
        <f>'歳出（性質別）'!X20</f>
        <v>537514</v>
      </c>
      <c r="AM160" s="47">
        <f>'歳出（性質別）'!Y20</f>
        <v>495943</v>
      </c>
      <c r="AN160" s="47">
        <f>'歳出（性質別）'!Z20</f>
        <v>402421</v>
      </c>
      <c r="AO160" s="47">
        <f>'歳出（性質別）'!AA20</f>
        <v>662517</v>
      </c>
      <c r="AP160" s="47">
        <f>'歳出（性質別）'!AB20</f>
        <v>432561</v>
      </c>
      <c r="AQ160" s="47">
        <f>'歳出（性質別）'!AC20</f>
        <v>441715</v>
      </c>
      <c r="AR160" s="47">
        <f>'歳出（性質別）'!AD20</f>
        <v>582178</v>
      </c>
      <c r="AS160" s="47">
        <f>'歳出（性質別）'!AE20</f>
        <v>446533</v>
      </c>
      <c r="AT160" s="47">
        <f>'歳出（性質別）'!AF20</f>
        <v>438304</v>
      </c>
    </row>
    <row r="198" spans="13:46" x14ac:dyDescent="0.2">
      <c r="Q198" t="str">
        <f>財政指標!C3</f>
        <v>８９（元）</v>
      </c>
      <c r="R198" t="str">
        <f>財政指標!E3</f>
        <v>９１（H3）</v>
      </c>
      <c r="S198" t="str">
        <f>財政指標!F3</f>
        <v>９２（H4）</v>
      </c>
      <c r="T198" t="str">
        <f>財政指標!G3</f>
        <v>９３（H5）</v>
      </c>
      <c r="U198" t="str">
        <f>財政指標!H3</f>
        <v>９４（H6）</v>
      </c>
      <c r="V198" t="str">
        <f>財政指標!I3</f>
        <v>９５（H7）</v>
      </c>
      <c r="W198" t="str">
        <f>財政指標!J3</f>
        <v>９６（H8）</v>
      </c>
      <c r="X198" t="str">
        <f>財政指標!K3</f>
        <v>９７（H9）</v>
      </c>
      <c r="Y198" t="str">
        <f>財政指標!L3</f>
        <v>９８(H10)</v>
      </c>
      <c r="Z198" t="str">
        <f>財政指標!M3</f>
        <v>９９(H11)</v>
      </c>
      <c r="AA198" t="str">
        <f>財政指標!N3</f>
        <v>００(H12)</v>
      </c>
      <c r="AB198" t="str">
        <f>財政指標!O3</f>
        <v>０１(H13)</v>
      </c>
      <c r="AC198" t="str">
        <f>財政指標!P3</f>
        <v>０２(H14)</v>
      </c>
      <c r="AD198" t="str">
        <f>財政指標!Q3</f>
        <v>０３(H15)</v>
      </c>
      <c r="AE198" t="str">
        <f>財政指標!R3</f>
        <v>０４(H16)</v>
      </c>
      <c r="AF198" t="str">
        <f>財政指標!S3</f>
        <v>０５(H17)</v>
      </c>
      <c r="AG198" t="str">
        <f>財政指標!T3</f>
        <v>０６(H18)</v>
      </c>
      <c r="AH198" t="str">
        <f>財政指標!U3</f>
        <v>０７(H19)</v>
      </c>
      <c r="AI198" t="str">
        <f>財政指標!V3</f>
        <v>０８(H20)</v>
      </c>
      <c r="AJ198" t="str">
        <f>財政指標!W3</f>
        <v>０９(H21)</v>
      </c>
      <c r="AK198" t="str">
        <f>財政指標!X3</f>
        <v>１０(H22)</v>
      </c>
      <c r="AL198" t="str">
        <f>財政指標!Y3</f>
        <v>１１(H23)</v>
      </c>
      <c r="AM198" t="str">
        <f>財政指標!Z3</f>
        <v>１２(H24)</v>
      </c>
      <c r="AN198" t="str">
        <f>財政指標!AA3</f>
        <v>１３(H25)</v>
      </c>
      <c r="AO198" t="str">
        <f>財政指標!AB3</f>
        <v>１４(H26)</v>
      </c>
      <c r="AP198" t="str">
        <f>財政指標!AC3</f>
        <v>１５(H27)</v>
      </c>
      <c r="AQ198" t="str">
        <f>財政指標!AD3</f>
        <v>１６(H28)</v>
      </c>
      <c r="AR198" t="str">
        <f>財政指標!AE3</f>
        <v>１7(H29)</v>
      </c>
      <c r="AS198" t="str">
        <f>財政指標!AF3</f>
        <v>１８(H30)</v>
      </c>
      <c r="AT198" t="str">
        <f>財政指標!AG3</f>
        <v>１９(R１)</v>
      </c>
    </row>
    <row r="199" spans="13:46" x14ac:dyDescent="0.2">
      <c r="M199" t="s">
        <v>221</v>
      </c>
      <c r="P199" t="s">
        <v>145</v>
      </c>
      <c r="Q199">
        <f>財政指標!C6</f>
        <v>0</v>
      </c>
      <c r="R199" s="47">
        <f>財政指標!E6</f>
        <v>6412018</v>
      </c>
      <c r="S199" s="47">
        <f>財政指標!F6</f>
        <v>6923178</v>
      </c>
      <c r="T199" s="47">
        <f>財政指標!G6</f>
        <v>6739187</v>
      </c>
      <c r="U199" s="47">
        <f>財政指標!H6</f>
        <v>6637655</v>
      </c>
      <c r="V199" s="47">
        <f>財政指標!I6</f>
        <v>6790442</v>
      </c>
      <c r="W199" s="47">
        <f>財政指標!J6</f>
        <v>7195744</v>
      </c>
      <c r="X199" s="47">
        <f>財政指標!K6</f>
        <v>7635283</v>
      </c>
      <c r="Y199" s="47">
        <f>財政指標!L6</f>
        <v>7176652</v>
      </c>
      <c r="Z199" s="47">
        <f>財政指標!M6</f>
        <v>7568563</v>
      </c>
      <c r="AA199" s="47">
        <f>財政指標!N6</f>
        <v>7729284</v>
      </c>
      <c r="AB199" s="47">
        <f>財政指標!O6</f>
        <v>7521133</v>
      </c>
      <c r="AC199" s="47">
        <f>財政指標!P6</f>
        <v>7419147</v>
      </c>
      <c r="AD199" s="47">
        <f>財政指標!Q6</f>
        <v>7587489</v>
      </c>
      <c r="AE199" s="47">
        <f>財政指標!R6</f>
        <v>7034170</v>
      </c>
      <c r="AF199" s="47">
        <f>財政指標!S6</f>
        <v>6696796</v>
      </c>
      <c r="AG199" s="47">
        <f>財政指標!T6</f>
        <v>6609109</v>
      </c>
      <c r="AH199" s="47">
        <f>財政指標!U6</f>
        <v>6345423</v>
      </c>
      <c r="AI199" s="47">
        <f>財政指標!V6</f>
        <v>6854699</v>
      </c>
      <c r="AJ199" s="47">
        <f>財政指標!W6</f>
        <v>7029030</v>
      </c>
      <c r="AK199" s="47">
        <f>財政指標!X6</f>
        <v>7277581</v>
      </c>
      <c r="AL199" s="47">
        <f>財政指標!Y6</f>
        <v>7661846</v>
      </c>
      <c r="AM199" s="47">
        <f>財政指標!Z6</f>
        <v>8943270</v>
      </c>
      <c r="AN199" s="47">
        <f>財政指標!AA6</f>
        <v>7718728</v>
      </c>
      <c r="AO199" s="47">
        <f>財政指標!AB6</f>
        <v>7859673</v>
      </c>
      <c r="AP199" s="47">
        <f>財政指標!AC6</f>
        <v>8032025</v>
      </c>
      <c r="AQ199" s="47">
        <f>財政指標!AD6</f>
        <v>8805339</v>
      </c>
      <c r="AR199" s="47">
        <f>財政指標!AE6</f>
        <v>7924610</v>
      </c>
      <c r="AS199" s="47">
        <f>財政指標!AF6</f>
        <v>7927076</v>
      </c>
      <c r="AT199" s="47">
        <f>財政指標!AG6</f>
        <v>8563610</v>
      </c>
    </row>
    <row r="200" spans="13:46" x14ac:dyDescent="0.2">
      <c r="P200" t="s">
        <v>146</v>
      </c>
      <c r="Q200">
        <f>財政指標!B31</f>
        <v>0</v>
      </c>
      <c r="R200" s="47">
        <f>財政指標!E31</f>
        <v>4317459</v>
      </c>
      <c r="S200" s="47">
        <f>財政指標!F31</f>
        <v>4973586</v>
      </c>
      <c r="T200" s="47">
        <f>財政指標!G31</f>
        <v>4995716</v>
      </c>
      <c r="U200" s="47">
        <f>財政指標!H31</f>
        <v>4952112</v>
      </c>
      <c r="V200" s="47">
        <f>財政指標!I31</f>
        <v>4773524</v>
      </c>
      <c r="W200" s="47">
        <f>財政指標!J31</f>
        <v>4844817</v>
      </c>
      <c r="X200" s="47">
        <f>財政指標!K31</f>
        <v>5300072</v>
      </c>
      <c r="Y200" s="47">
        <f>財政指標!L31</f>
        <v>5425886</v>
      </c>
      <c r="Z200" s="47">
        <f>財政指標!M31</f>
        <v>5423162</v>
      </c>
      <c r="AA200" s="47">
        <f>財政指標!N31</f>
        <v>5919772</v>
      </c>
      <c r="AB200" s="47">
        <f>財政指標!O31</f>
        <v>6090039</v>
      </c>
      <c r="AC200" s="47">
        <f>財政指標!P31</f>
        <v>6568413</v>
      </c>
      <c r="AD200" s="47">
        <f>財政指標!Q31</f>
        <v>7502267</v>
      </c>
      <c r="AE200" s="47">
        <f>財政指標!R31</f>
        <v>7862180</v>
      </c>
      <c r="AF200" s="47">
        <f>財政指標!S31</f>
        <v>7837895</v>
      </c>
      <c r="AG200" s="47">
        <f>財政指標!T31</f>
        <v>7761655</v>
      </c>
      <c r="AH200" s="47">
        <f>財政指標!U31</f>
        <v>7472905</v>
      </c>
      <c r="AI200" s="47">
        <f>財政指標!V31</f>
        <v>6951890</v>
      </c>
      <c r="AJ200" s="47">
        <f>財政指標!W31</f>
        <v>6621962</v>
      </c>
      <c r="AK200" s="47">
        <f>財政指標!X31</f>
        <v>6448069</v>
      </c>
      <c r="AL200" s="47">
        <f>財政指標!Y31</f>
        <v>6350583</v>
      </c>
      <c r="AM200" s="47">
        <f>財政指標!Z31</f>
        <v>7053206</v>
      </c>
      <c r="AN200" s="47">
        <f>財政指標!AA31</f>
        <v>6903004</v>
      </c>
      <c r="AO200" s="47">
        <f>財政指標!AB31</f>
        <v>7035553</v>
      </c>
      <c r="AP200" s="47">
        <f>財政指標!AC31</f>
        <v>6999576</v>
      </c>
      <c r="AQ200" s="47">
        <f>財政指標!AD31</f>
        <v>7095813</v>
      </c>
      <c r="AR200" s="47">
        <f>財政指標!AE31</f>
        <v>6885634</v>
      </c>
      <c r="AS200" s="47">
        <f>財政指標!AF31</f>
        <v>6741646</v>
      </c>
      <c r="AT200" s="47">
        <f>財政指標!AG31</f>
        <v>6674016</v>
      </c>
    </row>
    <row r="201" spans="13:46" x14ac:dyDescent="0.2">
      <c r="P201" s="47" t="str">
        <f>財政指標!B32</f>
        <v>うち臨時財政対策債</v>
      </c>
      <c r="Q201" s="47">
        <f>財政指標!D32</f>
        <v>0</v>
      </c>
      <c r="R201" s="47">
        <f>財政指標!E32</f>
        <v>0</v>
      </c>
      <c r="S201" s="47">
        <f>財政指標!F32</f>
        <v>0</v>
      </c>
      <c r="T201" s="47">
        <f>財政指標!G32</f>
        <v>0</v>
      </c>
      <c r="U201" s="47">
        <f>財政指標!H32</f>
        <v>0</v>
      </c>
      <c r="V201" s="47">
        <f>財政指標!I32</f>
        <v>0</v>
      </c>
      <c r="W201" s="47">
        <f>財政指標!J32</f>
        <v>0</v>
      </c>
      <c r="X201" s="47">
        <f>財政指標!K32</f>
        <v>0</v>
      </c>
      <c r="Y201" s="47">
        <f>財政指標!L32</f>
        <v>0</v>
      </c>
      <c r="Z201" s="47">
        <f>財政指標!M32</f>
        <v>0</v>
      </c>
      <c r="AA201" s="47">
        <f>財政指標!N32</f>
        <v>0</v>
      </c>
      <c r="AB201" s="47">
        <f>財政指標!O32</f>
        <v>135400</v>
      </c>
      <c r="AC201" s="47">
        <f>財政指標!P32</f>
        <v>404700</v>
      </c>
      <c r="AD201" s="47">
        <f>財政指標!Q32</f>
        <v>957260</v>
      </c>
      <c r="AE201" s="47">
        <f>財政指標!R32</f>
        <v>1347720</v>
      </c>
      <c r="AF201" s="47">
        <f>財政指標!S32</f>
        <v>1636770</v>
      </c>
      <c r="AG201" s="47">
        <f>財政指標!T32</f>
        <v>1868845</v>
      </c>
      <c r="AH201" s="47">
        <f>財政指標!U32</f>
        <v>2047575</v>
      </c>
      <c r="AI201" s="47">
        <f>財政指標!V32</f>
        <v>2190952</v>
      </c>
      <c r="AJ201" s="47">
        <f>財政指標!W32</f>
        <v>2447133</v>
      </c>
      <c r="AK201" s="47">
        <f>財政指標!X32</f>
        <v>2878181</v>
      </c>
      <c r="AL201" s="47">
        <f>財政指標!Y32</f>
        <v>3173762</v>
      </c>
      <c r="AM201" s="47">
        <f>財政指標!Z32</f>
        <v>3470396</v>
      </c>
      <c r="AN201" s="47">
        <f>財政指標!AA32</f>
        <v>3741466</v>
      </c>
      <c r="AO201" s="47">
        <f>財政指標!AB32</f>
        <v>3950404</v>
      </c>
      <c r="AP201" s="47">
        <f>財政指標!AC32</f>
        <v>4101004</v>
      </c>
      <c r="AQ201" s="47">
        <f>財政指標!AD32</f>
        <v>4147210</v>
      </c>
      <c r="AR201" s="47">
        <f>財政指標!AE32</f>
        <v>4193656</v>
      </c>
      <c r="AS201" s="47">
        <f>財政指標!AF32</f>
        <v>4220112</v>
      </c>
      <c r="AT201" s="47">
        <f>財政指標!AG32</f>
        <v>4141511</v>
      </c>
    </row>
  </sheetData>
  <phoneticPr fontId="2"/>
  <pageMargins left="0.78740157480314965" right="0.78740157480314965" top="0.78740157480314965" bottom="0.69" header="0" footer="0.51181102362204722"/>
  <pageSetup paperSize="9" firstPageNumber="10" orientation="landscape" useFirstPageNumber="1" horizontalDpi="4294967292" r:id="rId1"/>
  <headerFooter alignWithMargins="0">
    <oddFooter>&amp;C-&amp;P--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11</vt:i4>
      </vt:variant>
    </vt:vector>
  </HeadingPairs>
  <TitlesOfParts>
    <vt:vector size="17" baseType="lpstr">
      <vt:lpstr>財政指標</vt:lpstr>
      <vt:lpstr>歳入</vt:lpstr>
      <vt:lpstr>税</vt:lpstr>
      <vt:lpstr>歳出（性質別）</vt:lpstr>
      <vt:lpstr>歳出（目的別）</vt:lpstr>
      <vt:lpstr>グラフ</vt:lpstr>
      <vt:lpstr>グラフ!Print_Area</vt:lpstr>
      <vt:lpstr>'歳出（性質別）'!Print_Area</vt:lpstr>
      <vt:lpstr>'歳出（目的別）'!Print_Area</vt:lpstr>
      <vt:lpstr>歳入!Print_Area</vt:lpstr>
      <vt:lpstr>財政指標!Print_Area</vt:lpstr>
      <vt:lpstr>税!Print_Area</vt:lpstr>
      <vt:lpstr>'歳出（性質別）'!Print_Titles</vt:lpstr>
      <vt:lpstr>'歳出（目的別）'!Print_Titles</vt:lpstr>
      <vt:lpstr>歳入!Print_Titles</vt:lpstr>
      <vt:lpstr>財政指標!Print_Titles</vt:lpstr>
      <vt:lpstr>税!Print_Titles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山口 誠英</cp:lastModifiedBy>
  <cp:lastPrinted>2011-08-18T04:14:46Z</cp:lastPrinted>
  <dcterms:created xsi:type="dcterms:W3CDTF">2002-01-04T12:12:41Z</dcterms:created>
  <dcterms:modified xsi:type="dcterms:W3CDTF">2021-07-27T13:32:58Z</dcterms:modified>
</cp:coreProperties>
</file>