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85" windowHeight="5910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<sst xmlns="http://schemas.openxmlformats.org/spreadsheetml/2006/main" count="410" uniqueCount="203">
  <si>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</si>
  <si>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</si>
  <si>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</si>
  <si>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</si>
  <si>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</si>
  <si>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</si>
  <si>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</si>
  <si>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</si>
  <si>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</si>
  <si>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</si>
  <si>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</si>
  <si>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</si>
  <si>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</si>
  <si>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</si>
  <si>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</si>
  <si>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</si>
  <si>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</si>
  <si>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</si>
  <si>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</si>
  <si>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</si>
  <si>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</si>
  <si>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</si>
  <si>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</si>
  <si>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</si>
  <si>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</si>
  <si>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</si>
  <si>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</si>
  <si>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</si>
  <si>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</si>
  <si>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</si>
  <si>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</si>
  <si>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</si>
  <si>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</si>
  <si>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</si>
  <si>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</si>
  <si>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</si>
  <si>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</si>
  <si>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</si>
  <si>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</si>
  <si>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</si>
  <si>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</si>
  <si>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</si>
  <si>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</si>
  <si>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</si>
  <si>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</si>
  <si>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</si>
  <si>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</si>
  <si>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</si>
  <si>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</si>
  <si>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</si>
  <si>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</si>
  <si>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</si>
  <si>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</si>
  <si>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</si>
  <si>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</si>
  <si>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</si>
  <si>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</si>
  <si>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</si>
  <si>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</si>
  <si>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</si>
  <si>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</si>
  <si>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</si>
  <si>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</si>
  <si>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</si>
  <si>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</si>
  <si>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</si>
  <si>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</si>
  <si>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</si>
  <si>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</si>
  <si>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</si>
  <si>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</si>
  <si>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</si>
  <si>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</si>
  <si>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</si>
  <si>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</si>
  <si>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</si>
  <si>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</si>
  <si>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</si>
  <si>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</si>
  <si>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</si>
  <si>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</si>
  <si>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</si>
  <si>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</si>
  <si>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</si>
  <si>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</si>
  <si>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</si>
  <si>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</si>
  <si>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</si>
  <si>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</si>
  <si>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</si>
  <si>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</si>
  <si>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</si>
  <si>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</si>
  <si>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</si>
  <si>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</si>
  <si>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</si>
  <si>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</si>
  <si>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</si>
  <si>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</si>
  <si>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</si>
  <si>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</si>
  <si>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</si>
  <si>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</si>
  <si>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</si>
  <si>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</si>
  <si>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</si>
  <si>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</si>
  <si>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</si>
  <si>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</si>
  <si>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</si>
  <si>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</si>
  <si>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</si>
  <si>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</si>
  <si>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</si>
  <si>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</si>
  <si>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</si>
  <si>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</si>
  <si>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</si>
  <si>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</si>
  <si>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</si>
  <si>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</si>
  <si>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</si>
  <si>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</si>
  <si>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</si>
  <si>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</si>
  <si>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</si>
  <si>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</si>
  <si>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</si>
  <si>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</si>
  <si>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</si>
  <si>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</si>
  <si>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</si>
  <si>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</si>
  <si>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</si>
  <si>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</si>
  <si>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</si>
  <si>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</si>
  <si>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</si>
  <si>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</si>
  <si>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</si>
  <si>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</si>
  <si>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</si>
  <si>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</si>
  <si>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</si>
  <si>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</si>
  <si>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</si>
  <si>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</si>
  <si>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</si>
  <si>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</si>
  <si>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</si>
  <si>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</si>
  <si>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</si>
  <si>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</si>
  <si>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</si>
  <si>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</si>
  <si>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</si>
  <si>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</si>
  <si>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</si>
  <si>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</si>
  <si>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</si>
  <si>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</si>
  <si>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</si>
  <si>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</si>
  <si>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</si>
  <si>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</si>
  <si>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</si>
  <si>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</si>
  <si>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</si>
  <si>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</si>
  <si>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</si>
  <si>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</si>
  <si>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</si>
  <si>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</si>
  <si>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</si>
  <si>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</si>
  <si>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</si>
  <si>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</si>
  <si>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</si>
  <si>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</si>
  <si>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</si>
  <si>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</si>
  <si>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</si>
  <si>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</si>
  <si>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</si>
  <si>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</si>
  <si>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</si>
  <si>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</si>
  <si>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</si>
  <si>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</si>
  <si>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国分寺町</t>
  </si>
  <si>
    <t>００(H12)</t>
  </si>
  <si>
    <t>０１(H13)</t>
  </si>
  <si>
    <t>０１(H13）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</si>
  <si>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</si>
  <si>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</si>
  <si>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</si>
  <si>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</si>
  <si>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</si>
  <si>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０４(H15)</t>
  </si>
  <si>
    <t>０４(H16)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</si>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</sst>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0.99575"/>
          <c:h val="0.824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57975476"/>
        <c:axId val="58759589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26935810"/>
        <c:axId val="4151899"/>
      </c:lineChart>
      <c:catAx>
        <c:axId val="57975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9589"/>
        <c:crosses val="autoZero"/>
        <c:auto val="0"/>
        <c:lblOffset val="100"/>
        <c:tickLblSkip val="1"/>
        <c:noMultiLvlLbl val="0"/>
      </c:catAx>
      <c:valAx>
        <c:axId val="58759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75476"/>
        <c:crossesAt val="1"/>
        <c:crossBetween val="between"/>
        <c:dispUnits/>
      </c:valAx>
      <c:catAx>
        <c:axId val="26935810"/>
        <c:scaling>
          <c:orientation val="minMax"/>
        </c:scaling>
        <c:axPos val="b"/>
        <c:delete val="1"/>
        <c:majorTickMark val="out"/>
        <c:minorTickMark val="none"/>
        <c:tickLblPos val="nextTo"/>
        <c:crossAx val="4151899"/>
        <c:crosses val="autoZero"/>
        <c:auto val="0"/>
        <c:lblOffset val="100"/>
        <c:tickLblSkip val="1"/>
        <c:noMultiLvlLbl val="0"/>
      </c:catAx>
      <c:valAx>
        <c:axId val="4151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358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90725"/>
          <c:w val="0.753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45"/>
          <c:w val="0.95125"/>
          <c:h val="0.821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グラフ!$R$30:$AE$30</c:f>
              <c:strCache/>
            </c:strRef>
          </c:cat>
          <c:val>
            <c:numRef>
              <c:f>グラフ!$R$34:$AE$34</c:f>
              <c:numCache/>
            </c:numRef>
          </c:val>
        </c:ser>
        <c:gapWidth val="90"/>
        <c:axId val="52617728"/>
        <c:axId val="18987521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グラフ!$R$30:$AE$30</c:f>
              <c:strCache/>
            </c:strRef>
          </c:cat>
          <c:val>
            <c:numRef>
              <c:f>グラフ!$R$31:$AE$31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グラフ!$R$30:$AE$30</c:f>
              <c:strCache/>
            </c:strRef>
          </c:cat>
          <c:val>
            <c:numRef>
              <c:f>グラフ!$R$32:$AE$32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グラフ!$R$30:$AE$30</c:f>
              <c:strCache/>
            </c:strRef>
          </c:cat>
          <c:val>
            <c:numRef>
              <c:f>グラフ!$R$33:$AE$33</c:f>
              <c:numCache/>
            </c:numRef>
          </c:val>
          <c:smooth val="0"/>
        </c:ser>
        <c:axId val="49132078"/>
        <c:axId val="63459863"/>
      </c:lineChart>
      <c:catAx>
        <c:axId val="5261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7521"/>
        <c:crosses val="autoZero"/>
        <c:auto val="0"/>
        <c:lblOffset val="100"/>
        <c:tickLblSkip val="1"/>
        <c:noMultiLvlLbl val="0"/>
      </c:catAx>
      <c:valAx>
        <c:axId val="18987521"/>
        <c:scaling>
          <c:orientation val="minMax"/>
          <c:max val="3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17728"/>
        <c:crossesAt val="1"/>
        <c:crossBetween val="between"/>
        <c:dispUnits/>
      </c:valAx>
      <c:catAx>
        <c:axId val="49132078"/>
        <c:scaling>
          <c:orientation val="minMax"/>
        </c:scaling>
        <c:axPos val="b"/>
        <c:delete val="1"/>
        <c:majorTickMark val="out"/>
        <c:minorTickMark val="none"/>
        <c:tickLblPos val="nextTo"/>
        <c:crossAx val="63459863"/>
        <c:crosses val="autoZero"/>
        <c:auto val="0"/>
        <c:lblOffset val="100"/>
        <c:tickLblSkip val="1"/>
        <c:noMultiLvlLbl val="0"/>
      </c:catAx>
      <c:valAx>
        <c:axId val="63459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320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"/>
          <c:y val="0.9195"/>
          <c:w val="0.876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25"/>
          <c:w val="0.933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37121548"/>
        <c:axId val="59856925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37121548"/>
        <c:axId val="59856925"/>
      </c:lineChart>
      <c:catAx>
        <c:axId val="37121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6925"/>
        <c:crosses val="autoZero"/>
        <c:auto val="0"/>
        <c:lblOffset val="100"/>
        <c:tickLblSkip val="1"/>
        <c:noMultiLvlLbl val="0"/>
      </c:catAx>
      <c:valAx>
        <c:axId val="59856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2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075"/>
          <c:w val="0.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35"/>
          <c:w val="0.9675"/>
          <c:h val="0.804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9207066"/>
        <c:axId val="1166478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55153368"/>
        <c:axId val="65982457"/>
      </c:lineChart>
      <c:catAx>
        <c:axId val="9207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64787"/>
        <c:crosses val="autoZero"/>
        <c:auto val="0"/>
        <c:lblOffset val="100"/>
        <c:tickLblSkip val="1"/>
        <c:noMultiLvlLbl val="0"/>
      </c:catAx>
      <c:valAx>
        <c:axId val="11664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7066"/>
        <c:crossesAt val="1"/>
        <c:crossBetween val="between"/>
        <c:dispUnits/>
      </c:valAx>
      <c:catAx>
        <c:axId val="551533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82457"/>
        <c:crosses val="autoZero"/>
        <c:auto val="0"/>
        <c:lblOffset val="100"/>
        <c:tickLblSkip val="1"/>
        <c:noMultiLvlLbl val="0"/>
      </c:catAx>
      <c:valAx>
        <c:axId val="65982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33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"/>
          <c:y val="0.87125"/>
          <c:w val="0.792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875"/>
          <c:w val="0.97275"/>
          <c:h val="0.8142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16420550"/>
        <c:axId val="72724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32726116"/>
        <c:axId val="63389077"/>
      </c:lineChart>
      <c:catAx>
        <c:axId val="16420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247"/>
        <c:crosses val="autoZero"/>
        <c:auto val="0"/>
        <c:lblOffset val="100"/>
        <c:tickLblSkip val="1"/>
        <c:noMultiLvlLbl val="0"/>
      </c:catAx>
      <c:valAx>
        <c:axId val="727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20550"/>
        <c:crossesAt val="1"/>
        <c:crossBetween val="between"/>
        <c:dispUnits/>
      </c:valAx>
      <c:catAx>
        <c:axId val="32726116"/>
        <c:scaling>
          <c:orientation val="minMax"/>
        </c:scaling>
        <c:axPos val="b"/>
        <c:delete val="1"/>
        <c:majorTickMark val="out"/>
        <c:minorTickMark val="none"/>
        <c:tickLblPos val="nextTo"/>
        <c:crossAx val="63389077"/>
        <c:crosses val="autoZero"/>
        <c:auto val="0"/>
        <c:lblOffset val="100"/>
        <c:tickLblSkip val="1"/>
        <c:noMultiLvlLbl val="0"/>
      </c:catAx>
      <c:valAx>
        <c:axId val="63389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261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89525"/>
          <c:w val="0.975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325"/>
          <c:w val="0.9712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33936178"/>
        <c:axId val="50733003"/>
      </c:barChart>
      <c:catAx>
        <c:axId val="33936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33003"/>
        <c:crosses val="autoZero"/>
        <c:auto val="1"/>
        <c:lblOffset val="100"/>
        <c:tickLblSkip val="1"/>
        <c:noMultiLvlLbl val="0"/>
      </c:catAx>
      <c:valAx>
        <c:axId val="507330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6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4575"/>
          <c:w val="0.517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38100</xdr:rowOff>
    </xdr:to>
    <xdr:graphicFrame>
      <xdr:nvGraphicFramePr>
        <xdr:cNvPr id="1" name="Chart 4"/>
        <xdr:cNvGraphicFramePr/>
      </xdr:nvGraphicFramePr>
      <xdr:xfrm>
        <a:off x="28575" y="200025"/>
        <a:ext cx="48387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676275</xdr:colOff>
      <xdr:row>38</xdr:row>
      <xdr:rowOff>47625</xdr:rowOff>
    </xdr:to>
    <xdr:graphicFrame>
      <xdr:nvGraphicFramePr>
        <xdr:cNvPr id="2" name="Chart 5"/>
        <xdr:cNvGraphicFramePr/>
      </xdr:nvGraphicFramePr>
      <xdr:xfrm>
        <a:off x="4933950" y="200025"/>
        <a:ext cx="478155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38100</xdr:rowOff>
    </xdr:from>
    <xdr:to>
      <xdr:col>13</xdr:col>
      <xdr:colOff>695325</xdr:colOff>
      <xdr:row>113</xdr:row>
      <xdr:rowOff>66675</xdr:rowOff>
    </xdr:to>
    <xdr:graphicFrame>
      <xdr:nvGraphicFramePr>
        <xdr:cNvPr id="3" name="Chart 6"/>
        <xdr:cNvGraphicFramePr/>
      </xdr:nvGraphicFramePr>
      <xdr:xfrm>
        <a:off x="4981575" y="13582650"/>
        <a:ext cx="4752975" cy="585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6</xdr:col>
      <xdr:colOff>676275</xdr:colOff>
      <xdr:row>77</xdr:row>
      <xdr:rowOff>76200</xdr:rowOff>
    </xdr:to>
    <xdr:graphicFrame>
      <xdr:nvGraphicFramePr>
        <xdr:cNvPr id="4" name="Chart 7"/>
        <xdr:cNvGraphicFramePr/>
      </xdr:nvGraphicFramePr>
      <xdr:xfrm>
        <a:off x="0" y="6905625"/>
        <a:ext cx="4848225" cy="637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114300</xdr:colOff>
      <xdr:row>40</xdr:row>
      <xdr:rowOff>47625</xdr:rowOff>
    </xdr:from>
    <xdr:to>
      <xdr:col>13</xdr:col>
      <xdr:colOff>714375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81575" y="6905625"/>
        <a:ext cx="4772025" cy="636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28575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73125"/>
        <a:ext cx="4876800" cy="587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191</v>
      </c>
      <c r="P3" s="48" t="s">
        <v>194</v>
      </c>
      <c r="Q3" s="48" t="s">
        <v>195</v>
      </c>
      <c r="R3" s="48" t="s">
        <v>198</v>
      </c>
    </row>
    <row r="4" spans="1:18" ht="13.5" customHeight="1">
      <c r="A4" s="75" t="s">
        <v>91</v>
      </c>
      <c r="B4" s="75"/>
      <c r="C4" s="50"/>
      <c r="D4" s="50"/>
      <c r="E4" s="50">
        <v>14639</v>
      </c>
      <c r="F4" s="50">
        <v>14887</v>
      </c>
      <c r="G4" s="50">
        <v>15149</v>
      </c>
      <c r="H4" s="50">
        <v>15309</v>
      </c>
      <c r="I4" s="50">
        <v>15468</v>
      </c>
      <c r="J4" s="50">
        <v>15645</v>
      </c>
      <c r="K4" s="50">
        <v>15926</v>
      </c>
      <c r="L4" s="50">
        <v>16246</v>
      </c>
      <c r="M4" s="50">
        <v>16556</v>
      </c>
      <c r="N4" s="50">
        <v>16755</v>
      </c>
      <c r="O4" s="50">
        <v>16868</v>
      </c>
      <c r="P4" s="50">
        <v>17130</v>
      </c>
      <c r="Q4" s="50">
        <v>17220</v>
      </c>
      <c r="R4" s="50">
        <v>17454</v>
      </c>
    </row>
    <row r="5" spans="1:18" ht="13.5" customHeight="1">
      <c r="A5" s="78" t="s">
        <v>13</v>
      </c>
      <c r="B5" s="52" t="s">
        <v>22</v>
      </c>
      <c r="C5" s="53"/>
      <c r="D5" s="53"/>
      <c r="E5" s="53">
        <v>5114845</v>
      </c>
      <c r="F5" s="53">
        <v>5803022</v>
      </c>
      <c r="G5" s="53">
        <v>5883604</v>
      </c>
      <c r="H5" s="53">
        <v>6121096</v>
      </c>
      <c r="I5" s="54">
        <v>6634295</v>
      </c>
      <c r="J5" s="53">
        <v>6259955</v>
      </c>
      <c r="K5" s="53">
        <v>6439441</v>
      </c>
      <c r="L5" s="53">
        <v>6526450</v>
      </c>
      <c r="M5" s="55">
        <v>6618948</v>
      </c>
      <c r="N5" s="55">
        <v>6121710</v>
      </c>
      <c r="O5" s="55">
        <v>6509095</v>
      </c>
      <c r="P5" s="55">
        <v>6389278</v>
      </c>
      <c r="Q5" s="55">
        <v>5373017</v>
      </c>
      <c r="R5" s="55">
        <v>5873216</v>
      </c>
    </row>
    <row r="6" spans="1:18" ht="13.5" customHeight="1">
      <c r="A6" s="78"/>
      <c r="B6" s="52" t="s">
        <v>23</v>
      </c>
      <c r="C6" s="53"/>
      <c r="D6" s="53"/>
      <c r="E6" s="53">
        <v>4824214</v>
      </c>
      <c r="F6" s="53">
        <v>5612296</v>
      </c>
      <c r="G6" s="53">
        <v>5598962</v>
      </c>
      <c r="H6" s="53">
        <v>5705107</v>
      </c>
      <c r="I6" s="54">
        <v>6131912</v>
      </c>
      <c r="J6" s="53">
        <v>5885987</v>
      </c>
      <c r="K6" s="53">
        <v>5969948</v>
      </c>
      <c r="L6" s="53">
        <v>6170994</v>
      </c>
      <c r="M6" s="55">
        <v>6149785</v>
      </c>
      <c r="N6" s="55">
        <v>5672972</v>
      </c>
      <c r="O6" s="55">
        <v>6071359</v>
      </c>
      <c r="P6" s="55">
        <v>6017383</v>
      </c>
      <c r="Q6" s="55">
        <v>4851490</v>
      </c>
      <c r="R6" s="55">
        <v>5435456</v>
      </c>
    </row>
    <row r="7" spans="1:18" ht="13.5" customHeight="1">
      <c r="A7" s="78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290631</v>
      </c>
      <c r="F7" s="54">
        <f t="shared" si="0"/>
        <v>190726</v>
      </c>
      <c r="G7" s="54">
        <f t="shared" si="0"/>
        <v>284642</v>
      </c>
      <c r="H7" s="54">
        <f t="shared" si="0"/>
        <v>415989</v>
      </c>
      <c r="I7" s="54">
        <f t="shared" si="0"/>
        <v>502383</v>
      </c>
      <c r="J7" s="54">
        <f t="shared" si="0"/>
        <v>373968</v>
      </c>
      <c r="K7" s="54">
        <f t="shared" si="0"/>
        <v>469493</v>
      </c>
      <c r="L7" s="54">
        <f>+L5-L6</f>
        <v>355456</v>
      </c>
      <c r="M7" s="54">
        <f>+M5-M6</f>
        <v>469163</v>
      </c>
      <c r="N7" s="54">
        <f>+N5-N6</f>
        <v>448738</v>
      </c>
      <c r="O7" s="54">
        <f>+O5-O6</f>
        <v>437736</v>
      </c>
      <c r="P7" s="54">
        <v>371895</v>
      </c>
      <c r="Q7" s="54">
        <v>521527</v>
      </c>
      <c r="R7" s="54">
        <v>437760</v>
      </c>
    </row>
    <row r="8" spans="1:18" ht="13.5" customHeight="1">
      <c r="A8" s="78"/>
      <c r="B8" s="52" t="s">
        <v>25</v>
      </c>
      <c r="C8" s="53"/>
      <c r="D8" s="53"/>
      <c r="E8" s="53">
        <v>13444</v>
      </c>
      <c r="F8" s="53">
        <v>2992</v>
      </c>
      <c r="G8" s="53">
        <v>7669</v>
      </c>
      <c r="H8" s="53">
        <v>110932</v>
      </c>
      <c r="I8" s="54">
        <v>78347</v>
      </c>
      <c r="J8" s="53">
        <v>100230</v>
      </c>
      <c r="K8" s="53">
        <v>64758</v>
      </c>
      <c r="L8" s="54">
        <v>146876</v>
      </c>
      <c r="M8" s="55">
        <v>82315</v>
      </c>
      <c r="N8" s="55">
        <v>154911</v>
      </c>
      <c r="O8" s="55">
        <v>55771</v>
      </c>
      <c r="P8" s="55">
        <v>19885</v>
      </c>
      <c r="Q8" s="55">
        <v>41548</v>
      </c>
      <c r="R8" s="55">
        <v>153621</v>
      </c>
    </row>
    <row r="9" spans="1:18" ht="13.5" customHeight="1">
      <c r="A9" s="78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277187</v>
      </c>
      <c r="F9" s="54">
        <f t="shared" si="1"/>
        <v>187734</v>
      </c>
      <c r="G9" s="54">
        <f t="shared" si="1"/>
        <v>276973</v>
      </c>
      <c r="H9" s="54">
        <f t="shared" si="1"/>
        <v>305057</v>
      </c>
      <c r="I9" s="54">
        <f t="shared" si="1"/>
        <v>424036</v>
      </c>
      <c r="J9" s="54">
        <f t="shared" si="1"/>
        <v>273738</v>
      </c>
      <c r="K9" s="54">
        <f t="shared" si="1"/>
        <v>404735</v>
      </c>
      <c r="L9" s="54">
        <f>+L7-L8</f>
        <v>208580</v>
      </c>
      <c r="M9" s="54">
        <f>+M7-M8</f>
        <v>386848</v>
      </c>
      <c r="N9" s="54">
        <f>+N7-N8</f>
        <v>293827</v>
      </c>
      <c r="O9" s="54">
        <f>+O7-O8</f>
        <v>381965</v>
      </c>
      <c r="P9" s="54">
        <v>352010</v>
      </c>
      <c r="Q9" s="54">
        <v>479979</v>
      </c>
      <c r="R9" s="54">
        <v>284139</v>
      </c>
    </row>
    <row r="10" spans="1:18" ht="13.5" customHeight="1">
      <c r="A10" s="78"/>
      <c r="B10" s="52" t="s">
        <v>27</v>
      </c>
      <c r="C10" s="55"/>
      <c r="D10" s="55"/>
      <c r="E10" s="55">
        <v>-103203</v>
      </c>
      <c r="F10" s="55">
        <v>-89453</v>
      </c>
      <c r="G10" s="55">
        <v>89239</v>
      </c>
      <c r="H10" s="55">
        <v>28084</v>
      </c>
      <c r="I10" s="55">
        <v>118979</v>
      </c>
      <c r="J10" s="55">
        <v>-150298</v>
      </c>
      <c r="K10" s="55">
        <v>130997</v>
      </c>
      <c r="L10" s="55">
        <v>-196155</v>
      </c>
      <c r="M10" s="55">
        <v>178268</v>
      </c>
      <c r="N10" s="55">
        <v>-93021</v>
      </c>
      <c r="O10" s="55">
        <v>88138</v>
      </c>
      <c r="P10" s="55">
        <v>-29955</v>
      </c>
      <c r="Q10" s="55">
        <v>127969</v>
      </c>
      <c r="R10" s="55">
        <v>-195840</v>
      </c>
    </row>
    <row r="11" spans="1:18" ht="13.5" customHeight="1">
      <c r="A11" s="78"/>
      <c r="B11" s="52" t="s">
        <v>28</v>
      </c>
      <c r="C11" s="53"/>
      <c r="D11" s="53"/>
      <c r="E11" s="53">
        <v>37827</v>
      </c>
      <c r="F11" s="53">
        <v>22464</v>
      </c>
      <c r="G11" s="53">
        <v>6979</v>
      </c>
      <c r="H11" s="53">
        <v>4346</v>
      </c>
      <c r="I11" s="54">
        <v>1917</v>
      </c>
      <c r="J11" s="53">
        <v>822</v>
      </c>
      <c r="K11" s="53">
        <v>1291</v>
      </c>
      <c r="L11" s="54">
        <v>1597</v>
      </c>
      <c r="M11" s="55">
        <v>50500</v>
      </c>
      <c r="N11" s="55">
        <v>99828</v>
      </c>
      <c r="O11" s="55">
        <v>974</v>
      </c>
      <c r="P11" s="55">
        <v>130771</v>
      </c>
      <c r="Q11" s="55">
        <v>1012</v>
      </c>
      <c r="R11" s="55">
        <v>650</v>
      </c>
    </row>
    <row r="12" spans="1:18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51865</v>
      </c>
      <c r="N12" s="55">
        <v>0</v>
      </c>
      <c r="O12" s="55">
        <v>195432</v>
      </c>
      <c r="P12" s="55">
        <v>137190</v>
      </c>
      <c r="Q12" s="55">
        <v>0</v>
      </c>
      <c r="R12" s="55">
        <v>0</v>
      </c>
    </row>
    <row r="13" spans="1:18" ht="13.5" customHeight="1">
      <c r="A13" s="78"/>
      <c r="B13" s="52" t="s">
        <v>30</v>
      </c>
      <c r="C13" s="53"/>
      <c r="D13" s="53"/>
      <c r="E13" s="53">
        <v>120001</v>
      </c>
      <c r="F13" s="53">
        <v>336000</v>
      </c>
      <c r="G13" s="53">
        <v>180000</v>
      </c>
      <c r="H13" s="53">
        <v>101040</v>
      </c>
      <c r="I13" s="54">
        <v>93000</v>
      </c>
      <c r="J13" s="53">
        <v>30000</v>
      </c>
      <c r="K13" s="53">
        <v>0</v>
      </c>
      <c r="L13" s="54">
        <v>127000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270000</v>
      </c>
    </row>
    <row r="14" spans="1:18" ht="13.5" customHeight="1">
      <c r="A14" s="78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-185377</v>
      </c>
      <c r="F14" s="54">
        <f t="shared" si="2"/>
        <v>-402989</v>
      </c>
      <c r="G14" s="54">
        <f t="shared" si="2"/>
        <v>-83782</v>
      </c>
      <c r="H14" s="54">
        <f t="shared" si="2"/>
        <v>-68610</v>
      </c>
      <c r="I14" s="54">
        <f t="shared" si="2"/>
        <v>27896</v>
      </c>
      <c r="J14" s="54">
        <f t="shared" si="2"/>
        <v>-179476</v>
      </c>
      <c r="K14" s="54">
        <f t="shared" si="2"/>
        <v>132288</v>
      </c>
      <c r="L14" s="54">
        <f aca="true" t="shared" si="3" ref="L14:R14">+L10+L11+L12-L13</f>
        <v>-321558</v>
      </c>
      <c r="M14" s="54">
        <f t="shared" si="3"/>
        <v>280633</v>
      </c>
      <c r="N14" s="54">
        <f t="shared" si="3"/>
        <v>6807</v>
      </c>
      <c r="O14" s="54">
        <f t="shared" si="3"/>
        <v>284544</v>
      </c>
      <c r="P14" s="54">
        <f t="shared" si="3"/>
        <v>238006</v>
      </c>
      <c r="Q14" s="54">
        <f t="shared" si="3"/>
        <v>128981</v>
      </c>
      <c r="R14" s="54">
        <f t="shared" si="3"/>
        <v>-465190</v>
      </c>
    </row>
    <row r="15" spans="1:18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9.965622024913785</v>
      </c>
      <c r="F15" s="56">
        <f t="shared" si="4"/>
        <v>5.735814145616242</v>
      </c>
      <c r="G15" s="56">
        <f t="shared" si="4"/>
        <v>8.618645035596607</v>
      </c>
      <c r="H15" s="56">
        <f t="shared" si="4"/>
        <v>9.106404725848432</v>
      </c>
      <c r="I15" s="56">
        <f aca="true" t="shared" si="5" ref="I15:N15">+I9/I19*100</f>
        <v>11.533382636171439</v>
      </c>
      <c r="J15" s="56">
        <f t="shared" si="5"/>
        <v>7.470583033951092</v>
      </c>
      <c r="K15" s="56">
        <f t="shared" si="5"/>
        <v>10.609418681919282</v>
      </c>
      <c r="L15" s="56">
        <f t="shared" si="5"/>
        <v>5.243638901374941</v>
      </c>
      <c r="M15" s="56">
        <f t="shared" si="5"/>
        <v>9.76664946522363</v>
      </c>
      <c r="N15" s="56">
        <f t="shared" si="5"/>
        <v>7.480958788491381</v>
      </c>
      <c r="O15" s="56">
        <f>+O9/O19*100</f>
        <v>9.696881227707188</v>
      </c>
      <c r="P15" s="56">
        <f>+P9/P19*100</f>
        <v>9.342721085763213</v>
      </c>
      <c r="Q15" s="56">
        <f>+Q9/Q19*100</f>
        <v>13.728559628031284</v>
      </c>
      <c r="R15" s="56">
        <f>+R9/R19*100</f>
        <v>8.238632986368543</v>
      </c>
    </row>
    <row r="16" spans="1:18" ht="13.5" customHeight="1">
      <c r="A16" s="76" t="s">
        <v>33</v>
      </c>
      <c r="B16" s="76"/>
      <c r="C16" s="57"/>
      <c r="D16" s="58"/>
      <c r="E16" s="58">
        <v>1366407</v>
      </c>
      <c r="F16" s="58">
        <v>1573703</v>
      </c>
      <c r="G16" s="58">
        <v>1649128</v>
      </c>
      <c r="H16" s="58">
        <v>1735544</v>
      </c>
      <c r="I16" s="57">
        <v>2100747</v>
      </c>
      <c r="J16" s="58">
        <v>2092902</v>
      </c>
      <c r="K16" s="58">
        <v>2154299</v>
      </c>
      <c r="L16" s="57">
        <v>2300331</v>
      </c>
      <c r="M16" s="58">
        <v>2115152</v>
      </c>
      <c r="N16" s="58">
        <v>2202275</v>
      </c>
      <c r="O16" s="58">
        <v>2269464</v>
      </c>
      <c r="P16" s="58">
        <v>2233132</v>
      </c>
      <c r="Q16" s="58">
        <v>2175673</v>
      </c>
      <c r="R16" s="58">
        <v>2259666</v>
      </c>
    </row>
    <row r="17" spans="1:18" ht="13.5" customHeight="1">
      <c r="A17" s="76" t="s">
        <v>34</v>
      </c>
      <c r="B17" s="76"/>
      <c r="C17" s="57"/>
      <c r="D17" s="58"/>
      <c r="E17" s="58">
        <v>2353187</v>
      </c>
      <c r="F17" s="58">
        <v>2776239</v>
      </c>
      <c r="G17" s="58">
        <v>2694630</v>
      </c>
      <c r="H17" s="58">
        <v>2806418</v>
      </c>
      <c r="I17" s="57">
        <v>3009434</v>
      </c>
      <c r="J17" s="58">
        <v>3010723</v>
      </c>
      <c r="K17" s="58">
        <v>3131954</v>
      </c>
      <c r="L17" s="57">
        <v>3245391</v>
      </c>
      <c r="M17" s="58">
        <v>3279934</v>
      </c>
      <c r="N17" s="58">
        <v>3322884</v>
      </c>
      <c r="O17" s="58">
        <v>3217418</v>
      </c>
      <c r="P17" s="58">
        <v>3052913</v>
      </c>
      <c r="Q17" s="58">
        <v>2810575</v>
      </c>
      <c r="R17" s="58">
        <v>2731381</v>
      </c>
    </row>
    <row r="18" spans="1:18" ht="13.5" customHeight="1">
      <c r="A18" s="76" t="s">
        <v>35</v>
      </c>
      <c r="B18" s="76"/>
      <c r="C18" s="57"/>
      <c r="D18" s="58"/>
      <c r="E18" s="58">
        <v>1799789</v>
      </c>
      <c r="F18" s="58">
        <v>2075437</v>
      </c>
      <c r="G18" s="58">
        <v>2175065</v>
      </c>
      <c r="H18" s="58">
        <v>2282032</v>
      </c>
      <c r="I18" s="57">
        <v>2770910</v>
      </c>
      <c r="J18" s="58">
        <v>2759506</v>
      </c>
      <c r="K18" s="58">
        <v>2840023</v>
      </c>
      <c r="L18" s="57">
        <v>3034761</v>
      </c>
      <c r="M18" s="58">
        <v>2787961</v>
      </c>
      <c r="N18" s="58">
        <v>2807056</v>
      </c>
      <c r="O18" s="58">
        <v>2993479</v>
      </c>
      <c r="P18" s="58">
        <v>2945379</v>
      </c>
      <c r="Q18" s="58">
        <v>2866648</v>
      </c>
      <c r="R18" s="58">
        <v>2977146</v>
      </c>
    </row>
    <row r="19" spans="1:18" ht="13.5" customHeight="1">
      <c r="A19" s="76" t="s">
        <v>36</v>
      </c>
      <c r="B19" s="76"/>
      <c r="C19" s="57"/>
      <c r="D19" s="58"/>
      <c r="E19" s="58">
        <v>2781432</v>
      </c>
      <c r="F19" s="58">
        <v>3273014</v>
      </c>
      <c r="G19" s="58">
        <v>3213649</v>
      </c>
      <c r="H19" s="58">
        <v>3349917</v>
      </c>
      <c r="I19" s="57">
        <v>3676597</v>
      </c>
      <c r="J19" s="58">
        <v>3664212</v>
      </c>
      <c r="K19" s="58">
        <v>3814865</v>
      </c>
      <c r="L19" s="57">
        <v>3977772</v>
      </c>
      <c r="M19" s="58">
        <v>3960908</v>
      </c>
      <c r="N19" s="58">
        <v>3927665</v>
      </c>
      <c r="O19" s="58">
        <v>3939050</v>
      </c>
      <c r="P19" s="58">
        <v>3767746</v>
      </c>
      <c r="Q19" s="58">
        <v>3496208</v>
      </c>
      <c r="R19" s="58">
        <v>3448861</v>
      </c>
    </row>
    <row r="20" spans="1:18" ht="13.5" customHeight="1">
      <c r="A20" s="76" t="s">
        <v>37</v>
      </c>
      <c r="B20" s="76"/>
      <c r="C20" s="59"/>
      <c r="D20" s="60"/>
      <c r="E20" s="60">
        <v>0.55</v>
      </c>
      <c r="F20" s="60">
        <v>0.56</v>
      </c>
      <c r="G20" s="60">
        <v>0.59</v>
      </c>
      <c r="H20" s="60">
        <v>0.6</v>
      </c>
      <c r="I20" s="61">
        <v>0.64</v>
      </c>
      <c r="J20" s="60">
        <v>0.67</v>
      </c>
      <c r="K20" s="60">
        <v>0.7</v>
      </c>
      <c r="L20" s="61">
        <v>0.7</v>
      </c>
      <c r="M20" s="60">
        <v>0.68</v>
      </c>
      <c r="N20" s="60">
        <v>0.67</v>
      </c>
      <c r="O20" s="60">
        <v>0.67</v>
      </c>
      <c r="P20" s="60">
        <v>0.7</v>
      </c>
      <c r="Q20" s="60">
        <v>0.74</v>
      </c>
      <c r="R20" s="60">
        <v>0.78</v>
      </c>
    </row>
    <row r="21" spans="1:18" ht="13.5" customHeight="1">
      <c r="A21" s="76" t="s">
        <v>38</v>
      </c>
      <c r="B21" s="76"/>
      <c r="C21" s="62"/>
      <c r="D21" s="63"/>
      <c r="E21" s="63">
        <v>71.6</v>
      </c>
      <c r="F21" s="63">
        <v>64.6</v>
      </c>
      <c r="G21" s="63">
        <v>62.3</v>
      </c>
      <c r="H21" s="63">
        <v>61.1</v>
      </c>
      <c r="I21" s="64">
        <v>63.6</v>
      </c>
      <c r="J21" s="63">
        <v>65.3</v>
      </c>
      <c r="K21" s="63">
        <v>63.7</v>
      </c>
      <c r="L21" s="64">
        <v>69.7</v>
      </c>
      <c r="M21" s="63">
        <v>66.3</v>
      </c>
      <c r="N21" s="63">
        <v>74.9</v>
      </c>
      <c r="O21" s="63">
        <v>78.5</v>
      </c>
      <c r="P21" s="63">
        <v>78.8</v>
      </c>
      <c r="Q21" s="63">
        <v>77.3</v>
      </c>
      <c r="R21" s="63">
        <v>82.7</v>
      </c>
    </row>
    <row r="22" spans="1:18" ht="13.5" customHeight="1">
      <c r="A22" s="76" t="s">
        <v>39</v>
      </c>
      <c r="B22" s="76"/>
      <c r="C22" s="62"/>
      <c r="D22" s="63"/>
      <c r="E22" s="63">
        <v>8.3</v>
      </c>
      <c r="F22" s="63">
        <v>8.6</v>
      </c>
      <c r="G22" s="63">
        <v>9.3</v>
      </c>
      <c r="H22" s="63">
        <v>9.8</v>
      </c>
      <c r="I22" s="64">
        <v>9.2</v>
      </c>
      <c r="J22" s="63">
        <v>10.8</v>
      </c>
      <c r="K22" s="63">
        <v>12.2</v>
      </c>
      <c r="L22" s="64">
        <v>12.8</v>
      </c>
      <c r="M22" s="63">
        <v>14.9</v>
      </c>
      <c r="N22" s="63">
        <v>12.5</v>
      </c>
      <c r="O22" s="63">
        <v>17.1</v>
      </c>
      <c r="P22" s="63">
        <v>15.2</v>
      </c>
      <c r="Q22" s="63">
        <v>14.2</v>
      </c>
      <c r="R22" s="63">
        <v>13.3</v>
      </c>
    </row>
    <row r="23" spans="1:18" ht="13.5" customHeight="1">
      <c r="A23" s="76" t="s">
        <v>40</v>
      </c>
      <c r="B23" s="76"/>
      <c r="C23" s="62"/>
      <c r="D23" s="63"/>
      <c r="E23" s="63">
        <v>11.6</v>
      </c>
      <c r="F23" s="63">
        <v>10.7</v>
      </c>
      <c r="G23" s="63">
        <v>11.6</v>
      </c>
      <c r="H23" s="63">
        <v>11.9</v>
      </c>
      <c r="I23" s="64">
        <v>10.9</v>
      </c>
      <c r="J23" s="63">
        <v>12.3</v>
      </c>
      <c r="K23" s="63">
        <v>13.6</v>
      </c>
      <c r="L23" s="64">
        <v>14.1</v>
      </c>
      <c r="M23" s="63">
        <v>14.5</v>
      </c>
      <c r="N23" s="63">
        <v>13.4</v>
      </c>
      <c r="O23" s="63">
        <v>12.7</v>
      </c>
      <c r="P23" s="63">
        <v>11.4</v>
      </c>
      <c r="Q23" s="63">
        <v>13.6</v>
      </c>
      <c r="R23" s="63">
        <v>15.3</v>
      </c>
    </row>
    <row r="24" spans="1:18" ht="13.5" customHeight="1">
      <c r="A24" s="76" t="s">
        <v>41</v>
      </c>
      <c r="B24" s="76"/>
      <c r="C24" s="62"/>
      <c r="D24" s="63"/>
      <c r="E24" s="63">
        <v>9.2</v>
      </c>
      <c r="F24" s="63">
        <v>9.1</v>
      </c>
      <c r="G24" s="63">
        <v>9.2</v>
      </c>
      <c r="H24" s="63">
        <v>8.9</v>
      </c>
      <c r="I24" s="64">
        <v>8.5</v>
      </c>
      <c r="J24" s="63">
        <v>8.2</v>
      </c>
      <c r="K24" s="63">
        <v>8.4</v>
      </c>
      <c r="L24" s="64">
        <v>9.2</v>
      </c>
      <c r="M24" s="63">
        <v>9.3</v>
      </c>
      <c r="N24" s="63">
        <v>8.9</v>
      </c>
      <c r="O24" s="63">
        <v>8.3</v>
      </c>
      <c r="P24" s="63">
        <v>7.5</v>
      </c>
      <c r="Q24" s="63">
        <v>7.6</v>
      </c>
      <c r="R24" s="63">
        <v>8.2</v>
      </c>
    </row>
    <row r="25" spans="1:18" ht="13.5" customHeight="1">
      <c r="A25" s="75" t="s">
        <v>42</v>
      </c>
      <c r="B25" s="75"/>
      <c r="C25" s="54">
        <f aca="true" t="shared" si="6" ref="C25:K25">SUM(C26:C28)</f>
        <v>0</v>
      </c>
      <c r="D25" s="54">
        <f t="shared" si="6"/>
        <v>0</v>
      </c>
      <c r="E25" s="54">
        <f t="shared" si="6"/>
        <v>991439</v>
      </c>
      <c r="F25" s="54">
        <f t="shared" si="6"/>
        <v>1023380</v>
      </c>
      <c r="G25" s="54">
        <f t="shared" si="6"/>
        <v>929862</v>
      </c>
      <c r="H25" s="54">
        <f t="shared" si="6"/>
        <v>925904</v>
      </c>
      <c r="I25" s="54">
        <f t="shared" si="6"/>
        <v>964522</v>
      </c>
      <c r="J25" s="54">
        <f t="shared" si="6"/>
        <v>1108972</v>
      </c>
      <c r="K25" s="54">
        <f t="shared" si="6"/>
        <v>1260788</v>
      </c>
      <c r="L25" s="54">
        <f aca="true" t="shared" si="7" ref="L25:Q25">SUM(L26:L28)</f>
        <v>1340991</v>
      </c>
      <c r="M25" s="54">
        <f t="shared" si="7"/>
        <v>1684401</v>
      </c>
      <c r="N25" s="54">
        <f t="shared" si="7"/>
        <v>1988574</v>
      </c>
      <c r="O25" s="54">
        <f t="shared" si="7"/>
        <v>1767911</v>
      </c>
      <c r="P25" s="54">
        <f t="shared" si="7"/>
        <v>1901833</v>
      </c>
      <c r="Q25" s="54">
        <f t="shared" si="7"/>
        <v>2024085</v>
      </c>
      <c r="R25" s="54">
        <f>SUM(R26:R28)</f>
        <v>2061133</v>
      </c>
    </row>
    <row r="26" spans="1:18" ht="13.5" customHeight="1">
      <c r="A26" s="65"/>
      <c r="B26" s="2" t="s">
        <v>19</v>
      </c>
      <c r="C26" s="54"/>
      <c r="D26" s="53"/>
      <c r="E26" s="53">
        <v>480977</v>
      </c>
      <c r="F26" s="53">
        <v>224441</v>
      </c>
      <c r="G26" s="53">
        <v>101420</v>
      </c>
      <c r="H26" s="53">
        <v>154726</v>
      </c>
      <c r="I26" s="54">
        <v>133643</v>
      </c>
      <c r="J26" s="53">
        <v>254465</v>
      </c>
      <c r="K26" s="53">
        <v>315756</v>
      </c>
      <c r="L26" s="54">
        <v>290353</v>
      </c>
      <c r="M26" s="53">
        <v>390853</v>
      </c>
      <c r="N26" s="53">
        <v>590681</v>
      </c>
      <c r="O26" s="53">
        <v>691655</v>
      </c>
      <c r="P26" s="53">
        <v>972426</v>
      </c>
      <c r="Q26" s="53">
        <v>1073438</v>
      </c>
      <c r="R26" s="53">
        <v>1004088</v>
      </c>
    </row>
    <row r="27" spans="1:18" ht="13.5" customHeight="1">
      <c r="A27" s="65"/>
      <c r="B27" s="2" t="s">
        <v>20</v>
      </c>
      <c r="C27" s="54"/>
      <c r="D27" s="53"/>
      <c r="E27" s="53">
        <v>352568</v>
      </c>
      <c r="F27" s="53">
        <v>503281</v>
      </c>
      <c r="G27" s="53">
        <v>454697</v>
      </c>
      <c r="H27" s="53">
        <v>419213</v>
      </c>
      <c r="I27" s="54">
        <v>430278</v>
      </c>
      <c r="J27" s="53">
        <v>416748</v>
      </c>
      <c r="K27" s="53">
        <v>412528</v>
      </c>
      <c r="L27" s="54">
        <v>424443</v>
      </c>
      <c r="M27" s="53">
        <v>464082</v>
      </c>
      <c r="N27" s="53">
        <v>564906</v>
      </c>
      <c r="O27" s="53">
        <v>365797</v>
      </c>
      <c r="P27" s="53">
        <v>348976</v>
      </c>
      <c r="Q27" s="53">
        <v>413178</v>
      </c>
      <c r="R27" s="53">
        <v>263428</v>
      </c>
    </row>
    <row r="28" spans="1:18" ht="13.5" customHeight="1">
      <c r="A28" s="65"/>
      <c r="B28" s="2" t="s">
        <v>21</v>
      </c>
      <c r="C28" s="54"/>
      <c r="D28" s="53"/>
      <c r="E28" s="53">
        <v>157894</v>
      </c>
      <c r="F28" s="53">
        <v>295658</v>
      </c>
      <c r="G28" s="53">
        <v>373745</v>
      </c>
      <c r="H28" s="53">
        <v>351965</v>
      </c>
      <c r="I28" s="54">
        <v>400601</v>
      </c>
      <c r="J28" s="53">
        <v>437759</v>
      </c>
      <c r="K28" s="53">
        <v>532504</v>
      </c>
      <c r="L28" s="54">
        <v>626195</v>
      </c>
      <c r="M28" s="53">
        <v>829466</v>
      </c>
      <c r="N28" s="53">
        <v>832987</v>
      </c>
      <c r="O28" s="53">
        <v>710459</v>
      </c>
      <c r="P28" s="53">
        <v>580431</v>
      </c>
      <c r="Q28" s="53">
        <v>537469</v>
      </c>
      <c r="R28" s="53">
        <v>793617</v>
      </c>
    </row>
    <row r="29" spans="1:18" ht="13.5" customHeight="1">
      <c r="A29" s="75" t="s">
        <v>43</v>
      </c>
      <c r="B29" s="75"/>
      <c r="C29" s="54"/>
      <c r="D29" s="53"/>
      <c r="E29" s="53">
        <v>2895938</v>
      </c>
      <c r="F29" s="53">
        <v>3069829</v>
      </c>
      <c r="G29" s="53">
        <v>3399781</v>
      </c>
      <c r="H29" s="53">
        <v>3942133</v>
      </c>
      <c r="I29" s="54">
        <v>4417913</v>
      </c>
      <c r="J29" s="53">
        <v>4945355</v>
      </c>
      <c r="K29" s="53">
        <v>5204839</v>
      </c>
      <c r="L29" s="54">
        <v>5609045</v>
      </c>
      <c r="M29" s="53">
        <v>5765024</v>
      </c>
      <c r="N29" s="53">
        <v>5635080</v>
      </c>
      <c r="O29" s="53">
        <v>5567494</v>
      </c>
      <c r="P29" s="53">
        <v>5881081</v>
      </c>
      <c r="Q29" s="53">
        <v>5666756</v>
      </c>
      <c r="R29" s="53">
        <v>5421089</v>
      </c>
    </row>
    <row r="30" spans="1:18" ht="13.5" customHeight="1">
      <c r="A30" s="51"/>
      <c r="B30" s="48" t="s">
        <v>14</v>
      </c>
      <c r="C30" s="54"/>
      <c r="D30" s="53"/>
      <c r="E30" s="53">
        <v>2862530</v>
      </c>
      <c r="F30" s="53">
        <v>3036421</v>
      </c>
      <c r="G30" s="53">
        <v>3387541</v>
      </c>
      <c r="H30" s="53"/>
      <c r="I30" s="54">
        <v>2684851</v>
      </c>
      <c r="J30" s="53">
        <v>2748458</v>
      </c>
      <c r="K30" s="53">
        <v>2700996</v>
      </c>
      <c r="L30" s="54">
        <v>2958793</v>
      </c>
      <c r="M30" s="53">
        <v>3091813</v>
      </c>
      <c r="N30" s="53">
        <v>2944316</v>
      </c>
      <c r="O30" s="53">
        <v>2767872</v>
      </c>
      <c r="P30" s="53">
        <v>2546837</v>
      </c>
      <c r="Q30" s="53">
        <v>2262757</v>
      </c>
      <c r="R30" s="53">
        <v>1692859</v>
      </c>
    </row>
    <row r="31" spans="1:18" ht="13.5" customHeight="1">
      <c r="A31" s="77" t="s">
        <v>44</v>
      </c>
      <c r="B31" s="77"/>
      <c r="C31" s="54">
        <f aca="true" t="shared" si="8" ref="C31:K31">SUM(C32:C35)</f>
        <v>0</v>
      </c>
      <c r="D31" s="54">
        <f t="shared" si="8"/>
        <v>0</v>
      </c>
      <c r="E31" s="54">
        <f t="shared" si="8"/>
        <v>269068</v>
      </c>
      <c r="F31" s="54">
        <f t="shared" si="8"/>
        <v>208386</v>
      </c>
      <c r="G31" s="54">
        <f t="shared" si="8"/>
        <v>191403</v>
      </c>
      <c r="H31" s="54">
        <f t="shared" si="8"/>
        <v>91252</v>
      </c>
      <c r="I31" s="54">
        <f t="shared" si="8"/>
        <v>49021</v>
      </c>
      <c r="J31" s="54">
        <f t="shared" si="8"/>
        <v>32108</v>
      </c>
      <c r="K31" s="54">
        <f t="shared" si="8"/>
        <v>18511</v>
      </c>
      <c r="L31" s="54">
        <f aca="true" t="shared" si="9" ref="L31:Q31">SUM(L32:L35)</f>
        <v>151475</v>
      </c>
      <c r="M31" s="54">
        <f t="shared" si="9"/>
        <v>168294</v>
      </c>
      <c r="N31" s="54">
        <f t="shared" si="9"/>
        <v>9030</v>
      </c>
      <c r="O31" s="54">
        <f t="shared" si="9"/>
        <v>7942</v>
      </c>
      <c r="P31" s="54">
        <f t="shared" si="9"/>
        <v>14023</v>
      </c>
      <c r="Q31" s="54">
        <f t="shared" si="9"/>
        <v>2896</v>
      </c>
      <c r="R31" s="54">
        <f>SUM(R32:R35)</f>
        <v>2675</v>
      </c>
    </row>
    <row r="32" spans="1:18" ht="13.5" customHeight="1">
      <c r="A32" s="48"/>
      <c r="B32" s="48" t="s">
        <v>15</v>
      </c>
      <c r="C32" s="54"/>
      <c r="D32" s="53"/>
      <c r="E32" s="53">
        <v>129863</v>
      </c>
      <c r="F32" s="53">
        <v>90477</v>
      </c>
      <c r="G32" s="53">
        <v>55493</v>
      </c>
      <c r="H32" s="53">
        <v>31318</v>
      </c>
      <c r="I32" s="54">
        <v>9582</v>
      </c>
      <c r="J32" s="53">
        <v>8784</v>
      </c>
      <c r="K32" s="53">
        <v>7985</v>
      </c>
      <c r="L32" s="54">
        <v>146997</v>
      </c>
      <c r="M32" s="53">
        <v>166304</v>
      </c>
      <c r="N32" s="53">
        <v>5589</v>
      </c>
      <c r="O32" s="53">
        <v>4790</v>
      </c>
      <c r="P32" s="53">
        <v>3991</v>
      </c>
      <c r="Q32" s="53">
        <v>0</v>
      </c>
      <c r="R32" s="53">
        <v>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139205</v>
      </c>
      <c r="F34" s="53">
        <v>117909</v>
      </c>
      <c r="G34" s="53">
        <v>135910</v>
      </c>
      <c r="H34" s="53">
        <v>59934</v>
      </c>
      <c r="I34" s="54">
        <v>39439</v>
      </c>
      <c r="J34" s="53">
        <v>23324</v>
      </c>
      <c r="K34" s="53">
        <v>10526</v>
      </c>
      <c r="L34" s="54">
        <v>4478</v>
      </c>
      <c r="M34" s="53">
        <v>1990</v>
      </c>
      <c r="N34" s="53">
        <v>3441</v>
      </c>
      <c r="O34" s="53">
        <v>3152</v>
      </c>
      <c r="P34" s="53">
        <v>10032</v>
      </c>
      <c r="Q34" s="53">
        <v>2896</v>
      </c>
      <c r="R34" s="53">
        <v>2675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5" t="s">
        <v>45</v>
      </c>
      <c r="B36" s="75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5" t="s">
        <v>46</v>
      </c>
      <c r="B37" s="75"/>
      <c r="C37" s="54"/>
      <c r="D37" s="53"/>
      <c r="E37" s="53">
        <v>181196</v>
      </c>
      <c r="F37" s="53">
        <v>249836</v>
      </c>
      <c r="G37" s="53">
        <v>253757</v>
      </c>
      <c r="H37" s="53">
        <v>289647</v>
      </c>
      <c r="I37" s="54">
        <v>256382</v>
      </c>
      <c r="J37" s="53">
        <v>256658</v>
      </c>
      <c r="K37" s="53">
        <v>256944</v>
      </c>
      <c r="L37" s="54">
        <v>267238</v>
      </c>
      <c r="M37" s="53">
        <v>267358</v>
      </c>
      <c r="N37" s="53">
        <v>267695</v>
      </c>
      <c r="O37" s="53">
        <v>267919</v>
      </c>
      <c r="P37" s="53">
        <v>268185</v>
      </c>
      <c r="Q37" s="53">
        <v>268412</v>
      </c>
      <c r="R37" s="53">
        <v>268575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国分寺町</v>
      </c>
      <c r="P1" s="29" t="str">
        <f>'財政指標'!$M$1</f>
        <v>国分寺町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192</v>
      </c>
      <c r="O3" s="73" t="s">
        <v>194</v>
      </c>
      <c r="P3" s="73" t="s">
        <v>195</v>
      </c>
      <c r="Q3" s="73" t="s">
        <v>199</v>
      </c>
    </row>
    <row r="4" spans="1:17" ht="15" customHeight="1">
      <c r="A4" s="3" t="s">
        <v>122</v>
      </c>
      <c r="B4" s="15"/>
      <c r="C4" s="15"/>
      <c r="D4" s="15">
        <v>1907672</v>
      </c>
      <c r="E4" s="15">
        <v>1964184</v>
      </c>
      <c r="F4" s="15">
        <v>2076673</v>
      </c>
      <c r="G4" s="15">
        <v>2129133</v>
      </c>
      <c r="H4" s="15">
        <v>2586297</v>
      </c>
      <c r="I4" s="15">
        <v>2558049</v>
      </c>
      <c r="J4" s="8">
        <v>2861819</v>
      </c>
      <c r="K4" s="9">
        <v>2642147</v>
      </c>
      <c r="L4" s="9">
        <v>2765032</v>
      </c>
      <c r="M4" s="9">
        <v>2753795</v>
      </c>
      <c r="N4" s="9">
        <v>2738883</v>
      </c>
      <c r="O4" s="9">
        <v>2763401</v>
      </c>
      <c r="P4" s="9">
        <v>2698619</v>
      </c>
      <c r="Q4" s="9">
        <v>2695658</v>
      </c>
    </row>
    <row r="5" spans="1:17" ht="15" customHeight="1">
      <c r="A5" s="3" t="s">
        <v>123</v>
      </c>
      <c r="B5" s="15"/>
      <c r="C5" s="15"/>
      <c r="D5" s="15">
        <v>112435</v>
      </c>
      <c r="E5" s="15">
        <v>123978</v>
      </c>
      <c r="F5" s="15">
        <v>145595</v>
      </c>
      <c r="G5" s="15">
        <v>149263</v>
      </c>
      <c r="H5" s="15">
        <v>153325</v>
      </c>
      <c r="I5" s="15">
        <v>159905</v>
      </c>
      <c r="J5" s="8">
        <v>114473</v>
      </c>
      <c r="K5" s="9">
        <v>89141</v>
      </c>
      <c r="L5" s="9">
        <v>91613</v>
      </c>
      <c r="M5" s="9">
        <v>92532</v>
      </c>
      <c r="N5" s="9">
        <v>92647</v>
      </c>
      <c r="O5" s="9">
        <v>94416</v>
      </c>
      <c r="P5" s="9">
        <v>99342</v>
      </c>
      <c r="Q5" s="9">
        <v>133577</v>
      </c>
    </row>
    <row r="6" spans="1:17" ht="15" customHeight="1">
      <c r="A6" s="3" t="s">
        <v>200</v>
      </c>
      <c r="B6" s="15"/>
      <c r="C6" s="15"/>
      <c r="D6" s="15">
        <v>67844</v>
      </c>
      <c r="E6" s="15">
        <v>49592</v>
      </c>
      <c r="F6" s="15">
        <v>52568</v>
      </c>
      <c r="G6" s="15">
        <v>69210</v>
      </c>
      <c r="H6" s="15">
        <v>49574</v>
      </c>
      <c r="I6" s="15">
        <v>28332</v>
      </c>
      <c r="J6" s="8">
        <v>22984</v>
      </c>
      <c r="K6" s="9">
        <v>18697</v>
      </c>
      <c r="L6" s="9">
        <v>18097</v>
      </c>
      <c r="M6" s="9">
        <v>79445</v>
      </c>
      <c r="N6" s="9">
        <v>82637</v>
      </c>
      <c r="O6" s="9">
        <v>26731</v>
      </c>
      <c r="P6" s="9">
        <v>18710</v>
      </c>
      <c r="Q6" s="9">
        <v>18829</v>
      </c>
    </row>
    <row r="7" spans="1:17" ht="15" customHeight="1">
      <c r="A7" s="3" t="s">
        <v>201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2937</v>
      </c>
    </row>
    <row r="8" spans="1:17" ht="15" customHeight="1">
      <c r="A8" s="3" t="s">
        <v>202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3431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32114</v>
      </c>
      <c r="K9" s="9">
        <v>144228</v>
      </c>
      <c r="L9" s="9">
        <v>136838</v>
      </c>
      <c r="M9" s="9">
        <v>141118</v>
      </c>
      <c r="N9" s="9">
        <v>139145</v>
      </c>
      <c r="O9" s="9">
        <v>124507</v>
      </c>
      <c r="P9" s="9">
        <v>139948</v>
      </c>
      <c r="Q9" s="9">
        <v>154447</v>
      </c>
    </row>
    <row r="10" spans="1:17" ht="15" customHeight="1">
      <c r="A10" s="3" t="s">
        <v>125</v>
      </c>
      <c r="B10" s="15"/>
      <c r="C10" s="15"/>
      <c r="D10" s="15"/>
      <c r="E10" s="15"/>
      <c r="F10" s="15"/>
      <c r="G10" s="15"/>
      <c r="H10" s="15"/>
      <c r="I10" s="15"/>
      <c r="J10" s="8"/>
      <c r="K10" s="9"/>
      <c r="L10" s="9"/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15" customHeight="1">
      <c r="A11" s="3" t="s">
        <v>126</v>
      </c>
      <c r="B11" s="15"/>
      <c r="C11" s="15"/>
      <c r="D11" s="15"/>
      <c r="E11" s="15"/>
      <c r="F11" s="15">
        <v>114</v>
      </c>
      <c r="G11" s="15">
        <v>105</v>
      </c>
      <c r="H11" s="15"/>
      <c r="I11" s="15"/>
      <c r="J11" s="15">
        <v>135</v>
      </c>
      <c r="K11" s="15"/>
      <c r="L11" s="15"/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15" customHeight="1">
      <c r="A12" s="3" t="s">
        <v>127</v>
      </c>
      <c r="B12" s="15"/>
      <c r="C12" s="15"/>
      <c r="D12" s="15">
        <v>85575</v>
      </c>
      <c r="E12" s="15">
        <v>78292</v>
      </c>
      <c r="F12" s="15">
        <v>78955</v>
      </c>
      <c r="G12" s="15">
        <v>88519</v>
      </c>
      <c r="H12" s="15">
        <v>93513</v>
      </c>
      <c r="I12" s="15">
        <v>92420</v>
      </c>
      <c r="J12" s="8">
        <v>76941</v>
      </c>
      <c r="K12" s="9">
        <v>65865</v>
      </c>
      <c r="L12" s="9">
        <v>65629</v>
      </c>
      <c r="M12" s="9">
        <v>62462</v>
      </c>
      <c r="N12" s="9">
        <v>62721</v>
      </c>
      <c r="O12" s="9">
        <v>56035</v>
      </c>
      <c r="P12" s="9">
        <v>63247</v>
      </c>
      <c r="Q12" s="9">
        <v>59827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55119</v>
      </c>
      <c r="M14" s="9">
        <v>77379</v>
      </c>
      <c r="N14" s="9">
        <v>83463</v>
      </c>
      <c r="O14" s="9">
        <v>77420</v>
      </c>
      <c r="P14" s="9">
        <v>81940</v>
      </c>
      <c r="Q14" s="9">
        <v>84844</v>
      </c>
    </row>
    <row r="15" spans="1:17" ht="15" customHeight="1">
      <c r="A15" s="3" t="s">
        <v>130</v>
      </c>
      <c r="B15" s="15"/>
      <c r="C15" s="15"/>
      <c r="D15" s="15">
        <v>1108945</v>
      </c>
      <c r="E15" s="15">
        <v>1330915</v>
      </c>
      <c r="F15" s="15">
        <v>1172755</v>
      </c>
      <c r="G15" s="15">
        <v>1203042</v>
      </c>
      <c r="H15" s="15">
        <v>1048284</v>
      </c>
      <c r="I15" s="15">
        <v>1055857</v>
      </c>
      <c r="J15" s="8">
        <v>1132586</v>
      </c>
      <c r="K15" s="9">
        <v>1105676</v>
      </c>
      <c r="L15" s="9">
        <v>1360067</v>
      </c>
      <c r="M15" s="9">
        <v>1316453</v>
      </c>
      <c r="N15" s="9">
        <v>1120537</v>
      </c>
      <c r="O15" s="9">
        <v>982769</v>
      </c>
      <c r="P15" s="9">
        <v>774517</v>
      </c>
      <c r="Q15" s="9">
        <v>619487</v>
      </c>
    </row>
    <row r="16" spans="1:17" ht="15" customHeight="1">
      <c r="A16" s="3" t="s">
        <v>131</v>
      </c>
      <c r="B16" s="15"/>
      <c r="C16" s="15"/>
      <c r="D16" s="15">
        <v>981643</v>
      </c>
      <c r="E16" s="15">
        <v>1197577</v>
      </c>
      <c r="F16" s="15"/>
      <c r="G16" s="15"/>
      <c r="H16" s="15"/>
      <c r="I16" s="15"/>
      <c r="J16" s="8">
        <v>974842</v>
      </c>
      <c r="K16" s="8">
        <v>943011</v>
      </c>
      <c r="L16" s="8">
        <v>1172947</v>
      </c>
      <c r="M16" s="8">
        <v>1120609</v>
      </c>
      <c r="N16" s="8">
        <v>945571</v>
      </c>
      <c r="O16" s="8">
        <v>822367</v>
      </c>
      <c r="P16" s="8">
        <v>629560</v>
      </c>
      <c r="Q16" s="8">
        <v>471715</v>
      </c>
    </row>
    <row r="17" spans="1:17" ht="15" customHeight="1">
      <c r="A17" s="3" t="s">
        <v>132</v>
      </c>
      <c r="B17" s="15"/>
      <c r="C17" s="15"/>
      <c r="D17" s="15">
        <v>127302</v>
      </c>
      <c r="E17" s="15">
        <v>133338</v>
      </c>
      <c r="F17" s="15"/>
      <c r="G17" s="15"/>
      <c r="H17" s="15"/>
      <c r="I17" s="15"/>
      <c r="J17" s="8">
        <v>157744</v>
      </c>
      <c r="K17" s="8">
        <v>162665</v>
      </c>
      <c r="L17" s="8">
        <v>187120</v>
      </c>
      <c r="M17" s="8">
        <v>195844</v>
      </c>
      <c r="N17" s="8">
        <v>174966</v>
      </c>
      <c r="O17" s="8">
        <v>160402</v>
      </c>
      <c r="P17" s="8">
        <v>144957</v>
      </c>
      <c r="Q17" s="8">
        <v>147772</v>
      </c>
    </row>
    <row r="18" spans="1:17" ht="15" customHeight="1">
      <c r="A18" s="3" t="s">
        <v>133</v>
      </c>
      <c r="B18" s="15"/>
      <c r="C18" s="15"/>
      <c r="D18" s="15">
        <v>2958</v>
      </c>
      <c r="E18" s="15">
        <v>2990</v>
      </c>
      <c r="F18" s="15">
        <v>3470</v>
      </c>
      <c r="G18" s="15">
        <v>2983</v>
      </c>
      <c r="H18" s="15">
        <v>3016</v>
      </c>
      <c r="I18" s="15">
        <v>3903</v>
      </c>
      <c r="J18" s="8">
        <v>4387</v>
      </c>
      <c r="K18" s="9">
        <v>4461</v>
      </c>
      <c r="L18" s="9">
        <v>4646</v>
      </c>
      <c r="M18" s="9">
        <v>4060</v>
      </c>
      <c r="N18" s="9">
        <v>4117</v>
      </c>
      <c r="O18" s="9">
        <v>3966</v>
      </c>
      <c r="P18" s="9">
        <v>4120</v>
      </c>
      <c r="Q18" s="9">
        <v>3804</v>
      </c>
    </row>
    <row r="19" spans="1:17" ht="15" customHeight="1">
      <c r="A19" s="3" t="s">
        <v>134</v>
      </c>
      <c r="B19" s="15"/>
      <c r="C19" s="15"/>
      <c r="D19" s="15">
        <v>9019</v>
      </c>
      <c r="E19" s="15">
        <v>21590</v>
      </c>
      <c r="F19" s="15">
        <v>23592</v>
      </c>
      <c r="G19" s="15">
        <v>21986</v>
      </c>
      <c r="H19" s="15">
        <v>18939</v>
      </c>
      <c r="I19" s="15">
        <v>97966</v>
      </c>
      <c r="J19" s="8">
        <v>231665</v>
      </c>
      <c r="K19" s="9">
        <v>25417</v>
      </c>
      <c r="L19" s="9">
        <v>55850</v>
      </c>
      <c r="M19" s="9">
        <v>26343</v>
      </c>
      <c r="N19" s="9">
        <v>33978</v>
      </c>
      <c r="O19" s="9">
        <v>43804</v>
      </c>
      <c r="P19" s="9">
        <v>22448</v>
      </c>
      <c r="Q19" s="9">
        <v>61066</v>
      </c>
    </row>
    <row r="20" spans="1:17" ht="15" customHeight="1">
      <c r="A20" s="3" t="s">
        <v>135</v>
      </c>
      <c r="B20" s="15"/>
      <c r="C20" s="15"/>
      <c r="D20" s="15">
        <v>34511</v>
      </c>
      <c r="E20" s="15">
        <v>39652</v>
      </c>
      <c r="F20" s="15">
        <v>42477</v>
      </c>
      <c r="G20" s="15">
        <v>89569</v>
      </c>
      <c r="H20" s="15">
        <v>65730</v>
      </c>
      <c r="I20" s="15">
        <v>61386</v>
      </c>
      <c r="J20" s="8">
        <v>62110</v>
      </c>
      <c r="K20" s="9">
        <v>47930</v>
      </c>
      <c r="L20" s="9">
        <v>50451</v>
      </c>
      <c r="M20" s="9">
        <v>53903</v>
      </c>
      <c r="N20" s="9">
        <v>56796</v>
      </c>
      <c r="O20" s="9">
        <v>61697</v>
      </c>
      <c r="P20" s="9">
        <v>104069</v>
      </c>
      <c r="Q20" s="9">
        <v>108655</v>
      </c>
    </row>
    <row r="21" spans="1:17" ht="15" customHeight="1">
      <c r="A21" s="4" t="s">
        <v>136</v>
      </c>
      <c r="B21" s="15"/>
      <c r="C21" s="15"/>
      <c r="D21" s="15">
        <v>6055</v>
      </c>
      <c r="E21" s="15">
        <v>6602</v>
      </c>
      <c r="F21" s="15">
        <v>6870</v>
      </c>
      <c r="G21" s="15">
        <v>7510</v>
      </c>
      <c r="H21" s="15">
        <v>8556</v>
      </c>
      <c r="I21" s="15">
        <v>7768</v>
      </c>
      <c r="J21" s="8">
        <v>7916</v>
      </c>
      <c r="K21" s="11">
        <v>42177</v>
      </c>
      <c r="L21" s="11">
        <v>42115</v>
      </c>
      <c r="M21" s="11">
        <v>40239</v>
      </c>
      <c r="N21" s="11">
        <v>38107</v>
      </c>
      <c r="O21" s="11">
        <v>36369</v>
      </c>
      <c r="P21" s="11">
        <v>36772</v>
      </c>
      <c r="Q21" s="11">
        <v>35001</v>
      </c>
    </row>
    <row r="22" spans="1:17" ht="15" customHeight="1">
      <c r="A22" s="3" t="s">
        <v>137</v>
      </c>
      <c r="B22" s="15"/>
      <c r="C22" s="15"/>
      <c r="D22" s="15">
        <v>449345</v>
      </c>
      <c r="E22" s="15">
        <v>530319</v>
      </c>
      <c r="F22" s="15">
        <v>570603</v>
      </c>
      <c r="G22" s="15">
        <v>502725</v>
      </c>
      <c r="H22" s="15">
        <v>381199</v>
      </c>
      <c r="I22" s="15">
        <v>400897</v>
      </c>
      <c r="J22" s="8">
        <v>528847</v>
      </c>
      <c r="K22" s="9">
        <v>537131</v>
      </c>
      <c r="L22" s="9">
        <v>479307</v>
      </c>
      <c r="M22" s="9">
        <v>186173</v>
      </c>
      <c r="N22" s="9">
        <v>211426</v>
      </c>
      <c r="O22" s="9">
        <v>244539</v>
      </c>
      <c r="P22" s="9">
        <v>243387</v>
      </c>
      <c r="Q22" s="9">
        <v>221306</v>
      </c>
    </row>
    <row r="23" spans="1:17" ht="15" customHeight="1">
      <c r="A23" s="3" t="s">
        <v>138</v>
      </c>
      <c r="B23" s="15"/>
      <c r="C23" s="15"/>
      <c r="D23" s="15">
        <v>266633</v>
      </c>
      <c r="E23" s="15">
        <v>415205</v>
      </c>
      <c r="F23" s="15">
        <v>441662</v>
      </c>
      <c r="G23" s="15">
        <v>512931</v>
      </c>
      <c r="H23" s="15">
        <v>730647</v>
      </c>
      <c r="I23" s="15">
        <v>397017</v>
      </c>
      <c r="J23" s="8">
        <v>283099</v>
      </c>
      <c r="K23" s="9">
        <v>291280</v>
      </c>
      <c r="L23" s="9">
        <v>227387</v>
      </c>
      <c r="M23" s="9">
        <v>247034</v>
      </c>
      <c r="N23" s="9">
        <v>450250</v>
      </c>
      <c r="O23" s="9">
        <v>200675</v>
      </c>
      <c r="P23" s="9">
        <v>200214</v>
      </c>
      <c r="Q23" s="9">
        <v>215696</v>
      </c>
    </row>
    <row r="24" spans="1:17" ht="15" customHeight="1">
      <c r="A24" s="3" t="s">
        <v>139</v>
      </c>
      <c r="B24" s="15"/>
      <c r="C24" s="15"/>
      <c r="D24" s="15">
        <v>107633</v>
      </c>
      <c r="E24" s="15">
        <v>56314</v>
      </c>
      <c r="F24" s="15">
        <v>100909</v>
      </c>
      <c r="G24" s="15">
        <v>78157</v>
      </c>
      <c r="H24" s="15">
        <v>178748</v>
      </c>
      <c r="I24" s="15">
        <v>18579</v>
      </c>
      <c r="J24" s="8">
        <v>62512</v>
      </c>
      <c r="K24" s="9">
        <v>49079</v>
      </c>
      <c r="L24" s="9">
        <v>165234</v>
      </c>
      <c r="M24" s="9">
        <v>217080</v>
      </c>
      <c r="N24" s="9">
        <v>12570</v>
      </c>
      <c r="O24" s="9">
        <v>56227</v>
      </c>
      <c r="P24" s="9">
        <v>126864</v>
      </c>
      <c r="Q24" s="9">
        <v>179178</v>
      </c>
    </row>
    <row r="25" spans="1:17" ht="15" customHeight="1">
      <c r="A25" s="3" t="s">
        <v>140</v>
      </c>
      <c r="B25" s="15"/>
      <c r="C25" s="15"/>
      <c r="D25" s="15">
        <v>8364</v>
      </c>
      <c r="E25" s="15">
        <v>13604</v>
      </c>
      <c r="F25" s="15">
        <v>5001</v>
      </c>
      <c r="G25" s="15">
        <v>4267</v>
      </c>
      <c r="H25" s="15">
        <v>4378</v>
      </c>
      <c r="I25" s="15">
        <v>2791</v>
      </c>
      <c r="J25" s="17">
        <v>7939</v>
      </c>
      <c r="K25" s="16">
        <v>11871</v>
      </c>
      <c r="L25" s="9">
        <v>5765</v>
      </c>
      <c r="M25" s="9">
        <v>21133</v>
      </c>
      <c r="N25" s="9">
        <v>6852</v>
      </c>
      <c r="O25" s="9">
        <v>3054</v>
      </c>
      <c r="P25" s="9">
        <v>34106</v>
      </c>
      <c r="Q25" s="9">
        <v>2078</v>
      </c>
    </row>
    <row r="26" spans="1:17" ht="15" customHeight="1">
      <c r="A26" s="3" t="s">
        <v>141</v>
      </c>
      <c r="B26" s="15"/>
      <c r="C26" s="15"/>
      <c r="D26" s="15">
        <v>301448</v>
      </c>
      <c r="E26" s="15">
        <v>446883</v>
      </c>
      <c r="F26" s="15">
        <v>382785</v>
      </c>
      <c r="G26" s="15">
        <v>275812</v>
      </c>
      <c r="H26" s="15">
        <v>200596</v>
      </c>
      <c r="I26" s="15">
        <v>183481</v>
      </c>
      <c r="J26" s="8">
        <v>59882</v>
      </c>
      <c r="K26" s="9">
        <v>224598</v>
      </c>
      <c r="L26" s="9">
        <v>60000</v>
      </c>
      <c r="M26" s="9">
        <v>28266</v>
      </c>
      <c r="N26" s="9">
        <v>376758</v>
      </c>
      <c r="O26" s="9">
        <v>359429</v>
      </c>
      <c r="P26" s="9">
        <v>86257</v>
      </c>
      <c r="Q26" s="9">
        <v>589865</v>
      </c>
    </row>
    <row r="27" spans="1:17" ht="15" customHeight="1">
      <c r="A27" s="3" t="s">
        <v>142</v>
      </c>
      <c r="B27" s="15"/>
      <c r="C27" s="15"/>
      <c r="D27" s="15">
        <v>299436</v>
      </c>
      <c r="E27" s="15">
        <v>233631</v>
      </c>
      <c r="F27" s="15">
        <v>140726</v>
      </c>
      <c r="G27" s="15">
        <v>134642</v>
      </c>
      <c r="H27" s="15">
        <v>345989</v>
      </c>
      <c r="I27" s="15">
        <v>352383</v>
      </c>
      <c r="J27" s="8">
        <v>313968</v>
      </c>
      <c r="K27" s="9">
        <v>369493</v>
      </c>
      <c r="L27" s="9">
        <v>305456</v>
      </c>
      <c r="M27" s="9">
        <v>369163</v>
      </c>
      <c r="N27" s="9">
        <v>348738</v>
      </c>
      <c r="O27" s="9">
        <v>287736</v>
      </c>
      <c r="P27" s="9">
        <v>271895</v>
      </c>
      <c r="Q27" s="9">
        <v>321527</v>
      </c>
    </row>
    <row r="28" spans="1:17" ht="15" customHeight="1">
      <c r="A28" s="3" t="s">
        <v>143</v>
      </c>
      <c r="B28" s="15"/>
      <c r="C28" s="15"/>
      <c r="D28" s="15">
        <v>151032</v>
      </c>
      <c r="E28" s="15">
        <v>105871</v>
      </c>
      <c r="F28" s="15">
        <v>64949</v>
      </c>
      <c r="G28" s="15">
        <v>54142</v>
      </c>
      <c r="H28" s="15">
        <v>51304</v>
      </c>
      <c r="I28" s="15">
        <v>30821</v>
      </c>
      <c r="J28" s="8">
        <v>30564</v>
      </c>
      <c r="K28" s="9">
        <v>56159</v>
      </c>
      <c r="L28" s="9">
        <v>76142</v>
      </c>
      <c r="M28" s="9">
        <v>82932</v>
      </c>
      <c r="N28" s="9">
        <v>71033</v>
      </c>
      <c r="O28" s="9">
        <v>91803</v>
      </c>
      <c r="P28" s="9">
        <v>66562</v>
      </c>
      <c r="Q28" s="9">
        <v>62003</v>
      </c>
    </row>
    <row r="29" spans="1:17" ht="15" customHeight="1">
      <c r="A29" s="3" t="s">
        <v>144</v>
      </c>
      <c r="B29" s="15"/>
      <c r="C29" s="15"/>
      <c r="D29" s="15">
        <v>195940</v>
      </c>
      <c r="E29" s="15">
        <v>383400</v>
      </c>
      <c r="F29" s="15">
        <v>573900</v>
      </c>
      <c r="G29" s="15">
        <v>797100</v>
      </c>
      <c r="H29" s="15">
        <v>714200</v>
      </c>
      <c r="I29" s="15">
        <v>808400</v>
      </c>
      <c r="J29" s="8">
        <v>605500</v>
      </c>
      <c r="K29" s="9">
        <v>801100</v>
      </c>
      <c r="L29" s="9">
        <v>654200</v>
      </c>
      <c r="M29" s="9">
        <v>322200</v>
      </c>
      <c r="N29" s="9">
        <v>578437</v>
      </c>
      <c r="O29" s="9">
        <v>874700</v>
      </c>
      <c r="P29" s="9">
        <v>300000</v>
      </c>
      <c r="Q29" s="9">
        <v>300000</v>
      </c>
    </row>
    <row r="30" spans="1:17" ht="15" customHeight="1">
      <c r="A30" s="3" t="s">
        <v>196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10000</v>
      </c>
      <c r="O30" s="16">
        <v>0</v>
      </c>
      <c r="P30" s="16">
        <v>0</v>
      </c>
      <c r="Q30" s="16">
        <v>0</v>
      </c>
    </row>
    <row r="31" spans="1:17" ht="15" customHeight="1">
      <c r="A31" s="3" t="s">
        <v>197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16">
        <v>0</v>
      </c>
      <c r="O31" s="9">
        <v>100000</v>
      </c>
      <c r="P31" s="9">
        <v>300000</v>
      </c>
      <c r="Q31" s="9">
        <v>300000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5114845</v>
      </c>
      <c r="E32" s="8">
        <f t="shared" si="0"/>
        <v>5803022</v>
      </c>
      <c r="F32" s="8">
        <f t="shared" si="0"/>
        <v>5883604</v>
      </c>
      <c r="G32" s="8">
        <f t="shared" si="0"/>
        <v>6121096</v>
      </c>
      <c r="H32" s="8">
        <f t="shared" si="0"/>
        <v>6634295</v>
      </c>
      <c r="I32" s="8">
        <f t="shared" si="0"/>
        <v>6259955</v>
      </c>
      <c r="J32" s="8">
        <f t="shared" si="0"/>
        <v>6439441</v>
      </c>
      <c r="K32" s="8">
        <f t="shared" si="0"/>
        <v>6526450</v>
      </c>
      <c r="L32" s="8">
        <f aca="true" t="shared" si="1" ref="L32:Q32">SUM(L4:L29)-L16-L17</f>
        <v>6618948</v>
      </c>
      <c r="M32" s="8">
        <f t="shared" si="1"/>
        <v>6121710</v>
      </c>
      <c r="N32" s="8">
        <f t="shared" si="1"/>
        <v>6509095</v>
      </c>
      <c r="O32" s="8">
        <f t="shared" si="1"/>
        <v>6389278</v>
      </c>
      <c r="P32" s="8">
        <f t="shared" si="1"/>
        <v>5373017</v>
      </c>
      <c r="Q32" s="8">
        <f t="shared" si="1"/>
        <v>5873216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3285429</v>
      </c>
      <c r="E33" s="15">
        <f t="shared" si="2"/>
        <v>3549951</v>
      </c>
      <c r="F33" s="15">
        <f t="shared" si="2"/>
        <v>3530130</v>
      </c>
      <c r="G33" s="15">
        <f t="shared" si="2"/>
        <v>3642255</v>
      </c>
      <c r="H33" s="15">
        <f t="shared" si="2"/>
        <v>3934009</v>
      </c>
      <c r="I33" s="15">
        <f t="shared" si="2"/>
        <v>3898466</v>
      </c>
      <c r="J33" s="12">
        <f t="shared" si="2"/>
        <v>4245439</v>
      </c>
      <c r="K33" s="12">
        <f t="shared" si="2"/>
        <v>4070215</v>
      </c>
      <c r="L33" s="12">
        <f t="shared" si="2"/>
        <v>4497041</v>
      </c>
      <c r="M33" s="12">
        <f>+M4+M5+M6+M9+M10+M11+M12+M13+M14+M15+M18</f>
        <v>4527244</v>
      </c>
      <c r="N33" s="12">
        <f>+N4+N5+N6+N9+N10+N11+N12+N13+N14+N15+N18</f>
        <v>4324150</v>
      </c>
      <c r="O33" s="12">
        <f>+O4+O5+O6+O9+O10+O11+O12+O13+O14+O15+O18</f>
        <v>4129245</v>
      </c>
      <c r="P33" s="12">
        <f>+P4+P5+P6+P9+P10+P11+P12+P13+P14+P15+P18</f>
        <v>3880443</v>
      </c>
      <c r="Q33" s="12">
        <f>SUM(Q4:Q15)+Q18</f>
        <v>3776841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1829416</v>
      </c>
      <c r="E34" s="15">
        <f t="shared" si="3"/>
        <v>2253071</v>
      </c>
      <c r="F34" s="15">
        <f t="shared" si="3"/>
        <v>2353474</v>
      </c>
      <c r="G34" s="15">
        <f t="shared" si="3"/>
        <v>2478841</v>
      </c>
      <c r="H34" s="15">
        <f t="shared" si="3"/>
        <v>2700286</v>
      </c>
      <c r="I34" s="15">
        <f t="shared" si="3"/>
        <v>2361489</v>
      </c>
      <c r="J34" s="12">
        <f aca="true" t="shared" si="4" ref="J34:P34">SUM(J19:J29)</f>
        <v>2194002</v>
      </c>
      <c r="K34" s="12">
        <f t="shared" si="4"/>
        <v>2456235</v>
      </c>
      <c r="L34" s="12">
        <f t="shared" si="4"/>
        <v>2121907</v>
      </c>
      <c r="M34" s="12">
        <f t="shared" si="4"/>
        <v>1594466</v>
      </c>
      <c r="N34" s="12">
        <f t="shared" si="4"/>
        <v>2184945</v>
      </c>
      <c r="O34" s="12">
        <f t="shared" si="4"/>
        <v>2260033</v>
      </c>
      <c r="P34" s="12">
        <f t="shared" si="4"/>
        <v>1492574</v>
      </c>
      <c r="Q34" s="12">
        <f>SUM(Q19:Q29)</f>
        <v>2096375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2825170</v>
      </c>
      <c r="E35" s="15">
        <f t="shared" si="5"/>
        <v>2888331</v>
      </c>
      <c r="F35" s="15">
        <f t="shared" si="5"/>
        <v>2843982</v>
      </c>
      <c r="G35" s="15">
        <f t="shared" si="5"/>
        <v>2795218</v>
      </c>
      <c r="H35" s="15">
        <f t="shared" si="5"/>
        <v>3460537</v>
      </c>
      <c r="I35" s="15">
        <f t="shared" si="5"/>
        <v>3313224</v>
      </c>
      <c r="J35" s="12">
        <f t="shared" si="5"/>
        <v>3638375</v>
      </c>
      <c r="K35" s="12">
        <f t="shared" si="5"/>
        <v>3468871</v>
      </c>
      <c r="L35" s="12">
        <f t="shared" si="5"/>
        <v>3526045</v>
      </c>
      <c r="M35" s="12">
        <f>+M4+M19+M20+M21+M24+M25+M26+M27+M28</f>
        <v>3592854</v>
      </c>
      <c r="N35" s="12">
        <f>+N4+N19+N20+N21+N24+N25+N26+N27+N28</f>
        <v>3683715</v>
      </c>
      <c r="O35" s="12">
        <f>+O4+O19+O20+O21+O24+O25+O26+O27+O28</f>
        <v>3703520</v>
      </c>
      <c r="P35" s="12">
        <f>+P4+P19+P20+P21+P24+P25+P26+P27+P28</f>
        <v>3447592</v>
      </c>
      <c r="Q35" s="12">
        <f>+Q4+Q19+Q20+Q21+Q24+Q25+Q26+Q27+Q28</f>
        <v>4055031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2289675</v>
      </c>
      <c r="E36" s="12">
        <f t="shared" si="6"/>
        <v>2914691</v>
      </c>
      <c r="F36" s="12">
        <f t="shared" si="6"/>
        <v>3039622</v>
      </c>
      <c r="G36" s="12">
        <f t="shared" si="6"/>
        <v>3325878</v>
      </c>
      <c r="H36" s="12">
        <f t="shared" si="6"/>
        <v>3173758</v>
      </c>
      <c r="I36" s="12">
        <f t="shared" si="6"/>
        <v>2946731</v>
      </c>
      <c r="J36" s="12">
        <f t="shared" si="6"/>
        <v>2801066</v>
      </c>
      <c r="K36" s="12">
        <f t="shared" si="6"/>
        <v>3057579</v>
      </c>
      <c r="L36" s="12">
        <f aca="true" t="shared" si="7" ref="L36:Q36">SUM(L5:L18)-L16-L17+L22+L23+L29</f>
        <v>3092903</v>
      </c>
      <c r="M36" s="12">
        <f t="shared" si="7"/>
        <v>2528856</v>
      </c>
      <c r="N36" s="12">
        <f t="shared" si="7"/>
        <v>2825380</v>
      </c>
      <c r="O36" s="12">
        <f t="shared" si="7"/>
        <v>2685758</v>
      </c>
      <c r="P36" s="12">
        <f t="shared" si="7"/>
        <v>1925425</v>
      </c>
      <c r="Q36" s="12">
        <f t="shared" si="7"/>
        <v>1818185</v>
      </c>
    </row>
    <row r="37" spans="1:17" ht="15" customHeight="1">
      <c r="A37" s="28" t="s">
        <v>103</v>
      </c>
      <c r="L37" s="29"/>
      <c r="M37" s="70" t="str">
        <f>'財政指標'!$M$1</f>
        <v>国分寺町</v>
      </c>
      <c r="P37" s="70"/>
      <c r="Q37" s="70" t="str">
        <f>'財政指標'!$M$1</f>
        <v>国分寺町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193</v>
      </c>
      <c r="O39" s="73" t="s">
        <v>194</v>
      </c>
      <c r="P39" s="73" t="s">
        <v>195</v>
      </c>
      <c r="Q39" s="73" t="s">
        <v>199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37.29677047887082</v>
      </c>
      <c r="E40" s="26">
        <f aca="true" t="shared" si="9" ref="E40:L40">+E4/E$32*100</f>
        <v>33.847605609628914</v>
      </c>
      <c r="F40" s="26">
        <f t="shared" si="9"/>
        <v>35.295934260701436</v>
      </c>
      <c r="G40" s="26">
        <f t="shared" si="9"/>
        <v>34.783525695398346</v>
      </c>
      <c r="H40" s="26">
        <f t="shared" si="9"/>
        <v>38.983750345741335</v>
      </c>
      <c r="I40" s="26">
        <f t="shared" si="9"/>
        <v>40.86369630452615</v>
      </c>
      <c r="J40" s="26">
        <f t="shared" si="9"/>
        <v>44.44204085416731</v>
      </c>
      <c r="K40" s="26">
        <f t="shared" si="9"/>
        <v>40.483677956622664</v>
      </c>
      <c r="L40" s="26">
        <f t="shared" si="9"/>
        <v>41.77449346935495</v>
      </c>
      <c r="M40" s="26">
        <f aca="true" t="shared" si="10" ref="M40:Q42">+M4/M$32*100</f>
        <v>44.984081245272975</v>
      </c>
      <c r="N40" s="26">
        <f t="shared" si="10"/>
        <v>42.077785006978694</v>
      </c>
      <c r="O40" s="26">
        <f t="shared" si="10"/>
        <v>43.250598893959534</v>
      </c>
      <c r="P40" s="26">
        <f t="shared" si="10"/>
        <v>50.22539478285664</v>
      </c>
      <c r="Q40" s="26">
        <f t="shared" si="10"/>
        <v>45.89747763405943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2.1982093299014926</v>
      </c>
      <c r="E41" s="26">
        <f aca="true" t="shared" si="11" ref="E41:L41">+E5/E$32*100</f>
        <v>2.1364385659747627</v>
      </c>
      <c r="F41" s="26">
        <f t="shared" si="11"/>
        <v>2.4745887044743324</v>
      </c>
      <c r="G41" s="26">
        <f t="shared" si="11"/>
        <v>2.4385012095873027</v>
      </c>
      <c r="H41" s="26">
        <f t="shared" si="11"/>
        <v>2.3110971097908672</v>
      </c>
      <c r="I41" s="26">
        <f t="shared" si="11"/>
        <v>2.554411333627798</v>
      </c>
      <c r="J41" s="26">
        <f t="shared" si="11"/>
        <v>1.777685361198278</v>
      </c>
      <c r="K41" s="26">
        <f t="shared" si="11"/>
        <v>1.3658420734089742</v>
      </c>
      <c r="L41" s="26">
        <f t="shared" si="11"/>
        <v>1.3841021261989066</v>
      </c>
      <c r="M41" s="26">
        <f t="shared" si="10"/>
        <v>1.5115384426900327</v>
      </c>
      <c r="N41" s="26">
        <f t="shared" si="10"/>
        <v>1.4233468708015478</v>
      </c>
      <c r="O41" s="26">
        <f t="shared" si="10"/>
        <v>1.4777256522567965</v>
      </c>
      <c r="P41" s="26">
        <f t="shared" si="10"/>
        <v>1.8489053729031566</v>
      </c>
      <c r="Q41" s="26">
        <f t="shared" si="10"/>
        <v>2.2743416894594035</v>
      </c>
    </row>
    <row r="42" spans="1:17" ht="15" customHeight="1">
      <c r="A42" s="3" t="s">
        <v>200</v>
      </c>
      <c r="B42" s="26" t="e">
        <f>+B6/$B$32*100</f>
        <v>#DIV/0!</v>
      </c>
      <c r="C42" s="26" t="e">
        <f t="shared" si="8"/>
        <v>#DIV/0!</v>
      </c>
      <c r="D42" s="26">
        <f t="shared" si="8"/>
        <v>1.3264136058863956</v>
      </c>
      <c r="E42" s="26">
        <f aca="true" t="shared" si="12" ref="E42:L42">+E6/E$32*100</f>
        <v>0.8545892123104134</v>
      </c>
      <c r="F42" s="26">
        <f t="shared" si="12"/>
        <v>0.8934659776558721</v>
      </c>
      <c r="G42" s="26">
        <f t="shared" si="12"/>
        <v>1.130679865174472</v>
      </c>
      <c r="H42" s="26">
        <f t="shared" si="12"/>
        <v>0.7472384028747592</v>
      </c>
      <c r="I42" s="26">
        <f t="shared" si="12"/>
        <v>0.4525911128754121</v>
      </c>
      <c r="J42" s="26">
        <f t="shared" si="12"/>
        <v>0.35692539150525643</v>
      </c>
      <c r="K42" s="26">
        <f t="shared" si="12"/>
        <v>0.28648039899179495</v>
      </c>
      <c r="L42" s="26">
        <f t="shared" si="12"/>
        <v>0.2734120286184451</v>
      </c>
      <c r="M42" s="26">
        <f t="shared" si="10"/>
        <v>1.2977583060942122</v>
      </c>
      <c r="N42" s="26">
        <f t="shared" si="10"/>
        <v>1.269562051252901</v>
      </c>
      <c r="O42" s="26">
        <f t="shared" si="10"/>
        <v>0.41837278014824214</v>
      </c>
      <c r="P42" s="26">
        <f t="shared" si="10"/>
        <v>0.34822149269209457</v>
      </c>
      <c r="Q42" s="26">
        <f t="shared" si="10"/>
        <v>0.3205909675380575</v>
      </c>
    </row>
    <row r="43" spans="1:17" ht="15" customHeight="1">
      <c r="A43" s="3" t="s">
        <v>201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0.050006674367161025</v>
      </c>
    </row>
    <row r="44" spans="1:17" ht="15" customHeight="1">
      <c r="A44" s="3" t="s">
        <v>202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0.05841773910579825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0.49870788473720007</v>
      </c>
      <c r="K45" s="26">
        <f t="shared" si="16"/>
        <v>2.2098997157719737</v>
      </c>
      <c r="L45" s="26">
        <f t="shared" si="16"/>
        <v>2.067367805276609</v>
      </c>
      <c r="M45" s="26">
        <f aca="true" t="shared" si="17" ref="M45:P65">+M9/M$32*100</f>
        <v>2.305205571645831</v>
      </c>
      <c r="N45" s="26">
        <f t="shared" si="17"/>
        <v>2.1377011704392084</v>
      </c>
      <c r="O45" s="26">
        <f t="shared" si="17"/>
        <v>1.9486865339088393</v>
      </c>
      <c r="P45" s="26">
        <f t="shared" si="17"/>
        <v>2.6046446530878278</v>
      </c>
      <c r="Q45" s="26">
        <f t="shared" si="13"/>
        <v>2.6296836349965673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0</v>
      </c>
      <c r="E46" s="26">
        <f aca="true" t="shared" si="18" ref="E46:L46">+E10/E$32*100</f>
        <v>0</v>
      </c>
      <c r="F46" s="26">
        <f t="shared" si="18"/>
        <v>0</v>
      </c>
      <c r="G46" s="26">
        <f t="shared" si="18"/>
        <v>0</v>
      </c>
      <c r="H46" s="26">
        <f t="shared" si="18"/>
        <v>0</v>
      </c>
      <c r="I46" s="26">
        <f t="shared" si="18"/>
        <v>0</v>
      </c>
      <c r="J46" s="26">
        <f t="shared" si="18"/>
        <v>0</v>
      </c>
      <c r="K46" s="26">
        <f t="shared" si="18"/>
        <v>0</v>
      </c>
      <c r="L46" s="26">
        <f t="shared" si="18"/>
        <v>0</v>
      </c>
      <c r="M46" s="26">
        <f t="shared" si="17"/>
        <v>0</v>
      </c>
      <c r="N46" s="26">
        <f t="shared" si="17"/>
        <v>0</v>
      </c>
      <c r="O46" s="26">
        <f t="shared" si="17"/>
        <v>0</v>
      </c>
      <c r="P46" s="26">
        <f t="shared" si="17"/>
        <v>0</v>
      </c>
      <c r="Q46" s="26">
        <f t="shared" si="13"/>
        <v>0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0</v>
      </c>
      <c r="E47" s="26">
        <f aca="true" t="shared" si="19" ref="E47:L47">+E11/E$32*100</f>
        <v>0</v>
      </c>
      <c r="F47" s="26">
        <f t="shared" si="19"/>
        <v>0.0019375879138024924</v>
      </c>
      <c r="G47" s="26">
        <f t="shared" si="19"/>
        <v>0.0017153790759040536</v>
      </c>
      <c r="H47" s="26">
        <f t="shared" si="19"/>
        <v>0</v>
      </c>
      <c r="I47" s="26">
        <f t="shared" si="19"/>
        <v>0</v>
      </c>
      <c r="J47" s="26">
        <f t="shared" si="19"/>
        <v>0.0020964552668469205</v>
      </c>
      <c r="K47" s="26">
        <f t="shared" si="19"/>
        <v>0</v>
      </c>
      <c r="L47" s="26">
        <f t="shared" si="19"/>
        <v>0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1.6730712269873282</v>
      </c>
      <c r="E48" s="26">
        <f aca="true" t="shared" si="20" ref="E48:L48">+E12/E$32*100</f>
        <v>1.3491591105461946</v>
      </c>
      <c r="F48" s="26">
        <f t="shared" si="20"/>
        <v>1.341949594160314</v>
      </c>
      <c r="G48" s="26">
        <f t="shared" si="20"/>
        <v>1.4461299087614374</v>
      </c>
      <c r="H48" s="26">
        <f t="shared" si="20"/>
        <v>1.409539370799761</v>
      </c>
      <c r="I48" s="26">
        <f t="shared" si="20"/>
        <v>1.4763684403482134</v>
      </c>
      <c r="J48" s="26">
        <f t="shared" si="20"/>
        <v>1.194839738418288</v>
      </c>
      <c r="K48" s="26">
        <f t="shared" si="20"/>
        <v>1.0092010204628856</v>
      </c>
      <c r="L48" s="26">
        <f t="shared" si="20"/>
        <v>0.9915321891031627</v>
      </c>
      <c r="M48" s="26">
        <f t="shared" si="17"/>
        <v>1.0203358212002855</v>
      </c>
      <c r="N48" s="26">
        <f t="shared" si="17"/>
        <v>0.9635901765145539</v>
      </c>
      <c r="O48" s="26">
        <f t="shared" si="17"/>
        <v>0.8770161511206744</v>
      </c>
      <c r="P48" s="26">
        <f t="shared" si="17"/>
        <v>1.1771226482253825</v>
      </c>
      <c r="Q48" s="26">
        <f t="shared" si="13"/>
        <v>1.0186412350575902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0.8327456266464096</v>
      </c>
      <c r="M50" s="26">
        <f t="shared" si="17"/>
        <v>1.2640095659546107</v>
      </c>
      <c r="N50" s="26">
        <f t="shared" si="17"/>
        <v>1.2822519874114604</v>
      </c>
      <c r="O50" s="26">
        <f t="shared" si="17"/>
        <v>1.211717505483405</v>
      </c>
      <c r="P50" s="26">
        <f t="shared" si="17"/>
        <v>1.5250277451197345</v>
      </c>
      <c r="Q50" s="26">
        <f t="shared" si="13"/>
        <v>1.4445918556375246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21.680911151755332</v>
      </c>
      <c r="E51" s="26">
        <f aca="true" t="shared" si="23" ref="E51:L51">+E15/E$32*100</f>
        <v>22.934860491654177</v>
      </c>
      <c r="F51" s="26">
        <f t="shared" si="23"/>
        <v>19.932595735538968</v>
      </c>
      <c r="G51" s="26">
        <f t="shared" si="23"/>
        <v>19.654029278416807</v>
      </c>
      <c r="H51" s="26">
        <f t="shared" si="23"/>
        <v>15.800985636002016</v>
      </c>
      <c r="I51" s="26">
        <f t="shared" si="23"/>
        <v>16.86684648691564</v>
      </c>
      <c r="J51" s="26">
        <f t="shared" si="23"/>
        <v>17.588265813756195</v>
      </c>
      <c r="K51" s="26">
        <f t="shared" si="23"/>
        <v>16.941461284465518</v>
      </c>
      <c r="L51" s="26">
        <f t="shared" si="23"/>
        <v>20.548084076200627</v>
      </c>
      <c r="M51" s="26">
        <f t="shared" si="17"/>
        <v>21.504661279283077</v>
      </c>
      <c r="N51" s="26">
        <f t="shared" si="17"/>
        <v>17.21494309116705</v>
      </c>
      <c r="O51" s="26">
        <f t="shared" si="17"/>
        <v>15.381534502020417</v>
      </c>
      <c r="P51" s="26">
        <f t="shared" si="17"/>
        <v>14.414936710604117</v>
      </c>
      <c r="Q51" s="26">
        <f t="shared" si="13"/>
        <v>10.54766247316632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19.192038077400195</v>
      </c>
      <c r="E52" s="26">
        <f aca="true" t="shared" si="24" ref="E52:L52">+E16/E$32*100</f>
        <v>20.637126655732136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15.138612186989523</v>
      </c>
      <c r="K52" s="26">
        <f t="shared" si="24"/>
        <v>14.4490649587448</v>
      </c>
      <c r="L52" s="26">
        <f t="shared" si="24"/>
        <v>17.721048722546243</v>
      </c>
      <c r="M52" s="26">
        <f t="shared" si="17"/>
        <v>18.305489805952913</v>
      </c>
      <c r="N52" s="26">
        <f t="shared" si="17"/>
        <v>14.526919640902461</v>
      </c>
      <c r="O52" s="26">
        <f t="shared" si="17"/>
        <v>12.871047401599995</v>
      </c>
      <c r="P52" s="26">
        <f t="shared" si="17"/>
        <v>11.717066966287284</v>
      </c>
      <c r="Q52" s="26">
        <f t="shared" si="13"/>
        <v>8.031630370822391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2.4888730743551366</v>
      </c>
      <c r="E53" s="26">
        <f aca="true" t="shared" si="25" ref="E53:L53">+E17/E$32*100</f>
        <v>2.2977338359220423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2.449653626766671</v>
      </c>
      <c r="K53" s="26">
        <f t="shared" si="25"/>
        <v>2.492396325720721</v>
      </c>
      <c r="L53" s="26">
        <f t="shared" si="25"/>
        <v>2.8270353536543875</v>
      </c>
      <c r="M53" s="26">
        <f t="shared" si="17"/>
        <v>3.1991714733301646</v>
      </c>
      <c r="N53" s="26">
        <f t="shared" si="17"/>
        <v>2.688023450264591</v>
      </c>
      <c r="O53" s="26">
        <f t="shared" si="17"/>
        <v>2.510487100420423</v>
      </c>
      <c r="P53" s="26">
        <f t="shared" si="17"/>
        <v>2.6978697443168334</v>
      </c>
      <c r="Q53" s="26">
        <f t="shared" si="13"/>
        <v>2.516032102343929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0.05783166449814217</v>
      </c>
      <c r="E54" s="26">
        <f aca="true" t="shared" si="26" ref="E54:L54">+E18/E$32*100</f>
        <v>0.0515248778998253</v>
      </c>
      <c r="F54" s="26">
        <f t="shared" si="26"/>
        <v>0.05897745667451447</v>
      </c>
      <c r="G54" s="26">
        <f t="shared" si="26"/>
        <v>0.04873310269925517</v>
      </c>
      <c r="H54" s="26">
        <f t="shared" si="26"/>
        <v>0.04546074601747435</v>
      </c>
      <c r="I54" s="26">
        <f t="shared" si="26"/>
        <v>0.06234869100496729</v>
      </c>
      <c r="J54" s="26">
        <f t="shared" si="26"/>
        <v>0.06812703152338845</v>
      </c>
      <c r="K54" s="26">
        <f t="shared" si="26"/>
        <v>0.06835262661937194</v>
      </c>
      <c r="L54" s="26">
        <f t="shared" si="26"/>
        <v>0.07019242332769497</v>
      </c>
      <c r="M54" s="26">
        <f t="shared" si="17"/>
        <v>0.06632133831886843</v>
      </c>
      <c r="N54" s="26">
        <f t="shared" si="17"/>
        <v>0.06324996024793</v>
      </c>
      <c r="O54" s="26">
        <f t="shared" si="17"/>
        <v>0.06207274123930747</v>
      </c>
      <c r="P54" s="26">
        <f t="shared" si="17"/>
        <v>0.07667945215881505</v>
      </c>
      <c r="Q54" s="26">
        <f t="shared" si="13"/>
        <v>0.06476860377687454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0.17632987900904135</v>
      </c>
      <c r="E55" s="26">
        <f aca="true" t="shared" si="27" ref="E55:L55">+E19/E$32*100</f>
        <v>0.3720475297181365</v>
      </c>
      <c r="F55" s="26">
        <f t="shared" si="27"/>
        <v>0.4009787198458632</v>
      </c>
      <c r="G55" s="26">
        <f t="shared" si="27"/>
        <v>0.3591840415507288</v>
      </c>
      <c r="H55" s="26">
        <f t="shared" si="27"/>
        <v>0.2854711766660964</v>
      </c>
      <c r="I55" s="26">
        <f t="shared" si="27"/>
        <v>1.5649633264136882</v>
      </c>
      <c r="J55" s="26">
        <f t="shared" si="27"/>
        <v>3.59759488440068</v>
      </c>
      <c r="K55" s="26">
        <f t="shared" si="27"/>
        <v>0.38944602348903307</v>
      </c>
      <c r="L55" s="26">
        <f t="shared" si="27"/>
        <v>0.8437896777554379</v>
      </c>
      <c r="M55" s="26">
        <f t="shared" si="17"/>
        <v>0.43032093973742636</v>
      </c>
      <c r="N55" s="26">
        <f t="shared" si="17"/>
        <v>0.522008051810582</v>
      </c>
      <c r="O55" s="26">
        <f t="shared" si="17"/>
        <v>0.6855860709144288</v>
      </c>
      <c r="P55" s="26">
        <f t="shared" si="17"/>
        <v>0.41779134516045635</v>
      </c>
      <c r="Q55" s="26">
        <f t="shared" si="13"/>
        <v>1.0397370026915407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0.6747223034129088</v>
      </c>
      <c r="E56" s="26">
        <f aca="true" t="shared" si="28" ref="E56:L56">+E20/E$32*100</f>
        <v>0.6832991499946063</v>
      </c>
      <c r="F56" s="26">
        <f t="shared" si="28"/>
        <v>0.721955454513934</v>
      </c>
      <c r="G56" s="26">
        <f t="shared" si="28"/>
        <v>1.4632836995204779</v>
      </c>
      <c r="H56" s="26">
        <f t="shared" si="28"/>
        <v>0.9907608871779142</v>
      </c>
      <c r="I56" s="26">
        <f t="shared" si="28"/>
        <v>0.980614077896726</v>
      </c>
      <c r="J56" s="26">
        <f t="shared" si="28"/>
        <v>0.9645247157323128</v>
      </c>
      <c r="K56" s="26">
        <f t="shared" si="28"/>
        <v>0.7343961878203311</v>
      </c>
      <c r="L56" s="26">
        <f t="shared" si="28"/>
        <v>0.7622208242155701</v>
      </c>
      <c r="M56" s="26">
        <f t="shared" si="17"/>
        <v>0.8805219456655085</v>
      </c>
      <c r="N56" s="26">
        <f t="shared" si="17"/>
        <v>0.8725636974110841</v>
      </c>
      <c r="O56" s="26">
        <f t="shared" si="17"/>
        <v>0.9656333626428527</v>
      </c>
      <c r="P56" s="26">
        <f t="shared" si="17"/>
        <v>1.936882016193137</v>
      </c>
      <c r="Q56" s="26">
        <f t="shared" si="13"/>
        <v>1.8500085813292073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0.11838090890339786</v>
      </c>
      <c r="E57" s="26">
        <f aca="true" t="shared" si="29" ref="E57:L57">+E21/E$32*100</f>
        <v>0.11376830899486509</v>
      </c>
      <c r="F57" s="26">
        <f t="shared" si="29"/>
        <v>0.11676516638441335</v>
      </c>
      <c r="G57" s="26">
        <f t="shared" si="29"/>
        <v>0.12269044628608994</v>
      </c>
      <c r="H57" s="26">
        <f t="shared" si="29"/>
        <v>0.1289662277604478</v>
      </c>
      <c r="I57" s="26">
        <f t="shared" si="29"/>
        <v>0.12409034889228436</v>
      </c>
      <c r="J57" s="26">
        <f t="shared" si="29"/>
        <v>0.12292992512859424</v>
      </c>
      <c r="K57" s="26">
        <f t="shared" si="29"/>
        <v>0.6462471941101211</v>
      </c>
      <c r="L57" s="26">
        <f t="shared" si="29"/>
        <v>0.6362793604059135</v>
      </c>
      <c r="M57" s="26">
        <f t="shared" si="17"/>
        <v>0.6573163380820065</v>
      </c>
      <c r="N57" s="26">
        <f t="shared" si="17"/>
        <v>0.5854423694845443</v>
      </c>
      <c r="O57" s="26">
        <f t="shared" si="17"/>
        <v>0.5692192451165844</v>
      </c>
      <c r="P57" s="26">
        <f t="shared" si="17"/>
        <v>0.6843827220349387</v>
      </c>
      <c r="Q57" s="26">
        <f t="shared" si="13"/>
        <v>0.595942665823971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8.785114700445467</v>
      </c>
      <c r="E58" s="26">
        <f aca="true" t="shared" si="30" ref="E58:L58">+E22/E$32*100</f>
        <v>9.13866947256102</v>
      </c>
      <c r="F58" s="26">
        <f t="shared" si="30"/>
        <v>9.698188389293366</v>
      </c>
      <c r="G58" s="26">
        <f t="shared" si="30"/>
        <v>8.212989961274909</v>
      </c>
      <c r="H58" s="26">
        <f t="shared" si="30"/>
        <v>5.74588558392414</v>
      </c>
      <c r="I58" s="26">
        <f t="shared" si="30"/>
        <v>6.404151467542499</v>
      </c>
      <c r="J58" s="26">
        <f t="shared" si="30"/>
        <v>8.21262280374958</v>
      </c>
      <c r="K58" s="26">
        <f t="shared" si="30"/>
        <v>8.230063817236017</v>
      </c>
      <c r="L58" s="26">
        <f t="shared" si="30"/>
        <v>7.241437763221588</v>
      </c>
      <c r="M58" s="26">
        <f t="shared" si="17"/>
        <v>3.0411927386302193</v>
      </c>
      <c r="N58" s="26">
        <f t="shared" si="17"/>
        <v>3.2481627630261967</v>
      </c>
      <c r="O58" s="26">
        <f t="shared" si="17"/>
        <v>3.827333855249372</v>
      </c>
      <c r="P58" s="26">
        <f t="shared" si="17"/>
        <v>4.529801413246971</v>
      </c>
      <c r="Q58" s="26">
        <f t="shared" si="13"/>
        <v>3.7680548442284434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5.212924340815802</v>
      </c>
      <c r="E59" s="26">
        <f aca="true" t="shared" si="31" ref="E59:L59">+E23/E$32*100</f>
        <v>7.154978905818382</v>
      </c>
      <c r="F59" s="26">
        <f t="shared" si="31"/>
        <v>7.5066574840862845</v>
      </c>
      <c r="G59" s="26">
        <f t="shared" si="31"/>
        <v>8.379724807452783</v>
      </c>
      <c r="H59" s="26">
        <f t="shared" si="31"/>
        <v>11.01318225975782</v>
      </c>
      <c r="I59" s="26">
        <f t="shared" si="31"/>
        <v>6.342170191319267</v>
      </c>
      <c r="J59" s="26">
        <f t="shared" si="31"/>
        <v>4.396328811771084</v>
      </c>
      <c r="K59" s="26">
        <f t="shared" si="31"/>
        <v>4.463069509457669</v>
      </c>
      <c r="L59" s="26">
        <f t="shared" si="31"/>
        <v>3.435394869396164</v>
      </c>
      <c r="M59" s="26">
        <f t="shared" si="17"/>
        <v>4.0353757365180645</v>
      </c>
      <c r="N59" s="26">
        <f t="shared" si="17"/>
        <v>6.917244255921906</v>
      </c>
      <c r="O59" s="26">
        <f t="shared" si="17"/>
        <v>3.1408087110938046</v>
      </c>
      <c r="P59" s="26">
        <f t="shared" si="17"/>
        <v>3.726286367603155</v>
      </c>
      <c r="Q59" s="26">
        <f t="shared" si="13"/>
        <v>3.6725364774597082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2.1043257420312838</v>
      </c>
      <c r="E60" s="26">
        <f aca="true" t="shared" si="32" ref="E60:L60">+E24/E$32*100</f>
        <v>0.9704254093815257</v>
      </c>
      <c r="F60" s="26">
        <f t="shared" si="32"/>
        <v>1.715088235034173</v>
      </c>
      <c r="G60" s="26">
        <f t="shared" si="32"/>
        <v>1.2768464993850774</v>
      </c>
      <c r="H60" s="26">
        <f t="shared" si="32"/>
        <v>2.694302861117873</v>
      </c>
      <c r="I60" s="26">
        <f t="shared" si="32"/>
        <v>0.2967912708637682</v>
      </c>
      <c r="J60" s="26">
        <f t="shared" si="32"/>
        <v>0.9707674936380348</v>
      </c>
      <c r="K60" s="26">
        <f t="shared" si="32"/>
        <v>0.7520014709374928</v>
      </c>
      <c r="L60" s="26">
        <f t="shared" si="32"/>
        <v>2.4963785785898303</v>
      </c>
      <c r="M60" s="26">
        <f t="shared" si="17"/>
        <v>3.5460680104088564</v>
      </c>
      <c r="N60" s="26">
        <f t="shared" si="17"/>
        <v>0.1931144037688803</v>
      </c>
      <c r="O60" s="26">
        <f t="shared" si="17"/>
        <v>0.88002118549232</v>
      </c>
      <c r="P60" s="26">
        <f t="shared" si="17"/>
        <v>2.361131557931047</v>
      </c>
      <c r="Q60" s="26">
        <f t="shared" si="13"/>
        <v>3.050764691780449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0.1635240168568158</v>
      </c>
      <c r="E61" s="26">
        <f aca="true" t="shared" si="33" ref="E61:L61">+E25/E$32*100</f>
        <v>0.23442957824388744</v>
      </c>
      <c r="F61" s="26">
        <f t="shared" si="33"/>
        <v>0.08499892242917777</v>
      </c>
      <c r="G61" s="26">
        <f t="shared" si="33"/>
        <v>0.06970973825602474</v>
      </c>
      <c r="H61" s="26">
        <f t="shared" si="33"/>
        <v>0.06599043304525952</v>
      </c>
      <c r="I61" s="26">
        <f t="shared" si="33"/>
        <v>0.044584985035834926</v>
      </c>
      <c r="J61" s="26">
        <f t="shared" si="33"/>
        <v>0.12328709898887186</v>
      </c>
      <c r="K61" s="26">
        <f t="shared" si="33"/>
        <v>0.18189061434623724</v>
      </c>
      <c r="L61" s="26">
        <f t="shared" si="33"/>
        <v>0.08709843316490777</v>
      </c>
      <c r="M61" s="26">
        <f t="shared" si="17"/>
        <v>0.3452140006632134</v>
      </c>
      <c r="N61" s="26">
        <f t="shared" si="17"/>
        <v>0.10526809026446841</v>
      </c>
      <c r="O61" s="26">
        <f t="shared" si="17"/>
        <v>0.047798827973990175</v>
      </c>
      <c r="P61" s="26">
        <f t="shared" si="17"/>
        <v>0.6347644163418802</v>
      </c>
      <c r="Q61" s="26">
        <f t="shared" si="13"/>
        <v>0.03538095653216228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5.89359012834211</v>
      </c>
      <c r="E62" s="26">
        <f aca="true" t="shared" si="34" ref="E62:L62">+E26/E$32*100</f>
        <v>7.700866893146364</v>
      </c>
      <c r="F62" s="26">
        <f t="shared" si="34"/>
        <v>6.505961312148132</v>
      </c>
      <c r="G62" s="26">
        <f t="shared" si="34"/>
        <v>4.505925082697608</v>
      </c>
      <c r="H62" s="26">
        <f t="shared" si="34"/>
        <v>3.0236219522948558</v>
      </c>
      <c r="I62" s="26">
        <f t="shared" si="34"/>
        <v>2.931027459462568</v>
      </c>
      <c r="J62" s="26">
        <f t="shared" si="34"/>
        <v>0.9299254391802021</v>
      </c>
      <c r="K62" s="26">
        <f t="shared" si="34"/>
        <v>3.441350198040282</v>
      </c>
      <c r="L62" s="26">
        <f t="shared" si="34"/>
        <v>0.9064884631213299</v>
      </c>
      <c r="M62" s="26">
        <f t="shared" si="17"/>
        <v>0.4617337312613632</v>
      </c>
      <c r="N62" s="26">
        <f t="shared" si="17"/>
        <v>5.7881779264244875</v>
      </c>
      <c r="O62" s="26">
        <f t="shared" si="17"/>
        <v>5.6255025998242685</v>
      </c>
      <c r="P62" s="26">
        <f t="shared" si="17"/>
        <v>1.6053736662288618</v>
      </c>
      <c r="Q62" s="26">
        <f t="shared" si="13"/>
        <v>10.043305064891195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5.8542536479600065</v>
      </c>
      <c r="E63" s="26">
        <f aca="true" t="shared" si="35" ref="E63:L63">+E27/E$32*100</f>
        <v>4.02602299284752</v>
      </c>
      <c r="F63" s="26">
        <f t="shared" si="35"/>
        <v>2.3918333048927156</v>
      </c>
      <c r="G63" s="26">
        <f t="shared" si="35"/>
        <v>2.199638757503558</v>
      </c>
      <c r="H63" s="26">
        <f t="shared" si="35"/>
        <v>5.215158505915097</v>
      </c>
      <c r="I63" s="26">
        <f t="shared" si="35"/>
        <v>5.629161870971916</v>
      </c>
      <c r="J63" s="26">
        <f t="shared" si="35"/>
        <v>4.875702720158474</v>
      </c>
      <c r="K63" s="26">
        <f t="shared" si="35"/>
        <v>5.661469864934229</v>
      </c>
      <c r="L63" s="26">
        <f t="shared" si="35"/>
        <v>4.614872333186482</v>
      </c>
      <c r="M63" s="26">
        <f t="shared" si="17"/>
        <v>6.030390201430646</v>
      </c>
      <c r="N63" s="26">
        <f t="shared" si="17"/>
        <v>5.357703336638965</v>
      </c>
      <c r="O63" s="26">
        <f t="shared" si="17"/>
        <v>4.503419635207609</v>
      </c>
      <c r="P63" s="26">
        <f t="shared" si="17"/>
        <v>5.060378554543936</v>
      </c>
      <c r="Q63" s="26">
        <f t="shared" si="13"/>
        <v>5.4744623729146005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2.952816752022789</v>
      </c>
      <c r="E64" s="26">
        <f aca="true" t="shared" si="36" ref="E64:L64">+E28/E$32*100</f>
        <v>1.8244114876697006</v>
      </c>
      <c r="F64" s="26">
        <f t="shared" si="36"/>
        <v>1.103898222925948</v>
      </c>
      <c r="G64" s="26">
        <f t="shared" si="36"/>
        <v>0.8845147993104503</v>
      </c>
      <c r="H64" s="26">
        <f t="shared" si="36"/>
        <v>0.7733150244298753</v>
      </c>
      <c r="I64" s="26">
        <f t="shared" si="36"/>
        <v>0.4923517820815006</v>
      </c>
      <c r="J64" s="26">
        <f t="shared" si="36"/>
        <v>0.4746374724141428</v>
      </c>
      <c r="K64" s="26">
        <f t="shared" si="36"/>
        <v>0.8604831110327973</v>
      </c>
      <c r="L64" s="26">
        <f t="shared" si="36"/>
        <v>1.1503640759830716</v>
      </c>
      <c r="M64" s="26">
        <f t="shared" si="17"/>
        <v>1.3547195146454176</v>
      </c>
      <c r="N64" s="26">
        <f t="shared" si="17"/>
        <v>1.091288420279624</v>
      </c>
      <c r="O64" s="26">
        <f t="shared" si="17"/>
        <v>1.4368290126051801</v>
      </c>
      <c r="P64" s="26">
        <f t="shared" si="17"/>
        <v>1.2388198287852057</v>
      </c>
      <c r="Q64" s="26">
        <f t="shared" si="13"/>
        <v>1.0556907833800084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3.8308101223008713</v>
      </c>
      <c r="E65" s="26">
        <f aca="true" t="shared" si="37" ref="E65:L65">+E29/E$32*100</f>
        <v>6.606902403609706</v>
      </c>
      <c r="F65" s="26">
        <f t="shared" si="37"/>
        <v>9.754225471326757</v>
      </c>
      <c r="G65" s="26">
        <f t="shared" si="37"/>
        <v>13.022177727648772</v>
      </c>
      <c r="H65" s="26">
        <f t="shared" si="37"/>
        <v>10.76527347668441</v>
      </c>
      <c r="I65" s="26">
        <f t="shared" si="37"/>
        <v>12.913830850221766</v>
      </c>
      <c r="J65" s="26">
        <f t="shared" si="37"/>
        <v>9.402990104265262</v>
      </c>
      <c r="K65" s="26">
        <f t="shared" si="37"/>
        <v>12.274666932252602</v>
      </c>
      <c r="L65" s="26">
        <f t="shared" si="37"/>
        <v>9.883745876232899</v>
      </c>
      <c r="M65" s="26">
        <f t="shared" si="17"/>
        <v>5.263235272497391</v>
      </c>
      <c r="N65" s="26">
        <f t="shared" si="17"/>
        <v>8.886596370155912</v>
      </c>
      <c r="O65" s="26">
        <f t="shared" si="17"/>
        <v>13.69012273374237</v>
      </c>
      <c r="P65" s="26">
        <f t="shared" si="17"/>
        <v>5.58345525428265</v>
      </c>
      <c r="Q65" s="26">
        <f t="shared" si="13"/>
        <v>5.107934051803986</v>
      </c>
    </row>
    <row r="66" spans="1:17" ht="15" customHeight="1">
      <c r="A66" s="3" t="s">
        <v>196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0.15363118836028666</v>
      </c>
      <c r="O66" s="26">
        <f t="shared" si="38"/>
        <v>0</v>
      </c>
      <c r="P66" s="26">
        <f t="shared" si="38"/>
        <v>0</v>
      </c>
      <c r="Q66" s="26">
        <f t="shared" si="13"/>
        <v>0</v>
      </c>
    </row>
    <row r="67" spans="1:17" ht="15" customHeight="1">
      <c r="A67" s="3" t="s">
        <v>197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0</v>
      </c>
      <c r="O67" s="26">
        <f t="shared" si="38"/>
        <v>1.5651220685654936</v>
      </c>
      <c r="P67" s="26">
        <f t="shared" si="38"/>
        <v>5.58345525428265</v>
      </c>
      <c r="Q67" s="26">
        <f t="shared" si="13"/>
        <v>5.107934051803986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</v>
      </c>
      <c r="E68" s="27">
        <f t="shared" si="39"/>
        <v>100.00000000000001</v>
      </c>
      <c r="F68" s="27">
        <f t="shared" si="39"/>
        <v>100</v>
      </c>
      <c r="G68" s="27">
        <f t="shared" si="39"/>
        <v>100</v>
      </c>
      <c r="H68" s="27">
        <f t="shared" si="39"/>
        <v>100.00000000000003</v>
      </c>
      <c r="I68" s="27">
        <f t="shared" si="39"/>
        <v>100.00000000000001</v>
      </c>
      <c r="J68" s="27">
        <f t="shared" si="39"/>
        <v>99.99999999999997</v>
      </c>
      <c r="K68" s="27">
        <f t="shared" si="39"/>
        <v>99.99999999999999</v>
      </c>
      <c r="L68" s="27">
        <f t="shared" si="39"/>
        <v>100</v>
      </c>
      <c r="M68" s="27">
        <f t="shared" si="39"/>
        <v>100.00000000000001</v>
      </c>
      <c r="N68" s="27">
        <f t="shared" si="39"/>
        <v>99.99999999999997</v>
      </c>
      <c r="O68" s="27">
        <f>SUM(O40:O65)-O52-O53</f>
        <v>100</v>
      </c>
      <c r="P68" s="27">
        <f>SUM(P40:P65)-P52-P53</f>
        <v>100.00000000000001</v>
      </c>
      <c r="Q68" s="27">
        <f>SUM(Q40:Q65)-Q52-Q53</f>
        <v>100.00000000000003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64.23320745789951</v>
      </c>
      <c r="E69" s="26">
        <f aca="true" t="shared" si="41" ref="E69:L69">+E33/E$32*100</f>
        <v>61.17417786801429</v>
      </c>
      <c r="F69" s="26">
        <f t="shared" si="41"/>
        <v>59.999449317119236</v>
      </c>
      <c r="G69" s="26">
        <f t="shared" si="41"/>
        <v>59.50331443911352</v>
      </c>
      <c r="H69" s="26">
        <f t="shared" si="41"/>
        <v>59.29807161122621</v>
      </c>
      <c r="I69" s="26">
        <f t="shared" si="41"/>
        <v>62.27626236929819</v>
      </c>
      <c r="J69" s="26">
        <f t="shared" si="41"/>
        <v>65.92868853057277</v>
      </c>
      <c r="K69" s="26">
        <f t="shared" si="41"/>
        <v>62.36491507634319</v>
      </c>
      <c r="L69" s="26">
        <f t="shared" si="41"/>
        <v>67.9419297447268</v>
      </c>
      <c r="M69" s="26">
        <f aca="true" t="shared" si="42" ref="M69:N72">+M33/M$32*100</f>
        <v>73.95391157045988</v>
      </c>
      <c r="N69" s="26">
        <f t="shared" si="42"/>
        <v>66.43243031481335</v>
      </c>
      <c r="O69" s="26">
        <f aca="true" t="shared" si="43" ref="O69:P72">+O33/O$32*100</f>
        <v>64.62772476013721</v>
      </c>
      <c r="P69" s="26">
        <f t="shared" si="43"/>
        <v>72.22093285764775</v>
      </c>
      <c r="Q69" s="26">
        <f>+Q33/Q$32*100</f>
        <v>64.30618250716473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35.7667925421005</v>
      </c>
      <c r="E70" s="26">
        <f aca="true" t="shared" si="44" ref="E70:L70">+E34/E$32*100</f>
        <v>38.82582213198572</v>
      </c>
      <c r="F70" s="26">
        <f t="shared" si="44"/>
        <v>40.000550682880764</v>
      </c>
      <c r="G70" s="26">
        <f t="shared" si="44"/>
        <v>40.49668556088648</v>
      </c>
      <c r="H70" s="26">
        <f t="shared" si="44"/>
        <v>40.70192838877379</v>
      </c>
      <c r="I70" s="26">
        <f t="shared" si="44"/>
        <v>37.72373763070182</v>
      </c>
      <c r="J70" s="26">
        <f t="shared" si="44"/>
        <v>34.07131146942724</v>
      </c>
      <c r="K70" s="26">
        <f t="shared" si="44"/>
        <v>37.63508492365681</v>
      </c>
      <c r="L70" s="26">
        <f t="shared" si="44"/>
        <v>32.05807025527319</v>
      </c>
      <c r="M70" s="26">
        <f t="shared" si="42"/>
        <v>26.04608842954011</v>
      </c>
      <c r="N70" s="26">
        <f t="shared" si="42"/>
        <v>33.56756968518665</v>
      </c>
      <c r="O70" s="26">
        <f t="shared" si="43"/>
        <v>35.37227523986278</v>
      </c>
      <c r="P70" s="26">
        <f t="shared" si="43"/>
        <v>27.779067142352236</v>
      </c>
      <c r="Q70" s="26">
        <f>+Q34/Q$32*100</f>
        <v>35.69381749283527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55.23471385740917</v>
      </c>
      <c r="E71" s="26">
        <f aca="true" t="shared" si="45" ref="E71:L71">+E35/E$32*100</f>
        <v>49.77287695962552</v>
      </c>
      <c r="F71" s="26">
        <f t="shared" si="45"/>
        <v>48.33741359887579</v>
      </c>
      <c r="G71" s="26">
        <f t="shared" si="45"/>
        <v>45.66531875990836</v>
      </c>
      <c r="H71" s="26">
        <f t="shared" si="45"/>
        <v>52.161337414148754</v>
      </c>
      <c r="I71" s="26">
        <f t="shared" si="45"/>
        <v>52.92728142614443</v>
      </c>
      <c r="J71" s="26">
        <f t="shared" si="45"/>
        <v>56.50141060380862</v>
      </c>
      <c r="K71" s="26">
        <f t="shared" si="45"/>
        <v>53.150962621333186</v>
      </c>
      <c r="L71" s="26">
        <f t="shared" si="45"/>
        <v>53.2719852157775</v>
      </c>
      <c r="M71" s="26">
        <f t="shared" si="42"/>
        <v>58.690365927167406</v>
      </c>
      <c r="N71" s="26">
        <f t="shared" si="42"/>
        <v>56.59335130306133</v>
      </c>
      <c r="O71" s="26">
        <f t="shared" si="43"/>
        <v>57.964608833736776</v>
      </c>
      <c r="P71" s="26">
        <f t="shared" si="43"/>
        <v>64.1649188900761</v>
      </c>
      <c r="Q71" s="26">
        <f>+Q35/Q$32*100</f>
        <v>69.04276975340257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44.76528614259083</v>
      </c>
      <c r="E72" s="26">
        <f aca="true" t="shared" si="46" ref="E72:L72">+E36/E$32*100</f>
        <v>50.22712304037448</v>
      </c>
      <c r="F72" s="26">
        <f t="shared" si="46"/>
        <v>51.66258640112421</v>
      </c>
      <c r="G72" s="26">
        <f t="shared" si="46"/>
        <v>54.33468124009164</v>
      </c>
      <c r="H72" s="26">
        <f t="shared" si="46"/>
        <v>47.838662585851246</v>
      </c>
      <c r="I72" s="26">
        <f t="shared" si="46"/>
        <v>47.07271857385557</v>
      </c>
      <c r="J72" s="26">
        <f t="shared" si="46"/>
        <v>43.49858939619138</v>
      </c>
      <c r="K72" s="26">
        <f t="shared" si="46"/>
        <v>46.84903737866681</v>
      </c>
      <c r="L72" s="26">
        <f t="shared" si="46"/>
        <v>46.72801478422251</v>
      </c>
      <c r="M72" s="26">
        <f t="shared" si="42"/>
        <v>41.309634072832594</v>
      </c>
      <c r="N72" s="26">
        <f t="shared" si="42"/>
        <v>43.40664869693867</v>
      </c>
      <c r="O72" s="26">
        <f t="shared" si="43"/>
        <v>42.03539116626323</v>
      </c>
      <c r="P72" s="26">
        <f t="shared" si="43"/>
        <v>35.835081109923905</v>
      </c>
      <c r="Q72" s="26">
        <f>+Q36/Q$32*100</f>
        <v>30.957230246597433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国分寺町</v>
      </c>
      <c r="P1" s="71" t="str">
        <f>'財政指標'!$M$1</f>
        <v>国分寺町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191</v>
      </c>
      <c r="O3" s="73" t="s">
        <v>194</v>
      </c>
      <c r="P3" s="73" t="s">
        <v>195</v>
      </c>
      <c r="Q3" s="73" t="s">
        <v>199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863194</v>
      </c>
      <c r="E4" s="16">
        <f t="shared" si="0"/>
        <v>884990</v>
      </c>
      <c r="F4" s="16">
        <f t="shared" si="0"/>
        <v>945983</v>
      </c>
      <c r="G4" s="16">
        <f t="shared" si="0"/>
        <v>906191</v>
      </c>
      <c r="H4" s="16">
        <f t="shared" si="0"/>
        <v>932287</v>
      </c>
      <c r="I4" s="16">
        <f t="shared" si="0"/>
        <v>887187</v>
      </c>
      <c r="J4" s="16">
        <f t="shared" si="0"/>
        <v>1157246</v>
      </c>
      <c r="K4" s="16">
        <f aca="true" t="shared" si="1" ref="K4:P4">SUM(K5:K8)</f>
        <v>887860</v>
      </c>
      <c r="L4" s="16">
        <f t="shared" si="1"/>
        <v>935456</v>
      </c>
      <c r="M4" s="16">
        <f t="shared" si="1"/>
        <v>967838</v>
      </c>
      <c r="N4" s="16">
        <f t="shared" si="1"/>
        <v>896803</v>
      </c>
      <c r="O4" s="16">
        <f t="shared" si="1"/>
        <v>928535</v>
      </c>
      <c r="P4" s="16">
        <f t="shared" si="1"/>
        <v>942049</v>
      </c>
      <c r="Q4" s="16">
        <f>SUM(Q5:Q8)</f>
        <v>938343</v>
      </c>
    </row>
    <row r="5" spans="1:17" ht="18" customHeight="1">
      <c r="A5" s="14" t="s">
        <v>48</v>
      </c>
      <c r="B5" s="16"/>
      <c r="C5" s="16">
        <v>8640</v>
      </c>
      <c r="D5" s="16">
        <v>7350</v>
      </c>
      <c r="E5" s="16">
        <v>7705</v>
      </c>
      <c r="F5" s="16">
        <v>7768</v>
      </c>
      <c r="G5" s="16">
        <v>8170</v>
      </c>
      <c r="H5" s="16">
        <v>8367</v>
      </c>
      <c r="I5" s="16">
        <v>11409</v>
      </c>
      <c r="J5" s="16">
        <v>11700</v>
      </c>
      <c r="K5" s="16">
        <v>12183</v>
      </c>
      <c r="L5" s="16">
        <v>12174</v>
      </c>
      <c r="M5" s="16">
        <v>12474</v>
      </c>
      <c r="N5" s="16">
        <v>12444</v>
      </c>
      <c r="O5" s="16">
        <v>12808</v>
      </c>
      <c r="P5" s="16">
        <v>12719</v>
      </c>
      <c r="Q5" s="16">
        <v>19035</v>
      </c>
    </row>
    <row r="6" spans="1:17" ht="18" customHeight="1">
      <c r="A6" s="14" t="s">
        <v>49</v>
      </c>
      <c r="B6" s="17"/>
      <c r="C6" s="17">
        <v>543332</v>
      </c>
      <c r="D6" s="17">
        <v>658226</v>
      </c>
      <c r="E6" s="17">
        <v>691981</v>
      </c>
      <c r="F6" s="17">
        <v>750378</v>
      </c>
      <c r="G6" s="17">
        <v>640338</v>
      </c>
      <c r="H6" s="17">
        <v>665844</v>
      </c>
      <c r="I6" s="17">
        <v>649789</v>
      </c>
      <c r="J6" s="17">
        <v>772982</v>
      </c>
      <c r="K6" s="17">
        <v>696806</v>
      </c>
      <c r="L6" s="17">
        <v>709203</v>
      </c>
      <c r="M6" s="17">
        <v>720105</v>
      </c>
      <c r="N6" s="17">
        <v>696048</v>
      </c>
      <c r="O6" s="17">
        <v>713342</v>
      </c>
      <c r="P6" s="17">
        <v>680079</v>
      </c>
      <c r="Q6" s="17">
        <v>664053</v>
      </c>
    </row>
    <row r="7" spans="1:17" ht="18" customHeight="1">
      <c r="A7" s="14" t="s">
        <v>50</v>
      </c>
      <c r="B7" s="17"/>
      <c r="C7" s="17">
        <v>23145</v>
      </c>
      <c r="D7" s="17">
        <v>34605</v>
      </c>
      <c r="E7" s="17">
        <v>34970</v>
      </c>
      <c r="F7" s="17">
        <v>36696</v>
      </c>
      <c r="G7" s="17">
        <v>40216</v>
      </c>
      <c r="H7" s="17">
        <v>45370</v>
      </c>
      <c r="I7" s="17">
        <v>42244</v>
      </c>
      <c r="J7" s="17">
        <v>45416</v>
      </c>
      <c r="K7" s="17">
        <v>44957</v>
      </c>
      <c r="L7" s="17">
        <v>44145</v>
      </c>
      <c r="M7" s="17">
        <v>46534</v>
      </c>
      <c r="N7" s="17">
        <v>48410</v>
      </c>
      <c r="O7" s="17">
        <v>46838</v>
      </c>
      <c r="P7" s="17">
        <v>46614</v>
      </c>
      <c r="Q7" s="17">
        <v>51018</v>
      </c>
    </row>
    <row r="8" spans="1:17" ht="18" customHeight="1">
      <c r="A8" s="14" t="s">
        <v>51</v>
      </c>
      <c r="B8" s="17"/>
      <c r="C8" s="17">
        <v>104678</v>
      </c>
      <c r="D8" s="17">
        <v>163013</v>
      </c>
      <c r="E8" s="17">
        <v>150334</v>
      </c>
      <c r="F8" s="17">
        <v>151141</v>
      </c>
      <c r="G8" s="17">
        <v>217467</v>
      </c>
      <c r="H8" s="17">
        <v>212706</v>
      </c>
      <c r="I8" s="17">
        <v>183745</v>
      </c>
      <c r="J8" s="17">
        <v>327148</v>
      </c>
      <c r="K8" s="17">
        <v>133914</v>
      </c>
      <c r="L8" s="17">
        <v>169934</v>
      </c>
      <c r="M8" s="17">
        <v>188725</v>
      </c>
      <c r="N8" s="17">
        <v>139901</v>
      </c>
      <c r="O8" s="17">
        <v>155547</v>
      </c>
      <c r="P8" s="17">
        <v>202637</v>
      </c>
      <c r="Q8" s="17">
        <v>204237</v>
      </c>
    </row>
    <row r="9" spans="1:17" ht="18" customHeight="1">
      <c r="A9" s="14" t="s">
        <v>52</v>
      </c>
      <c r="B9" s="16"/>
      <c r="C9" s="16">
        <v>618459</v>
      </c>
      <c r="D9" s="16">
        <v>751183</v>
      </c>
      <c r="E9" s="16">
        <v>811054</v>
      </c>
      <c r="F9" s="16">
        <v>886435</v>
      </c>
      <c r="G9" s="16">
        <v>973198</v>
      </c>
      <c r="H9" s="16">
        <v>1361861</v>
      </c>
      <c r="I9" s="16">
        <v>1368261</v>
      </c>
      <c r="J9" s="16">
        <v>1388713</v>
      </c>
      <c r="K9" s="16">
        <v>1427905</v>
      </c>
      <c r="L9" s="16">
        <v>1488029</v>
      </c>
      <c r="M9" s="16">
        <v>1447355</v>
      </c>
      <c r="N9" s="16">
        <v>1497404</v>
      </c>
      <c r="O9" s="16">
        <v>1526777</v>
      </c>
      <c r="P9" s="16">
        <v>1454752</v>
      </c>
      <c r="Q9" s="16">
        <v>1451127</v>
      </c>
    </row>
    <row r="10" spans="1:17" ht="18" customHeight="1">
      <c r="A10" s="14" t="s">
        <v>53</v>
      </c>
      <c r="B10" s="16"/>
      <c r="C10" s="16">
        <v>618336</v>
      </c>
      <c r="D10" s="16">
        <v>751115</v>
      </c>
      <c r="E10" s="16">
        <v>810984</v>
      </c>
      <c r="F10" s="16">
        <v>886365</v>
      </c>
      <c r="G10" s="16">
        <v>973128</v>
      </c>
      <c r="H10" s="16">
        <v>1361808</v>
      </c>
      <c r="I10" s="16">
        <v>1368261</v>
      </c>
      <c r="J10" s="16">
        <v>1388713</v>
      </c>
      <c r="K10" s="16">
        <v>1427905</v>
      </c>
      <c r="L10" s="16">
        <v>1488029</v>
      </c>
      <c r="M10" s="16">
        <v>1447355</v>
      </c>
      <c r="N10" s="16">
        <v>1497404</v>
      </c>
      <c r="O10" s="16">
        <v>1526777</v>
      </c>
      <c r="P10" s="16">
        <v>1454751</v>
      </c>
      <c r="Q10" s="16">
        <v>1448116</v>
      </c>
    </row>
    <row r="11" spans="1:17" ht="18" customHeight="1">
      <c r="A11" s="14" t="s">
        <v>54</v>
      </c>
      <c r="B11" s="16"/>
      <c r="C11" s="16">
        <v>22788</v>
      </c>
      <c r="D11" s="16">
        <v>13511</v>
      </c>
      <c r="E11" s="16">
        <v>13681</v>
      </c>
      <c r="F11" s="16">
        <v>13696</v>
      </c>
      <c r="G11" s="16">
        <v>14123</v>
      </c>
      <c r="H11" s="16">
        <v>14488</v>
      </c>
      <c r="I11" s="16">
        <v>14927</v>
      </c>
      <c r="J11" s="16">
        <v>15230</v>
      </c>
      <c r="K11" s="16">
        <v>15168</v>
      </c>
      <c r="L11" s="16">
        <v>15521</v>
      </c>
      <c r="M11" s="16">
        <v>16466</v>
      </c>
      <c r="N11" s="16">
        <v>17176</v>
      </c>
      <c r="O11" s="16">
        <v>17773</v>
      </c>
      <c r="P11" s="16">
        <v>18316</v>
      </c>
      <c r="Q11" s="16">
        <v>19151</v>
      </c>
    </row>
    <row r="12" spans="1:17" ht="18" customHeight="1">
      <c r="A12" s="14" t="s">
        <v>55</v>
      </c>
      <c r="B12" s="16"/>
      <c r="C12" s="16">
        <v>71771</v>
      </c>
      <c r="D12" s="16">
        <v>68309</v>
      </c>
      <c r="E12" s="16">
        <v>68949</v>
      </c>
      <c r="F12" s="16">
        <v>74616</v>
      </c>
      <c r="G12" s="16">
        <v>75010</v>
      </c>
      <c r="H12" s="16">
        <v>79905</v>
      </c>
      <c r="I12" s="16">
        <v>81335</v>
      </c>
      <c r="J12" s="16">
        <v>100059</v>
      </c>
      <c r="K12" s="16">
        <v>103367</v>
      </c>
      <c r="L12" s="16">
        <v>106827</v>
      </c>
      <c r="M12" s="16">
        <v>107882</v>
      </c>
      <c r="N12" s="16">
        <v>107834</v>
      </c>
      <c r="O12" s="16">
        <v>103107</v>
      </c>
      <c r="P12" s="16">
        <v>105992</v>
      </c>
      <c r="Q12" s="16">
        <v>107872</v>
      </c>
    </row>
    <row r="13" spans="1:17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>
        <v>25494</v>
      </c>
      <c r="D14" s="16">
        <v>96397</v>
      </c>
      <c r="E14" s="16">
        <v>56350</v>
      </c>
      <c r="F14" s="16">
        <v>15084</v>
      </c>
      <c r="G14" s="16">
        <v>6404</v>
      </c>
      <c r="H14" s="16">
        <v>7023</v>
      </c>
      <c r="I14" s="16">
        <v>6298</v>
      </c>
      <c r="J14" s="16">
        <v>1528</v>
      </c>
      <c r="K14" s="16">
        <v>1173</v>
      </c>
      <c r="L14" s="16">
        <v>979</v>
      </c>
      <c r="M14" s="16">
        <v>492</v>
      </c>
      <c r="N14" s="16">
        <v>1071</v>
      </c>
      <c r="O14" s="16">
        <v>421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115078</v>
      </c>
      <c r="E17" s="17">
        <f t="shared" si="2"/>
        <v>129160</v>
      </c>
      <c r="F17" s="17">
        <f t="shared" si="2"/>
        <v>140859</v>
      </c>
      <c r="G17" s="17">
        <f t="shared" si="2"/>
        <v>154207</v>
      </c>
      <c r="H17" s="17">
        <f t="shared" si="2"/>
        <v>190733</v>
      </c>
      <c r="I17" s="17">
        <f t="shared" si="2"/>
        <v>200041</v>
      </c>
      <c r="J17" s="17">
        <f t="shared" si="2"/>
        <v>199043</v>
      </c>
      <c r="K17" s="17">
        <f aca="true" t="shared" si="3" ref="K17:P17">SUM(K18:K21)</f>
        <v>206674</v>
      </c>
      <c r="L17" s="17">
        <f t="shared" si="3"/>
        <v>218220</v>
      </c>
      <c r="M17" s="17">
        <f t="shared" si="3"/>
        <v>213762</v>
      </c>
      <c r="N17" s="17">
        <f t="shared" si="3"/>
        <v>218595</v>
      </c>
      <c r="O17" s="17">
        <f t="shared" si="3"/>
        <v>186788</v>
      </c>
      <c r="P17" s="17">
        <f t="shared" si="3"/>
        <v>177510</v>
      </c>
      <c r="Q17" s="17">
        <f>SUM(Q18:Q21)</f>
        <v>179165</v>
      </c>
    </row>
    <row r="18" spans="1:17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115078</v>
      </c>
      <c r="E20" s="16">
        <v>129160</v>
      </c>
      <c r="F20" s="16">
        <v>140859</v>
      </c>
      <c r="G20" s="16">
        <v>154207</v>
      </c>
      <c r="H20" s="16">
        <v>190733</v>
      </c>
      <c r="I20" s="16">
        <v>200041</v>
      </c>
      <c r="J20" s="16">
        <v>199043</v>
      </c>
      <c r="K20" s="16">
        <v>206674</v>
      </c>
      <c r="L20" s="16">
        <v>218220</v>
      </c>
      <c r="M20" s="16">
        <v>213762</v>
      </c>
      <c r="N20" s="16">
        <v>218595</v>
      </c>
      <c r="O20" s="16">
        <v>186788</v>
      </c>
      <c r="P20" s="16">
        <v>177510</v>
      </c>
      <c r="Q20" s="16">
        <v>179165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1907672</v>
      </c>
      <c r="E22" s="17">
        <f t="shared" si="4"/>
        <v>1964184</v>
      </c>
      <c r="F22" s="17">
        <f t="shared" si="4"/>
        <v>2076673</v>
      </c>
      <c r="G22" s="17">
        <f t="shared" si="4"/>
        <v>2129133</v>
      </c>
      <c r="H22" s="17">
        <f t="shared" si="4"/>
        <v>2586297</v>
      </c>
      <c r="I22" s="17">
        <f t="shared" si="4"/>
        <v>2558049</v>
      </c>
      <c r="J22" s="17">
        <f t="shared" si="4"/>
        <v>2861819</v>
      </c>
      <c r="K22" s="17">
        <f aca="true" t="shared" si="5" ref="K22:P22">+K4+K9+K11+K12+K13+K14+K15+K16+K17</f>
        <v>2642147</v>
      </c>
      <c r="L22" s="17">
        <f t="shared" si="5"/>
        <v>2765032</v>
      </c>
      <c r="M22" s="17">
        <f t="shared" si="5"/>
        <v>2753795</v>
      </c>
      <c r="N22" s="17">
        <f t="shared" si="5"/>
        <v>2738883</v>
      </c>
      <c r="O22" s="17">
        <f t="shared" si="5"/>
        <v>2763401</v>
      </c>
      <c r="P22" s="17">
        <f t="shared" si="5"/>
        <v>2698619</v>
      </c>
      <c r="Q22" s="17">
        <f>+Q4+Q9+Q11+Q12+Q13+Q14+Q15+Q16+Q17</f>
        <v>2695658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国分寺町</v>
      </c>
      <c r="P30" s="71"/>
      <c r="Q30" s="71" t="str">
        <f>'財政指標'!$M$1</f>
        <v>国分寺町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190</v>
      </c>
      <c r="N32" s="7" t="s">
        <v>193</v>
      </c>
      <c r="O32" s="73" t="s">
        <v>194</v>
      </c>
      <c r="P32" s="73" t="s">
        <v>195</v>
      </c>
      <c r="Q32" s="73" t="s">
        <v>199</v>
      </c>
    </row>
    <row r="33" spans="1:17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45.2485542588034</v>
      </c>
      <c r="E33" s="31">
        <f t="shared" si="6"/>
        <v>45.056369464367904</v>
      </c>
      <c r="F33" s="31">
        <f t="shared" si="6"/>
        <v>45.552814525926806</v>
      </c>
      <c r="G33" s="31">
        <f t="shared" si="6"/>
        <v>42.561502733741854</v>
      </c>
      <c r="H33" s="31">
        <f t="shared" si="6"/>
        <v>36.047174783097226</v>
      </c>
      <c r="I33" s="31">
        <f t="shared" si="6"/>
        <v>34.6821737972963</v>
      </c>
      <c r="J33" s="31">
        <f t="shared" si="6"/>
        <v>40.43742808332742</v>
      </c>
      <c r="K33" s="31">
        <f t="shared" si="6"/>
        <v>33.60373211634326</v>
      </c>
      <c r="L33" s="31">
        <f t="shared" si="6"/>
        <v>33.83165185791702</v>
      </c>
      <c r="M33" s="31">
        <f aca="true" t="shared" si="7" ref="M33:N50">M4/M$22*100</f>
        <v>35.1456081516598</v>
      </c>
      <c r="N33" s="31">
        <f t="shared" si="7"/>
        <v>32.74338480322088</v>
      </c>
      <c r="O33" s="31">
        <f aca="true" t="shared" si="8" ref="O33:P50">O4/O$22*100</f>
        <v>33.60116754680193</v>
      </c>
      <c r="P33" s="31">
        <f t="shared" si="8"/>
        <v>34.90855878506747</v>
      </c>
      <c r="Q33" s="31">
        <f aca="true" t="shared" si="9" ref="Q33:Q50">Q4/Q$22*100</f>
        <v>34.80942315382738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>
        <f t="shared" si="10"/>
        <v>0.6091769976457847</v>
      </c>
      <c r="D34" s="31">
        <f aca="true" t="shared" si="11" ref="D34:L34">D5/D$22*100</f>
        <v>0.385286359499956</v>
      </c>
      <c r="E34" s="31">
        <f t="shared" si="11"/>
        <v>0.392274858159928</v>
      </c>
      <c r="F34" s="31">
        <f t="shared" si="11"/>
        <v>0.3740598543920974</v>
      </c>
      <c r="G34" s="31">
        <f t="shared" si="11"/>
        <v>0.3837242671077852</v>
      </c>
      <c r="H34" s="31">
        <f t="shared" si="11"/>
        <v>0.32351272881652804</v>
      </c>
      <c r="I34" s="31">
        <f t="shared" si="11"/>
        <v>0.4460039663040075</v>
      </c>
      <c r="J34" s="31">
        <f t="shared" si="11"/>
        <v>0.4088308869289078</v>
      </c>
      <c r="K34" s="31">
        <f t="shared" si="11"/>
        <v>0.4611022778066474</v>
      </c>
      <c r="L34" s="31">
        <f t="shared" si="11"/>
        <v>0.44028423540848716</v>
      </c>
      <c r="M34" s="31">
        <f t="shared" si="7"/>
        <v>0.45297489464538937</v>
      </c>
      <c r="N34" s="31">
        <f t="shared" si="7"/>
        <v>0.4543458044757662</v>
      </c>
      <c r="O34" s="31">
        <f t="shared" si="8"/>
        <v>0.4634868410339288</v>
      </c>
      <c r="P34" s="31">
        <f t="shared" si="8"/>
        <v>0.4713151430416817</v>
      </c>
      <c r="Q34" s="31">
        <f t="shared" si="9"/>
        <v>0.7061355706102184</v>
      </c>
    </row>
    <row r="35" spans="1:17" ht="18" customHeight="1">
      <c r="A35" s="14" t="s">
        <v>49</v>
      </c>
      <c r="B35" s="31" t="e">
        <f t="shared" si="10"/>
        <v>#DIV/0!</v>
      </c>
      <c r="C35" s="31">
        <f t="shared" si="10"/>
        <v>38.30849033389809</v>
      </c>
      <c r="D35" s="31">
        <f aca="true" t="shared" si="12" ref="D35:L35">D6/D$22*100</f>
        <v>34.50414956030177</v>
      </c>
      <c r="E35" s="31">
        <f t="shared" si="12"/>
        <v>35.22994790712072</v>
      </c>
      <c r="F35" s="31">
        <f t="shared" si="12"/>
        <v>36.13366187165721</v>
      </c>
      <c r="G35" s="31">
        <f t="shared" si="12"/>
        <v>30.075058721085064</v>
      </c>
      <c r="H35" s="31">
        <f t="shared" si="12"/>
        <v>25.745071041724906</v>
      </c>
      <c r="I35" s="31">
        <f t="shared" si="12"/>
        <v>25.401741718004622</v>
      </c>
      <c r="J35" s="31">
        <f t="shared" si="12"/>
        <v>27.010163815391543</v>
      </c>
      <c r="K35" s="31">
        <f t="shared" si="12"/>
        <v>26.372718853265926</v>
      </c>
      <c r="L35" s="31">
        <f t="shared" si="12"/>
        <v>25.64899791394819</v>
      </c>
      <c r="M35" s="31">
        <f t="shared" si="7"/>
        <v>26.14954998465754</v>
      </c>
      <c r="N35" s="31">
        <f t="shared" si="7"/>
        <v>25.4135718831363</v>
      </c>
      <c r="O35" s="31">
        <f t="shared" si="8"/>
        <v>25.813915533793324</v>
      </c>
      <c r="P35" s="31">
        <f t="shared" si="8"/>
        <v>25.201000956415115</v>
      </c>
      <c r="Q35" s="31">
        <f t="shared" si="9"/>
        <v>24.634170951953106</v>
      </c>
    </row>
    <row r="36" spans="1:17" ht="18" customHeight="1">
      <c r="A36" s="14" t="s">
        <v>50</v>
      </c>
      <c r="B36" s="31" t="e">
        <f t="shared" si="10"/>
        <v>#DIV/0!</v>
      </c>
      <c r="C36" s="31">
        <f t="shared" si="10"/>
        <v>1.631875186401816</v>
      </c>
      <c r="D36" s="31">
        <f aca="true" t="shared" si="13" ref="D36:L36">D7/D$22*100</f>
        <v>1.8139910844212213</v>
      </c>
      <c r="E36" s="31">
        <f t="shared" si="13"/>
        <v>1.7803831005649164</v>
      </c>
      <c r="F36" s="31">
        <f t="shared" si="13"/>
        <v>1.7670572112219882</v>
      </c>
      <c r="G36" s="31">
        <f t="shared" si="13"/>
        <v>1.8888439566715653</v>
      </c>
      <c r="H36" s="31">
        <f t="shared" si="13"/>
        <v>1.7542455487517483</v>
      </c>
      <c r="I36" s="31">
        <f t="shared" si="13"/>
        <v>1.65141480870773</v>
      </c>
      <c r="J36" s="31">
        <f t="shared" si="13"/>
        <v>1.5869626975011348</v>
      </c>
      <c r="K36" s="31">
        <f t="shared" si="13"/>
        <v>1.7015328821598494</v>
      </c>
      <c r="L36" s="31">
        <f t="shared" si="13"/>
        <v>1.5965457180965716</v>
      </c>
      <c r="M36" s="31">
        <f t="shared" si="7"/>
        <v>1.689813511899034</v>
      </c>
      <c r="N36" s="31">
        <f t="shared" si="7"/>
        <v>1.7675088713172489</v>
      </c>
      <c r="O36" s="31">
        <f t="shared" si="8"/>
        <v>1.6949404013387852</v>
      </c>
      <c r="P36" s="31">
        <f t="shared" si="8"/>
        <v>1.7273279406985573</v>
      </c>
      <c r="Q36" s="31">
        <f t="shared" si="9"/>
        <v>1.892599135350256</v>
      </c>
    </row>
    <row r="37" spans="1:17" ht="18" customHeight="1">
      <c r="A37" s="14" t="s">
        <v>51</v>
      </c>
      <c r="B37" s="31" t="e">
        <f t="shared" si="10"/>
        <v>#DIV/0!</v>
      </c>
      <c r="C37" s="31">
        <f t="shared" si="10"/>
        <v>7.380489555505261</v>
      </c>
      <c r="D37" s="31">
        <f aca="true" t="shared" si="14" ref="D37:L37">D8/D$22*100</f>
        <v>8.545127254580452</v>
      </c>
      <c r="E37" s="31">
        <f t="shared" si="14"/>
        <v>7.653763598522338</v>
      </c>
      <c r="F37" s="31">
        <f t="shared" si="14"/>
        <v>7.278035588655508</v>
      </c>
      <c r="G37" s="31">
        <f t="shared" si="14"/>
        <v>10.213875788877443</v>
      </c>
      <c r="H37" s="31">
        <f t="shared" si="14"/>
        <v>8.22434546380404</v>
      </c>
      <c r="I37" s="31">
        <f t="shared" si="14"/>
        <v>7.1830133042799424</v>
      </c>
      <c r="J37" s="31">
        <f t="shared" si="14"/>
        <v>11.43147068350584</v>
      </c>
      <c r="K37" s="31">
        <f t="shared" si="14"/>
        <v>5.068378103110841</v>
      </c>
      <c r="L37" s="31">
        <f t="shared" si="14"/>
        <v>6.1458239904637635</v>
      </c>
      <c r="M37" s="31">
        <f t="shared" si="7"/>
        <v>6.853269760457841</v>
      </c>
      <c r="N37" s="31">
        <f t="shared" si="7"/>
        <v>5.107958244291559</v>
      </c>
      <c r="O37" s="31">
        <f t="shared" si="8"/>
        <v>5.628824770635894</v>
      </c>
      <c r="P37" s="31">
        <f t="shared" si="8"/>
        <v>7.508914744912119</v>
      </c>
      <c r="Q37" s="31">
        <f t="shared" si="9"/>
        <v>7.5765174959138</v>
      </c>
    </row>
    <row r="38" spans="1:17" ht="18" customHeight="1">
      <c r="A38" s="14" t="s">
        <v>52</v>
      </c>
      <c r="B38" s="31" t="e">
        <f t="shared" si="10"/>
        <v>#DIV/0!</v>
      </c>
      <c r="C38" s="31">
        <f t="shared" si="10"/>
        <v>43.60543944294148</v>
      </c>
      <c r="D38" s="31">
        <f aca="true" t="shared" si="15" ref="D38:L38">D9/D$22*100</f>
        <v>39.37694739976264</v>
      </c>
      <c r="E38" s="31">
        <f t="shared" si="15"/>
        <v>41.292160001303344</v>
      </c>
      <c r="F38" s="31">
        <f t="shared" si="15"/>
        <v>42.68534333522899</v>
      </c>
      <c r="G38" s="31">
        <f t="shared" si="15"/>
        <v>45.7086523011949</v>
      </c>
      <c r="H38" s="31">
        <f t="shared" si="15"/>
        <v>52.65679077074288</v>
      </c>
      <c r="I38" s="31">
        <f t="shared" si="15"/>
        <v>53.4884593688393</v>
      </c>
      <c r="J38" s="31">
        <f t="shared" si="15"/>
        <v>48.52553568202601</v>
      </c>
      <c r="K38" s="31">
        <f t="shared" si="15"/>
        <v>54.04335943458104</v>
      </c>
      <c r="L38" s="31">
        <f t="shared" si="15"/>
        <v>53.81597753660717</v>
      </c>
      <c r="M38" s="31">
        <f t="shared" si="7"/>
        <v>52.55856009615821</v>
      </c>
      <c r="N38" s="31">
        <f t="shared" si="7"/>
        <v>54.67206886895132</v>
      </c>
      <c r="O38" s="31">
        <f t="shared" si="8"/>
        <v>55.24992572558235</v>
      </c>
      <c r="P38" s="31">
        <f t="shared" si="8"/>
        <v>53.90727627723662</v>
      </c>
      <c r="Q38" s="31">
        <f t="shared" si="9"/>
        <v>53.832014298549744</v>
      </c>
    </row>
    <row r="39" spans="1:17" ht="18" customHeight="1">
      <c r="A39" s="14" t="s">
        <v>53</v>
      </c>
      <c r="B39" s="31" t="e">
        <f t="shared" si="10"/>
        <v>#DIV/0!</v>
      </c>
      <c r="C39" s="31">
        <f t="shared" si="10"/>
        <v>43.596767131516664</v>
      </c>
      <c r="D39" s="31">
        <f aca="true" t="shared" si="16" ref="D39:L39">D10/D$22*100</f>
        <v>39.37338284568836</v>
      </c>
      <c r="E39" s="31">
        <f t="shared" si="16"/>
        <v>41.28859618039858</v>
      </c>
      <c r="F39" s="31">
        <f t="shared" si="16"/>
        <v>42.6819725589922</v>
      </c>
      <c r="G39" s="31">
        <f t="shared" si="16"/>
        <v>45.705364577976106</v>
      </c>
      <c r="H39" s="31">
        <f t="shared" si="16"/>
        <v>52.654741508805834</v>
      </c>
      <c r="I39" s="31">
        <f t="shared" si="16"/>
        <v>53.4884593688393</v>
      </c>
      <c r="J39" s="31">
        <f t="shared" si="16"/>
        <v>48.52553568202601</v>
      </c>
      <c r="K39" s="31">
        <f t="shared" si="16"/>
        <v>54.04335943458104</v>
      </c>
      <c r="L39" s="31">
        <f t="shared" si="16"/>
        <v>53.81597753660717</v>
      </c>
      <c r="M39" s="31">
        <f t="shared" si="7"/>
        <v>52.55856009615821</v>
      </c>
      <c r="N39" s="31">
        <f t="shared" si="7"/>
        <v>54.67206886895132</v>
      </c>
      <c r="O39" s="31">
        <f t="shared" si="8"/>
        <v>55.24992572558235</v>
      </c>
      <c r="P39" s="31">
        <f t="shared" si="8"/>
        <v>53.90723922124613</v>
      </c>
      <c r="Q39" s="31">
        <f t="shared" si="9"/>
        <v>53.72031615286509</v>
      </c>
    </row>
    <row r="40" spans="1:17" ht="18" customHeight="1">
      <c r="A40" s="14" t="s">
        <v>54</v>
      </c>
      <c r="B40" s="31" t="e">
        <f t="shared" si="10"/>
        <v>#DIV/0!</v>
      </c>
      <c r="C40" s="31">
        <f t="shared" si="10"/>
        <v>1.6067043312907572</v>
      </c>
      <c r="D40" s="31">
        <f aca="true" t="shared" si="17" ref="D40:L40">D11/D$22*100</f>
        <v>0.7082454426127762</v>
      </c>
      <c r="E40" s="31">
        <f t="shared" si="17"/>
        <v>0.6965233399722225</v>
      </c>
      <c r="F40" s="31">
        <f t="shared" si="17"/>
        <v>0.6595164477026474</v>
      </c>
      <c r="G40" s="31">
        <f t="shared" si="17"/>
        <v>0.6633216431289167</v>
      </c>
      <c r="H40" s="31">
        <f t="shared" si="17"/>
        <v>0.5601831498857246</v>
      </c>
      <c r="I40" s="31">
        <f t="shared" si="17"/>
        <v>0.5835306516802453</v>
      </c>
      <c r="J40" s="31">
        <f t="shared" si="17"/>
        <v>0.5321790092245526</v>
      </c>
      <c r="K40" s="31">
        <f t="shared" si="17"/>
        <v>0.5740785807905465</v>
      </c>
      <c r="L40" s="31">
        <f t="shared" si="17"/>
        <v>0.5613316590911064</v>
      </c>
      <c r="M40" s="31">
        <f t="shared" si="7"/>
        <v>0.5979384812594982</v>
      </c>
      <c r="N40" s="31">
        <f t="shared" si="7"/>
        <v>0.6271169670263388</v>
      </c>
      <c r="O40" s="31">
        <f t="shared" si="8"/>
        <v>0.6431567477901325</v>
      </c>
      <c r="P40" s="31">
        <f t="shared" si="8"/>
        <v>0.6787175218139352</v>
      </c>
      <c r="Q40" s="31">
        <f t="shared" si="9"/>
        <v>0.7104387871161698</v>
      </c>
    </row>
    <row r="41" spans="1:17" ht="18" customHeight="1">
      <c r="A41" s="14" t="s">
        <v>55</v>
      </c>
      <c r="B41" s="31" t="e">
        <f t="shared" si="10"/>
        <v>#DIV/0!</v>
      </c>
      <c r="C41" s="31">
        <f t="shared" si="10"/>
        <v>5.060328969680048</v>
      </c>
      <c r="D41" s="31">
        <f aca="true" t="shared" si="18" ref="D41:L41">D12/D$22*100</f>
        <v>3.5807518273581618</v>
      </c>
      <c r="E41" s="31">
        <f t="shared" si="18"/>
        <v>3.510312679463838</v>
      </c>
      <c r="F41" s="31">
        <f t="shared" si="18"/>
        <v>3.593054852641701</v>
      </c>
      <c r="G41" s="31">
        <f t="shared" si="18"/>
        <v>3.5230302663102773</v>
      </c>
      <c r="H41" s="31">
        <f t="shared" si="18"/>
        <v>3.089552359995778</v>
      </c>
      <c r="I41" s="31">
        <f t="shared" si="18"/>
        <v>3.1795716188392014</v>
      </c>
      <c r="J41" s="31">
        <f t="shared" si="18"/>
        <v>3.496342710702529</v>
      </c>
      <c r="K41" s="31">
        <f t="shared" si="18"/>
        <v>3.912235011905091</v>
      </c>
      <c r="L41" s="31">
        <f t="shared" si="18"/>
        <v>3.8634995906014833</v>
      </c>
      <c r="M41" s="31">
        <f t="shared" si="7"/>
        <v>3.917575563903631</v>
      </c>
      <c r="N41" s="31">
        <f t="shared" si="7"/>
        <v>3.937152481504321</v>
      </c>
      <c r="O41" s="31">
        <f t="shared" si="8"/>
        <v>3.731163157283362</v>
      </c>
      <c r="P41" s="31">
        <f t="shared" si="8"/>
        <v>3.927638544010844</v>
      </c>
      <c r="Q41" s="31">
        <f t="shared" si="9"/>
        <v>4.001694576982689</v>
      </c>
    </row>
    <row r="42" spans="1:17" ht="18" customHeight="1">
      <c r="A42" s="14" t="s">
        <v>56</v>
      </c>
      <c r="B42" s="31" t="e">
        <f t="shared" si="10"/>
        <v>#DIV/0!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>
        <f t="shared" si="10"/>
        <v>1.7974951826367633</v>
      </c>
      <c r="D43" s="31">
        <f aca="true" t="shared" si="20" ref="D43:L43">D14/D$22*100</f>
        <v>5.0531223396894225</v>
      </c>
      <c r="E43" s="31">
        <f t="shared" si="20"/>
        <v>2.8688758283338016</v>
      </c>
      <c r="F43" s="31">
        <f t="shared" si="20"/>
        <v>0.7263541250837277</v>
      </c>
      <c r="G43" s="31">
        <f t="shared" si="20"/>
        <v>0.3007797070450742</v>
      </c>
      <c r="H43" s="31">
        <f t="shared" si="20"/>
        <v>0.27154653931857015</v>
      </c>
      <c r="I43" s="31">
        <f t="shared" si="20"/>
        <v>0.24620325881169594</v>
      </c>
      <c r="J43" s="31">
        <f t="shared" si="20"/>
        <v>0.05339261497669839</v>
      </c>
      <c r="K43" s="31">
        <f t="shared" si="20"/>
        <v>0.04439571303186386</v>
      </c>
      <c r="L43" s="31">
        <f t="shared" si="20"/>
        <v>0.03540646184203293</v>
      </c>
      <c r="M43" s="31">
        <f t="shared" si="7"/>
        <v>0.017866253660857107</v>
      </c>
      <c r="N43" s="31">
        <f t="shared" si="7"/>
        <v>0.039103532352422504</v>
      </c>
      <c r="O43" s="31">
        <f t="shared" si="8"/>
        <v>0.015234850099569335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>
        <f t="shared" si="10"/>
        <v>0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>
        <f t="shared" si="10"/>
        <v>0</v>
      </c>
      <c r="D46" s="31">
        <f aca="true" t="shared" si="23" ref="D46:L46">D17/D$22*100</f>
        <v>6.032378731773597</v>
      </c>
      <c r="E46" s="31">
        <f t="shared" si="23"/>
        <v>6.575758686558897</v>
      </c>
      <c r="F46" s="31">
        <f t="shared" si="23"/>
        <v>6.782916713416124</v>
      </c>
      <c r="G46" s="31">
        <f t="shared" si="23"/>
        <v>7.242713348578976</v>
      </c>
      <c r="H46" s="31">
        <f t="shared" si="23"/>
        <v>7.374752396959823</v>
      </c>
      <c r="I46" s="31">
        <f t="shared" si="23"/>
        <v>7.82006130453326</v>
      </c>
      <c r="J46" s="31">
        <f t="shared" si="23"/>
        <v>6.955121899742786</v>
      </c>
      <c r="K46" s="31">
        <f t="shared" si="23"/>
        <v>7.822199143348193</v>
      </c>
      <c r="L46" s="31">
        <f t="shared" si="23"/>
        <v>7.8921328939411906</v>
      </c>
      <c r="M46" s="31">
        <f t="shared" si="7"/>
        <v>7.762451453358002</v>
      </c>
      <c r="N46" s="31">
        <f t="shared" si="7"/>
        <v>7.981173346944721</v>
      </c>
      <c r="O46" s="31">
        <f t="shared" si="8"/>
        <v>6.759351972442654</v>
      </c>
      <c r="P46" s="31">
        <f t="shared" si="8"/>
        <v>6.577808871871131</v>
      </c>
      <c r="Q46" s="31">
        <f t="shared" si="9"/>
        <v>6.646429183524023</v>
      </c>
    </row>
    <row r="47" spans="1:17" ht="18" customHeight="1">
      <c r="A47" s="14" t="s">
        <v>61</v>
      </c>
      <c r="B47" s="31" t="e">
        <f t="shared" si="10"/>
        <v>#DIV/0!</v>
      </c>
      <c r="C47" s="31">
        <f t="shared" si="10"/>
        <v>0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0</v>
      </c>
    </row>
    <row r="48" spans="1:17" ht="18" customHeight="1">
      <c r="A48" s="14" t="s">
        <v>62</v>
      </c>
      <c r="B48" s="31" t="e">
        <f t="shared" si="10"/>
        <v>#DIV/0!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</row>
    <row r="49" spans="1:17" ht="18" customHeight="1">
      <c r="A49" s="14" t="s">
        <v>63</v>
      </c>
      <c r="B49" s="31" t="e">
        <f t="shared" si="10"/>
        <v>#DIV/0!</v>
      </c>
      <c r="C49" s="31">
        <f t="shared" si="10"/>
        <v>0</v>
      </c>
      <c r="D49" s="31">
        <f aca="true" t="shared" si="26" ref="D49:L49">D20/D$22*100</f>
        <v>6.032378731773597</v>
      </c>
      <c r="E49" s="31">
        <f t="shared" si="26"/>
        <v>6.575758686558897</v>
      </c>
      <c r="F49" s="31">
        <f t="shared" si="26"/>
        <v>6.782916713416124</v>
      </c>
      <c r="G49" s="31">
        <f t="shared" si="26"/>
        <v>7.242713348578976</v>
      </c>
      <c r="H49" s="31">
        <f t="shared" si="26"/>
        <v>7.374752396959823</v>
      </c>
      <c r="I49" s="31">
        <f t="shared" si="26"/>
        <v>7.82006130453326</v>
      </c>
      <c r="J49" s="31">
        <f t="shared" si="26"/>
        <v>6.955121899742786</v>
      </c>
      <c r="K49" s="31">
        <f t="shared" si="26"/>
        <v>7.822199143348193</v>
      </c>
      <c r="L49" s="31">
        <f t="shared" si="26"/>
        <v>7.8921328939411906</v>
      </c>
      <c r="M49" s="31">
        <f t="shared" si="7"/>
        <v>7.762451453358002</v>
      </c>
      <c r="N49" s="31">
        <f t="shared" si="7"/>
        <v>7.981173346944721</v>
      </c>
      <c r="O49" s="31">
        <f t="shared" si="8"/>
        <v>6.759351972442654</v>
      </c>
      <c r="P49" s="31">
        <f t="shared" si="8"/>
        <v>6.577808871871131</v>
      </c>
      <c r="Q49" s="31">
        <f t="shared" si="9"/>
        <v>6.646429183524023</v>
      </c>
    </row>
    <row r="50" spans="1:17" ht="18" customHeight="1">
      <c r="A50" s="14" t="s">
        <v>64</v>
      </c>
      <c r="B50" s="31" t="e">
        <f t="shared" si="10"/>
        <v>#DIV/0!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8" ref="D51:L51">+D33+D38+D40+D41+D42+D43+D44+D45+D46</f>
        <v>99.99999999999999</v>
      </c>
      <c r="E51" s="32">
        <f t="shared" si="28"/>
        <v>100</v>
      </c>
      <c r="F51" s="32">
        <f t="shared" si="28"/>
        <v>100</v>
      </c>
      <c r="G51" s="32">
        <f t="shared" si="28"/>
        <v>99.99999999999999</v>
      </c>
      <c r="H51" s="32">
        <f t="shared" si="28"/>
        <v>100</v>
      </c>
      <c r="I51" s="32">
        <f t="shared" si="28"/>
        <v>100</v>
      </c>
      <c r="J51" s="32">
        <f t="shared" si="28"/>
        <v>100.00000000000001</v>
      </c>
      <c r="K51" s="32">
        <f t="shared" si="28"/>
        <v>100</v>
      </c>
      <c r="L51" s="32">
        <f t="shared" si="28"/>
        <v>100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国分寺町</v>
      </c>
      <c r="P1" s="34" t="str">
        <f>'財政指標'!$M$1</f>
        <v>国分寺町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191</v>
      </c>
      <c r="O3" s="73" t="s">
        <v>194</v>
      </c>
      <c r="P3" s="73" t="s">
        <v>195</v>
      </c>
      <c r="Q3" s="73" t="s">
        <v>199</v>
      </c>
    </row>
    <row r="4" spans="1:17" ht="18" customHeight="1">
      <c r="A4" s="19" t="s">
        <v>67</v>
      </c>
      <c r="B4" s="19"/>
      <c r="C4" s="15"/>
      <c r="D4" s="15">
        <v>795786</v>
      </c>
      <c r="E4" s="15">
        <v>846907</v>
      </c>
      <c r="F4" s="15">
        <v>854741</v>
      </c>
      <c r="G4" s="15">
        <v>858468</v>
      </c>
      <c r="H4" s="15">
        <v>907975</v>
      </c>
      <c r="I4" s="15">
        <v>931941</v>
      </c>
      <c r="J4" s="17">
        <v>992410</v>
      </c>
      <c r="K4" s="16">
        <v>1005208</v>
      </c>
      <c r="L4" s="19">
        <v>1018563</v>
      </c>
      <c r="M4" s="19">
        <v>986686</v>
      </c>
      <c r="N4" s="19">
        <v>999311</v>
      </c>
      <c r="O4" s="19">
        <v>1019742</v>
      </c>
      <c r="P4" s="19">
        <v>1075616</v>
      </c>
      <c r="Q4" s="19">
        <v>1086493</v>
      </c>
    </row>
    <row r="5" spans="1:17" ht="18" customHeight="1">
      <c r="A5" s="19" t="s">
        <v>68</v>
      </c>
      <c r="B5" s="19"/>
      <c r="C5" s="15"/>
      <c r="D5" s="15">
        <v>506267</v>
      </c>
      <c r="E5" s="15">
        <v>525376</v>
      </c>
      <c r="F5" s="15">
        <v>517059</v>
      </c>
      <c r="G5" s="15">
        <v>518638</v>
      </c>
      <c r="H5" s="15">
        <v>550950</v>
      </c>
      <c r="I5" s="15">
        <v>561458</v>
      </c>
      <c r="J5" s="17">
        <v>611822</v>
      </c>
      <c r="K5" s="16">
        <v>617050</v>
      </c>
      <c r="L5" s="19">
        <v>649787</v>
      </c>
      <c r="M5" s="19">
        <v>619653</v>
      </c>
      <c r="N5" s="19">
        <v>629886</v>
      </c>
      <c r="O5" s="19">
        <v>621816</v>
      </c>
      <c r="P5" s="19">
        <v>647448</v>
      </c>
      <c r="Q5" s="19">
        <v>656138</v>
      </c>
    </row>
    <row r="6" spans="1:17" ht="18" customHeight="1">
      <c r="A6" s="19" t="s">
        <v>69</v>
      </c>
      <c r="B6" s="19"/>
      <c r="C6" s="15"/>
      <c r="D6" s="15">
        <v>36176</v>
      </c>
      <c r="E6" s="15">
        <v>46743</v>
      </c>
      <c r="F6" s="15">
        <v>60919</v>
      </c>
      <c r="G6" s="15">
        <v>54394</v>
      </c>
      <c r="H6" s="15">
        <v>62238</v>
      </c>
      <c r="I6" s="15">
        <v>64419</v>
      </c>
      <c r="J6" s="17">
        <v>70477</v>
      </c>
      <c r="K6" s="20">
        <v>89854</v>
      </c>
      <c r="L6" s="19">
        <v>177985</v>
      </c>
      <c r="M6" s="19">
        <v>113970</v>
      </c>
      <c r="N6" s="19">
        <v>130021</v>
      </c>
      <c r="O6" s="19">
        <v>147360</v>
      </c>
      <c r="P6" s="19">
        <v>218677</v>
      </c>
      <c r="Q6" s="19">
        <v>253659</v>
      </c>
    </row>
    <row r="7" spans="1:17" ht="18" customHeight="1">
      <c r="A7" s="19" t="s">
        <v>70</v>
      </c>
      <c r="B7" s="19"/>
      <c r="C7" s="15"/>
      <c r="D7" s="15">
        <v>349978</v>
      </c>
      <c r="E7" s="15">
        <v>383478</v>
      </c>
      <c r="F7" s="15">
        <v>399396</v>
      </c>
      <c r="G7" s="15">
        <v>424133</v>
      </c>
      <c r="H7" s="15">
        <v>435977</v>
      </c>
      <c r="I7" s="15">
        <v>491281</v>
      </c>
      <c r="J7" s="17">
        <v>563848</v>
      </c>
      <c r="K7" s="16">
        <v>608994</v>
      </c>
      <c r="L7" s="19">
        <v>701841</v>
      </c>
      <c r="M7" s="19">
        <v>645523</v>
      </c>
      <c r="N7" s="19">
        <v>827961</v>
      </c>
      <c r="O7" s="19">
        <v>720927</v>
      </c>
      <c r="P7" s="19">
        <v>659920</v>
      </c>
      <c r="Q7" s="19">
        <v>676648</v>
      </c>
    </row>
    <row r="8" spans="1:17" ht="18" customHeight="1">
      <c r="A8" s="19" t="s">
        <v>71</v>
      </c>
      <c r="B8" s="19"/>
      <c r="C8" s="15"/>
      <c r="D8" s="15">
        <v>349978</v>
      </c>
      <c r="E8" s="15">
        <v>383478</v>
      </c>
      <c r="F8" s="15">
        <v>399396</v>
      </c>
      <c r="G8" s="15">
        <v>424133</v>
      </c>
      <c r="H8" s="15">
        <v>435977</v>
      </c>
      <c r="I8" s="15">
        <v>491281</v>
      </c>
      <c r="J8" s="17">
        <v>563848</v>
      </c>
      <c r="K8" s="16">
        <v>608994</v>
      </c>
      <c r="L8" s="19">
        <v>701841</v>
      </c>
      <c r="M8" s="19">
        <v>645523</v>
      </c>
      <c r="N8" s="19">
        <v>827961</v>
      </c>
      <c r="O8" s="19">
        <v>720927</v>
      </c>
      <c r="P8" s="19">
        <v>659920</v>
      </c>
      <c r="Q8" s="19">
        <v>676648</v>
      </c>
    </row>
    <row r="9" spans="1:17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414726</v>
      </c>
      <c r="E10" s="15">
        <v>442399</v>
      </c>
      <c r="F10" s="15">
        <v>425395</v>
      </c>
      <c r="G10" s="15">
        <v>525631</v>
      </c>
      <c r="H10" s="15">
        <v>575570</v>
      </c>
      <c r="I10" s="15">
        <v>601619</v>
      </c>
      <c r="J10" s="17">
        <v>630638</v>
      </c>
      <c r="K10" s="16">
        <v>672016</v>
      </c>
      <c r="L10" s="19">
        <v>607637</v>
      </c>
      <c r="M10" s="19">
        <v>593246</v>
      </c>
      <c r="N10" s="19">
        <v>669630</v>
      </c>
      <c r="O10" s="19">
        <v>709647</v>
      </c>
      <c r="P10" s="19">
        <v>759434</v>
      </c>
      <c r="Q10" s="19">
        <v>762489</v>
      </c>
    </row>
    <row r="11" spans="1:17" ht="18" customHeight="1">
      <c r="A11" s="19" t="s">
        <v>74</v>
      </c>
      <c r="B11" s="19"/>
      <c r="C11" s="15"/>
      <c r="D11" s="15">
        <v>133247</v>
      </c>
      <c r="E11" s="15">
        <v>94964</v>
      </c>
      <c r="F11" s="15">
        <v>86950</v>
      </c>
      <c r="G11" s="15">
        <v>84358</v>
      </c>
      <c r="H11" s="15">
        <v>43810</v>
      </c>
      <c r="I11" s="15">
        <v>28241</v>
      </c>
      <c r="J11" s="17">
        <v>34556</v>
      </c>
      <c r="K11" s="17">
        <v>40604</v>
      </c>
      <c r="L11" s="19">
        <v>23704</v>
      </c>
      <c r="M11" s="19">
        <v>86602</v>
      </c>
      <c r="N11" s="19">
        <v>77374</v>
      </c>
      <c r="O11" s="19">
        <v>83504</v>
      </c>
      <c r="P11" s="19">
        <v>111983</v>
      </c>
      <c r="Q11" s="19">
        <v>113049</v>
      </c>
    </row>
    <row r="12" spans="1:17" ht="18" customHeight="1">
      <c r="A12" s="19" t="s">
        <v>75</v>
      </c>
      <c r="B12" s="19"/>
      <c r="C12" s="15"/>
      <c r="D12" s="15">
        <v>817372</v>
      </c>
      <c r="E12" s="15">
        <v>566456</v>
      </c>
      <c r="F12" s="15">
        <v>690884</v>
      </c>
      <c r="G12" s="15">
        <v>564583</v>
      </c>
      <c r="H12" s="15">
        <v>582736</v>
      </c>
      <c r="I12" s="15">
        <v>607190</v>
      </c>
      <c r="J12" s="17">
        <v>627410</v>
      </c>
      <c r="K12" s="17">
        <v>556568</v>
      </c>
      <c r="L12" s="19">
        <v>729167</v>
      </c>
      <c r="M12" s="19">
        <v>658153</v>
      </c>
      <c r="N12" s="19">
        <v>654683</v>
      </c>
      <c r="O12" s="19">
        <v>699402</v>
      </c>
      <c r="P12" s="19">
        <v>625013</v>
      </c>
      <c r="Q12" s="19">
        <v>618134</v>
      </c>
    </row>
    <row r="13" spans="1:17" ht="18" customHeight="1">
      <c r="A13" s="19" t="s">
        <v>76</v>
      </c>
      <c r="B13" s="19"/>
      <c r="C13" s="15"/>
      <c r="D13" s="15">
        <v>612834</v>
      </c>
      <c r="E13" s="15">
        <v>341406</v>
      </c>
      <c r="F13" s="15">
        <v>398814</v>
      </c>
      <c r="G13" s="15">
        <v>392031</v>
      </c>
      <c r="H13" s="15">
        <v>402803</v>
      </c>
      <c r="I13" s="15">
        <v>409294</v>
      </c>
      <c r="J13" s="17">
        <v>410943</v>
      </c>
      <c r="K13" s="17">
        <v>404172</v>
      </c>
      <c r="L13" s="19">
        <v>443005</v>
      </c>
      <c r="M13" s="19">
        <v>456744</v>
      </c>
      <c r="N13" s="19">
        <v>440815</v>
      </c>
      <c r="O13" s="19">
        <v>426000</v>
      </c>
      <c r="P13" s="19">
        <v>404746</v>
      </c>
      <c r="Q13" s="19">
        <v>417332</v>
      </c>
    </row>
    <row r="14" spans="1:17" ht="18" customHeight="1">
      <c r="A14" s="19" t="s">
        <v>77</v>
      </c>
      <c r="B14" s="19"/>
      <c r="C14" s="15"/>
      <c r="D14" s="15">
        <v>129349</v>
      </c>
      <c r="E14" s="15">
        <v>170569</v>
      </c>
      <c r="F14" s="15">
        <v>348825</v>
      </c>
      <c r="G14" s="15">
        <v>354777</v>
      </c>
      <c r="H14" s="15">
        <v>374763</v>
      </c>
      <c r="I14" s="15">
        <v>427150</v>
      </c>
      <c r="J14" s="17">
        <v>401943</v>
      </c>
      <c r="K14" s="17">
        <v>468780</v>
      </c>
      <c r="L14" s="19">
        <v>555815</v>
      </c>
      <c r="M14" s="19">
        <v>528984</v>
      </c>
      <c r="N14" s="19">
        <v>547600</v>
      </c>
      <c r="O14" s="19">
        <v>559237</v>
      </c>
      <c r="P14" s="19">
        <v>604277</v>
      </c>
      <c r="Q14" s="19">
        <v>637563</v>
      </c>
    </row>
    <row r="15" spans="1:17" ht="18" customHeight="1">
      <c r="A15" s="19" t="s">
        <v>78</v>
      </c>
      <c r="B15" s="19"/>
      <c r="C15" s="15"/>
      <c r="D15" s="15">
        <v>313365</v>
      </c>
      <c r="E15" s="15">
        <v>401107</v>
      </c>
      <c r="F15" s="15">
        <v>203702</v>
      </c>
      <c r="G15" s="15">
        <v>114982</v>
      </c>
      <c r="H15" s="15">
        <v>154618</v>
      </c>
      <c r="I15" s="15">
        <v>139450</v>
      </c>
      <c r="J15" s="17">
        <v>127816</v>
      </c>
      <c r="K15" s="16">
        <v>190204</v>
      </c>
      <c r="L15" s="19">
        <v>353410</v>
      </c>
      <c r="M15" s="19">
        <v>299016</v>
      </c>
      <c r="N15" s="19">
        <v>29337</v>
      </c>
      <c r="O15" s="19">
        <v>321855</v>
      </c>
      <c r="P15" s="19">
        <v>85252</v>
      </c>
      <c r="Q15" s="19">
        <v>271048</v>
      </c>
    </row>
    <row r="16" spans="1:17" ht="18" customHeight="1">
      <c r="A16" s="19" t="s">
        <v>79</v>
      </c>
      <c r="B16" s="19"/>
      <c r="C16" s="15"/>
      <c r="D16" s="15">
        <v>26638</v>
      </c>
      <c r="E16" s="15">
        <v>23915</v>
      </c>
      <c r="F16" s="15">
        <v>18659</v>
      </c>
      <c r="G16" s="15">
        <v>16569</v>
      </c>
      <c r="H16" s="15">
        <v>41979</v>
      </c>
      <c r="I16" s="15">
        <v>10471</v>
      </c>
      <c r="J16" s="17">
        <v>8764</v>
      </c>
      <c r="K16" s="16">
        <v>30456</v>
      </c>
      <c r="L16" s="19">
        <v>56784</v>
      </c>
      <c r="M16" s="19">
        <v>54584</v>
      </c>
      <c r="N16" s="19">
        <v>50174</v>
      </c>
      <c r="O16" s="19">
        <v>50212</v>
      </c>
      <c r="P16" s="19">
        <v>44125</v>
      </c>
      <c r="Q16" s="19">
        <v>34783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1796809</v>
      </c>
      <c r="E18" s="15">
        <v>2635758</v>
      </c>
      <c r="F18" s="15">
        <v>2509491</v>
      </c>
      <c r="G18" s="15">
        <v>2707212</v>
      </c>
      <c r="H18" s="15">
        <v>2952246</v>
      </c>
      <c r="I18" s="15">
        <v>2584225</v>
      </c>
      <c r="J18" s="17">
        <v>2512265</v>
      </c>
      <c r="K18" s="16">
        <v>2475025</v>
      </c>
      <c r="L18" s="19">
        <v>1759182</v>
      </c>
      <c r="M18" s="19">
        <v>1706208</v>
      </c>
      <c r="N18" s="19">
        <v>2085268</v>
      </c>
      <c r="O18" s="19">
        <v>1705497</v>
      </c>
      <c r="P18" s="19">
        <v>667193</v>
      </c>
      <c r="Q18" s="19">
        <v>981590</v>
      </c>
    </row>
    <row r="19" spans="1:17" ht="18" customHeight="1">
      <c r="A19" s="19" t="s">
        <v>81</v>
      </c>
      <c r="B19" s="19"/>
      <c r="C19" s="15"/>
      <c r="D19" s="15">
        <v>342322</v>
      </c>
      <c r="E19" s="15">
        <v>492506</v>
      </c>
      <c r="F19" s="15">
        <v>364060</v>
      </c>
      <c r="G19" s="15">
        <v>370960</v>
      </c>
      <c r="H19" s="15">
        <v>294000</v>
      </c>
      <c r="I19" s="15">
        <v>429620</v>
      </c>
      <c r="J19" s="17">
        <v>642162</v>
      </c>
      <c r="K19" s="16">
        <v>447216</v>
      </c>
      <c r="L19" s="19">
        <v>77620</v>
      </c>
      <c r="M19" s="19">
        <v>14211</v>
      </c>
      <c r="N19" s="19">
        <v>80283</v>
      </c>
      <c r="O19" s="19">
        <v>106194</v>
      </c>
      <c r="P19" s="19">
        <v>116989</v>
      </c>
      <c r="Q19" s="19">
        <v>178092</v>
      </c>
    </row>
    <row r="20" spans="1:17" ht="18" customHeight="1">
      <c r="A20" s="19" t="s">
        <v>82</v>
      </c>
      <c r="B20" s="19"/>
      <c r="C20" s="15"/>
      <c r="D20" s="15">
        <v>1449629</v>
      </c>
      <c r="E20" s="15">
        <v>2143252</v>
      </c>
      <c r="F20" s="15">
        <v>2145431</v>
      </c>
      <c r="G20" s="15">
        <v>2300560</v>
      </c>
      <c r="H20" s="15">
        <v>2598877</v>
      </c>
      <c r="I20" s="15">
        <v>2094904</v>
      </c>
      <c r="J20" s="17">
        <v>1812453</v>
      </c>
      <c r="K20" s="16">
        <v>2027809</v>
      </c>
      <c r="L20" s="19">
        <v>1668722</v>
      </c>
      <c r="M20" s="19">
        <v>1668577</v>
      </c>
      <c r="N20" s="19">
        <v>2004985</v>
      </c>
      <c r="O20" s="19">
        <v>1599303</v>
      </c>
      <c r="P20" s="19">
        <v>550108</v>
      </c>
      <c r="Q20" s="19">
        <v>803368</v>
      </c>
    </row>
    <row r="21" spans="1:17" ht="18" customHeight="1">
      <c r="A21" s="19" t="s">
        <v>185</v>
      </c>
      <c r="B21" s="19"/>
      <c r="C21" s="15"/>
      <c r="D21" s="15">
        <v>10768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33285</v>
      </c>
      <c r="L21" s="19">
        <v>165697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4824214</v>
      </c>
      <c r="E23" s="15">
        <f t="shared" si="0"/>
        <v>5612296</v>
      </c>
      <c r="F23" s="15">
        <f t="shared" si="0"/>
        <v>5598962</v>
      </c>
      <c r="G23" s="15">
        <f t="shared" si="0"/>
        <v>5705107</v>
      </c>
      <c r="H23" s="15">
        <f aca="true" t="shared" si="1" ref="H23:N23">SUM(H4:H22)-H5-H8-H9-H13-H19-H20</f>
        <v>6131912</v>
      </c>
      <c r="I23" s="15">
        <f t="shared" si="1"/>
        <v>5885987</v>
      </c>
      <c r="J23" s="17">
        <f t="shared" si="1"/>
        <v>5970127</v>
      </c>
      <c r="K23" s="16">
        <f t="shared" si="1"/>
        <v>6170994</v>
      </c>
      <c r="L23" s="21">
        <f t="shared" si="1"/>
        <v>6149785</v>
      </c>
      <c r="M23" s="21">
        <f t="shared" si="1"/>
        <v>5672972</v>
      </c>
      <c r="N23" s="21">
        <f t="shared" si="1"/>
        <v>6071359</v>
      </c>
      <c r="O23" s="21">
        <f>SUM(O4:O22)-O5-O8-O9-O13-O19-O20</f>
        <v>6017383</v>
      </c>
      <c r="P23" s="21">
        <f>SUM(P4:P22)-P5-P8-P9-P13-P19-P20</f>
        <v>4851490</v>
      </c>
      <c r="Q23" s="21">
        <f>SUM(Q4:Q22)-Q5-Q8-Q9-Q13-Q19-Q20</f>
        <v>5435456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1181940</v>
      </c>
      <c r="E24" s="15">
        <f t="shared" si="2"/>
        <v>1277128</v>
      </c>
      <c r="F24" s="15">
        <f t="shared" si="2"/>
        <v>1315056</v>
      </c>
      <c r="G24" s="15">
        <f t="shared" si="2"/>
        <v>1336995</v>
      </c>
      <c r="H24" s="15">
        <f aca="true" t="shared" si="3" ref="H24:M24">SUM(H4:H7)-H5</f>
        <v>1406190</v>
      </c>
      <c r="I24" s="15">
        <f t="shared" si="3"/>
        <v>1487641</v>
      </c>
      <c r="J24" s="17">
        <f t="shared" si="3"/>
        <v>1626735</v>
      </c>
      <c r="K24" s="16">
        <f t="shared" si="3"/>
        <v>1704056</v>
      </c>
      <c r="L24" s="21">
        <f t="shared" si="3"/>
        <v>1898389</v>
      </c>
      <c r="M24" s="21">
        <f t="shared" si="3"/>
        <v>1746179</v>
      </c>
      <c r="N24" s="21">
        <f>SUM(N4:N7)-N5</f>
        <v>1957293</v>
      </c>
      <c r="O24" s="21">
        <f>SUM(O4:O7)-O5</f>
        <v>1888029</v>
      </c>
      <c r="P24" s="21">
        <f>SUM(P4:P7)-P5</f>
        <v>1954213</v>
      </c>
      <c r="Q24" s="21">
        <f>SUM(Q4:Q7)-Q5</f>
        <v>2016800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1807577</v>
      </c>
      <c r="E25" s="15">
        <f t="shared" si="4"/>
        <v>2635758</v>
      </c>
      <c r="F25" s="15">
        <f t="shared" si="4"/>
        <v>2509491</v>
      </c>
      <c r="G25" s="15">
        <f t="shared" si="4"/>
        <v>2707212</v>
      </c>
      <c r="H25" s="15">
        <f aca="true" t="shared" si="5" ref="H25:M25">+H18+H21+H22</f>
        <v>2952246</v>
      </c>
      <c r="I25" s="15">
        <f t="shared" si="5"/>
        <v>2584225</v>
      </c>
      <c r="J25" s="17">
        <f t="shared" si="5"/>
        <v>2512265</v>
      </c>
      <c r="K25" s="16">
        <f t="shared" si="5"/>
        <v>2508310</v>
      </c>
      <c r="L25" s="21">
        <f t="shared" si="5"/>
        <v>1924879</v>
      </c>
      <c r="M25" s="21">
        <f t="shared" si="5"/>
        <v>1706208</v>
      </c>
      <c r="N25" s="21">
        <f>+N18+N21+N22</f>
        <v>2085268</v>
      </c>
      <c r="O25" s="21">
        <f>+O18+O21+O22</f>
        <v>1705497</v>
      </c>
      <c r="P25" s="21">
        <f>+P18+P21+P22</f>
        <v>667193</v>
      </c>
      <c r="Q25" s="21">
        <f>+Q18+Q21+Q22</f>
        <v>981590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国分寺町</v>
      </c>
      <c r="P30" s="34"/>
      <c r="Q30" s="34" t="str">
        <f>'財政指標'!$M$1</f>
        <v>国分寺町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190</v>
      </c>
      <c r="N32" s="15" t="s">
        <v>193</v>
      </c>
      <c r="O32" s="73" t="s">
        <v>194</v>
      </c>
      <c r="P32" s="73" t="s">
        <v>195</v>
      </c>
      <c r="Q32" s="73" t="s">
        <v>199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16.495661262124774</v>
      </c>
      <c r="E33" s="35">
        <f t="shared" si="6"/>
        <v>15.090205505910593</v>
      </c>
      <c r="F33" s="35">
        <f t="shared" si="6"/>
        <v>15.266061816458121</v>
      </c>
      <c r="G33" s="35">
        <f t="shared" si="6"/>
        <v>15.04736019850285</v>
      </c>
      <c r="H33" s="35">
        <f t="shared" si="6"/>
        <v>14.807371664824936</v>
      </c>
      <c r="I33" s="35">
        <f t="shared" si="6"/>
        <v>15.833215397859357</v>
      </c>
      <c r="J33" s="35">
        <f t="shared" si="6"/>
        <v>16.62292946196957</v>
      </c>
      <c r="K33" s="35">
        <f t="shared" si="6"/>
        <v>16.28923962654963</v>
      </c>
      <c r="L33" s="35">
        <f t="shared" si="6"/>
        <v>16.562579016990025</v>
      </c>
      <c r="M33" s="35">
        <f aca="true" t="shared" si="7" ref="M33:N51">M4/M$23*100</f>
        <v>17.392752863930934</v>
      </c>
      <c r="N33" s="35">
        <f t="shared" si="7"/>
        <v>16.459428605687787</v>
      </c>
      <c r="O33" s="35">
        <f aca="true" t="shared" si="8" ref="O33:P51">O4/O$23*100</f>
        <v>16.946602867060314</v>
      </c>
      <c r="P33" s="35">
        <f t="shared" si="8"/>
        <v>22.17083823732503</v>
      </c>
      <c r="Q33" s="35">
        <f aca="true" t="shared" si="9" ref="Q33:Q51">Q4/Q$23*100</f>
        <v>19.9889944836275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10.494289847009275</v>
      </c>
      <c r="E34" s="35">
        <f t="shared" si="10"/>
        <v>9.361159853293554</v>
      </c>
      <c r="F34" s="35">
        <f t="shared" si="10"/>
        <v>9.234908184767104</v>
      </c>
      <c r="G34" s="35">
        <f t="shared" si="10"/>
        <v>9.090767272200154</v>
      </c>
      <c r="H34" s="35">
        <f t="shared" si="10"/>
        <v>8.984962602203032</v>
      </c>
      <c r="I34" s="35">
        <f t="shared" si="10"/>
        <v>9.538892967313723</v>
      </c>
      <c r="J34" s="35">
        <f t="shared" si="10"/>
        <v>10.248056699631348</v>
      </c>
      <c r="K34" s="35">
        <f t="shared" si="10"/>
        <v>9.999199480667134</v>
      </c>
      <c r="L34" s="35">
        <f t="shared" si="10"/>
        <v>10.566011657318102</v>
      </c>
      <c r="M34" s="35">
        <f t="shared" si="7"/>
        <v>10.922898967243272</v>
      </c>
      <c r="N34" s="35">
        <f t="shared" si="7"/>
        <v>10.374711823168422</v>
      </c>
      <c r="O34" s="35">
        <f t="shared" si="8"/>
        <v>10.333661659894343</v>
      </c>
      <c r="P34" s="35">
        <f t="shared" si="8"/>
        <v>13.34534338935049</v>
      </c>
      <c r="Q34" s="35">
        <f t="shared" si="9"/>
        <v>12.071443499864593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0.7498838152702182</v>
      </c>
      <c r="E35" s="35">
        <f t="shared" si="10"/>
        <v>0.8328676890883874</v>
      </c>
      <c r="F35" s="35">
        <f t="shared" si="10"/>
        <v>1.0880409618782911</v>
      </c>
      <c r="G35" s="35">
        <f t="shared" si="10"/>
        <v>0.9534264650952208</v>
      </c>
      <c r="H35" s="35">
        <f t="shared" si="10"/>
        <v>1.0149852117903844</v>
      </c>
      <c r="I35" s="35">
        <f t="shared" si="10"/>
        <v>1.094446861673327</v>
      </c>
      <c r="J35" s="35">
        <f t="shared" si="10"/>
        <v>1.1804941502919453</v>
      </c>
      <c r="K35" s="35">
        <f t="shared" si="10"/>
        <v>1.4560701241971714</v>
      </c>
      <c r="L35" s="35">
        <f t="shared" si="10"/>
        <v>2.8941662188190316</v>
      </c>
      <c r="M35" s="35">
        <f t="shared" si="7"/>
        <v>2.0089998681467143</v>
      </c>
      <c r="N35" s="35">
        <f t="shared" si="7"/>
        <v>2.141546892549098</v>
      </c>
      <c r="O35" s="35">
        <f t="shared" si="8"/>
        <v>2.4489051137346585</v>
      </c>
      <c r="P35" s="35">
        <f t="shared" si="8"/>
        <v>4.50741937013165</v>
      </c>
      <c r="Q35" s="35">
        <f t="shared" si="9"/>
        <v>4.666747371333702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7.254611839358701</v>
      </c>
      <c r="E36" s="35">
        <f t="shared" si="10"/>
        <v>6.832818511354355</v>
      </c>
      <c r="F36" s="35">
        <f t="shared" si="10"/>
        <v>7.133393654038016</v>
      </c>
      <c r="G36" s="35">
        <f t="shared" si="10"/>
        <v>7.434268980406503</v>
      </c>
      <c r="H36" s="35">
        <f t="shared" si="10"/>
        <v>7.109968310047503</v>
      </c>
      <c r="I36" s="35">
        <f t="shared" si="10"/>
        <v>8.346620541295794</v>
      </c>
      <c r="J36" s="35">
        <f t="shared" si="10"/>
        <v>9.44448920433351</v>
      </c>
      <c r="K36" s="35">
        <f t="shared" si="10"/>
        <v>9.868653250999758</v>
      </c>
      <c r="L36" s="35">
        <f t="shared" si="10"/>
        <v>11.412447752238492</v>
      </c>
      <c r="M36" s="35">
        <f t="shared" si="7"/>
        <v>11.378920960653428</v>
      </c>
      <c r="N36" s="35">
        <f t="shared" si="7"/>
        <v>13.637160971703368</v>
      </c>
      <c r="O36" s="35">
        <f t="shared" si="8"/>
        <v>11.980739800009406</v>
      </c>
      <c r="P36" s="35">
        <f t="shared" si="8"/>
        <v>13.602419050642172</v>
      </c>
      <c r="Q36" s="35">
        <f t="shared" si="9"/>
        <v>12.448780746270414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7.254611839358701</v>
      </c>
      <c r="E37" s="35">
        <f t="shared" si="10"/>
        <v>6.832818511354355</v>
      </c>
      <c r="F37" s="35">
        <f t="shared" si="10"/>
        <v>7.133393654038016</v>
      </c>
      <c r="G37" s="35">
        <f t="shared" si="10"/>
        <v>7.434268980406503</v>
      </c>
      <c r="H37" s="35">
        <f t="shared" si="10"/>
        <v>7.109968310047503</v>
      </c>
      <c r="I37" s="35">
        <f t="shared" si="10"/>
        <v>8.346620541295794</v>
      </c>
      <c r="J37" s="35">
        <f t="shared" si="10"/>
        <v>9.44448920433351</v>
      </c>
      <c r="K37" s="35">
        <f t="shared" si="10"/>
        <v>9.868653250999758</v>
      </c>
      <c r="L37" s="35">
        <f t="shared" si="10"/>
        <v>11.412447752238492</v>
      </c>
      <c r="M37" s="35">
        <f t="shared" si="7"/>
        <v>11.378920960653428</v>
      </c>
      <c r="N37" s="35">
        <f t="shared" si="7"/>
        <v>13.637160971703368</v>
      </c>
      <c r="O37" s="35">
        <f t="shared" si="8"/>
        <v>11.980739800009406</v>
      </c>
      <c r="P37" s="35">
        <f t="shared" si="8"/>
        <v>13.602419050642172</v>
      </c>
      <c r="Q37" s="35">
        <f t="shared" si="9"/>
        <v>12.448780746270414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8.596757938184334</v>
      </c>
      <c r="E39" s="35">
        <f t="shared" si="10"/>
        <v>7.882674042851624</v>
      </c>
      <c r="F39" s="35">
        <f t="shared" si="10"/>
        <v>7.597747582498328</v>
      </c>
      <c r="G39" s="35">
        <f t="shared" si="10"/>
        <v>9.21334166037552</v>
      </c>
      <c r="H39" s="35">
        <f t="shared" si="10"/>
        <v>9.386468690353025</v>
      </c>
      <c r="I39" s="35">
        <f t="shared" si="10"/>
        <v>10.221208439638076</v>
      </c>
      <c r="J39" s="35">
        <f t="shared" si="10"/>
        <v>10.563225874424447</v>
      </c>
      <c r="K39" s="35">
        <f t="shared" si="10"/>
        <v>10.8899149796613</v>
      </c>
      <c r="L39" s="35">
        <f t="shared" si="10"/>
        <v>9.880621842877433</v>
      </c>
      <c r="M39" s="35">
        <f t="shared" si="7"/>
        <v>10.457411036049534</v>
      </c>
      <c r="N39" s="35">
        <f t="shared" si="7"/>
        <v>11.029326383104673</v>
      </c>
      <c r="O39" s="35">
        <f t="shared" si="8"/>
        <v>11.793282893909197</v>
      </c>
      <c r="P39" s="35">
        <f t="shared" si="8"/>
        <v>15.653623938212796</v>
      </c>
      <c r="Q39" s="35">
        <f t="shared" si="9"/>
        <v>14.028059467319762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2.762045796475861</v>
      </c>
      <c r="E40" s="35">
        <f t="shared" si="10"/>
        <v>1.692070411111602</v>
      </c>
      <c r="F40" s="35">
        <f t="shared" si="10"/>
        <v>1.5529664248480342</v>
      </c>
      <c r="G40" s="35">
        <f t="shared" si="10"/>
        <v>1.4786401026308535</v>
      </c>
      <c r="H40" s="35">
        <f t="shared" si="10"/>
        <v>0.7144590463790087</v>
      </c>
      <c r="I40" s="35">
        <f t="shared" si="10"/>
        <v>0.4798005839972123</v>
      </c>
      <c r="J40" s="35">
        <f t="shared" si="10"/>
        <v>0.5788151575334997</v>
      </c>
      <c r="K40" s="35">
        <f t="shared" si="10"/>
        <v>0.6579815180504146</v>
      </c>
      <c r="L40" s="35">
        <f t="shared" si="10"/>
        <v>0.3854443691933946</v>
      </c>
      <c r="M40" s="35">
        <f t="shared" si="7"/>
        <v>1.5265719626326377</v>
      </c>
      <c r="N40" s="35">
        <f t="shared" si="7"/>
        <v>1.274409897355765</v>
      </c>
      <c r="O40" s="35">
        <f t="shared" si="8"/>
        <v>1.3877128977829731</v>
      </c>
      <c r="P40" s="35">
        <f t="shared" si="8"/>
        <v>2.308218712189451</v>
      </c>
      <c r="Q40" s="35">
        <f t="shared" si="9"/>
        <v>2.0798438990215358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16.94311239095115</v>
      </c>
      <c r="E41" s="35">
        <f t="shared" si="10"/>
        <v>10.09312409751731</v>
      </c>
      <c r="F41" s="35">
        <f t="shared" si="10"/>
        <v>12.339501500456691</v>
      </c>
      <c r="G41" s="35">
        <f t="shared" si="10"/>
        <v>9.896098355385798</v>
      </c>
      <c r="H41" s="35">
        <f t="shared" si="10"/>
        <v>9.503332728845423</v>
      </c>
      <c r="I41" s="35">
        <f t="shared" si="10"/>
        <v>10.315856966724528</v>
      </c>
      <c r="J41" s="35">
        <f t="shared" si="10"/>
        <v>10.509156672881497</v>
      </c>
      <c r="K41" s="35">
        <f t="shared" si="10"/>
        <v>9.019098057784532</v>
      </c>
      <c r="L41" s="35">
        <f t="shared" si="10"/>
        <v>11.856788489353692</v>
      </c>
      <c r="M41" s="35">
        <f t="shared" si="7"/>
        <v>11.601555586736547</v>
      </c>
      <c r="N41" s="35">
        <f t="shared" si="7"/>
        <v>10.783137679718823</v>
      </c>
      <c r="O41" s="35">
        <f t="shared" si="8"/>
        <v>11.623026156054884</v>
      </c>
      <c r="P41" s="35">
        <f t="shared" si="8"/>
        <v>12.882908137500026</v>
      </c>
      <c r="Q41" s="35">
        <f t="shared" si="9"/>
        <v>11.372256531926668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12.70329218397028</v>
      </c>
      <c r="E42" s="35">
        <f t="shared" si="10"/>
        <v>6.083178791710202</v>
      </c>
      <c r="F42" s="35">
        <f t="shared" si="10"/>
        <v>7.1229988701477165</v>
      </c>
      <c r="G42" s="35">
        <f t="shared" si="10"/>
        <v>6.871580147401267</v>
      </c>
      <c r="H42" s="35">
        <f t="shared" si="10"/>
        <v>6.568962503049621</v>
      </c>
      <c r="I42" s="35">
        <f t="shared" si="10"/>
        <v>6.953702072396695</v>
      </c>
      <c r="J42" s="35">
        <f t="shared" si="10"/>
        <v>6.883320907578683</v>
      </c>
      <c r="K42" s="35">
        <f t="shared" si="10"/>
        <v>6.549544530427351</v>
      </c>
      <c r="L42" s="35">
        <f t="shared" si="10"/>
        <v>7.203585165985478</v>
      </c>
      <c r="M42" s="35">
        <f t="shared" si="7"/>
        <v>8.051229584774964</v>
      </c>
      <c r="N42" s="35">
        <f t="shared" si="7"/>
        <v>7.260565550480543</v>
      </c>
      <c r="O42" s="35">
        <f t="shared" si="8"/>
        <v>7.079489538890909</v>
      </c>
      <c r="P42" s="35">
        <f t="shared" si="8"/>
        <v>8.342715330754057</v>
      </c>
      <c r="Q42" s="35">
        <f t="shared" si="9"/>
        <v>7.677957470357592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2.6812450691449428</v>
      </c>
      <c r="E43" s="35">
        <f t="shared" si="10"/>
        <v>3.039201781231781</v>
      </c>
      <c r="F43" s="35">
        <f t="shared" si="10"/>
        <v>6.23017266414739</v>
      </c>
      <c r="G43" s="35">
        <f t="shared" si="10"/>
        <v>6.21858625964421</v>
      </c>
      <c r="H43" s="35">
        <f t="shared" si="10"/>
        <v>6.111682620363763</v>
      </c>
      <c r="I43" s="35">
        <f t="shared" si="10"/>
        <v>7.257066656790101</v>
      </c>
      <c r="J43" s="35">
        <f t="shared" si="10"/>
        <v>6.732570345655963</v>
      </c>
      <c r="K43" s="35">
        <f t="shared" si="10"/>
        <v>7.596507142933537</v>
      </c>
      <c r="L43" s="35">
        <f t="shared" si="10"/>
        <v>9.037958237564403</v>
      </c>
      <c r="M43" s="35">
        <f t="shared" si="7"/>
        <v>9.324636187169617</v>
      </c>
      <c r="N43" s="35">
        <f t="shared" si="7"/>
        <v>9.019397469331002</v>
      </c>
      <c r="O43" s="35">
        <f t="shared" si="8"/>
        <v>9.293691294039286</v>
      </c>
      <c r="P43" s="35">
        <f t="shared" si="8"/>
        <v>12.455493054711027</v>
      </c>
      <c r="Q43" s="35">
        <f t="shared" si="9"/>
        <v>11.729705842527286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6.495669553630913</v>
      </c>
      <c r="E44" s="35">
        <f t="shared" si="10"/>
        <v>7.146932378477542</v>
      </c>
      <c r="F44" s="35">
        <f t="shared" si="10"/>
        <v>3.6382100825117227</v>
      </c>
      <c r="G44" s="35">
        <f t="shared" si="10"/>
        <v>2.0154223224910592</v>
      </c>
      <c r="H44" s="35">
        <f t="shared" si="10"/>
        <v>2.5215299893410084</v>
      </c>
      <c r="I44" s="35">
        <f t="shared" si="10"/>
        <v>2.3691863403707822</v>
      </c>
      <c r="J44" s="35">
        <f t="shared" si="10"/>
        <v>2.140925980301591</v>
      </c>
      <c r="K44" s="35">
        <f t="shared" si="10"/>
        <v>3.0822262993611727</v>
      </c>
      <c r="L44" s="35">
        <f t="shared" si="10"/>
        <v>5.746704966108571</v>
      </c>
      <c r="M44" s="35">
        <f t="shared" si="7"/>
        <v>5.270887993101323</v>
      </c>
      <c r="N44" s="35">
        <f t="shared" si="7"/>
        <v>0.48320318399883777</v>
      </c>
      <c r="O44" s="35">
        <f t="shared" si="8"/>
        <v>5.348753768872615</v>
      </c>
      <c r="P44" s="35">
        <f t="shared" si="8"/>
        <v>1.7572333448074715</v>
      </c>
      <c r="Q44" s="35">
        <f t="shared" si="9"/>
        <v>4.986665332218677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0.5521728513701921</v>
      </c>
      <c r="E45" s="35">
        <f t="shared" si="10"/>
        <v>0.42611793818430105</v>
      </c>
      <c r="F45" s="35">
        <f t="shared" si="10"/>
        <v>0.3332582003592809</v>
      </c>
      <c r="G45" s="35">
        <f t="shared" si="10"/>
        <v>0.2904240008119041</v>
      </c>
      <c r="H45" s="35">
        <f t="shared" si="10"/>
        <v>0.6845988657371469</v>
      </c>
      <c r="I45" s="35">
        <f t="shared" si="10"/>
        <v>0.17789709695247374</v>
      </c>
      <c r="J45" s="35">
        <f t="shared" si="10"/>
        <v>0.14679754718785715</v>
      </c>
      <c r="K45" s="35">
        <f t="shared" si="10"/>
        <v>0.49353475307219546</v>
      </c>
      <c r="L45" s="35">
        <f t="shared" si="10"/>
        <v>0.9233493528635555</v>
      </c>
      <c r="M45" s="35">
        <f t="shared" si="7"/>
        <v>0.9621764394395037</v>
      </c>
      <c r="N45" s="35">
        <f t="shared" si="7"/>
        <v>0.8264047637439986</v>
      </c>
      <c r="O45" s="35">
        <f t="shared" si="8"/>
        <v>0.8344491284666441</v>
      </c>
      <c r="P45" s="35">
        <f t="shared" si="8"/>
        <v>0.9095143966080523</v>
      </c>
      <c r="Q45" s="35">
        <f t="shared" si="9"/>
        <v>0.6399279103721933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37.24563213820946</v>
      </c>
      <c r="E47" s="35">
        <f t="shared" si="10"/>
        <v>46.96398764427251</v>
      </c>
      <c r="F47" s="35">
        <f t="shared" si="10"/>
        <v>44.820647112804124</v>
      </c>
      <c r="G47" s="35">
        <f t="shared" si="10"/>
        <v>47.45243165465609</v>
      </c>
      <c r="H47" s="35">
        <f t="shared" si="10"/>
        <v>48.1456028723178</v>
      </c>
      <c r="I47" s="35">
        <f t="shared" si="10"/>
        <v>43.904701114698355</v>
      </c>
      <c r="J47" s="35">
        <f t="shared" si="10"/>
        <v>42.080595605420115</v>
      </c>
      <c r="K47" s="35">
        <f t="shared" si="10"/>
        <v>40.10739598839344</v>
      </c>
      <c r="L47" s="35">
        <f t="shared" si="10"/>
        <v>28.605585398513934</v>
      </c>
      <c r="M47" s="35">
        <f t="shared" si="7"/>
        <v>30.07608710213976</v>
      </c>
      <c r="N47" s="35">
        <f t="shared" si="7"/>
        <v>34.34598415280664</v>
      </c>
      <c r="O47" s="35">
        <f t="shared" si="8"/>
        <v>28.342836080070022</v>
      </c>
      <c r="P47" s="35">
        <f t="shared" si="8"/>
        <v>13.752331757872325</v>
      </c>
      <c r="Q47" s="35">
        <f t="shared" si="9"/>
        <v>18.059018415382262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7.0959124118457435</v>
      </c>
      <c r="E48" s="35">
        <f t="shared" si="10"/>
        <v>8.775481549797089</v>
      </c>
      <c r="F48" s="35">
        <f t="shared" si="10"/>
        <v>6.502276671997417</v>
      </c>
      <c r="G48" s="35">
        <f t="shared" si="10"/>
        <v>6.5022443926117415</v>
      </c>
      <c r="H48" s="35">
        <f t="shared" si="10"/>
        <v>4.794589354837448</v>
      </c>
      <c r="I48" s="35">
        <f t="shared" si="10"/>
        <v>7.299030731804199</v>
      </c>
      <c r="J48" s="35">
        <f t="shared" si="10"/>
        <v>10.75625359393527</v>
      </c>
      <c r="K48" s="35">
        <f t="shared" si="10"/>
        <v>7.247065869777219</v>
      </c>
      <c r="L48" s="35">
        <f t="shared" si="10"/>
        <v>1.2621579453590654</v>
      </c>
      <c r="M48" s="35">
        <f t="shared" si="7"/>
        <v>0.250503616093998</v>
      </c>
      <c r="N48" s="35">
        <f t="shared" si="7"/>
        <v>1.3223233875644647</v>
      </c>
      <c r="O48" s="35">
        <f t="shared" si="8"/>
        <v>1.7647871175891578</v>
      </c>
      <c r="P48" s="35">
        <f t="shared" si="8"/>
        <v>2.4114035069638398</v>
      </c>
      <c r="Q48" s="35">
        <f t="shared" si="9"/>
        <v>3.276486830175794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30.049019384297626</v>
      </c>
      <c r="E49" s="35">
        <f t="shared" si="10"/>
        <v>38.188506094475414</v>
      </c>
      <c r="F49" s="35">
        <f t="shared" si="10"/>
        <v>38.31837044080671</v>
      </c>
      <c r="G49" s="35">
        <f t="shared" si="10"/>
        <v>40.32457235245544</v>
      </c>
      <c r="H49" s="35">
        <f t="shared" si="10"/>
        <v>42.38281632221728</v>
      </c>
      <c r="I49" s="35">
        <f t="shared" si="10"/>
        <v>35.591380001348966</v>
      </c>
      <c r="J49" s="35">
        <f t="shared" si="10"/>
        <v>30.35870091205765</v>
      </c>
      <c r="K49" s="35">
        <f t="shared" si="10"/>
        <v>32.86033011861622</v>
      </c>
      <c r="L49" s="35">
        <f t="shared" si="10"/>
        <v>27.134639666264754</v>
      </c>
      <c r="M49" s="35">
        <f t="shared" si="7"/>
        <v>29.412748732057903</v>
      </c>
      <c r="N49" s="35">
        <f t="shared" si="7"/>
        <v>33.02366076524218</v>
      </c>
      <c r="O49" s="35">
        <f t="shared" si="8"/>
        <v>26.578048962480867</v>
      </c>
      <c r="P49" s="35">
        <f t="shared" si="8"/>
        <v>11.338949477377053</v>
      </c>
      <c r="Q49" s="35">
        <f t="shared" si="9"/>
        <v>14.780139881548116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0.22320734527945899</v>
      </c>
      <c r="E50" s="35">
        <f t="shared" si="10"/>
        <v>0</v>
      </c>
      <c r="F50" s="35">
        <f t="shared" si="10"/>
        <v>0</v>
      </c>
      <c r="G50" s="35">
        <f t="shared" si="10"/>
        <v>0</v>
      </c>
      <c r="H50" s="35">
        <f t="shared" si="10"/>
        <v>0</v>
      </c>
      <c r="I50" s="35">
        <f t="shared" si="10"/>
        <v>0</v>
      </c>
      <c r="J50" s="35">
        <f t="shared" si="10"/>
        <v>0</v>
      </c>
      <c r="K50" s="35">
        <f t="shared" si="10"/>
        <v>0.5393782589968488</v>
      </c>
      <c r="L50" s="35">
        <f t="shared" si="10"/>
        <v>2.6943543554774676</v>
      </c>
      <c r="M50" s="35">
        <f t="shared" si="7"/>
        <v>0</v>
      </c>
      <c r="N50" s="35">
        <f t="shared" si="7"/>
        <v>0</v>
      </c>
      <c r="O50" s="35">
        <f t="shared" si="8"/>
        <v>0</v>
      </c>
      <c r="P50" s="35">
        <f t="shared" si="8"/>
        <v>0</v>
      </c>
      <c r="Q50" s="35">
        <f t="shared" si="9"/>
        <v>0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100.00000000000003</v>
      </c>
      <c r="E52" s="26">
        <f t="shared" si="11"/>
        <v>99.99999999999999</v>
      </c>
      <c r="F52" s="26">
        <f t="shared" si="11"/>
        <v>100.00000000000003</v>
      </c>
      <c r="G52" s="26">
        <f t="shared" si="11"/>
        <v>100</v>
      </c>
      <c r="H52" s="26">
        <f t="shared" si="11"/>
        <v>99.99999999999997</v>
      </c>
      <c r="I52" s="26">
        <f t="shared" si="11"/>
        <v>99.99999999999997</v>
      </c>
      <c r="J52" s="27">
        <f t="shared" si="11"/>
        <v>100</v>
      </c>
      <c r="K52" s="36">
        <f t="shared" si="11"/>
        <v>100.00000000000003</v>
      </c>
      <c r="L52" s="37">
        <f t="shared" si="11"/>
        <v>99.99999999999994</v>
      </c>
      <c r="M52" s="37">
        <f>SUM(M33:M51)-M34-M37-M38-M42-M48-M49</f>
        <v>100</v>
      </c>
      <c r="N52" s="37">
        <f>SUM(N33:N51)-N34-N37-N38-N42-N48-N49</f>
        <v>99.99999999999997</v>
      </c>
      <c r="O52" s="37">
        <f>SUM(O33:O51)-O34-O37-O38-O42-O48-O49</f>
        <v>100</v>
      </c>
      <c r="P52" s="37">
        <f>SUM(P33:P51)-P34-P37-P38-P42-P48-P49</f>
        <v>99.99999999999999</v>
      </c>
      <c r="Q52" s="37">
        <f>SUM(Q33:Q51)-Q34-Q37-Q38-Q42-Q48-Q49</f>
        <v>100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24.50015691675369</v>
      </c>
      <c r="E53" s="26">
        <f t="shared" si="12"/>
        <v>22.755891706353335</v>
      </c>
      <c r="F53" s="26">
        <f t="shared" si="12"/>
        <v>23.48749643237443</v>
      </c>
      <c r="G53" s="26">
        <f t="shared" si="12"/>
        <v>23.43505564400457</v>
      </c>
      <c r="H53" s="26">
        <f aca="true" t="shared" si="13" ref="H53:M53">SUM(H33:H36)-H34</f>
        <v>22.932325186662823</v>
      </c>
      <c r="I53" s="26">
        <f t="shared" si="13"/>
        <v>25.27428280082848</v>
      </c>
      <c r="J53" s="27">
        <f t="shared" si="13"/>
        <v>27.247912816595026</v>
      </c>
      <c r="K53" s="36">
        <f t="shared" si="13"/>
        <v>27.61396300174656</v>
      </c>
      <c r="L53" s="37">
        <f t="shared" si="13"/>
        <v>30.86919298804755</v>
      </c>
      <c r="M53" s="37">
        <f t="shared" si="13"/>
        <v>30.780673692731078</v>
      </c>
      <c r="N53" s="37">
        <f>SUM(N33:N36)-N34</f>
        <v>32.23813646994026</v>
      </c>
      <c r="O53" s="37">
        <f>SUM(O33:O36)-O34</f>
        <v>31.37624778080438</v>
      </c>
      <c r="P53" s="37">
        <f>SUM(P33:P36)-P34</f>
        <v>40.280676658098855</v>
      </c>
      <c r="Q53" s="37">
        <f>SUM(Q33:Q36)-Q34</f>
        <v>37.104522601231615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37.46883948348892</v>
      </c>
      <c r="E54" s="26">
        <f t="shared" si="14"/>
        <v>46.96398764427251</v>
      </c>
      <c r="F54" s="26">
        <f t="shared" si="14"/>
        <v>44.820647112804124</v>
      </c>
      <c r="G54" s="26">
        <f t="shared" si="14"/>
        <v>47.45243165465609</v>
      </c>
      <c r="H54" s="26">
        <f t="shared" si="14"/>
        <v>48.1456028723178</v>
      </c>
      <c r="I54" s="26">
        <f t="shared" si="14"/>
        <v>43.904701114698355</v>
      </c>
      <c r="J54" s="27">
        <f t="shared" si="14"/>
        <v>42.080595605420115</v>
      </c>
      <c r="K54" s="36">
        <f t="shared" si="14"/>
        <v>40.64677424739029</v>
      </c>
      <c r="L54" s="37">
        <f t="shared" si="14"/>
        <v>31.299939753991403</v>
      </c>
      <c r="M54" s="37">
        <f>+M47+M50+M51</f>
        <v>30.07608710213976</v>
      </c>
      <c r="N54" s="37">
        <f>+N47+N50+N51</f>
        <v>34.34598415280664</v>
      </c>
      <c r="O54" s="37">
        <f>+O47+O50+O51</f>
        <v>28.342836080070022</v>
      </c>
      <c r="P54" s="37">
        <f>+P47+P50+P51</f>
        <v>13.752331757872325</v>
      </c>
      <c r="Q54" s="37">
        <f>+Q47+Q50+Q51</f>
        <v>18.059018415382262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国分寺町</v>
      </c>
      <c r="P1" s="39" t="str">
        <f>'財政指標'!$M$1</f>
        <v>国分寺町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191</v>
      </c>
      <c r="O3" s="73" t="s">
        <v>194</v>
      </c>
      <c r="P3" s="73" t="s">
        <v>195</v>
      </c>
      <c r="Q3" s="73" t="s">
        <v>199</v>
      </c>
    </row>
    <row r="4" spans="1:17" ht="18" customHeight="1">
      <c r="A4" s="24" t="s">
        <v>100</v>
      </c>
      <c r="B4" s="19"/>
      <c r="C4" s="21"/>
      <c r="D4" s="21">
        <v>95131</v>
      </c>
      <c r="E4" s="21">
        <v>104859</v>
      </c>
      <c r="F4" s="21">
        <v>104568</v>
      </c>
      <c r="G4" s="21">
        <v>106247</v>
      </c>
      <c r="H4" s="21">
        <v>102742</v>
      </c>
      <c r="I4" s="21">
        <v>96742</v>
      </c>
      <c r="J4" s="23">
        <v>103534</v>
      </c>
      <c r="K4" s="16">
        <v>108075</v>
      </c>
      <c r="L4" s="68">
        <v>98615</v>
      </c>
      <c r="M4" s="68">
        <v>97089</v>
      </c>
      <c r="N4" s="68">
        <v>103565</v>
      </c>
      <c r="O4" s="68">
        <v>104537</v>
      </c>
      <c r="P4" s="68">
        <v>104570</v>
      </c>
      <c r="Q4" s="68">
        <v>99710</v>
      </c>
    </row>
    <row r="5" spans="1:17" ht="18" customHeight="1">
      <c r="A5" s="24" t="s">
        <v>99</v>
      </c>
      <c r="B5" s="19"/>
      <c r="C5" s="21"/>
      <c r="D5" s="21">
        <v>1099835</v>
      </c>
      <c r="E5" s="21">
        <v>1049162</v>
      </c>
      <c r="F5" s="21">
        <v>833830</v>
      </c>
      <c r="G5" s="21">
        <v>833374</v>
      </c>
      <c r="H5" s="21">
        <v>802154</v>
      </c>
      <c r="I5" s="21">
        <v>779459</v>
      </c>
      <c r="J5" s="23">
        <v>768863</v>
      </c>
      <c r="K5" s="16">
        <v>911798</v>
      </c>
      <c r="L5" s="68">
        <v>1020403</v>
      </c>
      <c r="M5" s="68">
        <v>1069559</v>
      </c>
      <c r="N5" s="68">
        <v>486741</v>
      </c>
      <c r="O5" s="68">
        <v>819037</v>
      </c>
      <c r="P5" s="68">
        <v>598783</v>
      </c>
      <c r="Q5" s="68">
        <v>857707</v>
      </c>
    </row>
    <row r="6" spans="1:17" ht="18" customHeight="1">
      <c r="A6" s="24" t="s">
        <v>101</v>
      </c>
      <c r="B6" s="19"/>
      <c r="C6" s="21"/>
      <c r="D6" s="21">
        <v>321823</v>
      </c>
      <c r="E6" s="21">
        <v>551977</v>
      </c>
      <c r="F6" s="21">
        <v>545538</v>
      </c>
      <c r="G6" s="21">
        <v>513914</v>
      </c>
      <c r="H6" s="21">
        <v>545389</v>
      </c>
      <c r="I6" s="21">
        <v>549718</v>
      </c>
      <c r="J6" s="23">
        <v>571901</v>
      </c>
      <c r="K6" s="25">
        <v>933363</v>
      </c>
      <c r="L6" s="68">
        <v>809855</v>
      </c>
      <c r="M6" s="68">
        <v>739249</v>
      </c>
      <c r="N6" s="68">
        <v>1454284</v>
      </c>
      <c r="O6" s="68">
        <v>1858993</v>
      </c>
      <c r="P6" s="68">
        <v>949823</v>
      </c>
      <c r="Q6" s="68">
        <v>1035257</v>
      </c>
    </row>
    <row r="7" spans="1:17" ht="18" customHeight="1">
      <c r="A7" s="24" t="s">
        <v>110</v>
      </c>
      <c r="B7" s="19"/>
      <c r="C7" s="21"/>
      <c r="D7" s="21">
        <v>349547</v>
      </c>
      <c r="E7" s="21">
        <v>272415</v>
      </c>
      <c r="F7" s="21">
        <v>343648</v>
      </c>
      <c r="G7" s="21">
        <v>283136</v>
      </c>
      <c r="H7" s="21">
        <v>275336</v>
      </c>
      <c r="I7" s="21">
        <v>308003</v>
      </c>
      <c r="J7" s="23">
        <v>314045</v>
      </c>
      <c r="K7" s="16">
        <v>306510</v>
      </c>
      <c r="L7" s="68">
        <v>353317</v>
      </c>
      <c r="M7" s="68">
        <v>355455</v>
      </c>
      <c r="N7" s="68">
        <v>365282</v>
      </c>
      <c r="O7" s="68">
        <v>368188</v>
      </c>
      <c r="P7" s="68">
        <v>363570</v>
      </c>
      <c r="Q7" s="68">
        <v>367304</v>
      </c>
    </row>
    <row r="8" spans="1:17" ht="18" customHeight="1">
      <c r="A8" s="24" t="s">
        <v>111</v>
      </c>
      <c r="B8" s="19"/>
      <c r="C8" s="21"/>
      <c r="D8" s="21">
        <v>4363</v>
      </c>
      <c r="E8" s="21">
        <v>3355</v>
      </c>
      <c r="F8" s="21">
        <v>1428</v>
      </c>
      <c r="G8" s="21">
        <v>1330</v>
      </c>
      <c r="H8" s="21">
        <v>1118</v>
      </c>
      <c r="I8" s="21">
        <v>1982</v>
      </c>
      <c r="J8" s="23">
        <v>1828</v>
      </c>
      <c r="K8" s="16">
        <v>1709</v>
      </c>
      <c r="L8" s="68">
        <v>7113</v>
      </c>
      <c r="M8" s="68">
        <v>914</v>
      </c>
      <c r="N8" s="68">
        <v>851</v>
      </c>
      <c r="O8" s="68">
        <v>777</v>
      </c>
      <c r="P8" s="68">
        <v>29</v>
      </c>
      <c r="Q8" s="68">
        <v>62</v>
      </c>
    </row>
    <row r="9" spans="1:17" ht="18" customHeight="1">
      <c r="A9" s="24" t="s">
        <v>112</v>
      </c>
      <c r="B9" s="19"/>
      <c r="C9" s="21"/>
      <c r="D9" s="21">
        <v>283062</v>
      </c>
      <c r="E9" s="21">
        <v>373177</v>
      </c>
      <c r="F9" s="21">
        <v>607327</v>
      </c>
      <c r="G9" s="21">
        <v>833903</v>
      </c>
      <c r="H9" s="21">
        <v>895116</v>
      </c>
      <c r="I9" s="21">
        <v>758002</v>
      </c>
      <c r="J9" s="23">
        <v>683459</v>
      </c>
      <c r="K9" s="16">
        <v>525513</v>
      </c>
      <c r="L9" s="68">
        <v>585378</v>
      </c>
      <c r="M9" s="68">
        <v>564657</v>
      </c>
      <c r="N9" s="68">
        <v>676461</v>
      </c>
      <c r="O9" s="68">
        <v>300174</v>
      </c>
      <c r="P9" s="68">
        <v>234773</v>
      </c>
      <c r="Q9" s="68">
        <v>232423</v>
      </c>
    </row>
    <row r="10" spans="1:17" ht="18" customHeight="1">
      <c r="A10" s="24" t="s">
        <v>113</v>
      </c>
      <c r="B10" s="19"/>
      <c r="C10" s="21"/>
      <c r="D10" s="21">
        <v>217275</v>
      </c>
      <c r="E10" s="21">
        <v>69770</v>
      </c>
      <c r="F10" s="21">
        <v>308552</v>
      </c>
      <c r="G10" s="21">
        <v>97728</v>
      </c>
      <c r="H10" s="21">
        <v>116226</v>
      </c>
      <c r="I10" s="21">
        <v>79264</v>
      </c>
      <c r="J10" s="23">
        <v>72655</v>
      </c>
      <c r="K10" s="16">
        <v>131352</v>
      </c>
      <c r="L10" s="68">
        <v>141729</v>
      </c>
      <c r="M10" s="68">
        <v>200384</v>
      </c>
      <c r="N10" s="68">
        <v>156385</v>
      </c>
      <c r="O10" s="68">
        <v>114630</v>
      </c>
      <c r="P10" s="68">
        <v>164563</v>
      </c>
      <c r="Q10" s="68">
        <v>151642</v>
      </c>
    </row>
    <row r="11" spans="1:17" ht="18" customHeight="1">
      <c r="A11" s="24" t="s">
        <v>114</v>
      </c>
      <c r="B11" s="19"/>
      <c r="C11" s="21"/>
      <c r="D11" s="21">
        <v>1554949</v>
      </c>
      <c r="E11" s="21">
        <v>1893516</v>
      </c>
      <c r="F11" s="21">
        <v>1781780</v>
      </c>
      <c r="G11" s="21">
        <v>1953672</v>
      </c>
      <c r="H11" s="21">
        <v>2245526</v>
      </c>
      <c r="I11" s="21">
        <v>2078082</v>
      </c>
      <c r="J11" s="23">
        <v>2149599</v>
      </c>
      <c r="K11" s="23">
        <v>1957578</v>
      </c>
      <c r="L11" s="68">
        <v>1509155</v>
      </c>
      <c r="M11" s="68">
        <v>1145056</v>
      </c>
      <c r="N11" s="68">
        <v>1109005</v>
      </c>
      <c r="O11" s="68">
        <v>875221</v>
      </c>
      <c r="P11" s="68">
        <v>824649</v>
      </c>
      <c r="Q11" s="68">
        <v>972316</v>
      </c>
    </row>
    <row r="12" spans="1:17" ht="18" customHeight="1">
      <c r="A12" s="24" t="s">
        <v>115</v>
      </c>
      <c r="B12" s="19"/>
      <c r="C12" s="21"/>
      <c r="D12" s="21">
        <v>180594</v>
      </c>
      <c r="E12" s="21">
        <v>197178</v>
      </c>
      <c r="F12" s="21">
        <v>214840</v>
      </c>
      <c r="G12" s="21">
        <v>247405</v>
      </c>
      <c r="H12" s="21">
        <v>276154</v>
      </c>
      <c r="I12" s="21">
        <v>272483</v>
      </c>
      <c r="J12" s="23">
        <v>263951</v>
      </c>
      <c r="K12" s="23">
        <v>250181</v>
      </c>
      <c r="L12" s="68">
        <v>279738</v>
      </c>
      <c r="M12" s="68">
        <v>265701</v>
      </c>
      <c r="N12" s="68">
        <v>264281</v>
      </c>
      <c r="O12" s="68">
        <v>262893</v>
      </c>
      <c r="P12" s="68">
        <v>264774</v>
      </c>
      <c r="Q12" s="68">
        <v>259127</v>
      </c>
    </row>
    <row r="13" spans="1:17" ht="18" customHeight="1">
      <c r="A13" s="24" t="s">
        <v>116</v>
      </c>
      <c r="B13" s="19"/>
      <c r="C13" s="21"/>
      <c r="D13" s="21">
        <v>323056</v>
      </c>
      <c r="E13" s="21">
        <v>681240</v>
      </c>
      <c r="F13" s="21">
        <v>427563</v>
      </c>
      <c r="G13" s="21">
        <v>381363</v>
      </c>
      <c r="H13" s="21">
        <v>427547</v>
      </c>
      <c r="I13" s="21">
        <v>470935</v>
      </c>
      <c r="J13" s="23">
        <v>476137</v>
      </c>
      <c r="K13" s="23">
        <v>402607</v>
      </c>
      <c r="L13" s="68">
        <v>474227</v>
      </c>
      <c r="M13" s="68">
        <v>449668</v>
      </c>
      <c r="N13" s="68">
        <v>626527</v>
      </c>
      <c r="O13" s="68">
        <v>591965</v>
      </c>
      <c r="P13" s="68">
        <v>686015</v>
      </c>
      <c r="Q13" s="68">
        <v>783230</v>
      </c>
    </row>
    <row r="14" spans="1:17" ht="18" customHeight="1">
      <c r="A14" s="24" t="s">
        <v>117</v>
      </c>
      <c r="B14" s="19"/>
      <c r="C14" s="21"/>
      <c r="D14" s="21">
        <v>10768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33285</v>
      </c>
      <c r="L14" s="68">
        <v>165697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</row>
    <row r="15" spans="1:17" ht="18" customHeight="1">
      <c r="A15" s="24" t="s">
        <v>118</v>
      </c>
      <c r="B15" s="19"/>
      <c r="C15" s="21"/>
      <c r="D15" s="21">
        <v>350057</v>
      </c>
      <c r="E15" s="21">
        <v>383539</v>
      </c>
      <c r="F15" s="21">
        <v>399424</v>
      </c>
      <c r="G15" s="21">
        <v>424196</v>
      </c>
      <c r="H15" s="21">
        <v>436027</v>
      </c>
      <c r="I15" s="21">
        <v>491317</v>
      </c>
      <c r="J15" s="23">
        <v>563976</v>
      </c>
      <c r="K15" s="16">
        <v>609023</v>
      </c>
      <c r="L15" s="68">
        <v>701868</v>
      </c>
      <c r="M15" s="68">
        <v>645548</v>
      </c>
      <c r="N15" s="68">
        <v>827977</v>
      </c>
      <c r="O15" s="68">
        <v>720968</v>
      </c>
      <c r="P15" s="68">
        <v>659941</v>
      </c>
      <c r="Q15" s="68">
        <v>676678</v>
      </c>
    </row>
    <row r="16" spans="1:17" ht="18" customHeight="1">
      <c r="A16" s="24" t="s">
        <v>88</v>
      </c>
      <c r="B16" s="19"/>
      <c r="C16" s="21"/>
      <c r="D16" s="21">
        <v>33754</v>
      </c>
      <c r="E16" s="21">
        <v>32108</v>
      </c>
      <c r="F16" s="21">
        <v>30464</v>
      </c>
      <c r="G16" s="21">
        <v>28839</v>
      </c>
      <c r="H16" s="21">
        <v>8577</v>
      </c>
      <c r="I16" s="21">
        <v>0</v>
      </c>
      <c r="J16" s="23">
        <v>0</v>
      </c>
      <c r="K16" s="16">
        <v>0</v>
      </c>
      <c r="L16" s="68">
        <v>2690</v>
      </c>
      <c r="M16" s="68">
        <v>139692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4824214</v>
      </c>
      <c r="E19" s="21">
        <f t="shared" si="0"/>
        <v>5612296</v>
      </c>
      <c r="F19" s="21">
        <f t="shared" si="0"/>
        <v>5598962</v>
      </c>
      <c r="G19" s="21">
        <f t="shared" si="0"/>
        <v>5705107</v>
      </c>
      <c r="H19" s="21">
        <f aca="true" t="shared" si="1" ref="H19:N19">SUM(H4:H18)</f>
        <v>6131912</v>
      </c>
      <c r="I19" s="21">
        <f t="shared" si="1"/>
        <v>5885987</v>
      </c>
      <c r="J19" s="21">
        <f t="shared" si="1"/>
        <v>5969948</v>
      </c>
      <c r="K19" s="21">
        <f t="shared" si="1"/>
        <v>6170994</v>
      </c>
      <c r="L19" s="69">
        <f t="shared" si="1"/>
        <v>6149785</v>
      </c>
      <c r="M19" s="69">
        <f t="shared" si="1"/>
        <v>5672972</v>
      </c>
      <c r="N19" s="69">
        <f t="shared" si="1"/>
        <v>6071359</v>
      </c>
      <c r="O19" s="69">
        <f>SUM(O4:O18)</f>
        <v>6017383</v>
      </c>
      <c r="P19" s="69">
        <f>SUM(P4:P18)</f>
        <v>4851490</v>
      </c>
      <c r="Q19" s="69">
        <f>SUM(Q4:Q18)</f>
        <v>5435456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国分寺町</v>
      </c>
      <c r="P30" s="39"/>
      <c r="Q30" s="39" t="str">
        <f>'財政指標'!$M$1</f>
        <v>国分寺町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15" t="s">
        <v>190</v>
      </c>
      <c r="N32" s="15" t="s">
        <v>193</v>
      </c>
      <c r="O32" s="73" t="s">
        <v>194</v>
      </c>
      <c r="P32" s="73" t="s">
        <v>195</v>
      </c>
      <c r="Q32" s="73" t="s">
        <v>199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1.971948176428326</v>
      </c>
      <c r="E33" s="40">
        <f t="shared" si="2"/>
        <v>1.8683797148261603</v>
      </c>
      <c r="F33" s="40">
        <f t="shared" si="2"/>
        <v>1.8676318931973461</v>
      </c>
      <c r="G33" s="40">
        <f t="shared" si="2"/>
        <v>1.862313888240834</v>
      </c>
      <c r="H33" s="40">
        <f t="shared" si="2"/>
        <v>1.6755295901180578</v>
      </c>
      <c r="I33" s="40">
        <f t="shared" si="2"/>
        <v>1.643598601220152</v>
      </c>
      <c r="J33" s="40">
        <f t="shared" si="2"/>
        <v>1.7342529616673379</v>
      </c>
      <c r="K33" s="40">
        <f t="shared" si="2"/>
        <v>1.7513386012042793</v>
      </c>
      <c r="L33" s="40">
        <f t="shared" si="2"/>
        <v>1.6035519940941025</v>
      </c>
      <c r="M33" s="40">
        <f aca="true" t="shared" si="3" ref="M33:N47">M4/M$19*100</f>
        <v>1.7114309748047407</v>
      </c>
      <c r="N33" s="40">
        <f t="shared" si="3"/>
        <v>1.7057960170037714</v>
      </c>
      <c r="O33" s="40">
        <f aca="true" t="shared" si="4" ref="O33:P47">O4/O$19*100</f>
        <v>1.7372502298756785</v>
      </c>
      <c r="P33" s="40">
        <f t="shared" si="4"/>
        <v>2.155420293559298</v>
      </c>
      <c r="Q33" s="40">
        <f aca="true" t="shared" si="5" ref="Q33:Q47">Q4/Q$19*100</f>
        <v>1.8344367059543853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22.798221637763167</v>
      </c>
      <c r="E34" s="40">
        <f t="shared" si="6"/>
        <v>18.693989055459657</v>
      </c>
      <c r="F34" s="40">
        <f t="shared" si="6"/>
        <v>14.892581874997543</v>
      </c>
      <c r="G34" s="40">
        <f t="shared" si="6"/>
        <v>14.60750867599854</v>
      </c>
      <c r="H34" s="40">
        <f t="shared" si="6"/>
        <v>13.081629351497542</v>
      </c>
      <c r="I34" s="40">
        <f t="shared" si="6"/>
        <v>13.242621840653063</v>
      </c>
      <c r="J34" s="40">
        <f t="shared" si="6"/>
        <v>12.878889397361585</v>
      </c>
      <c r="K34" s="40">
        <f t="shared" si="6"/>
        <v>14.775545074261942</v>
      </c>
      <c r="L34" s="40">
        <f t="shared" si="6"/>
        <v>16.59249876215185</v>
      </c>
      <c r="M34" s="40">
        <f t="shared" si="3"/>
        <v>18.853592085418367</v>
      </c>
      <c r="N34" s="40">
        <f t="shared" si="3"/>
        <v>8.017002453651646</v>
      </c>
      <c r="O34" s="40">
        <f t="shared" si="4"/>
        <v>13.611182801560078</v>
      </c>
      <c r="P34" s="40">
        <f t="shared" si="4"/>
        <v>12.3422494944852</v>
      </c>
      <c r="Q34" s="40">
        <f t="shared" si="5"/>
        <v>15.779853613017933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6.670993450953875</v>
      </c>
      <c r="E35" s="40">
        <f t="shared" si="6"/>
        <v>9.835136992061717</v>
      </c>
      <c r="F35" s="40">
        <f t="shared" si="6"/>
        <v>9.74355603770842</v>
      </c>
      <c r="G35" s="40">
        <f t="shared" si="6"/>
        <v>9.007964267804267</v>
      </c>
      <c r="H35" s="40">
        <f t="shared" si="6"/>
        <v>8.894273107637552</v>
      </c>
      <c r="I35" s="40">
        <f t="shared" si="6"/>
        <v>9.339436189716356</v>
      </c>
      <c r="J35" s="40">
        <f t="shared" si="6"/>
        <v>9.579664680496379</v>
      </c>
      <c r="K35" s="40">
        <f t="shared" si="6"/>
        <v>15.125002552263055</v>
      </c>
      <c r="L35" s="40">
        <f t="shared" si="6"/>
        <v>13.168834357623885</v>
      </c>
      <c r="M35" s="40">
        <f t="shared" si="3"/>
        <v>13.031070839059314</v>
      </c>
      <c r="N35" s="40">
        <f t="shared" si="3"/>
        <v>23.953187416524045</v>
      </c>
      <c r="O35" s="40">
        <f t="shared" si="4"/>
        <v>30.893712432796782</v>
      </c>
      <c r="P35" s="40">
        <f t="shared" si="4"/>
        <v>19.57796470774958</v>
      </c>
      <c r="Q35" s="40">
        <f t="shared" si="5"/>
        <v>19.046368878710453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7.245677741493226</v>
      </c>
      <c r="E36" s="40">
        <f t="shared" si="6"/>
        <v>4.853895803072397</v>
      </c>
      <c r="F36" s="40">
        <f t="shared" si="6"/>
        <v>6.137709096793299</v>
      </c>
      <c r="G36" s="40">
        <f t="shared" si="6"/>
        <v>4.962851704621841</v>
      </c>
      <c r="H36" s="40">
        <f t="shared" si="6"/>
        <v>4.490214471440555</v>
      </c>
      <c r="I36" s="40">
        <f t="shared" si="6"/>
        <v>5.232818217233575</v>
      </c>
      <c r="J36" s="40">
        <f t="shared" si="6"/>
        <v>5.260431079131678</v>
      </c>
      <c r="K36" s="40">
        <f t="shared" si="6"/>
        <v>4.966946978071928</v>
      </c>
      <c r="L36" s="40">
        <f t="shared" si="6"/>
        <v>5.745192718119414</v>
      </c>
      <c r="M36" s="40">
        <f t="shared" si="3"/>
        <v>6.26576334238914</v>
      </c>
      <c r="N36" s="40">
        <f t="shared" si="3"/>
        <v>6.016478353528427</v>
      </c>
      <c r="O36" s="40">
        <f t="shared" si="4"/>
        <v>6.118739658087245</v>
      </c>
      <c r="P36" s="40">
        <f t="shared" si="4"/>
        <v>7.4939863835646365</v>
      </c>
      <c r="Q36" s="40">
        <f t="shared" si="5"/>
        <v>6.75755631174275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0.09043960321826519</v>
      </c>
      <c r="E37" s="40">
        <f t="shared" si="6"/>
        <v>0.059779455680883546</v>
      </c>
      <c r="F37" s="40">
        <f t="shared" si="6"/>
        <v>0.025504727483415673</v>
      </c>
      <c r="G37" s="40">
        <f t="shared" si="6"/>
        <v>0.02331244619951913</v>
      </c>
      <c r="H37" s="40">
        <f t="shared" si="6"/>
        <v>0.018232486050028116</v>
      </c>
      <c r="I37" s="40">
        <f t="shared" si="6"/>
        <v>0.033673197035603376</v>
      </c>
      <c r="J37" s="40">
        <f t="shared" si="6"/>
        <v>0.030620032201285504</v>
      </c>
      <c r="K37" s="40">
        <f t="shared" si="6"/>
        <v>0.027694079754412335</v>
      </c>
      <c r="L37" s="40">
        <f t="shared" si="6"/>
        <v>0.11566258007393755</v>
      </c>
      <c r="M37" s="40">
        <f t="shared" si="3"/>
        <v>0.016111484421216956</v>
      </c>
      <c r="N37" s="40">
        <f t="shared" si="3"/>
        <v>0.014016631202338719</v>
      </c>
      <c r="O37" s="40">
        <f t="shared" si="4"/>
        <v>0.012912590074455953</v>
      </c>
      <c r="P37" s="40">
        <f t="shared" si="4"/>
        <v>0.0005977545042863121</v>
      </c>
      <c r="Q37" s="40">
        <f t="shared" si="5"/>
        <v>0.0011406586678284214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5.867525777256151</v>
      </c>
      <c r="E38" s="40">
        <f t="shared" si="6"/>
        <v>6.649275091691528</v>
      </c>
      <c r="F38" s="40">
        <f t="shared" si="6"/>
        <v>10.8471355940619</v>
      </c>
      <c r="G38" s="40">
        <f t="shared" si="6"/>
        <v>14.616781070013236</v>
      </c>
      <c r="H38" s="40">
        <f t="shared" si="6"/>
        <v>14.597665458995499</v>
      </c>
      <c r="I38" s="40">
        <f t="shared" si="6"/>
        <v>12.878078052160156</v>
      </c>
      <c r="J38" s="40">
        <f t="shared" si="6"/>
        <v>11.448324173007872</v>
      </c>
      <c r="K38" s="40">
        <f t="shared" si="6"/>
        <v>8.515856602680216</v>
      </c>
      <c r="L38" s="40">
        <f t="shared" si="6"/>
        <v>9.51867423007471</v>
      </c>
      <c r="M38" s="40">
        <f t="shared" si="3"/>
        <v>9.953460020602957</v>
      </c>
      <c r="N38" s="40">
        <f t="shared" si="3"/>
        <v>11.141838260593715</v>
      </c>
      <c r="O38" s="40">
        <f t="shared" si="4"/>
        <v>4.988447635791174</v>
      </c>
      <c r="P38" s="40">
        <f t="shared" si="4"/>
        <v>4.83919373223484</v>
      </c>
      <c r="Q38" s="40">
        <f t="shared" si="5"/>
        <v>4.276053379882019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4.503842491232769</v>
      </c>
      <c r="E39" s="40">
        <f t="shared" si="6"/>
        <v>1.2431632258882994</v>
      </c>
      <c r="F39" s="40">
        <f t="shared" si="6"/>
        <v>5.510878623573441</v>
      </c>
      <c r="G39" s="40">
        <f t="shared" si="6"/>
        <v>1.712991535478651</v>
      </c>
      <c r="H39" s="40">
        <f t="shared" si="6"/>
        <v>1.8954283753582897</v>
      </c>
      <c r="I39" s="40">
        <f t="shared" si="6"/>
        <v>1.3466560493592663</v>
      </c>
      <c r="J39" s="40">
        <f t="shared" si="6"/>
        <v>1.2170122754838066</v>
      </c>
      <c r="K39" s="40">
        <f t="shared" si="6"/>
        <v>2.128538773494189</v>
      </c>
      <c r="L39" s="40">
        <f t="shared" si="6"/>
        <v>2.3046171532825945</v>
      </c>
      <c r="M39" s="40">
        <f t="shared" si="3"/>
        <v>3.5322578711828654</v>
      </c>
      <c r="N39" s="40">
        <f t="shared" si="3"/>
        <v>2.575782456613091</v>
      </c>
      <c r="O39" s="40">
        <f t="shared" si="4"/>
        <v>1.9049809526832513</v>
      </c>
      <c r="P39" s="40">
        <f t="shared" si="4"/>
        <v>3.392009465133392</v>
      </c>
      <c r="Q39" s="40">
        <f t="shared" si="5"/>
        <v>2.78986712430383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32.23217295086827</v>
      </c>
      <c r="E40" s="40">
        <f t="shared" si="6"/>
        <v>33.73870515739013</v>
      </c>
      <c r="F40" s="40">
        <f t="shared" si="6"/>
        <v>31.82339869425797</v>
      </c>
      <c r="G40" s="40">
        <f t="shared" si="6"/>
        <v>34.244265707899956</v>
      </c>
      <c r="H40" s="40">
        <f t="shared" si="6"/>
        <v>36.620323318403784</v>
      </c>
      <c r="I40" s="40">
        <f t="shared" si="6"/>
        <v>35.3055825641477</v>
      </c>
      <c r="J40" s="40">
        <f t="shared" si="6"/>
        <v>36.00699704587041</v>
      </c>
      <c r="K40" s="40">
        <f t="shared" si="6"/>
        <v>31.72224766382855</v>
      </c>
      <c r="L40" s="40">
        <f t="shared" si="6"/>
        <v>24.539963592223142</v>
      </c>
      <c r="M40" s="40">
        <f t="shared" si="3"/>
        <v>20.184411275077686</v>
      </c>
      <c r="N40" s="40">
        <f t="shared" si="3"/>
        <v>18.266174014746944</v>
      </c>
      <c r="O40" s="40">
        <f t="shared" si="4"/>
        <v>14.544877731731551</v>
      </c>
      <c r="P40" s="40">
        <f t="shared" si="4"/>
        <v>16.997850145007</v>
      </c>
      <c r="Q40" s="40">
        <f t="shared" si="5"/>
        <v>17.888397955939666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3.743490649461239</v>
      </c>
      <c r="E41" s="40">
        <f t="shared" si="6"/>
        <v>3.513321464156559</v>
      </c>
      <c r="F41" s="40">
        <f t="shared" si="6"/>
        <v>3.8371398127009972</v>
      </c>
      <c r="G41" s="40">
        <f t="shared" si="6"/>
        <v>4.33655319698649</v>
      </c>
      <c r="H41" s="40">
        <f t="shared" si="6"/>
        <v>4.503554519373402</v>
      </c>
      <c r="I41" s="40">
        <f t="shared" si="6"/>
        <v>4.629351033225184</v>
      </c>
      <c r="J41" s="40">
        <f t="shared" si="6"/>
        <v>4.421328292976757</v>
      </c>
      <c r="K41" s="40">
        <f t="shared" si="6"/>
        <v>4.054144275622371</v>
      </c>
      <c r="L41" s="40">
        <f t="shared" si="6"/>
        <v>4.548744386998895</v>
      </c>
      <c r="M41" s="40">
        <f t="shared" si="3"/>
        <v>4.683629674181364</v>
      </c>
      <c r="N41" s="40">
        <f t="shared" si="3"/>
        <v>4.352913408678353</v>
      </c>
      <c r="O41" s="40">
        <f t="shared" si="4"/>
        <v>4.368892590017953</v>
      </c>
      <c r="P41" s="40">
        <f t="shared" si="4"/>
        <v>5.457581073031172</v>
      </c>
      <c r="Q41" s="40">
        <f t="shared" si="5"/>
        <v>4.76734610674799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6.696552018629356</v>
      </c>
      <c r="E42" s="40">
        <f t="shared" si="6"/>
        <v>12.138347656645337</v>
      </c>
      <c r="F42" s="40">
        <f t="shared" si="6"/>
        <v>7.6364690455123645</v>
      </c>
      <c r="G42" s="40">
        <f t="shared" si="6"/>
        <v>6.684589789464071</v>
      </c>
      <c r="H42" s="40">
        <f t="shared" si="6"/>
        <v>6.9724907989547145</v>
      </c>
      <c r="I42" s="40">
        <f t="shared" si="6"/>
        <v>8.000952091807202</v>
      </c>
      <c r="J42" s="40">
        <f t="shared" si="6"/>
        <v>7.975563606249167</v>
      </c>
      <c r="K42" s="40">
        <f t="shared" si="6"/>
        <v>6.524183948323397</v>
      </c>
      <c r="L42" s="40">
        <f t="shared" si="6"/>
        <v>7.711277711334624</v>
      </c>
      <c r="M42" s="40">
        <f t="shared" si="3"/>
        <v>7.926497786345498</v>
      </c>
      <c r="N42" s="40">
        <f t="shared" si="3"/>
        <v>10.319386483322763</v>
      </c>
      <c r="O42" s="40">
        <f t="shared" si="4"/>
        <v>9.837582218050605</v>
      </c>
      <c r="P42" s="40">
        <f t="shared" si="4"/>
        <v>14.140295043378426</v>
      </c>
      <c r="Q42" s="40">
        <f t="shared" si="5"/>
        <v>14.409646587149266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0.22320734527945899</v>
      </c>
      <c r="E43" s="40">
        <f t="shared" si="6"/>
        <v>0</v>
      </c>
      <c r="F43" s="40">
        <f t="shared" si="6"/>
        <v>0</v>
      </c>
      <c r="G43" s="40">
        <f t="shared" si="6"/>
        <v>0</v>
      </c>
      <c r="H43" s="40">
        <f t="shared" si="6"/>
        <v>0</v>
      </c>
      <c r="I43" s="40">
        <f t="shared" si="6"/>
        <v>0</v>
      </c>
      <c r="J43" s="40">
        <f t="shared" si="6"/>
        <v>0</v>
      </c>
      <c r="K43" s="40">
        <f t="shared" si="6"/>
        <v>0.5393782589968488</v>
      </c>
      <c r="L43" s="40">
        <f t="shared" si="6"/>
        <v>2.6943543554774676</v>
      </c>
      <c r="M43" s="40">
        <f t="shared" si="3"/>
        <v>0</v>
      </c>
      <c r="N43" s="40">
        <f t="shared" si="3"/>
        <v>0</v>
      </c>
      <c r="O43" s="40">
        <f t="shared" si="4"/>
        <v>0</v>
      </c>
      <c r="P43" s="40">
        <f t="shared" si="4"/>
        <v>0</v>
      </c>
      <c r="Q43" s="40">
        <f t="shared" si="5"/>
        <v>0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7.256249411821283</v>
      </c>
      <c r="E44" s="40">
        <f t="shared" si="6"/>
        <v>6.833905410548553</v>
      </c>
      <c r="F44" s="40">
        <f t="shared" si="6"/>
        <v>7.13389374673377</v>
      </c>
      <c r="G44" s="40">
        <f t="shared" si="6"/>
        <v>7.4353732541738475</v>
      </c>
      <c r="H44" s="40">
        <f t="shared" si="6"/>
        <v>7.110783716400366</v>
      </c>
      <c r="I44" s="40">
        <f t="shared" si="6"/>
        <v>8.347232163441747</v>
      </c>
      <c r="J44" s="40">
        <f t="shared" si="6"/>
        <v>9.446916455553717</v>
      </c>
      <c r="K44" s="40">
        <f t="shared" si="6"/>
        <v>9.86912319149881</v>
      </c>
      <c r="L44" s="40">
        <f t="shared" si="6"/>
        <v>11.41288679197728</v>
      </c>
      <c r="M44" s="40">
        <f t="shared" si="3"/>
        <v>11.379361646769983</v>
      </c>
      <c r="N44" s="40">
        <f t="shared" si="3"/>
        <v>13.637424504134907</v>
      </c>
      <c r="O44" s="40">
        <f t="shared" si="4"/>
        <v>11.981421159331223</v>
      </c>
      <c r="P44" s="40">
        <f t="shared" si="4"/>
        <v>13.602851907352173</v>
      </c>
      <c r="Q44" s="40">
        <f t="shared" si="5"/>
        <v>12.44933267788388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0.6996787455946192</v>
      </c>
      <c r="E45" s="40">
        <f t="shared" si="6"/>
        <v>0.5721009725787806</v>
      </c>
      <c r="F45" s="40">
        <f t="shared" si="6"/>
        <v>0.5441008529795345</v>
      </c>
      <c r="G45" s="40">
        <f t="shared" si="6"/>
        <v>0.505494463118746</v>
      </c>
      <c r="H45" s="40">
        <f t="shared" si="6"/>
        <v>0.13987480577020675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0.043741366568099536</v>
      </c>
      <c r="M45" s="40">
        <f t="shared" si="3"/>
        <v>2.46241299974687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100.00000000000001</v>
      </c>
      <c r="E48" s="37">
        <f t="shared" si="7"/>
        <v>100</v>
      </c>
      <c r="F48" s="37">
        <f t="shared" si="7"/>
        <v>100.00000000000001</v>
      </c>
      <c r="G48" s="37">
        <f t="shared" si="7"/>
        <v>100</v>
      </c>
      <c r="H48" s="37">
        <f t="shared" si="7"/>
        <v>100</v>
      </c>
      <c r="I48" s="37">
        <f t="shared" si="7"/>
        <v>100</v>
      </c>
      <c r="J48" s="37">
        <f t="shared" si="7"/>
        <v>99.99999999999999</v>
      </c>
      <c r="K48" s="37">
        <f t="shared" si="7"/>
        <v>100.00000000000001</v>
      </c>
      <c r="L48" s="37">
        <f t="shared" si="7"/>
        <v>100.00000000000001</v>
      </c>
      <c r="M48" s="37">
        <f>SUM(M33:M47)</f>
        <v>100</v>
      </c>
      <c r="N48" s="37">
        <f>SUM(N33:N47)</f>
        <v>100</v>
      </c>
      <c r="O48" s="37">
        <f>SUM(O33:O47)</f>
        <v>99.99999999999999</v>
      </c>
      <c r="P48" s="37">
        <f>SUM(P33:P47)</f>
        <v>100.00000000000001</v>
      </c>
      <c r="Q48" s="37">
        <f>SUM(Q33:Q47)</f>
        <v>100.00000000000003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77">
      <selection activeCell="O79" sqref="O7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875" style="0" bestFit="1" customWidth="1"/>
    <col min="24" max="31" width="9.125" style="0" bestFit="1" customWidth="1"/>
  </cols>
  <sheetData>
    <row r="1" spans="13:31" ht="13.5">
      <c r="M1" s="39" t="str">
        <f>'財政指標'!$M$1</f>
        <v>国分寺町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0</v>
      </c>
      <c r="R2" s="47">
        <f>'歳入'!D4</f>
        <v>1907672</v>
      </c>
      <c r="S2" s="47">
        <f>'歳入'!E4</f>
        <v>1964184</v>
      </c>
      <c r="T2" s="47">
        <f>'歳入'!F4</f>
        <v>2076673</v>
      </c>
      <c r="U2" s="47">
        <f>'歳入'!G4</f>
        <v>2129133</v>
      </c>
      <c r="V2" s="47">
        <f>'歳入'!H4</f>
        <v>2586297</v>
      </c>
      <c r="W2" s="47">
        <f>'歳入'!I4</f>
        <v>2558049</v>
      </c>
      <c r="X2" s="47">
        <f>'歳入'!J4</f>
        <v>2861819</v>
      </c>
      <c r="Y2" s="47">
        <f>'歳入'!K4</f>
        <v>2642147</v>
      </c>
      <c r="Z2" s="47">
        <f>'歳入'!L4</f>
        <v>2765032</v>
      </c>
      <c r="AA2" s="47">
        <f>'歳入'!M4</f>
        <v>2753795</v>
      </c>
      <c r="AB2" s="47">
        <f>'歳入'!N4</f>
        <v>2738883</v>
      </c>
      <c r="AC2" s="47">
        <f>'歳入'!O4</f>
        <v>2763401</v>
      </c>
      <c r="AD2" s="47">
        <f>'歳入'!P4</f>
        <v>2698619</v>
      </c>
      <c r="AE2" s="47">
        <f>'歳入'!Q4</f>
        <v>2695658</v>
      </c>
    </row>
    <row r="3" spans="16:31" ht="13.5">
      <c r="P3" s="47" t="s">
        <v>181</v>
      </c>
      <c r="Q3" s="47">
        <f>'歳入'!B15</f>
        <v>0</v>
      </c>
      <c r="R3" s="47">
        <f>'歳入'!D15</f>
        <v>1108945</v>
      </c>
      <c r="S3" s="47">
        <f>'歳入'!E15</f>
        <v>1330915</v>
      </c>
      <c r="T3" s="47">
        <f>'歳入'!F15</f>
        <v>1172755</v>
      </c>
      <c r="U3" s="47">
        <f>'歳入'!G15</f>
        <v>1203042</v>
      </c>
      <c r="V3" s="47">
        <f>'歳入'!H15</f>
        <v>1048284</v>
      </c>
      <c r="W3" s="47">
        <f>'歳入'!I15</f>
        <v>1055857</v>
      </c>
      <c r="X3" s="47">
        <f>'歳入'!J15</f>
        <v>1132586</v>
      </c>
      <c r="Y3" s="47">
        <f>'歳入'!K15</f>
        <v>1105676</v>
      </c>
      <c r="Z3" s="47">
        <f>'歳入'!L15</f>
        <v>1360067</v>
      </c>
      <c r="AA3" s="47">
        <f>'歳入'!M15</f>
        <v>1316453</v>
      </c>
      <c r="AB3" s="47">
        <f>'歳入'!N15</f>
        <v>1120537</v>
      </c>
      <c r="AC3" s="47">
        <f>'歳入'!O15</f>
        <v>982769</v>
      </c>
      <c r="AD3" s="47">
        <f>'歳入'!P15</f>
        <v>774517</v>
      </c>
      <c r="AE3" s="47">
        <f>'歳入'!Q15</f>
        <v>619487</v>
      </c>
    </row>
    <row r="4" spans="16:31" ht="13.5">
      <c r="P4" t="s">
        <v>147</v>
      </c>
      <c r="Q4" s="47">
        <f>'歳入'!B22</f>
        <v>0</v>
      </c>
      <c r="R4" s="47">
        <f>'歳入'!D22</f>
        <v>449345</v>
      </c>
      <c r="S4" s="47">
        <f>'歳入'!E22</f>
        <v>530319</v>
      </c>
      <c r="T4" s="47">
        <f>'歳入'!F22</f>
        <v>570603</v>
      </c>
      <c r="U4" s="47">
        <f>'歳入'!G22</f>
        <v>502725</v>
      </c>
      <c r="V4" s="47">
        <f>'歳入'!H22</f>
        <v>381199</v>
      </c>
      <c r="W4" s="47">
        <f>'歳入'!I22</f>
        <v>400897</v>
      </c>
      <c r="X4" s="47">
        <f>'歳入'!J22</f>
        <v>528847</v>
      </c>
      <c r="Y4" s="47">
        <f>'歳入'!K22</f>
        <v>537131</v>
      </c>
      <c r="Z4" s="47">
        <f>'歳入'!L22</f>
        <v>479307</v>
      </c>
      <c r="AA4" s="47">
        <f>'歳入'!M22</f>
        <v>186173</v>
      </c>
      <c r="AB4" s="47">
        <f>'歳入'!N22</f>
        <v>211426</v>
      </c>
      <c r="AC4" s="47">
        <f>'歳入'!O22</f>
        <v>244539</v>
      </c>
      <c r="AD4" s="47">
        <f>'歳入'!P22</f>
        <v>243387</v>
      </c>
      <c r="AE4" s="47">
        <f>'歳入'!Q22</f>
        <v>221306</v>
      </c>
    </row>
    <row r="5" spans="16:31" ht="13.5">
      <c r="P5" t="s">
        <v>188</v>
      </c>
      <c r="Q5" s="47">
        <f>'歳入'!B28</f>
        <v>0</v>
      </c>
      <c r="R5" s="47">
        <f>'歳入'!D23</f>
        <v>266633</v>
      </c>
      <c r="S5" s="47">
        <f>'歳入'!E23</f>
        <v>415205</v>
      </c>
      <c r="T5" s="47">
        <f>'歳入'!F23</f>
        <v>441662</v>
      </c>
      <c r="U5" s="47">
        <f>'歳入'!G23</f>
        <v>512931</v>
      </c>
      <c r="V5" s="47">
        <f>'歳入'!H23</f>
        <v>730647</v>
      </c>
      <c r="W5" s="47">
        <f>'歳入'!I23</f>
        <v>397017</v>
      </c>
      <c r="X5" s="47">
        <f>'歳入'!J23</f>
        <v>283099</v>
      </c>
      <c r="Y5" s="47">
        <f>'歳入'!K23</f>
        <v>291280</v>
      </c>
      <c r="Z5" s="47">
        <f>'歳入'!L23</f>
        <v>227387</v>
      </c>
      <c r="AA5" s="47">
        <f>'歳入'!M23</f>
        <v>247034</v>
      </c>
      <c r="AB5" s="47">
        <f>'歳入'!N23</f>
        <v>450250</v>
      </c>
      <c r="AC5" s="47">
        <f>'歳入'!O23</f>
        <v>200675</v>
      </c>
      <c r="AD5" s="47">
        <f>'歳入'!P23</f>
        <v>200214</v>
      </c>
      <c r="AE5" s="47">
        <f>'歳入'!Q23</f>
        <v>215696</v>
      </c>
    </row>
    <row r="6" spans="16:31" ht="13.5">
      <c r="P6" t="s">
        <v>148</v>
      </c>
      <c r="Q6" s="47">
        <f>'歳入'!B29</f>
        <v>0</v>
      </c>
      <c r="R6" s="47">
        <f>'歳入'!D29</f>
        <v>195940</v>
      </c>
      <c r="S6" s="47">
        <f>'歳入'!E29</f>
        <v>383400</v>
      </c>
      <c r="T6" s="47">
        <f>'歳入'!F29</f>
        <v>573900</v>
      </c>
      <c r="U6" s="47">
        <f>'歳入'!G29</f>
        <v>797100</v>
      </c>
      <c r="V6" s="47">
        <f>'歳入'!H29</f>
        <v>714200</v>
      </c>
      <c r="W6" s="47">
        <f>'歳入'!I29</f>
        <v>808400</v>
      </c>
      <c r="X6" s="47">
        <f>'歳入'!J29</f>
        <v>605500</v>
      </c>
      <c r="Y6" s="47">
        <f>'歳入'!K29</f>
        <v>801100</v>
      </c>
      <c r="Z6" s="47">
        <f>'歳入'!L29</f>
        <v>654200</v>
      </c>
      <c r="AA6" s="47">
        <f>'歳入'!M29</f>
        <v>322200</v>
      </c>
      <c r="AB6" s="47">
        <f>'歳入'!N29</f>
        <v>578437</v>
      </c>
      <c r="AC6" s="47">
        <f>'歳入'!O29</f>
        <v>874700</v>
      </c>
      <c r="AD6" s="47">
        <f>'歳入'!P29</f>
        <v>300000</v>
      </c>
      <c r="AE6" s="47">
        <f>'歳入'!Q29</f>
        <v>300000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5114845</v>
      </c>
      <c r="S7" s="47">
        <f>'歳入'!E32</f>
        <v>5803022</v>
      </c>
      <c r="T7" s="47">
        <f>'歳入'!F32</f>
        <v>5883604</v>
      </c>
      <c r="U7" s="47">
        <f>'歳入'!G32</f>
        <v>6121096</v>
      </c>
      <c r="V7" s="47">
        <f>'歳入'!H32</f>
        <v>6634295</v>
      </c>
      <c r="W7" s="47">
        <f>'歳入'!I32</f>
        <v>6259955</v>
      </c>
      <c r="X7" s="47">
        <f>'歳入'!J32</f>
        <v>6439441</v>
      </c>
      <c r="Y7" s="47">
        <f>'歳入'!K32</f>
        <v>6526450</v>
      </c>
      <c r="Z7" s="47">
        <f>'歳入'!L32</f>
        <v>6618948</v>
      </c>
      <c r="AA7" s="47">
        <f>'歳入'!M32</f>
        <v>6121710</v>
      </c>
      <c r="AB7" s="47">
        <f>'歳入'!N32</f>
        <v>6509095</v>
      </c>
      <c r="AC7" s="47">
        <f>'歳入'!O32</f>
        <v>6389278</v>
      </c>
      <c r="AD7" s="47">
        <f>'歳入'!P32</f>
        <v>5373017</v>
      </c>
      <c r="AE7" s="47">
        <f>'歳入'!Q32</f>
        <v>5873216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7">
        <f>'税'!D4</f>
        <v>863194</v>
      </c>
      <c r="S31" s="47">
        <f>'税'!E4</f>
        <v>884990</v>
      </c>
      <c r="T31" s="47">
        <f>'税'!F4</f>
        <v>945983</v>
      </c>
      <c r="U31" s="47">
        <f>'税'!G4</f>
        <v>906191</v>
      </c>
      <c r="V31" s="47">
        <f>'税'!H4</f>
        <v>932287</v>
      </c>
      <c r="W31" s="47">
        <f>'税'!I4</f>
        <v>887187</v>
      </c>
      <c r="X31" s="47">
        <f>'税'!J4</f>
        <v>1157246</v>
      </c>
      <c r="Y31" s="47">
        <f>'税'!K4</f>
        <v>887860</v>
      </c>
      <c r="Z31" s="47">
        <f>'税'!L4</f>
        <v>935456</v>
      </c>
      <c r="AA31" s="47">
        <f>'税'!M4</f>
        <v>967838</v>
      </c>
      <c r="AB31" s="47">
        <f>'税'!N4</f>
        <v>896803</v>
      </c>
      <c r="AC31" s="47">
        <f>'税'!O4</f>
        <v>928535</v>
      </c>
      <c r="AD31" s="47">
        <f>'税'!P4</f>
        <v>942049</v>
      </c>
      <c r="AE31" s="47">
        <f>'税'!Q4</f>
        <v>938343</v>
      </c>
    </row>
    <row r="32" spans="16:31" ht="13.5">
      <c r="P32" t="s">
        <v>151</v>
      </c>
      <c r="Q32">
        <f>'税'!B9</f>
        <v>0</v>
      </c>
      <c r="R32" s="47">
        <f>'税'!D9</f>
        <v>751183</v>
      </c>
      <c r="S32" s="47">
        <f>'税'!E9</f>
        <v>811054</v>
      </c>
      <c r="T32" s="47">
        <f>'税'!F9</f>
        <v>886435</v>
      </c>
      <c r="U32" s="47">
        <f>'税'!G9</f>
        <v>973198</v>
      </c>
      <c r="V32" s="47">
        <f>'税'!H9</f>
        <v>1361861</v>
      </c>
      <c r="W32" s="47">
        <f>'税'!I9</f>
        <v>1368261</v>
      </c>
      <c r="X32" s="47">
        <f>'税'!J9</f>
        <v>1388713</v>
      </c>
      <c r="Y32" s="47">
        <f>'税'!K9</f>
        <v>1427905</v>
      </c>
      <c r="Z32" s="47">
        <f>'税'!L9</f>
        <v>1488029</v>
      </c>
      <c r="AA32" s="47">
        <f>'税'!M9</f>
        <v>1447355</v>
      </c>
      <c r="AB32" s="47">
        <f>'税'!N9</f>
        <v>1497404</v>
      </c>
      <c r="AC32" s="47">
        <f>'税'!O9</f>
        <v>1526777</v>
      </c>
      <c r="AD32" s="47">
        <f>'税'!P9</f>
        <v>1454752</v>
      </c>
      <c r="AE32" s="47">
        <f>'税'!Q9</f>
        <v>1451127</v>
      </c>
    </row>
    <row r="33" spans="16:31" ht="13.5">
      <c r="P33" t="s">
        <v>152</v>
      </c>
      <c r="Q33">
        <f>'税'!B12</f>
        <v>0</v>
      </c>
      <c r="R33" s="47">
        <f>'税'!D12</f>
        <v>68309</v>
      </c>
      <c r="S33" s="47">
        <f>'税'!E12</f>
        <v>68949</v>
      </c>
      <c r="T33" s="47">
        <f>'税'!F12</f>
        <v>74616</v>
      </c>
      <c r="U33" s="47">
        <f>'税'!G12</f>
        <v>75010</v>
      </c>
      <c r="V33" s="47">
        <f>'税'!H12</f>
        <v>79905</v>
      </c>
      <c r="W33" s="47">
        <f>'税'!I12</f>
        <v>81335</v>
      </c>
      <c r="X33" s="47">
        <f>'税'!J12</f>
        <v>100059</v>
      </c>
      <c r="Y33" s="47">
        <f>'税'!K12</f>
        <v>103367</v>
      </c>
      <c r="Z33" s="47">
        <f>'税'!L12</f>
        <v>106827</v>
      </c>
      <c r="AA33" s="47">
        <f>'税'!M12</f>
        <v>107882</v>
      </c>
      <c r="AB33" s="47">
        <f>'税'!N12</f>
        <v>107834</v>
      </c>
      <c r="AC33" s="47">
        <f>'税'!O12</f>
        <v>103107</v>
      </c>
      <c r="AD33" s="47">
        <f>'税'!P12</f>
        <v>105992</v>
      </c>
      <c r="AE33" s="47">
        <f>'税'!Q12</f>
        <v>107872</v>
      </c>
    </row>
    <row r="34" spans="16:31" ht="13.5">
      <c r="P34" t="s">
        <v>149</v>
      </c>
      <c r="Q34">
        <f>'税'!B22</f>
        <v>0</v>
      </c>
      <c r="R34" s="47">
        <f>'税'!D22</f>
        <v>1907672</v>
      </c>
      <c r="S34" s="47">
        <f>'税'!E22</f>
        <v>1964184</v>
      </c>
      <c r="T34" s="47">
        <f>'税'!F22</f>
        <v>2076673</v>
      </c>
      <c r="U34" s="47">
        <f>'税'!G22</f>
        <v>2129133</v>
      </c>
      <c r="V34" s="47">
        <f>'税'!H22</f>
        <v>2586297</v>
      </c>
      <c r="W34" s="47">
        <f>'税'!I22</f>
        <v>2558049</v>
      </c>
      <c r="X34" s="47">
        <f>'税'!J22</f>
        <v>2861819</v>
      </c>
      <c r="Y34" s="47">
        <f>'税'!K22</f>
        <v>2642147</v>
      </c>
      <c r="Z34" s="47">
        <f>'税'!L22</f>
        <v>2765032</v>
      </c>
      <c r="AA34" s="47">
        <f>'税'!M22</f>
        <v>2753795</v>
      </c>
      <c r="AB34" s="47">
        <f>'税'!N22</f>
        <v>2738883</v>
      </c>
      <c r="AC34" s="47">
        <f>'税'!O22</f>
        <v>2763401</v>
      </c>
      <c r="AD34" s="47">
        <f>'税'!P22</f>
        <v>2698619</v>
      </c>
      <c r="AE34" s="47">
        <f>'税'!Q22</f>
        <v>2695658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9" t="str">
        <f>'財政指標'!$M$1</f>
        <v>国分寺町</v>
      </c>
      <c r="P40" t="s">
        <v>155</v>
      </c>
      <c r="Q40">
        <f>'歳出（性質別）'!B4</f>
        <v>0</v>
      </c>
      <c r="R40" s="47">
        <f>'歳出（性質別）'!D4</f>
        <v>795786</v>
      </c>
      <c r="S40" s="47">
        <f>'歳出（性質別）'!E4</f>
        <v>846907</v>
      </c>
      <c r="T40" s="47">
        <f>'歳出（性質別）'!F4</f>
        <v>854741</v>
      </c>
      <c r="U40" s="47">
        <f>'歳出（性質別）'!G4</f>
        <v>858468</v>
      </c>
      <c r="V40" s="47">
        <f>'歳出（性質別）'!H4</f>
        <v>907975</v>
      </c>
      <c r="W40" s="47">
        <f>'歳出（性質別）'!I4</f>
        <v>931941</v>
      </c>
      <c r="X40" s="47">
        <f>'歳出（性質別）'!J4</f>
        <v>992410</v>
      </c>
      <c r="Y40" s="47">
        <f>'歳出（性質別）'!K4</f>
        <v>1005208</v>
      </c>
      <c r="Z40" s="47">
        <f>'歳出（性質別）'!L4</f>
        <v>1018563</v>
      </c>
      <c r="AA40" s="47">
        <f>'歳出（性質別）'!M4</f>
        <v>986686</v>
      </c>
      <c r="AB40" s="47">
        <f>'歳出（性質別）'!N4</f>
        <v>999311</v>
      </c>
      <c r="AC40" s="47">
        <f>'歳出（性質別）'!O4</f>
        <v>1019742</v>
      </c>
      <c r="AD40" s="47">
        <f>'歳出（性質別）'!P4</f>
        <v>1075616</v>
      </c>
      <c r="AE40" s="47">
        <f>'歳出（性質別）'!Q4</f>
        <v>1086493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36176</v>
      </c>
      <c r="S41" s="47">
        <f>'歳出（性質別）'!E6</f>
        <v>46743</v>
      </c>
      <c r="T41" s="47">
        <f>'歳出（性質別）'!F6</f>
        <v>60919</v>
      </c>
      <c r="U41" s="47">
        <f>'歳出（性質別）'!G6</f>
        <v>54394</v>
      </c>
      <c r="V41" s="47">
        <f>'歳出（性質別）'!H6</f>
        <v>62238</v>
      </c>
      <c r="W41" s="47">
        <f>'歳出（性質別）'!I6</f>
        <v>64419</v>
      </c>
      <c r="X41" s="47">
        <f>'歳出（性質別）'!J6</f>
        <v>70477</v>
      </c>
      <c r="Y41" s="47">
        <f>'歳出（性質別）'!K6</f>
        <v>89854</v>
      </c>
      <c r="Z41" s="47">
        <f>'歳出（性質別）'!L6</f>
        <v>177985</v>
      </c>
      <c r="AA41" s="47">
        <f>'歳出（性質別）'!M6</f>
        <v>113970</v>
      </c>
      <c r="AB41" s="47">
        <f>'歳出（性質別）'!N6</f>
        <v>130021</v>
      </c>
      <c r="AC41" s="47">
        <f>'歳出（性質別）'!O6</f>
        <v>147360</v>
      </c>
      <c r="AD41" s="47">
        <f>'歳出（性質別）'!P6</f>
        <v>218677</v>
      </c>
      <c r="AE41" s="47">
        <f>'歳出（性質別）'!Q6</f>
        <v>253659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349978</v>
      </c>
      <c r="S42" s="47">
        <f>'歳出（性質別）'!E7</f>
        <v>383478</v>
      </c>
      <c r="T42" s="47">
        <f>'歳出（性質別）'!F7</f>
        <v>399396</v>
      </c>
      <c r="U42" s="47">
        <f>'歳出（性質別）'!G7</f>
        <v>424133</v>
      </c>
      <c r="V42" s="47">
        <f>'歳出（性質別）'!H7</f>
        <v>435977</v>
      </c>
      <c r="W42" s="47">
        <f>'歳出（性質別）'!I7</f>
        <v>491281</v>
      </c>
      <c r="X42" s="47">
        <f>'歳出（性質別）'!J7</f>
        <v>563848</v>
      </c>
      <c r="Y42" s="47">
        <f>'歳出（性質別）'!K7</f>
        <v>608994</v>
      </c>
      <c r="Z42" s="47">
        <f>'歳出（性質別）'!L7</f>
        <v>701841</v>
      </c>
      <c r="AA42" s="47">
        <f>'歳出（性質別）'!M7</f>
        <v>645523</v>
      </c>
      <c r="AB42" s="47">
        <f>'歳出（性質別）'!N7</f>
        <v>827961</v>
      </c>
      <c r="AC42" s="47">
        <f>'歳出（性質別）'!O7</f>
        <v>720927</v>
      </c>
      <c r="AD42" s="47">
        <f>'歳出（性質別）'!P7</f>
        <v>659920</v>
      </c>
      <c r="AE42" s="47">
        <f>'歳出（性質別）'!Q7</f>
        <v>676648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414726</v>
      </c>
      <c r="S43" s="47">
        <f>'歳出（性質別）'!E10</f>
        <v>442399</v>
      </c>
      <c r="T43" s="47">
        <f>'歳出（性質別）'!F10</f>
        <v>425395</v>
      </c>
      <c r="U43" s="47">
        <f>'歳出（性質別）'!G10</f>
        <v>525631</v>
      </c>
      <c r="V43" s="47">
        <f>'歳出（性質別）'!H10</f>
        <v>575570</v>
      </c>
      <c r="W43" s="47">
        <f>'歳出（性質別）'!I10</f>
        <v>601619</v>
      </c>
      <c r="X43" s="47">
        <f>'歳出（性質別）'!J10</f>
        <v>630638</v>
      </c>
      <c r="Y43" s="47">
        <f>'歳出（性質別）'!K10</f>
        <v>672016</v>
      </c>
      <c r="Z43" s="47">
        <f>'歳出（性質別）'!L10</f>
        <v>607637</v>
      </c>
      <c r="AA43" s="47">
        <f>'歳出（性質別）'!M10</f>
        <v>593246</v>
      </c>
      <c r="AB43" s="47">
        <f>'歳出（性質別）'!N10</f>
        <v>669630</v>
      </c>
      <c r="AC43" s="47">
        <f>'歳出（性質別）'!O10</f>
        <v>709647</v>
      </c>
      <c r="AD43" s="47">
        <f>'歳出（性質別）'!P10</f>
        <v>759434</v>
      </c>
      <c r="AE43" s="47">
        <f>'歳出（性質別）'!Q10</f>
        <v>762489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133247</v>
      </c>
      <c r="S44" s="47">
        <f>'歳出（性質別）'!E11</f>
        <v>94964</v>
      </c>
      <c r="T44" s="47">
        <f>'歳出（性質別）'!F11</f>
        <v>86950</v>
      </c>
      <c r="U44" s="47">
        <f>'歳出（性質別）'!G11</f>
        <v>84358</v>
      </c>
      <c r="V44" s="47">
        <f>'歳出（性質別）'!H11</f>
        <v>43810</v>
      </c>
      <c r="W44" s="47">
        <f>'歳出（性質別）'!I11</f>
        <v>28241</v>
      </c>
      <c r="X44" s="47">
        <f>'歳出（性質別）'!J11</f>
        <v>34556</v>
      </c>
      <c r="Y44" s="47">
        <f>'歳出（性質別）'!K11</f>
        <v>40604</v>
      </c>
      <c r="Z44" s="47">
        <f>'歳出（性質別）'!L11</f>
        <v>23704</v>
      </c>
      <c r="AA44" s="47">
        <f>'歳出（性質別）'!M11</f>
        <v>86602</v>
      </c>
      <c r="AB44" s="47">
        <f>'歳出（性質別）'!N11</f>
        <v>77374</v>
      </c>
      <c r="AC44" s="47">
        <f>'歳出（性質別）'!O11</f>
        <v>83504</v>
      </c>
      <c r="AD44" s="47">
        <f>'歳出（性質別）'!P11</f>
        <v>111983</v>
      </c>
      <c r="AE44" s="47">
        <f>'歳出（性質別）'!Q11</f>
        <v>113049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26638</v>
      </c>
      <c r="S45" s="47">
        <f>'歳出（性質別）'!E16</f>
        <v>23915</v>
      </c>
      <c r="T45" s="47">
        <f>'歳出（性質別）'!F16</f>
        <v>18659</v>
      </c>
      <c r="U45" s="47">
        <f>'歳出（性質別）'!G16</f>
        <v>16569</v>
      </c>
      <c r="V45" s="47">
        <f>'歳出（性質別）'!H16</f>
        <v>41979</v>
      </c>
      <c r="W45" s="47">
        <f>'歳出（性質別）'!I16</f>
        <v>10471</v>
      </c>
      <c r="X45" s="47">
        <f>'歳出（性質別）'!J16</f>
        <v>8764</v>
      </c>
      <c r="Y45" s="47">
        <f>'歳出（性質別）'!K16</f>
        <v>30456</v>
      </c>
      <c r="Z45" s="47">
        <f>'歳出（性質別）'!L16</f>
        <v>56784</v>
      </c>
      <c r="AA45" s="47">
        <f>'歳出（性質別）'!M16</f>
        <v>54584</v>
      </c>
      <c r="AB45" s="47">
        <f>'歳出（性質別）'!N16</f>
        <v>50174</v>
      </c>
      <c r="AC45" s="47">
        <f>'歳出（性質別）'!O16</f>
        <v>50212</v>
      </c>
      <c r="AD45" s="47">
        <f>'歳出（性質別）'!P16</f>
        <v>44125</v>
      </c>
      <c r="AE45" s="47">
        <f>'歳出（性質別）'!Q16</f>
        <v>34783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1796809</v>
      </c>
      <c r="S46" s="47">
        <f>'歳出（性質別）'!E18</f>
        <v>2635758</v>
      </c>
      <c r="T46" s="47">
        <f>'歳出（性質別）'!F18</f>
        <v>2509491</v>
      </c>
      <c r="U46" s="47">
        <f>'歳出（性質別）'!G18</f>
        <v>2707212</v>
      </c>
      <c r="V46" s="47">
        <f>'歳出（性質別）'!H18</f>
        <v>2952246</v>
      </c>
      <c r="W46" s="47">
        <f>'歳出（性質別）'!I18</f>
        <v>2584225</v>
      </c>
      <c r="X46" s="47">
        <f>'歳出（性質別）'!J18</f>
        <v>2512265</v>
      </c>
      <c r="Y46" s="47">
        <f>'歳出（性質別）'!K18</f>
        <v>2475025</v>
      </c>
      <c r="Z46" s="47">
        <f>'歳出（性質別）'!L18</f>
        <v>1759182</v>
      </c>
      <c r="AA46" s="47">
        <f>'歳出（性質別）'!M18</f>
        <v>1706208</v>
      </c>
      <c r="AB46" s="47">
        <f>'歳出（性質別）'!N18</f>
        <v>2085268</v>
      </c>
      <c r="AC46" s="47">
        <f>'歳出（性質別）'!O18</f>
        <v>1705497</v>
      </c>
      <c r="AD46" s="47">
        <f>'歳出（性質別）'!P18</f>
        <v>667193</v>
      </c>
      <c r="AE46" s="47">
        <f>'歳出（性質別）'!Q18</f>
        <v>981590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4824214</v>
      </c>
      <c r="S47" s="47">
        <f>'歳出（性質別）'!E23</f>
        <v>5612296</v>
      </c>
      <c r="T47" s="47">
        <f>'歳出（性質別）'!F23</f>
        <v>5598962</v>
      </c>
      <c r="U47" s="47">
        <f>'歳出（性質別）'!G23</f>
        <v>5705107</v>
      </c>
      <c r="V47" s="47">
        <f>'歳出（性質別）'!H23</f>
        <v>6131912</v>
      </c>
      <c r="W47" s="47">
        <f>'歳出（性質別）'!I23</f>
        <v>5885987</v>
      </c>
      <c r="X47" s="47">
        <f>'歳出（性質別）'!J23</f>
        <v>5970127</v>
      </c>
      <c r="Y47" s="47">
        <f>'歳出（性質別）'!K23</f>
        <v>6170994</v>
      </c>
      <c r="Z47" s="47">
        <f>'歳出（性質別）'!L23</f>
        <v>6149785</v>
      </c>
      <c r="AA47" s="47">
        <f>'歳出（性質別）'!M23</f>
        <v>5672972</v>
      </c>
      <c r="AB47" s="47">
        <f>'歳出（性質別）'!N23</f>
        <v>6071359</v>
      </c>
      <c r="AC47" s="47">
        <f>'歳出（性質別）'!O23</f>
        <v>6017383</v>
      </c>
      <c r="AD47" s="47">
        <f>'歳出（性質別）'!P23</f>
        <v>4851490</v>
      </c>
      <c r="AE47" s="47">
        <f>'歳出（性質別）'!Q23</f>
        <v>5435456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1099835</v>
      </c>
      <c r="S55" s="47">
        <f>'歳出（目的別）'!E5</f>
        <v>1049162</v>
      </c>
      <c r="T55" s="47">
        <f>'歳出（目的別）'!F5</f>
        <v>833830</v>
      </c>
      <c r="U55" s="47">
        <f>'歳出（目的別）'!G5</f>
        <v>833374</v>
      </c>
      <c r="V55" s="47">
        <f>'歳出（目的別）'!H5</f>
        <v>802154</v>
      </c>
      <c r="W55" s="47">
        <f>'歳出（目的別）'!I5</f>
        <v>779459</v>
      </c>
      <c r="X55" s="47">
        <f>'歳出（目的別）'!J5</f>
        <v>768863</v>
      </c>
      <c r="Y55" s="47">
        <f>'歳出（目的別）'!K5</f>
        <v>911798</v>
      </c>
      <c r="Z55" s="47">
        <f>'歳出（目的別）'!L5</f>
        <v>1020403</v>
      </c>
      <c r="AA55" s="47">
        <f>'歳出（目的別）'!M5</f>
        <v>1069559</v>
      </c>
      <c r="AB55" s="47">
        <f>'歳出（目的別）'!N5</f>
        <v>486741</v>
      </c>
      <c r="AC55" s="47">
        <f>'歳出（目的別）'!O5</f>
        <v>819037</v>
      </c>
      <c r="AD55" s="47">
        <f>'歳出（目的別）'!P5</f>
        <v>598783</v>
      </c>
      <c r="AE55" s="47">
        <f>'歳出（目的別）'!Q5</f>
        <v>857707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321823</v>
      </c>
      <c r="S56" s="47">
        <f>'歳出（目的別）'!E6</f>
        <v>551977</v>
      </c>
      <c r="T56" s="47">
        <f>'歳出（目的別）'!F6</f>
        <v>545538</v>
      </c>
      <c r="U56" s="47">
        <f>'歳出（目的別）'!G6</f>
        <v>513914</v>
      </c>
      <c r="V56" s="47">
        <f>'歳出（目的別）'!H6</f>
        <v>545389</v>
      </c>
      <c r="W56" s="47">
        <f>'歳出（目的別）'!I6</f>
        <v>549718</v>
      </c>
      <c r="X56" s="47">
        <f>'歳出（目的別）'!J6</f>
        <v>571901</v>
      </c>
      <c r="Y56" s="47">
        <f>'歳出（目的別）'!K6</f>
        <v>933363</v>
      </c>
      <c r="Z56" s="47">
        <f>'歳出（目的別）'!L6</f>
        <v>809855</v>
      </c>
      <c r="AA56" s="47">
        <f>'歳出（目的別）'!M6</f>
        <v>739249</v>
      </c>
      <c r="AB56" s="47">
        <f>'歳出（目的別）'!N6</f>
        <v>1454284</v>
      </c>
      <c r="AC56" s="47">
        <f>'歳出（目的別）'!O6</f>
        <v>1858993</v>
      </c>
      <c r="AD56" s="47">
        <f>'歳出（目的別）'!P6</f>
        <v>949823</v>
      </c>
      <c r="AE56" s="47">
        <f>'歳出（目的別）'!Q6</f>
        <v>1035257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349547</v>
      </c>
      <c r="S57" s="47">
        <f>'歳出（目的別）'!E7</f>
        <v>272415</v>
      </c>
      <c r="T57" s="47">
        <f>'歳出（目的別）'!F7</f>
        <v>343648</v>
      </c>
      <c r="U57" s="47">
        <f>'歳出（目的別）'!G7</f>
        <v>283136</v>
      </c>
      <c r="V57" s="47">
        <f>'歳出（目的別）'!H7</f>
        <v>275336</v>
      </c>
      <c r="W57" s="47">
        <f>'歳出（目的別）'!I7</f>
        <v>308003</v>
      </c>
      <c r="X57" s="47">
        <f>'歳出（目的別）'!J7</f>
        <v>314045</v>
      </c>
      <c r="Y57" s="47">
        <f>'歳出（目的別）'!K7</f>
        <v>306510</v>
      </c>
      <c r="Z57" s="47">
        <f>'歳出（目的別）'!L7</f>
        <v>353317</v>
      </c>
      <c r="AA57" s="47">
        <f>'歳出（目的別）'!M7</f>
        <v>355455</v>
      </c>
      <c r="AB57" s="47">
        <f>'歳出（目的別）'!N7</f>
        <v>365282</v>
      </c>
      <c r="AC57" s="47">
        <f>'歳出（目的別）'!O7</f>
        <v>368188</v>
      </c>
      <c r="AD57" s="47">
        <f>'歳出（目的別）'!P7</f>
        <v>363570</v>
      </c>
      <c r="AE57" s="47">
        <f>'歳出（目的別）'!Q7</f>
        <v>367304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283062</v>
      </c>
      <c r="S58" s="47">
        <f>'歳出（目的別）'!E9</f>
        <v>373177</v>
      </c>
      <c r="T58" s="47">
        <f>'歳出（目的別）'!F9</f>
        <v>607327</v>
      </c>
      <c r="U58" s="47">
        <f>'歳出（目的別）'!G9</f>
        <v>833903</v>
      </c>
      <c r="V58" s="47">
        <f>'歳出（目的別）'!H9</f>
        <v>895116</v>
      </c>
      <c r="W58" s="47">
        <f>'歳出（目的別）'!I9</f>
        <v>758002</v>
      </c>
      <c r="X58" s="47">
        <f>'歳出（目的別）'!J9</f>
        <v>683459</v>
      </c>
      <c r="Y58" s="47">
        <f>'歳出（目的別）'!K9</f>
        <v>525513</v>
      </c>
      <c r="Z58" s="47">
        <f>'歳出（目的別）'!L9</f>
        <v>585378</v>
      </c>
      <c r="AA58" s="47">
        <f>'歳出（目的別）'!M9</f>
        <v>564657</v>
      </c>
      <c r="AB58" s="47">
        <f>'歳出（目的別）'!N9</f>
        <v>676461</v>
      </c>
      <c r="AC58" s="47">
        <f>'歳出（目的別）'!O9</f>
        <v>300174</v>
      </c>
      <c r="AD58" s="47">
        <f>'歳出（目的別）'!P9</f>
        <v>234773</v>
      </c>
      <c r="AE58" s="47">
        <f>'歳出（目的別）'!Q9</f>
        <v>232423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217275</v>
      </c>
      <c r="S59" s="47">
        <f>'歳出（目的別）'!E10</f>
        <v>69770</v>
      </c>
      <c r="T59" s="47">
        <f>'歳出（目的別）'!F10</f>
        <v>308552</v>
      </c>
      <c r="U59" s="47">
        <f>'歳出（目的別）'!G10</f>
        <v>97728</v>
      </c>
      <c r="V59" s="47">
        <f>'歳出（目的別）'!H10</f>
        <v>116226</v>
      </c>
      <c r="W59" s="47">
        <f>'歳出（目的別）'!I10</f>
        <v>79264</v>
      </c>
      <c r="X59" s="47">
        <f>'歳出（目的別）'!J10</f>
        <v>72655</v>
      </c>
      <c r="Y59" s="47">
        <f>'歳出（目的別）'!K10</f>
        <v>131352</v>
      </c>
      <c r="Z59" s="47">
        <f>'歳出（目的別）'!L10</f>
        <v>141729</v>
      </c>
      <c r="AA59" s="47">
        <f>'歳出（目的別）'!M10</f>
        <v>200384</v>
      </c>
      <c r="AB59" s="47">
        <f>'歳出（目的別）'!N10</f>
        <v>156385</v>
      </c>
      <c r="AC59" s="47">
        <f>'歳出（目的別）'!O10</f>
        <v>114630</v>
      </c>
      <c r="AD59" s="47">
        <f>'歳出（目的別）'!P10</f>
        <v>164563</v>
      </c>
      <c r="AE59" s="47">
        <f>'歳出（目的別）'!Q10</f>
        <v>151642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1554949</v>
      </c>
      <c r="S60" s="47">
        <f>'歳出（目的別）'!E11</f>
        <v>1893516</v>
      </c>
      <c r="T60" s="47">
        <f>'歳出（目的別）'!F11</f>
        <v>1781780</v>
      </c>
      <c r="U60" s="47">
        <f>'歳出（目的別）'!G11</f>
        <v>1953672</v>
      </c>
      <c r="V60" s="47">
        <f>'歳出（目的別）'!H11</f>
        <v>2245526</v>
      </c>
      <c r="W60" s="47">
        <f>'歳出（目的別）'!I11</f>
        <v>2078082</v>
      </c>
      <c r="X60" s="47">
        <f>'歳出（目的別）'!J11</f>
        <v>2149599</v>
      </c>
      <c r="Y60" s="47">
        <f>'歳出（目的別）'!K11</f>
        <v>1957578</v>
      </c>
      <c r="Z60" s="47">
        <f>'歳出（目的別）'!L11</f>
        <v>1509155</v>
      </c>
      <c r="AA60" s="47">
        <f>'歳出（目的別）'!M11</f>
        <v>1145056</v>
      </c>
      <c r="AB60" s="47">
        <f>'歳出（目的別）'!N11</f>
        <v>1109005</v>
      </c>
      <c r="AC60" s="47">
        <f>'歳出（目的別）'!O11</f>
        <v>875221</v>
      </c>
      <c r="AD60" s="47">
        <f>'歳出（目的別）'!P11</f>
        <v>824649</v>
      </c>
      <c r="AE60" s="47">
        <f>'歳出（目的別）'!Q11</f>
        <v>972316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323056</v>
      </c>
      <c r="S61" s="47">
        <f>'歳出（目的別）'!E13</f>
        <v>681240</v>
      </c>
      <c r="T61" s="47">
        <f>'歳出（目的別）'!F13</f>
        <v>427563</v>
      </c>
      <c r="U61" s="47">
        <f>'歳出（目的別）'!G13</f>
        <v>381363</v>
      </c>
      <c r="V61" s="47">
        <f>'歳出（目的別）'!H13</f>
        <v>427547</v>
      </c>
      <c r="W61" s="47">
        <f>'歳出（目的別）'!I13</f>
        <v>470935</v>
      </c>
      <c r="X61" s="47">
        <f>'歳出（目的別）'!J13</f>
        <v>476137</v>
      </c>
      <c r="Y61" s="47">
        <f>'歳出（目的別）'!K13</f>
        <v>402607</v>
      </c>
      <c r="Z61" s="47">
        <f>'歳出（目的別）'!L13</f>
        <v>474227</v>
      </c>
      <c r="AA61" s="47">
        <f>'歳出（目的別）'!M13</f>
        <v>449668</v>
      </c>
      <c r="AB61" s="47">
        <f>'歳出（目的別）'!N13</f>
        <v>626527</v>
      </c>
      <c r="AC61" s="47">
        <f>'歳出（目的別）'!O13</f>
        <v>591965</v>
      </c>
      <c r="AD61" s="47">
        <f>'歳出（目的別）'!P13</f>
        <v>686015</v>
      </c>
      <c r="AE61" s="47">
        <f>'歳出（目的別）'!Q13</f>
        <v>783230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350057</v>
      </c>
      <c r="S62" s="47">
        <f>'歳出（目的別）'!E15</f>
        <v>383539</v>
      </c>
      <c r="T62" s="47">
        <f>'歳出（目的別）'!F15</f>
        <v>399424</v>
      </c>
      <c r="U62" s="47">
        <f>'歳出（目的別）'!G15</f>
        <v>424196</v>
      </c>
      <c r="V62" s="47">
        <f>'歳出（目的別）'!H15</f>
        <v>436027</v>
      </c>
      <c r="W62" s="47">
        <f>'歳出（目的別）'!I15</f>
        <v>491317</v>
      </c>
      <c r="X62" s="47">
        <f>'歳出（目的別）'!J15</f>
        <v>563976</v>
      </c>
      <c r="Y62" s="47">
        <f>'歳出（目的別）'!K15</f>
        <v>609023</v>
      </c>
      <c r="Z62" s="47">
        <f>'歳出（目的別）'!L15</f>
        <v>701868</v>
      </c>
      <c r="AA62" s="47">
        <f>'歳出（目的別）'!M15</f>
        <v>645548</v>
      </c>
      <c r="AB62" s="47">
        <f>'歳出（目的別）'!N15</f>
        <v>827977</v>
      </c>
      <c r="AC62" s="47">
        <f>'歳出（目的別）'!O15</f>
        <v>720968</v>
      </c>
      <c r="AD62" s="47">
        <f>'歳出（目的別）'!P15</f>
        <v>659941</v>
      </c>
      <c r="AE62" s="47">
        <f>'歳出（目的別）'!Q15</f>
        <v>676678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4824214</v>
      </c>
      <c r="S63" s="47">
        <f>'歳出（目的別）'!E19</f>
        <v>5612296</v>
      </c>
      <c r="T63" s="47">
        <f>'歳出（目的別）'!F19</f>
        <v>5598962</v>
      </c>
      <c r="U63" s="47">
        <f>'歳出（目的別）'!G19</f>
        <v>5705107</v>
      </c>
      <c r="V63" s="47">
        <f>'歳出（目的別）'!H19</f>
        <v>6131912</v>
      </c>
      <c r="W63" s="47">
        <f>'歳出（目的別）'!I19</f>
        <v>5885987</v>
      </c>
      <c r="X63" s="47">
        <f>'歳出（目的別）'!J19</f>
        <v>5969948</v>
      </c>
      <c r="Y63" s="47">
        <f>'歳出（目的別）'!K19</f>
        <v>6170994</v>
      </c>
      <c r="Z63" s="47">
        <f>'歳出（目的別）'!L19</f>
        <v>6149785</v>
      </c>
      <c r="AA63" s="47">
        <f>'歳出（目的別）'!M19</f>
        <v>5672972</v>
      </c>
      <c r="AB63" s="47">
        <f>'歳出（目的別）'!N19</f>
        <v>6071359</v>
      </c>
      <c r="AC63" s="47">
        <f>'歳出（目的別）'!O19</f>
        <v>6017383</v>
      </c>
      <c r="AD63" s="47">
        <f>'歳出（目的別）'!P19</f>
        <v>4851490</v>
      </c>
      <c r="AE63" s="47">
        <f>'歳出（目的別）'!Q19</f>
        <v>5435456</v>
      </c>
    </row>
    <row r="77" spans="16:31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342322</v>
      </c>
      <c r="S78" s="47">
        <f>'歳出（性質別）'!E19</f>
        <v>492506</v>
      </c>
      <c r="T78" s="47">
        <f>'歳出（性質別）'!F19</f>
        <v>364060</v>
      </c>
      <c r="U78" s="47">
        <f>'歳出（性質別）'!G19</f>
        <v>370960</v>
      </c>
      <c r="V78" s="47">
        <f>'歳出（性質別）'!H19</f>
        <v>294000</v>
      </c>
      <c r="W78" s="47">
        <f>'歳出（性質別）'!I19</f>
        <v>429620</v>
      </c>
      <c r="X78" s="47">
        <f>'歳出（性質別）'!J19</f>
        <v>642162</v>
      </c>
      <c r="Y78" s="47">
        <f>'歳出（性質別）'!K19</f>
        <v>447216</v>
      </c>
      <c r="Z78" s="47">
        <f>'歳出（性質別）'!L19</f>
        <v>77620</v>
      </c>
      <c r="AA78" s="47">
        <f>'歳出（性質別）'!M19</f>
        <v>14211</v>
      </c>
      <c r="AB78" s="47">
        <f>'歳出（性質別）'!N19</f>
        <v>80283</v>
      </c>
      <c r="AC78" s="47">
        <f>'歳出（性質別）'!O19</f>
        <v>106194</v>
      </c>
      <c r="AD78" s="47">
        <f>'歳出（性質別）'!P19</f>
        <v>116989</v>
      </c>
      <c r="AE78" s="47">
        <f>'歳出（性質別）'!Q19</f>
        <v>178092</v>
      </c>
    </row>
    <row r="79" spans="13:31" ht="13.5">
      <c r="M79" s="39" t="str">
        <f>'財政指標'!$M$1</f>
        <v>国分寺町</v>
      </c>
      <c r="P79" t="s">
        <v>172</v>
      </c>
      <c r="Q79">
        <f>'歳出（性質別）'!B20</f>
        <v>0</v>
      </c>
      <c r="R79" s="47">
        <f>'歳出（性質別）'!D20</f>
        <v>1449629</v>
      </c>
      <c r="S79" s="47">
        <f>'歳出（性質別）'!E20</f>
        <v>2143252</v>
      </c>
      <c r="T79" s="47">
        <f>'歳出（性質別）'!F20</f>
        <v>2145431</v>
      </c>
      <c r="U79" s="47">
        <f>'歳出（性質別）'!G20</f>
        <v>2300560</v>
      </c>
      <c r="V79" s="47">
        <f>'歳出（性質別）'!H20</f>
        <v>2598877</v>
      </c>
      <c r="W79" s="47">
        <f>'歳出（性質別）'!I20</f>
        <v>2094904</v>
      </c>
      <c r="X79" s="47">
        <f>'歳出（性質別）'!J20</f>
        <v>1812453</v>
      </c>
      <c r="Y79" s="47">
        <f>'歳出（性質別）'!K20</f>
        <v>2027809</v>
      </c>
      <c r="Z79" s="47">
        <f>'歳出（性質別）'!L20</f>
        <v>1668722</v>
      </c>
      <c r="AA79" s="47">
        <f>'歳出（性質別）'!M20</f>
        <v>1668577</v>
      </c>
      <c r="AB79" s="47">
        <f>'歳出（性質別）'!N20</f>
        <v>2004985</v>
      </c>
      <c r="AC79" s="47">
        <f>'歳出（性質別）'!O20</f>
        <v>1599303</v>
      </c>
      <c r="AD79" s="47">
        <f>'歳出（性質別）'!P20</f>
        <v>550108</v>
      </c>
      <c r="AE79" s="47">
        <f>'歳出（性質別）'!Q20</f>
        <v>803368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０４(H15)</v>
      </c>
    </row>
    <row r="94" spans="16:31" ht="13.5">
      <c r="P94" t="s">
        <v>153</v>
      </c>
      <c r="Q94">
        <f>'財政指標'!C6</f>
        <v>0</v>
      </c>
      <c r="R94" s="47">
        <f>'財政指標'!E6</f>
        <v>4824214</v>
      </c>
      <c r="S94" s="47">
        <f>'財政指標'!F6</f>
        <v>5612296</v>
      </c>
      <c r="T94" s="47">
        <f>'財政指標'!G6</f>
        <v>5598962</v>
      </c>
      <c r="U94" s="47">
        <f>'財政指標'!H6</f>
        <v>5705107</v>
      </c>
      <c r="V94" s="47">
        <f>'財政指標'!I6</f>
        <v>6131912</v>
      </c>
      <c r="W94" s="47">
        <f>'財政指標'!J6</f>
        <v>5885987</v>
      </c>
      <c r="X94" s="47">
        <f>'財政指標'!K6</f>
        <v>5969948</v>
      </c>
      <c r="Y94" s="47">
        <f>'財政指標'!L6</f>
        <v>6170994</v>
      </c>
      <c r="Z94" s="47">
        <f>'財政指標'!M6</f>
        <v>6149785</v>
      </c>
      <c r="AA94" s="47">
        <f>'財政指標'!N6</f>
        <v>5672972</v>
      </c>
      <c r="AB94" s="47">
        <f>'財政指標'!O6</f>
        <v>6071359</v>
      </c>
      <c r="AC94" s="47">
        <f>'財政指標'!P6</f>
        <v>6017383</v>
      </c>
      <c r="AD94" s="47">
        <f>'財政指標'!Q6</f>
        <v>4851490</v>
      </c>
      <c r="AE94" s="47">
        <f>'財政指標'!R6</f>
        <v>5435456</v>
      </c>
    </row>
    <row r="95" spans="16:31" ht="13.5">
      <c r="P95" t="s">
        <v>154</v>
      </c>
      <c r="Q95">
        <f>'財政指標'!B29</f>
        <v>0</v>
      </c>
      <c r="R95" s="47">
        <f>'財政指標'!E29</f>
        <v>2895938</v>
      </c>
      <c r="S95" s="47">
        <f>'財政指標'!F29</f>
        <v>3069829</v>
      </c>
      <c r="T95" s="47">
        <f>'財政指標'!G29</f>
        <v>3399781</v>
      </c>
      <c r="U95" s="47">
        <f>'財政指標'!H29</f>
        <v>3942133</v>
      </c>
      <c r="V95" s="47">
        <f>'財政指標'!I29</f>
        <v>4417913</v>
      </c>
      <c r="W95" s="47">
        <f>'財政指標'!J29</f>
        <v>4945355</v>
      </c>
      <c r="X95" s="47">
        <f>'財政指標'!K29</f>
        <v>5204839</v>
      </c>
      <c r="Y95" s="47">
        <f>'財政指標'!L29</f>
        <v>5609045</v>
      </c>
      <c r="Z95" s="47">
        <f>'財政指標'!M29</f>
        <v>5765024</v>
      </c>
      <c r="AA95" s="47">
        <f>'財政指標'!N29</f>
        <v>5635080</v>
      </c>
      <c r="AB95" s="47">
        <f>'財政指標'!O29</f>
        <v>5567494</v>
      </c>
      <c r="AC95" s="47">
        <f>'財政指標'!P29</f>
        <v>5881081</v>
      </c>
      <c r="AD95" s="47">
        <f>'財政指標'!Q29</f>
        <v>5666756</v>
      </c>
      <c r="AE95" s="47">
        <f>'財政指標'!R29</f>
        <v>5421089</v>
      </c>
    </row>
  </sheetData>
  <sheetProtection/>
  <printOptions/>
  <pageMargins left="0.7874015748031497" right="0.7874015748031497" top="0.7874015748031497" bottom="0.73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2007-02-19T20:18:56Z</cp:lastPrinted>
  <dcterms:created xsi:type="dcterms:W3CDTF">2002-01-04T12:12:41Z</dcterms:created>
  <dcterms:modified xsi:type="dcterms:W3CDTF">2007-11-07T07:20:50Z</dcterms:modified>
  <cp:category/>
  <cp:version/>
  <cp:contentType/>
  <cp:contentStatus/>
</cp:coreProperties>
</file>