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6000" windowHeight="73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<sst xmlns="http://schemas.openxmlformats.org/spreadsheetml/2006/main" count="397" uniqueCount="196">
  <si>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</si>
  <si>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</si>
  <si>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</si>
  <si>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</si>
  <si>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</si>
  <si>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</si>
  <si>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</si>
  <si>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</si>
  <si>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</si>
  <si>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</si>
  <si>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</si>
  <si>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</si>
  <si>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</si>
  <si>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</si>
  <si>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</si>
  <si>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</si>
  <si>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</si>
  <si>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</si>
  <si>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</si>
  <si>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</si>
  <si>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</si>
  <si>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</si>
  <si>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</si>
  <si>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</si>
  <si>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</si>
  <si>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</si>
  <si>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</si>
  <si>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</si>
  <si>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</si>
  <si>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</si>
  <si>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</si>
  <si>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</si>
  <si>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</si>
  <si>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</si>
  <si>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</si>
  <si>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</si>
  <si>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</si>
  <si>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</si>
  <si>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</si>
  <si>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</si>
  <si>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</si>
  <si>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</si>
  <si>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</si>
  <si>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</si>
  <si>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</si>
  <si>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</si>
  <si>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</si>
  <si>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</si>
  <si>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</si>
  <si>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</si>
  <si>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</si>
  <si>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</si>
  <si>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</si>
  <si>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</si>
  <si>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</si>
  <si>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</si>
  <si>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</si>
  <si>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</si>
  <si>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</si>
  <si>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</si>
  <si>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</si>
  <si>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</si>
  <si>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</si>
  <si>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</si>
  <si>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</si>
  <si>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</si>
  <si>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</si>
  <si>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</si>
  <si>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</si>
  <si>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</si>
  <si>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</si>
  <si>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</si>
  <si>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</si>
  <si>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</si>
  <si>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</si>
  <si>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</si>
  <si>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</si>
  <si>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</si>
  <si>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</si>
  <si>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</si>
  <si>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</si>
  <si>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</si>
  <si>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</si>
  <si>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</si>
  <si>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</si>
  <si>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</si>
  <si>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</si>
  <si>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</si>
  <si>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</si>
  <si>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</si>
  <si>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</si>
  <si>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</si>
  <si>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</si>
  <si>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</si>
  <si>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</si>
  <si>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</si>
  <si>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</si>
  <si>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</si>
  <si>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</si>
  <si>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</si>
  <si>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</si>
  <si>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</si>
  <si>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</si>
  <si>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</si>
  <si>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</si>
  <si>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</si>
  <si>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</si>
  <si>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</si>
  <si>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</si>
  <si>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</si>
  <si>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</si>
  <si>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</si>
  <si>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</si>
  <si>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</si>
  <si>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</si>
  <si>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</si>
  <si>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</si>
  <si>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</si>
  <si>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</si>
  <si>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</si>
  <si>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</si>
  <si>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</si>
  <si>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</si>
  <si>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</si>
  <si>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</si>
  <si>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</si>
  <si>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</si>
  <si>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</si>
  <si>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</si>
  <si>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</si>
  <si>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</si>
  <si>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</si>
  <si>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</si>
  <si>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</si>
  <si>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</si>
  <si>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</si>
  <si>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</si>
  <si>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</si>
  <si>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</si>
  <si>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</si>
  <si>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</si>
  <si>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</si>
  <si>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</si>
  <si>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</si>
  <si>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</si>
  <si>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</si>
  <si>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</si>
  <si>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</si>
  <si>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</si>
  <si>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</si>
  <si>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</si>
  <si>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</si>
  <si>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</si>
  <si>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</si>
  <si>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</si>
  <si>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</si>
  <si>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</si>
  <si>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</si>
  <si>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</si>
  <si>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</si>
  <si>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</si>
  <si>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</si>
  <si>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</si>
  <si>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</si>
  <si>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</si>
  <si>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</si>
  <si>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</si>
  <si>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</si>
  <si>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</si>
  <si>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</si>
  <si>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</si>
  <si>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</si>
  <si>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</si>
  <si>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</si>
  <si>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</si>
  <si>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</si>
  <si>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</si>
  <si>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</si>
  <si>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</si>
  <si>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</si>
  <si>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</si>
  <si>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</si>
  <si>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</si>
  <si>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</si>
  <si>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</si>
  <si>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</si>
  <si>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</si>
  <si>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</si>
  <si>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</si>
  <si>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</si>
  <si>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氏家町</t>
  </si>
  <si>
    <t>０１(H13)</t>
  </si>
  <si>
    <t>０２(H14)</t>
  </si>
  <si>
    <t>０３(H15)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</si>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</sst>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1"/>
          <c:h val="0.830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18028169"/>
        <c:axId val="2803579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50995555"/>
        <c:axId val="56306812"/>
      </c:line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5794"/>
        <c:crosses val="autoZero"/>
        <c:auto val="0"/>
        <c:lblOffset val="100"/>
        <c:tickLblSkip val="1"/>
        <c:noMultiLvlLbl val="0"/>
      </c:catAx>
      <c:valAx>
        <c:axId val="280357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8169"/>
        <c:crossesAt val="1"/>
        <c:crossBetween val="between"/>
        <c:dispUnits/>
      </c:valAx>
      <c:catAx>
        <c:axId val="50995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06812"/>
        <c:crosses val="autoZero"/>
        <c:auto val="0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955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1825"/>
          <c:w val="0.753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45"/>
          <c:w val="0.9235"/>
          <c:h val="0.81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36999261"/>
        <c:axId val="64557894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44150135"/>
        <c:axId val="61806896"/>
      </c:line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7894"/>
        <c:crosses val="autoZero"/>
        <c:auto val="0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9261"/>
        <c:crossesAt val="1"/>
        <c:crossBetween val="between"/>
        <c:dispUnits/>
      </c:valAx>
      <c:catAx>
        <c:axId val="4415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806896"/>
        <c:crosses val="autoZero"/>
        <c:auto val="0"/>
        <c:lblOffset val="100"/>
        <c:tickLblSkip val="1"/>
        <c:noMultiLvlLbl val="0"/>
      </c:catAx>
      <c:valAx>
        <c:axId val="61806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01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25"/>
          <c:y val="0.921"/>
          <c:w val="0.881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45"/>
          <c:w val="0.93375"/>
          <c:h val="0.8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19391153"/>
        <c:axId val="40302650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2650"/>
        <c:crosses val="autoZero"/>
        <c:auto val="0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"/>
          <c:w val="0.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575"/>
          <c:w val="0.967"/>
          <c:h val="0.80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27179531"/>
        <c:axId val="43289188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54058373"/>
        <c:axId val="16763310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9188"/>
        <c:crosses val="autoZero"/>
        <c:auto val="0"/>
        <c:lblOffset val="100"/>
        <c:tickLblSkip val="1"/>
        <c:noMultiLvlLbl val="0"/>
      </c:catAx>
      <c:valAx>
        <c:axId val="432891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9531"/>
        <c:crossesAt val="1"/>
        <c:crossBetween val="between"/>
        <c:dispUnits/>
      </c:valAx>
      <c:catAx>
        <c:axId val="54058373"/>
        <c:scaling>
          <c:orientation val="minMax"/>
        </c:scaling>
        <c:axPos val="b"/>
        <c:delete val="1"/>
        <c:majorTickMark val="out"/>
        <c:minorTickMark val="none"/>
        <c:tickLblPos val="nextTo"/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583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7"/>
          <c:w val="0.7967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75"/>
          <c:w val="0.97125"/>
          <c:h val="0.81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16652063"/>
        <c:axId val="15650840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6639833"/>
        <c:axId val="59758498"/>
      </c:line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0840"/>
        <c:crosses val="autoZero"/>
        <c:auto val="0"/>
        <c:lblOffset val="100"/>
        <c:tickLblSkip val="1"/>
        <c:noMultiLvlLbl val="0"/>
      </c:catAx>
      <c:valAx>
        <c:axId val="156508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063"/>
        <c:crossesAt val="1"/>
        <c:crossBetween val="between"/>
        <c:dispUnits/>
      </c:valAx>
      <c:catAx>
        <c:axId val="6639833"/>
        <c:scaling>
          <c:orientation val="minMax"/>
        </c:scaling>
        <c:axPos val="b"/>
        <c:delete val="1"/>
        <c:majorTickMark val="out"/>
        <c:minorTickMark val="none"/>
        <c:tickLblPos val="nextTo"/>
        <c:crossAx val="59758498"/>
        <c:crosses val="autoZero"/>
        <c:auto val="0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8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"/>
          <c:y val="0.899"/>
          <c:w val="0.9657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45"/>
          <c:w val="0.97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25"/>
          <c:y val="0.940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38</xdr:row>
      <xdr:rowOff>47625</xdr:rowOff>
    </xdr:to>
    <xdr:graphicFrame>
      <xdr:nvGraphicFramePr>
        <xdr:cNvPr id="1" name="Chart 4"/>
        <xdr:cNvGraphicFramePr/>
      </xdr:nvGraphicFramePr>
      <xdr:xfrm>
        <a:off x="28575" y="190500"/>
        <a:ext cx="48387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</xdr:row>
      <xdr:rowOff>19050</xdr:rowOff>
    </xdr:from>
    <xdr:to>
      <xdr:col>13</xdr:col>
      <xdr:colOff>723900</xdr:colOff>
      <xdr:row>38</xdr:row>
      <xdr:rowOff>38100</xdr:rowOff>
    </xdr:to>
    <xdr:graphicFrame>
      <xdr:nvGraphicFramePr>
        <xdr:cNvPr id="2" name="Chart 5"/>
        <xdr:cNvGraphicFramePr/>
      </xdr:nvGraphicFramePr>
      <xdr:xfrm>
        <a:off x="5010150" y="190500"/>
        <a:ext cx="47529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5297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6</xdr:col>
      <xdr:colOff>647700</xdr:colOff>
      <xdr:row>77</xdr:row>
      <xdr:rowOff>9525</xdr:rowOff>
    </xdr:to>
    <xdr:graphicFrame>
      <xdr:nvGraphicFramePr>
        <xdr:cNvPr id="4" name="Chart 7"/>
        <xdr:cNvGraphicFramePr/>
      </xdr:nvGraphicFramePr>
      <xdr:xfrm>
        <a:off x="0" y="6896100"/>
        <a:ext cx="481965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723900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924675"/>
        <a:ext cx="4819650" cy="630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192</v>
      </c>
      <c r="Q3" s="48" t="s">
        <v>193</v>
      </c>
    </row>
    <row r="4" spans="1:17" ht="13.5" customHeight="1">
      <c r="A4" s="75" t="s">
        <v>91</v>
      </c>
      <c r="B4" s="75"/>
      <c r="C4" s="50"/>
      <c r="D4" s="50"/>
      <c r="E4" s="50">
        <v>25721</v>
      </c>
      <c r="F4" s="50">
        <v>25990</v>
      </c>
      <c r="G4" s="50">
        <v>26501</v>
      </c>
      <c r="H4" s="50">
        <v>26831</v>
      </c>
      <c r="I4" s="50">
        <v>27131</v>
      </c>
      <c r="J4" s="50">
        <v>27480</v>
      </c>
      <c r="K4" s="50">
        <v>27941</v>
      </c>
      <c r="L4" s="50">
        <v>28275</v>
      </c>
      <c r="M4" s="50">
        <v>28629</v>
      </c>
      <c r="N4" s="50">
        <v>29026</v>
      </c>
      <c r="O4" s="50">
        <v>29332</v>
      </c>
      <c r="P4" s="50">
        <v>29607</v>
      </c>
      <c r="Q4" s="50">
        <v>29955</v>
      </c>
    </row>
    <row r="5" spans="1:17" ht="13.5" customHeight="1">
      <c r="A5" s="78" t="s">
        <v>13</v>
      </c>
      <c r="B5" s="52" t="s">
        <v>22</v>
      </c>
      <c r="C5" s="53"/>
      <c r="D5" s="53"/>
      <c r="E5" s="53">
        <v>8042844</v>
      </c>
      <c r="F5" s="53">
        <v>8015184</v>
      </c>
      <c r="G5" s="53">
        <v>8711106</v>
      </c>
      <c r="H5" s="53">
        <v>8205500</v>
      </c>
      <c r="I5" s="54">
        <v>8359662</v>
      </c>
      <c r="J5" s="53">
        <v>8792331</v>
      </c>
      <c r="K5" s="53">
        <v>8121093</v>
      </c>
      <c r="L5" s="53">
        <v>8887938</v>
      </c>
      <c r="M5" s="55">
        <v>8819688</v>
      </c>
      <c r="N5" s="55">
        <v>8870457</v>
      </c>
      <c r="O5" s="55">
        <v>9501907</v>
      </c>
      <c r="P5" s="55">
        <v>9177725</v>
      </c>
      <c r="Q5" s="55">
        <v>8731561</v>
      </c>
    </row>
    <row r="6" spans="1:17" ht="13.5" customHeight="1">
      <c r="A6" s="78"/>
      <c r="B6" s="52" t="s">
        <v>23</v>
      </c>
      <c r="C6" s="53"/>
      <c r="D6" s="53"/>
      <c r="E6" s="53">
        <v>7689680</v>
      </c>
      <c r="F6" s="53">
        <v>7769654</v>
      </c>
      <c r="G6" s="53">
        <v>8380419</v>
      </c>
      <c r="H6" s="53">
        <v>7947776</v>
      </c>
      <c r="I6" s="54">
        <v>8092434</v>
      </c>
      <c r="J6" s="53">
        <v>8429452</v>
      </c>
      <c r="K6" s="53">
        <v>7829014</v>
      </c>
      <c r="L6" s="53">
        <v>8539285</v>
      </c>
      <c r="M6" s="55">
        <v>8205610</v>
      </c>
      <c r="N6" s="55">
        <v>8380061</v>
      </c>
      <c r="O6" s="55">
        <v>8986609</v>
      </c>
      <c r="P6" s="55">
        <v>8598414</v>
      </c>
      <c r="Q6" s="55">
        <v>8347069</v>
      </c>
    </row>
    <row r="7" spans="1:17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353164</v>
      </c>
      <c r="F7" s="54">
        <f t="shared" si="0"/>
        <v>245530</v>
      </c>
      <c r="G7" s="54">
        <f t="shared" si="0"/>
        <v>330687</v>
      </c>
      <c r="H7" s="54">
        <f t="shared" si="0"/>
        <v>257724</v>
      </c>
      <c r="I7" s="54">
        <f t="shared" si="0"/>
        <v>267228</v>
      </c>
      <c r="J7" s="54">
        <f t="shared" si="0"/>
        <v>362879</v>
      </c>
      <c r="K7" s="54">
        <f t="shared" si="0"/>
        <v>292079</v>
      </c>
      <c r="L7" s="54">
        <f>+L5-L6</f>
        <v>348653</v>
      </c>
      <c r="M7" s="54">
        <f>+M5-M6</f>
        <v>614078</v>
      </c>
      <c r="N7" s="54">
        <f>+N5-N6</f>
        <v>490396</v>
      </c>
      <c r="O7" s="54">
        <v>515298</v>
      </c>
      <c r="P7" s="54">
        <v>579311</v>
      </c>
      <c r="Q7" s="54">
        <v>384492</v>
      </c>
    </row>
    <row r="8" spans="1:17" ht="13.5" customHeight="1">
      <c r="A8" s="78"/>
      <c r="B8" s="52" t="s">
        <v>25</v>
      </c>
      <c r="C8" s="53"/>
      <c r="D8" s="53"/>
      <c r="E8" s="53">
        <v>51957</v>
      </c>
      <c r="F8" s="53">
        <v>53978</v>
      </c>
      <c r="G8" s="53">
        <v>18800</v>
      </c>
      <c r="H8" s="53">
        <v>42000</v>
      </c>
      <c r="I8" s="54">
        <v>0</v>
      </c>
      <c r="J8" s="53">
        <v>8975</v>
      </c>
      <c r="K8" s="53">
        <v>0</v>
      </c>
      <c r="L8" s="54">
        <v>112899</v>
      </c>
      <c r="M8" s="55">
        <v>214272</v>
      </c>
      <c r="N8" s="55">
        <v>124465</v>
      </c>
      <c r="O8" s="55">
        <v>115987</v>
      </c>
      <c r="P8" s="55">
        <v>140534</v>
      </c>
      <c r="Q8" s="55">
        <v>126560</v>
      </c>
    </row>
    <row r="9" spans="1:17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301207</v>
      </c>
      <c r="F9" s="54">
        <f t="shared" si="1"/>
        <v>191552</v>
      </c>
      <c r="G9" s="54">
        <f t="shared" si="1"/>
        <v>311887</v>
      </c>
      <c r="H9" s="54">
        <f t="shared" si="1"/>
        <v>215724</v>
      </c>
      <c r="I9" s="54">
        <f t="shared" si="1"/>
        <v>267228</v>
      </c>
      <c r="J9" s="54">
        <f t="shared" si="1"/>
        <v>353904</v>
      </c>
      <c r="K9" s="54">
        <f t="shared" si="1"/>
        <v>292079</v>
      </c>
      <c r="L9" s="54">
        <f>+L7-L8</f>
        <v>235754</v>
      </c>
      <c r="M9" s="54">
        <f>+M7-M8</f>
        <v>399806</v>
      </c>
      <c r="N9" s="54">
        <f>+N7-N8</f>
        <v>365931</v>
      </c>
      <c r="O9" s="54">
        <v>399311</v>
      </c>
      <c r="P9" s="54">
        <v>438777</v>
      </c>
      <c r="Q9" s="54">
        <v>257932</v>
      </c>
    </row>
    <row r="10" spans="1:17" ht="13.5" customHeight="1">
      <c r="A10" s="78"/>
      <c r="B10" s="52" t="s">
        <v>27</v>
      </c>
      <c r="C10" s="55"/>
      <c r="D10" s="55"/>
      <c r="E10" s="55">
        <v>7280</v>
      </c>
      <c r="F10" s="55">
        <v>-109655</v>
      </c>
      <c r="G10" s="55">
        <v>120335</v>
      </c>
      <c r="H10" s="55">
        <v>-96163</v>
      </c>
      <c r="I10" s="55">
        <v>51504</v>
      </c>
      <c r="J10" s="55">
        <v>86676</v>
      </c>
      <c r="K10" s="55">
        <v>-61825</v>
      </c>
      <c r="L10" s="55">
        <v>-56325</v>
      </c>
      <c r="M10" s="55">
        <v>164052</v>
      </c>
      <c r="N10" s="55">
        <v>-33875</v>
      </c>
      <c r="O10" s="55">
        <v>47869</v>
      </c>
      <c r="P10" s="55">
        <v>39466</v>
      </c>
      <c r="Q10" s="55">
        <v>-180845</v>
      </c>
    </row>
    <row r="11" spans="1:17" ht="13.5" customHeight="1">
      <c r="A11" s="78"/>
      <c r="B11" s="52" t="s">
        <v>28</v>
      </c>
      <c r="C11" s="53"/>
      <c r="D11" s="53"/>
      <c r="E11" s="53">
        <v>52100</v>
      </c>
      <c r="F11" s="53">
        <v>34000</v>
      </c>
      <c r="G11" s="53">
        <v>37000</v>
      </c>
      <c r="H11" s="53">
        <v>48900</v>
      </c>
      <c r="I11" s="54">
        <v>5900</v>
      </c>
      <c r="J11" s="53">
        <v>1700</v>
      </c>
      <c r="K11" s="53">
        <v>127300</v>
      </c>
      <c r="L11" s="54">
        <v>1000</v>
      </c>
      <c r="M11" s="55">
        <v>180700</v>
      </c>
      <c r="N11" s="55">
        <v>185381</v>
      </c>
      <c r="O11" s="55">
        <v>1000</v>
      </c>
      <c r="P11" s="55">
        <v>36574</v>
      </c>
      <c r="Q11" s="55">
        <v>92492</v>
      </c>
    </row>
    <row r="12" spans="1:17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8"/>
      <c r="B13" s="52" t="s">
        <v>30</v>
      </c>
      <c r="C13" s="53"/>
      <c r="D13" s="53"/>
      <c r="E13" s="53">
        <v>0</v>
      </c>
      <c r="F13" s="53">
        <v>110000</v>
      </c>
      <c r="G13" s="53">
        <v>275000</v>
      </c>
      <c r="H13" s="53">
        <v>245000</v>
      </c>
      <c r="I13" s="54">
        <v>11200</v>
      </c>
      <c r="J13" s="53">
        <v>75000</v>
      </c>
      <c r="K13" s="53">
        <v>0</v>
      </c>
      <c r="L13" s="54">
        <v>50000</v>
      </c>
      <c r="M13" s="55">
        <v>28720</v>
      </c>
      <c r="N13" s="55">
        <v>0</v>
      </c>
      <c r="O13" s="55">
        <v>131400</v>
      </c>
      <c r="P13" s="55">
        <v>0</v>
      </c>
      <c r="Q13" s="55">
        <v>0</v>
      </c>
    </row>
    <row r="14" spans="1:17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59380</v>
      </c>
      <c r="F14" s="54">
        <f t="shared" si="2"/>
        <v>-185655</v>
      </c>
      <c r="G14" s="54">
        <f t="shared" si="2"/>
        <v>-117665</v>
      </c>
      <c r="H14" s="54">
        <f t="shared" si="2"/>
        <v>-292263</v>
      </c>
      <c r="I14" s="54">
        <f t="shared" si="2"/>
        <v>46204</v>
      </c>
      <c r="J14" s="54">
        <f t="shared" si="2"/>
        <v>13376</v>
      </c>
      <c r="K14" s="54">
        <f t="shared" si="2"/>
        <v>65475</v>
      </c>
      <c r="L14" s="54">
        <f aca="true" t="shared" si="3" ref="L14:Q14">+L10+L11+L12-L13</f>
        <v>-105325</v>
      </c>
      <c r="M14" s="54">
        <f t="shared" si="3"/>
        <v>316032</v>
      </c>
      <c r="N14" s="54">
        <f t="shared" si="3"/>
        <v>151506</v>
      </c>
      <c r="O14" s="54">
        <f t="shared" si="3"/>
        <v>-82531</v>
      </c>
      <c r="P14" s="54">
        <f t="shared" si="3"/>
        <v>76040</v>
      </c>
      <c r="Q14" s="54">
        <f t="shared" si="3"/>
        <v>-88353</v>
      </c>
    </row>
    <row r="15" spans="1:17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7.36725010572443</v>
      </c>
      <c r="F15" s="56">
        <f t="shared" si="4"/>
        <v>4.232647101456961</v>
      </c>
      <c r="G15" s="56">
        <f t="shared" si="4"/>
        <v>6.708030636695855</v>
      </c>
      <c r="H15" s="56">
        <f t="shared" si="4"/>
        <v>4.592323859694463</v>
      </c>
      <c r="I15" s="56">
        <f aca="true" t="shared" si="5" ref="I15:N15">+I9/I19*100</f>
        <v>5.297388871058771</v>
      </c>
      <c r="J15" s="56">
        <f t="shared" si="5"/>
        <v>6.636892566633066</v>
      </c>
      <c r="K15" s="56">
        <f t="shared" si="5"/>
        <v>5.527962124775133</v>
      </c>
      <c r="L15" s="56">
        <f t="shared" si="5"/>
        <v>4.304528689037177</v>
      </c>
      <c r="M15" s="56">
        <f t="shared" si="5"/>
        <v>7.212887023853767</v>
      </c>
      <c r="N15" s="56">
        <f t="shared" si="5"/>
        <v>6.580342429345086</v>
      </c>
      <c r="O15" s="56">
        <f>+O9/O19*100</f>
        <v>7.2889209992537864</v>
      </c>
      <c r="P15" s="56">
        <f>+P9/P19*100</f>
        <v>8.304907533975628</v>
      </c>
      <c r="Q15" s="56">
        <f>+Q9/Q19*100</f>
        <v>5.258207310345784</v>
      </c>
    </row>
    <row r="16" spans="1:17" ht="13.5" customHeight="1">
      <c r="A16" s="76" t="s">
        <v>33</v>
      </c>
      <c r="B16" s="76"/>
      <c r="C16" s="57"/>
      <c r="D16" s="58"/>
      <c r="E16" s="58">
        <v>2091528</v>
      </c>
      <c r="F16" s="58">
        <v>2342174</v>
      </c>
      <c r="G16" s="58">
        <v>2490873</v>
      </c>
      <c r="H16" s="58">
        <v>2482641</v>
      </c>
      <c r="I16" s="57">
        <v>2564363</v>
      </c>
      <c r="J16" s="58">
        <v>2740604</v>
      </c>
      <c r="K16" s="58">
        <v>2799936</v>
      </c>
      <c r="L16" s="57">
        <v>2880007</v>
      </c>
      <c r="M16" s="58">
        <v>2873677</v>
      </c>
      <c r="N16" s="58">
        <v>2820488</v>
      </c>
      <c r="O16" s="58">
        <v>2949110</v>
      </c>
      <c r="P16" s="58">
        <v>2931172</v>
      </c>
      <c r="Q16" s="58">
        <v>2779201</v>
      </c>
    </row>
    <row r="17" spans="1:17" ht="13.5" customHeight="1">
      <c r="A17" s="76" t="s">
        <v>34</v>
      </c>
      <c r="B17" s="76"/>
      <c r="C17" s="57"/>
      <c r="D17" s="58"/>
      <c r="E17" s="58">
        <v>3438125</v>
      </c>
      <c r="F17" s="58">
        <v>3784339</v>
      </c>
      <c r="G17" s="58">
        <v>3871803</v>
      </c>
      <c r="H17" s="58">
        <v>3927008</v>
      </c>
      <c r="I17" s="57">
        <v>4252760</v>
      </c>
      <c r="J17" s="58">
        <v>4472762</v>
      </c>
      <c r="K17" s="58">
        <v>4410350</v>
      </c>
      <c r="L17" s="57">
        <v>4573048</v>
      </c>
      <c r="M17" s="58">
        <v>4644225</v>
      </c>
      <c r="N17" s="58">
        <v>4677180</v>
      </c>
      <c r="O17" s="58">
        <v>4554596</v>
      </c>
      <c r="P17" s="58">
        <v>4365648</v>
      </c>
      <c r="Q17" s="58">
        <v>4046418</v>
      </c>
    </row>
    <row r="18" spans="1:17" ht="13.5" customHeight="1">
      <c r="A18" s="76" t="s">
        <v>35</v>
      </c>
      <c r="B18" s="76"/>
      <c r="C18" s="57"/>
      <c r="D18" s="58"/>
      <c r="E18" s="58">
        <v>2749367</v>
      </c>
      <c r="F18" s="58">
        <v>3079373</v>
      </c>
      <c r="G18" s="58">
        <v>3273392</v>
      </c>
      <c r="H18" s="58">
        <v>3259396</v>
      </c>
      <c r="I18" s="57">
        <v>367453</v>
      </c>
      <c r="J18" s="58">
        <v>3600217</v>
      </c>
      <c r="K18" s="58">
        <v>3677212</v>
      </c>
      <c r="L18" s="57">
        <v>3783984</v>
      </c>
      <c r="M18" s="58">
        <v>3774829</v>
      </c>
      <c r="N18" s="58">
        <v>3704280</v>
      </c>
      <c r="O18" s="58">
        <v>3874996</v>
      </c>
      <c r="P18" s="58">
        <v>3851556</v>
      </c>
      <c r="Q18" s="58">
        <v>3645796</v>
      </c>
    </row>
    <row r="19" spans="1:17" ht="13.5" customHeight="1">
      <c r="A19" s="76" t="s">
        <v>36</v>
      </c>
      <c r="B19" s="76"/>
      <c r="C19" s="57"/>
      <c r="D19" s="58"/>
      <c r="E19" s="58">
        <v>4088459</v>
      </c>
      <c r="F19" s="58">
        <v>4525584</v>
      </c>
      <c r="G19" s="58">
        <v>4649457</v>
      </c>
      <c r="H19" s="58">
        <v>4697491</v>
      </c>
      <c r="I19" s="57">
        <v>5044523</v>
      </c>
      <c r="J19" s="58">
        <v>5332375</v>
      </c>
      <c r="K19" s="58">
        <v>5283665</v>
      </c>
      <c r="L19" s="57">
        <v>5476883</v>
      </c>
      <c r="M19" s="58">
        <v>5542940</v>
      </c>
      <c r="N19" s="58">
        <v>5560972</v>
      </c>
      <c r="O19" s="58">
        <v>5478328</v>
      </c>
      <c r="P19" s="58">
        <v>5283346</v>
      </c>
      <c r="Q19" s="58">
        <v>4905322</v>
      </c>
    </row>
    <row r="20" spans="1:17" ht="13.5" customHeight="1">
      <c r="A20" s="76" t="s">
        <v>37</v>
      </c>
      <c r="B20" s="76"/>
      <c r="C20" s="59"/>
      <c r="D20" s="60"/>
      <c r="E20" s="60">
        <v>0.61</v>
      </c>
      <c r="F20" s="60">
        <v>0.62</v>
      </c>
      <c r="G20" s="60">
        <v>0.62</v>
      </c>
      <c r="H20" s="60">
        <v>0.63</v>
      </c>
      <c r="I20" s="61">
        <v>0.62</v>
      </c>
      <c r="J20" s="60">
        <v>0.61</v>
      </c>
      <c r="K20" s="60">
        <v>0.61</v>
      </c>
      <c r="L20" s="61">
        <v>0.62</v>
      </c>
      <c r="M20" s="60">
        <v>0.63</v>
      </c>
      <c r="N20" s="60">
        <v>0.62</v>
      </c>
      <c r="O20" s="60">
        <v>0.62</v>
      </c>
      <c r="P20" s="60">
        <v>0.64</v>
      </c>
      <c r="Q20" s="60">
        <v>0.67</v>
      </c>
    </row>
    <row r="21" spans="1:17" ht="13.5" customHeight="1">
      <c r="A21" s="76" t="s">
        <v>38</v>
      </c>
      <c r="B21" s="76"/>
      <c r="C21" s="62"/>
      <c r="D21" s="63"/>
      <c r="E21" s="63">
        <v>62.8</v>
      </c>
      <c r="F21" s="63">
        <v>67.6</v>
      </c>
      <c r="G21" s="63">
        <v>73.1</v>
      </c>
      <c r="H21" s="63">
        <v>80.5</v>
      </c>
      <c r="I21" s="64">
        <v>75.9</v>
      </c>
      <c r="J21" s="63">
        <v>80.7</v>
      </c>
      <c r="K21" s="63">
        <v>86.7</v>
      </c>
      <c r="L21" s="64">
        <v>85.1</v>
      </c>
      <c r="M21" s="63">
        <v>79.8</v>
      </c>
      <c r="N21" s="63">
        <v>81.5</v>
      </c>
      <c r="O21" s="63">
        <v>84.3</v>
      </c>
      <c r="P21" s="63">
        <v>86</v>
      </c>
      <c r="Q21" s="63">
        <v>80.8</v>
      </c>
    </row>
    <row r="22" spans="1:17" ht="13.5" customHeight="1">
      <c r="A22" s="76" t="s">
        <v>39</v>
      </c>
      <c r="B22" s="76"/>
      <c r="C22" s="62"/>
      <c r="D22" s="63"/>
      <c r="E22" s="63">
        <v>7.9</v>
      </c>
      <c r="F22" s="63">
        <v>8.3</v>
      </c>
      <c r="G22" s="63">
        <v>9.2</v>
      </c>
      <c r="H22" s="63">
        <v>10</v>
      </c>
      <c r="I22" s="64">
        <v>10.6</v>
      </c>
      <c r="J22" s="63">
        <v>12</v>
      </c>
      <c r="K22" s="63">
        <v>12.8</v>
      </c>
      <c r="L22" s="64">
        <v>19.6</v>
      </c>
      <c r="M22" s="63">
        <v>10.5</v>
      </c>
      <c r="N22" s="63">
        <v>10.3</v>
      </c>
      <c r="O22" s="63">
        <v>10.2</v>
      </c>
      <c r="P22" s="63">
        <v>11.2</v>
      </c>
      <c r="Q22" s="63">
        <v>10.4</v>
      </c>
    </row>
    <row r="23" spans="1:17" ht="13.5" customHeight="1">
      <c r="A23" s="76" t="s">
        <v>40</v>
      </c>
      <c r="B23" s="76"/>
      <c r="C23" s="62"/>
      <c r="D23" s="63"/>
      <c r="E23" s="63">
        <v>10.6</v>
      </c>
      <c r="F23" s="63">
        <v>10.2</v>
      </c>
      <c r="G23" s="63">
        <v>11.1</v>
      </c>
      <c r="H23" s="63">
        <v>12.1</v>
      </c>
      <c r="I23" s="64">
        <v>12.9</v>
      </c>
      <c r="J23" s="63">
        <v>13.5</v>
      </c>
      <c r="K23" s="63">
        <v>14.4</v>
      </c>
      <c r="L23" s="64">
        <v>13.4</v>
      </c>
      <c r="M23" s="63">
        <v>11.4</v>
      </c>
      <c r="N23" s="63">
        <v>11.7</v>
      </c>
      <c r="O23" s="63">
        <v>11.7</v>
      </c>
      <c r="P23" s="63">
        <v>11.5</v>
      </c>
      <c r="Q23" s="63">
        <v>11</v>
      </c>
    </row>
    <row r="24" spans="1:17" ht="13.5" customHeight="1">
      <c r="A24" s="76" t="s">
        <v>41</v>
      </c>
      <c r="B24" s="76"/>
      <c r="C24" s="62"/>
      <c r="D24" s="63"/>
      <c r="E24" s="63">
        <v>8.8</v>
      </c>
      <c r="F24" s="63">
        <v>8.6</v>
      </c>
      <c r="G24" s="63">
        <v>8.5</v>
      </c>
      <c r="H24" s="63">
        <v>8.8</v>
      </c>
      <c r="I24" s="64">
        <v>9.4</v>
      </c>
      <c r="J24" s="63">
        <v>9.8</v>
      </c>
      <c r="K24" s="63">
        <v>10.3</v>
      </c>
      <c r="L24" s="64">
        <v>10.3</v>
      </c>
      <c r="M24" s="63">
        <v>9.5</v>
      </c>
      <c r="N24" s="63">
        <v>8.6</v>
      </c>
      <c r="O24" s="63">
        <v>8.3</v>
      </c>
      <c r="P24" s="63">
        <v>8.6</v>
      </c>
      <c r="Q24" s="63">
        <v>8.5</v>
      </c>
    </row>
    <row r="25" spans="1:17" ht="13.5" customHeight="1">
      <c r="A25" s="75" t="s">
        <v>42</v>
      </c>
      <c r="B25" s="75"/>
      <c r="C25" s="54">
        <f>SUM(C26:C28)</f>
        <v>0</v>
      </c>
      <c r="D25" s="54">
        <f>SUM(D26:D28)</f>
        <v>0</v>
      </c>
      <c r="E25" s="54">
        <f aca="true" t="shared" si="6" ref="E25:K25">SUM(E26:E28)</f>
        <v>2634002</v>
      </c>
      <c r="F25" s="54">
        <f t="shared" si="6"/>
        <v>2410000</v>
      </c>
      <c r="G25" s="54">
        <f t="shared" si="6"/>
        <v>2157400</v>
      </c>
      <c r="H25" s="54">
        <f t="shared" si="6"/>
        <v>1860600</v>
      </c>
      <c r="I25" s="54">
        <f t="shared" si="6"/>
        <v>1694400</v>
      </c>
      <c r="J25" s="54">
        <f t="shared" si="6"/>
        <v>1156300</v>
      </c>
      <c r="K25" s="54">
        <f t="shared" si="6"/>
        <v>1476100</v>
      </c>
      <c r="L25" s="54">
        <f aca="true" t="shared" si="7" ref="L25:Q25">SUM(L26:L28)</f>
        <v>1353600</v>
      </c>
      <c r="M25" s="54">
        <f t="shared" si="7"/>
        <v>1708144</v>
      </c>
      <c r="N25" s="54">
        <f t="shared" si="7"/>
        <v>1818375</v>
      </c>
      <c r="O25" s="54">
        <f t="shared" si="7"/>
        <v>1697975</v>
      </c>
      <c r="P25" s="54">
        <f t="shared" si="7"/>
        <v>1204549</v>
      </c>
      <c r="Q25" s="54">
        <f t="shared" si="7"/>
        <v>1612804</v>
      </c>
    </row>
    <row r="26" spans="1:17" ht="13.5" customHeight="1">
      <c r="A26" s="65"/>
      <c r="B26" s="2" t="s">
        <v>19</v>
      </c>
      <c r="C26" s="54"/>
      <c r="D26" s="53"/>
      <c r="E26" s="53">
        <v>820010</v>
      </c>
      <c r="F26" s="53">
        <v>744010</v>
      </c>
      <c r="G26" s="53">
        <v>506010</v>
      </c>
      <c r="H26" s="53">
        <v>309910</v>
      </c>
      <c r="I26" s="54">
        <v>304610</v>
      </c>
      <c r="J26" s="53">
        <v>231310</v>
      </c>
      <c r="K26" s="53">
        <v>358610</v>
      </c>
      <c r="L26" s="54">
        <v>309610</v>
      </c>
      <c r="M26" s="53">
        <v>461590</v>
      </c>
      <c r="N26" s="53">
        <v>646971</v>
      </c>
      <c r="O26" s="53">
        <v>516571</v>
      </c>
      <c r="P26" s="53">
        <v>553145</v>
      </c>
      <c r="Q26" s="53">
        <v>645637</v>
      </c>
    </row>
    <row r="27" spans="1:17" ht="13.5" customHeight="1">
      <c r="A27" s="65"/>
      <c r="B27" s="2" t="s">
        <v>20</v>
      </c>
      <c r="C27" s="54"/>
      <c r="D27" s="53"/>
      <c r="E27" s="53">
        <v>246000</v>
      </c>
      <c r="F27" s="53">
        <v>265400</v>
      </c>
      <c r="G27" s="53">
        <v>238000</v>
      </c>
      <c r="H27" s="53">
        <v>211800</v>
      </c>
      <c r="I27" s="54">
        <v>115500</v>
      </c>
      <c r="J27" s="53">
        <v>86100</v>
      </c>
      <c r="K27" s="53">
        <v>86200</v>
      </c>
      <c r="L27" s="54">
        <v>29400</v>
      </c>
      <c r="M27" s="53">
        <v>67700</v>
      </c>
      <c r="N27" s="53">
        <v>67700</v>
      </c>
      <c r="O27" s="53">
        <v>67700</v>
      </c>
      <c r="P27" s="53">
        <v>67700</v>
      </c>
      <c r="Q27" s="53">
        <v>67700</v>
      </c>
    </row>
    <row r="28" spans="1:17" ht="13.5" customHeight="1">
      <c r="A28" s="65"/>
      <c r="B28" s="2" t="s">
        <v>21</v>
      </c>
      <c r="C28" s="54"/>
      <c r="D28" s="53"/>
      <c r="E28" s="53">
        <v>1567992</v>
      </c>
      <c r="F28" s="53">
        <v>1400590</v>
      </c>
      <c r="G28" s="53">
        <v>1413390</v>
      </c>
      <c r="H28" s="53">
        <v>1338890</v>
      </c>
      <c r="I28" s="54">
        <v>1274290</v>
      </c>
      <c r="J28" s="53">
        <v>838890</v>
      </c>
      <c r="K28" s="53">
        <v>1031290</v>
      </c>
      <c r="L28" s="54">
        <v>1014590</v>
      </c>
      <c r="M28" s="53">
        <v>1178854</v>
      </c>
      <c r="N28" s="53">
        <v>1103704</v>
      </c>
      <c r="O28" s="53">
        <v>1113704</v>
      </c>
      <c r="P28" s="53">
        <v>583704</v>
      </c>
      <c r="Q28" s="53">
        <v>899467</v>
      </c>
    </row>
    <row r="29" spans="1:17" ht="13.5" customHeight="1">
      <c r="A29" s="75" t="s">
        <v>43</v>
      </c>
      <c r="B29" s="75"/>
      <c r="C29" s="54"/>
      <c r="D29" s="53"/>
      <c r="E29" s="53">
        <v>4224154</v>
      </c>
      <c r="F29" s="53">
        <v>4361649</v>
      </c>
      <c r="G29" s="53">
        <v>5024157</v>
      </c>
      <c r="H29" s="53">
        <v>5692972</v>
      </c>
      <c r="I29" s="54">
        <v>5937990</v>
      </c>
      <c r="J29" s="53">
        <v>6160539</v>
      </c>
      <c r="K29" s="53">
        <v>6480613</v>
      </c>
      <c r="L29" s="54">
        <v>6469269</v>
      </c>
      <c r="M29" s="53">
        <v>6586000</v>
      </c>
      <c r="N29" s="53">
        <v>6585793</v>
      </c>
      <c r="O29" s="53">
        <v>6983428</v>
      </c>
      <c r="P29" s="53">
        <v>7181414</v>
      </c>
      <c r="Q29" s="53">
        <v>7699697</v>
      </c>
    </row>
    <row r="30" spans="1:17" ht="13.5" customHeight="1">
      <c r="A30" s="51"/>
      <c r="B30" s="48" t="s">
        <v>14</v>
      </c>
      <c r="C30" s="54"/>
      <c r="D30" s="53"/>
      <c r="E30" s="53">
        <v>4224154</v>
      </c>
      <c r="F30" s="53">
        <v>4361649</v>
      </c>
      <c r="G30" s="53">
        <v>5024157</v>
      </c>
      <c r="H30" s="53"/>
      <c r="I30" s="54">
        <v>3294688</v>
      </c>
      <c r="J30" s="53">
        <v>3542543</v>
      </c>
      <c r="K30" s="53">
        <v>3639305</v>
      </c>
      <c r="L30" s="54">
        <v>3695803</v>
      </c>
      <c r="M30" s="53">
        <v>3590688</v>
      </c>
      <c r="N30" s="53">
        <v>3496541</v>
      </c>
      <c r="O30" s="53">
        <v>3665250</v>
      </c>
      <c r="P30" s="53">
        <v>3778403</v>
      </c>
      <c r="Q30" s="53">
        <v>3751443</v>
      </c>
    </row>
    <row r="31" spans="1:17" ht="13.5" customHeight="1">
      <c r="A31" s="77" t="s">
        <v>44</v>
      </c>
      <c r="B31" s="77"/>
      <c r="C31" s="54">
        <f>SUM(C32:C35)</f>
        <v>0</v>
      </c>
      <c r="D31" s="54">
        <f>SUM(D32:D35)</f>
        <v>0</v>
      </c>
      <c r="E31" s="54">
        <f aca="true" t="shared" si="8" ref="E31:K31">SUM(E32:E35)</f>
        <v>1471071</v>
      </c>
      <c r="F31" s="54">
        <f t="shared" si="8"/>
        <v>1678332</v>
      </c>
      <c r="G31" s="54">
        <f t="shared" si="8"/>
        <v>1491107</v>
      </c>
      <c r="H31" s="54">
        <f t="shared" si="8"/>
        <v>1342163</v>
      </c>
      <c r="I31" s="54">
        <f t="shared" si="8"/>
        <v>1483810</v>
      </c>
      <c r="J31" s="54">
        <f t="shared" si="8"/>
        <v>1011199</v>
      </c>
      <c r="K31" s="54">
        <f t="shared" si="8"/>
        <v>893095</v>
      </c>
      <c r="L31" s="54">
        <f aca="true" t="shared" si="9" ref="L31:Q31">SUM(L32:L35)</f>
        <v>994966</v>
      </c>
      <c r="M31" s="54">
        <f t="shared" si="9"/>
        <v>1190072</v>
      </c>
      <c r="N31" s="54">
        <f t="shared" si="9"/>
        <v>1220067</v>
      </c>
      <c r="O31" s="54">
        <f t="shared" si="9"/>
        <v>966829</v>
      </c>
      <c r="P31" s="54">
        <f t="shared" si="9"/>
        <v>619845</v>
      </c>
      <c r="Q31" s="54">
        <f t="shared" si="9"/>
        <v>576942</v>
      </c>
    </row>
    <row r="32" spans="1:17" ht="13.5" customHeight="1">
      <c r="A32" s="48"/>
      <c r="B32" s="48" t="s">
        <v>15</v>
      </c>
      <c r="C32" s="54"/>
      <c r="D32" s="53"/>
      <c r="E32" s="53">
        <v>35218</v>
      </c>
      <c r="F32" s="53">
        <v>22765</v>
      </c>
      <c r="G32" s="53">
        <v>11029</v>
      </c>
      <c r="H32" s="53">
        <v>0</v>
      </c>
      <c r="I32" s="54">
        <v>386176</v>
      </c>
      <c r="J32" s="53">
        <v>0</v>
      </c>
      <c r="K32" s="53">
        <v>0</v>
      </c>
      <c r="L32" s="54">
        <v>0</v>
      </c>
      <c r="M32" s="53">
        <v>148973</v>
      </c>
      <c r="N32" s="53">
        <v>302368</v>
      </c>
      <c r="O32" s="53">
        <v>131000</v>
      </c>
      <c r="P32" s="53">
        <v>45700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1435853</v>
      </c>
      <c r="F34" s="53">
        <v>1655567</v>
      </c>
      <c r="G34" s="53">
        <v>1480078</v>
      </c>
      <c r="H34" s="53">
        <v>1342163</v>
      </c>
      <c r="I34" s="54">
        <v>1097634</v>
      </c>
      <c r="J34" s="53">
        <v>1011199</v>
      </c>
      <c r="K34" s="53">
        <v>893095</v>
      </c>
      <c r="L34" s="54">
        <v>994966</v>
      </c>
      <c r="M34" s="53">
        <v>1041099</v>
      </c>
      <c r="N34" s="53">
        <v>917699</v>
      </c>
      <c r="O34" s="53">
        <v>835829</v>
      </c>
      <c r="P34" s="53">
        <v>574145</v>
      </c>
      <c r="Q34" s="53">
        <v>576942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5" t="s">
        <v>45</v>
      </c>
      <c r="B36" s="75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5" t="s">
        <v>46</v>
      </c>
      <c r="B37" s="75"/>
      <c r="C37" s="54"/>
      <c r="D37" s="53"/>
      <c r="E37" s="53">
        <v>430000</v>
      </c>
      <c r="F37" s="53">
        <v>535000</v>
      </c>
      <c r="G37" s="53">
        <v>535000</v>
      </c>
      <c r="H37" s="53">
        <v>535000</v>
      </c>
      <c r="I37" s="54">
        <v>535000</v>
      </c>
      <c r="J37" s="53">
        <v>535000</v>
      </c>
      <c r="K37" s="53">
        <v>535000</v>
      </c>
      <c r="L37" s="54">
        <v>535000</v>
      </c>
      <c r="M37" s="53">
        <v>335000</v>
      </c>
      <c r="N37" s="53">
        <v>335000</v>
      </c>
      <c r="O37" s="53">
        <v>213950</v>
      </c>
      <c r="P37" s="53">
        <v>213950</v>
      </c>
      <c r="Q37" s="53">
        <v>213950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氏家町</v>
      </c>
      <c r="O1" s="29" t="str">
        <f>'財政指標'!$M$1</f>
        <v>氏家町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73" t="s">
        <v>192</v>
      </c>
      <c r="P3" s="73" t="s">
        <v>193</v>
      </c>
    </row>
    <row r="4" spans="1:16" ht="15" customHeight="1">
      <c r="A4" s="3" t="s">
        <v>122</v>
      </c>
      <c r="B4" s="15"/>
      <c r="C4" s="15"/>
      <c r="D4" s="15">
        <v>2608196</v>
      </c>
      <c r="E4" s="15">
        <v>2827197</v>
      </c>
      <c r="F4" s="15">
        <v>2849889</v>
      </c>
      <c r="G4" s="15">
        <v>2766403</v>
      </c>
      <c r="H4" s="15">
        <v>2979331</v>
      </c>
      <c r="I4" s="15">
        <v>3012792</v>
      </c>
      <c r="J4" s="15">
        <v>3218609</v>
      </c>
      <c r="K4" s="15">
        <v>3220842</v>
      </c>
      <c r="L4" s="15">
        <v>3241828</v>
      </c>
      <c r="M4" s="15">
        <v>3173291</v>
      </c>
      <c r="N4" s="15">
        <v>3209763</v>
      </c>
      <c r="O4" s="15">
        <v>3172557</v>
      </c>
      <c r="P4" s="15">
        <v>3043110</v>
      </c>
    </row>
    <row r="5" spans="1:16" ht="15" customHeight="1">
      <c r="A5" s="3" t="s">
        <v>123</v>
      </c>
      <c r="B5" s="15"/>
      <c r="C5" s="15"/>
      <c r="D5" s="15">
        <v>208885</v>
      </c>
      <c r="E5" s="15">
        <v>233815</v>
      </c>
      <c r="F5" s="15">
        <v>252896</v>
      </c>
      <c r="G5" s="15">
        <v>257240</v>
      </c>
      <c r="H5" s="15">
        <v>266354</v>
      </c>
      <c r="I5" s="15">
        <v>277556</v>
      </c>
      <c r="J5" s="15">
        <v>198906</v>
      </c>
      <c r="K5" s="15">
        <v>157158</v>
      </c>
      <c r="L5" s="15">
        <v>160469</v>
      </c>
      <c r="M5" s="15">
        <v>164274</v>
      </c>
      <c r="N5" s="15">
        <v>164543</v>
      </c>
      <c r="O5" s="15">
        <v>165407</v>
      </c>
      <c r="P5" s="15">
        <v>174261</v>
      </c>
    </row>
    <row r="6" spans="1:16" ht="15" customHeight="1">
      <c r="A6" s="3" t="s">
        <v>124</v>
      </c>
      <c r="B6" s="15"/>
      <c r="C6" s="15"/>
      <c r="D6" s="15">
        <v>110622</v>
      </c>
      <c r="E6" s="15">
        <v>78658</v>
      </c>
      <c r="F6" s="15">
        <v>83183</v>
      </c>
      <c r="G6" s="15">
        <v>109343</v>
      </c>
      <c r="H6" s="15">
        <v>78137</v>
      </c>
      <c r="I6" s="15">
        <v>44399</v>
      </c>
      <c r="J6" s="15">
        <v>36018</v>
      </c>
      <c r="K6" s="15">
        <v>29358</v>
      </c>
      <c r="L6" s="15">
        <v>28174</v>
      </c>
      <c r="M6" s="15">
        <v>122119</v>
      </c>
      <c r="N6" s="15">
        <v>124961</v>
      </c>
      <c r="O6" s="15">
        <v>39793</v>
      </c>
      <c r="P6" s="15">
        <v>27587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15">
        <v>56560</v>
      </c>
      <c r="K7" s="15">
        <v>251603</v>
      </c>
      <c r="L7" s="15">
        <v>238711</v>
      </c>
      <c r="M7" s="15">
        <v>246175</v>
      </c>
      <c r="N7" s="15">
        <v>242716</v>
      </c>
      <c r="O7" s="15">
        <v>217671</v>
      </c>
      <c r="P7" s="15">
        <v>246197</v>
      </c>
    </row>
    <row r="8" spans="1:16" ht="15" customHeight="1">
      <c r="A8" s="3" t="s">
        <v>126</v>
      </c>
      <c r="B8" s="15"/>
      <c r="C8" s="15"/>
      <c r="D8" s="15"/>
      <c r="E8" s="15">
        <v>778</v>
      </c>
      <c r="F8" s="15">
        <v>1807</v>
      </c>
      <c r="G8" s="15">
        <v>1449</v>
      </c>
      <c r="H8" s="15">
        <v>1068</v>
      </c>
      <c r="I8" s="15">
        <v>1506</v>
      </c>
      <c r="J8" s="15">
        <v>1467</v>
      </c>
      <c r="K8" s="15">
        <v>1348</v>
      </c>
      <c r="L8" s="15">
        <v>1293</v>
      </c>
      <c r="M8" s="15">
        <v>1299</v>
      </c>
      <c r="N8" s="15">
        <v>1340</v>
      </c>
      <c r="O8" s="15">
        <v>1215</v>
      </c>
      <c r="P8" s="15">
        <v>1143</v>
      </c>
    </row>
    <row r="9" spans="1:16" ht="15" customHeight="1">
      <c r="A9" s="3" t="s">
        <v>127</v>
      </c>
      <c r="B9" s="15"/>
      <c r="C9" s="15"/>
      <c r="D9" s="15">
        <v>128</v>
      </c>
      <c r="E9" s="15">
        <v>283</v>
      </c>
      <c r="F9" s="15">
        <v>219</v>
      </c>
      <c r="G9" s="15">
        <v>206</v>
      </c>
      <c r="H9" s="15">
        <v>203</v>
      </c>
      <c r="I9" s="15">
        <v>125</v>
      </c>
      <c r="J9" s="15">
        <v>272</v>
      </c>
      <c r="K9" s="15">
        <v>333</v>
      </c>
      <c r="L9" s="15">
        <v>240</v>
      </c>
      <c r="M9" s="15">
        <v>0</v>
      </c>
      <c r="N9" s="15">
        <v>0</v>
      </c>
      <c r="O9" s="15">
        <v>0</v>
      </c>
      <c r="P9" s="15">
        <v>0</v>
      </c>
    </row>
    <row r="10" spans="1:16" ht="15" customHeight="1">
      <c r="A10" s="3" t="s">
        <v>128</v>
      </c>
      <c r="B10" s="15"/>
      <c r="C10" s="15"/>
      <c r="D10" s="15">
        <v>160360</v>
      </c>
      <c r="E10" s="15">
        <v>155246</v>
      </c>
      <c r="F10" s="15">
        <v>134716</v>
      </c>
      <c r="G10" s="15">
        <v>149056</v>
      </c>
      <c r="H10" s="15">
        <v>159806</v>
      </c>
      <c r="I10" s="15">
        <v>158665</v>
      </c>
      <c r="J10" s="15">
        <v>133208</v>
      </c>
      <c r="K10" s="15">
        <v>116123</v>
      </c>
      <c r="L10" s="15">
        <v>114955</v>
      </c>
      <c r="M10" s="15">
        <v>109409</v>
      </c>
      <c r="N10" s="15">
        <v>111390</v>
      </c>
      <c r="O10" s="15">
        <v>98167</v>
      </c>
      <c r="P10" s="15">
        <v>110939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>
        <v>78974</v>
      </c>
      <c r="M12" s="15">
        <v>98505</v>
      </c>
      <c r="N12" s="15">
        <v>106668</v>
      </c>
      <c r="O12" s="15">
        <v>109611</v>
      </c>
      <c r="P12" s="15">
        <v>103754</v>
      </c>
    </row>
    <row r="13" spans="1:16" ht="15" customHeight="1">
      <c r="A13" s="3" t="s">
        <v>131</v>
      </c>
      <c r="B13" s="15"/>
      <c r="C13" s="15"/>
      <c r="D13" s="15">
        <v>1484044</v>
      </c>
      <c r="E13" s="15">
        <v>1596153</v>
      </c>
      <c r="F13" s="15">
        <v>1526308</v>
      </c>
      <c r="G13" s="15">
        <v>1588219</v>
      </c>
      <c r="H13" s="15">
        <v>1833955</v>
      </c>
      <c r="I13" s="15">
        <v>1899815</v>
      </c>
      <c r="J13" s="15">
        <v>1776794</v>
      </c>
      <c r="K13" s="15">
        <v>1888563</v>
      </c>
      <c r="L13" s="15">
        <v>1978234</v>
      </c>
      <c r="M13" s="15">
        <v>2087715</v>
      </c>
      <c r="N13" s="15">
        <v>1825285</v>
      </c>
      <c r="O13" s="15">
        <v>1639323</v>
      </c>
      <c r="P13" s="15">
        <v>1446948</v>
      </c>
    </row>
    <row r="14" spans="1:16" ht="15" customHeight="1">
      <c r="A14" s="3" t="s">
        <v>132</v>
      </c>
      <c r="B14" s="15"/>
      <c r="C14" s="15"/>
      <c r="D14" s="15">
        <v>1339092</v>
      </c>
      <c r="E14" s="15">
        <v>1446211</v>
      </c>
      <c r="F14" s="15"/>
      <c r="G14" s="15"/>
      <c r="H14" s="15"/>
      <c r="I14" s="15"/>
      <c r="J14" s="15">
        <v>1606453</v>
      </c>
      <c r="K14" s="15">
        <v>1692899</v>
      </c>
      <c r="L14" s="15">
        <v>1768111</v>
      </c>
      <c r="M14" s="15">
        <v>1856692</v>
      </c>
      <c r="N14" s="15">
        <v>1603332</v>
      </c>
      <c r="O14" s="15">
        <v>1431790</v>
      </c>
      <c r="P14" s="15">
        <v>1259526</v>
      </c>
    </row>
    <row r="15" spans="1:16" ht="15" customHeight="1">
      <c r="A15" s="3" t="s">
        <v>133</v>
      </c>
      <c r="B15" s="15"/>
      <c r="C15" s="15"/>
      <c r="D15" s="15">
        <v>144952</v>
      </c>
      <c r="E15" s="15">
        <v>149942</v>
      </c>
      <c r="F15" s="15"/>
      <c r="G15" s="15"/>
      <c r="H15" s="15"/>
      <c r="I15" s="15"/>
      <c r="J15" s="15">
        <v>170341</v>
      </c>
      <c r="K15" s="15">
        <v>195664</v>
      </c>
      <c r="L15" s="15">
        <v>210123</v>
      </c>
      <c r="M15" s="15">
        <v>231023</v>
      </c>
      <c r="N15" s="15">
        <v>221953</v>
      </c>
      <c r="O15" s="15">
        <v>207533</v>
      </c>
      <c r="P15" s="15">
        <v>187422</v>
      </c>
    </row>
    <row r="16" spans="1:16" ht="15" customHeight="1">
      <c r="A16" s="3" t="s">
        <v>134</v>
      </c>
      <c r="B16" s="15"/>
      <c r="C16" s="15"/>
      <c r="D16" s="15">
        <v>7917</v>
      </c>
      <c r="E16" s="15">
        <v>7897</v>
      </c>
      <c r="F16" s="15">
        <v>7947</v>
      </c>
      <c r="G16" s="15">
        <v>8070</v>
      </c>
      <c r="H16" s="15">
        <v>7836</v>
      </c>
      <c r="I16" s="15">
        <v>8052</v>
      </c>
      <c r="J16" s="15">
        <v>7662</v>
      </c>
      <c r="K16" s="15">
        <v>7564</v>
      </c>
      <c r="L16" s="15">
        <v>7386</v>
      </c>
      <c r="M16" s="15">
        <v>5899</v>
      </c>
      <c r="N16" s="15">
        <v>6208</v>
      </c>
      <c r="O16" s="15">
        <v>6407</v>
      </c>
      <c r="P16" s="15">
        <v>6709</v>
      </c>
    </row>
    <row r="17" spans="1:16" ht="15" customHeight="1">
      <c r="A17" s="3" t="s">
        <v>135</v>
      </c>
      <c r="B17" s="15"/>
      <c r="C17" s="15"/>
      <c r="D17" s="15">
        <v>164494</v>
      </c>
      <c r="E17" s="15">
        <v>180792</v>
      </c>
      <c r="F17" s="15">
        <v>237944</v>
      </c>
      <c r="G17" s="15">
        <v>184349</v>
      </c>
      <c r="H17" s="15">
        <v>175744</v>
      </c>
      <c r="I17" s="15">
        <v>206973</v>
      </c>
      <c r="J17" s="8">
        <v>203657</v>
      </c>
      <c r="K17" s="9">
        <v>187364</v>
      </c>
      <c r="L17" s="9">
        <v>168518</v>
      </c>
      <c r="M17" s="9">
        <v>148819</v>
      </c>
      <c r="N17" s="9">
        <v>184582</v>
      </c>
      <c r="O17" s="9">
        <v>186156</v>
      </c>
      <c r="P17" s="9">
        <v>160236</v>
      </c>
    </row>
    <row r="18" spans="1:16" ht="15" customHeight="1">
      <c r="A18" s="3" t="s">
        <v>136</v>
      </c>
      <c r="B18" s="15"/>
      <c r="C18" s="15"/>
      <c r="D18" s="15">
        <v>123882</v>
      </c>
      <c r="E18" s="15">
        <v>140029</v>
      </c>
      <c r="F18" s="15">
        <v>145001</v>
      </c>
      <c r="G18" s="15">
        <v>139445</v>
      </c>
      <c r="H18" s="15">
        <v>147964</v>
      </c>
      <c r="I18" s="15">
        <v>146366</v>
      </c>
      <c r="J18" s="8">
        <v>154618</v>
      </c>
      <c r="K18" s="9">
        <v>156796</v>
      </c>
      <c r="L18" s="9">
        <v>154975</v>
      </c>
      <c r="M18" s="9">
        <v>145982</v>
      </c>
      <c r="N18" s="9">
        <v>142912</v>
      </c>
      <c r="O18" s="9">
        <v>164968</v>
      </c>
      <c r="P18" s="9">
        <v>185152</v>
      </c>
    </row>
    <row r="19" spans="1:16" ht="15" customHeight="1">
      <c r="A19" s="4" t="s">
        <v>137</v>
      </c>
      <c r="B19" s="15"/>
      <c r="C19" s="15"/>
      <c r="D19" s="15">
        <v>9933</v>
      </c>
      <c r="E19" s="15">
        <v>10288</v>
      </c>
      <c r="F19" s="15">
        <v>11766</v>
      </c>
      <c r="G19" s="15">
        <v>12069</v>
      </c>
      <c r="H19" s="15">
        <v>33257</v>
      </c>
      <c r="I19" s="15">
        <v>42396</v>
      </c>
      <c r="J19" s="8">
        <v>41695</v>
      </c>
      <c r="K19" s="11">
        <v>46941</v>
      </c>
      <c r="L19" s="11">
        <v>49031</v>
      </c>
      <c r="M19" s="11">
        <v>51809</v>
      </c>
      <c r="N19" s="11">
        <v>53907</v>
      </c>
      <c r="O19" s="11">
        <v>57205</v>
      </c>
      <c r="P19" s="11">
        <v>58863</v>
      </c>
    </row>
    <row r="20" spans="1:16" ht="15" customHeight="1">
      <c r="A20" s="3" t="s">
        <v>138</v>
      </c>
      <c r="B20" s="15"/>
      <c r="C20" s="15"/>
      <c r="D20" s="15">
        <v>432960</v>
      </c>
      <c r="E20" s="15">
        <v>318135</v>
      </c>
      <c r="F20" s="15">
        <v>304861</v>
      </c>
      <c r="G20" s="15">
        <v>340571</v>
      </c>
      <c r="H20" s="15">
        <v>336757</v>
      </c>
      <c r="I20" s="15">
        <v>537908</v>
      </c>
      <c r="J20" s="8">
        <v>339555</v>
      </c>
      <c r="K20" s="9">
        <v>545887</v>
      </c>
      <c r="L20" s="9">
        <v>557644</v>
      </c>
      <c r="M20" s="9">
        <v>450846</v>
      </c>
      <c r="N20" s="9">
        <v>609096</v>
      </c>
      <c r="O20" s="9">
        <v>564151</v>
      </c>
      <c r="P20" s="9">
        <v>572752</v>
      </c>
    </row>
    <row r="21" spans="1:16" ht="15" customHeight="1">
      <c r="A21" s="3" t="s">
        <v>139</v>
      </c>
      <c r="B21" s="15"/>
      <c r="C21" s="15"/>
      <c r="D21" s="15">
        <v>527281</v>
      </c>
      <c r="E21" s="15">
        <v>715639</v>
      </c>
      <c r="F21" s="15">
        <v>895889</v>
      </c>
      <c r="G21" s="15">
        <v>517906</v>
      </c>
      <c r="H21" s="15">
        <v>711553</v>
      </c>
      <c r="I21" s="15">
        <v>742730</v>
      </c>
      <c r="J21" s="8">
        <v>521605</v>
      </c>
      <c r="K21" s="9">
        <v>512713</v>
      </c>
      <c r="L21" s="9">
        <v>539768</v>
      </c>
      <c r="M21" s="9">
        <v>414787</v>
      </c>
      <c r="N21" s="9">
        <v>458542</v>
      </c>
      <c r="O21" s="9">
        <v>483523</v>
      </c>
      <c r="P21" s="9">
        <v>495377</v>
      </c>
    </row>
    <row r="22" spans="1:16" ht="15" customHeight="1">
      <c r="A22" s="3" t="s">
        <v>140</v>
      </c>
      <c r="B22" s="15"/>
      <c r="C22" s="15"/>
      <c r="D22" s="15">
        <v>815573</v>
      </c>
      <c r="E22" s="15">
        <v>250624</v>
      </c>
      <c r="F22" s="15">
        <v>180727</v>
      </c>
      <c r="G22" s="15">
        <v>51588</v>
      </c>
      <c r="H22" s="15">
        <v>199120</v>
      </c>
      <c r="I22" s="15">
        <v>42716</v>
      </c>
      <c r="J22" s="8">
        <v>60950</v>
      </c>
      <c r="K22" s="9">
        <v>78203</v>
      </c>
      <c r="L22" s="9">
        <v>133035</v>
      </c>
      <c r="M22" s="9">
        <v>257153</v>
      </c>
      <c r="N22" s="9">
        <v>169924</v>
      </c>
      <c r="O22" s="9">
        <v>75046</v>
      </c>
      <c r="P22" s="9">
        <v>149654</v>
      </c>
    </row>
    <row r="23" spans="1:16" ht="15" customHeight="1">
      <c r="A23" s="3" t="s">
        <v>141</v>
      </c>
      <c r="B23" s="15"/>
      <c r="C23" s="15"/>
      <c r="D23" s="15">
        <v>2926</v>
      </c>
      <c r="E23" s="15">
        <v>3030</v>
      </c>
      <c r="F23" s="15">
        <v>56710</v>
      </c>
      <c r="G23" s="15">
        <v>2660</v>
      </c>
      <c r="H23" s="15">
        <v>2380</v>
      </c>
      <c r="I23" s="15">
        <v>1890</v>
      </c>
      <c r="J23" s="8">
        <v>2536</v>
      </c>
      <c r="K23" s="9">
        <v>2540</v>
      </c>
      <c r="L23" s="9">
        <v>2410</v>
      </c>
      <c r="M23" s="9">
        <v>15415</v>
      </c>
      <c r="N23" s="9">
        <v>74275</v>
      </c>
      <c r="O23" s="9">
        <v>1550</v>
      </c>
      <c r="P23" s="9">
        <v>2937</v>
      </c>
    </row>
    <row r="24" spans="1:16" ht="15" customHeight="1">
      <c r="A24" s="3" t="s">
        <v>142</v>
      </c>
      <c r="B24" s="15"/>
      <c r="C24" s="15"/>
      <c r="D24" s="15">
        <v>74410</v>
      </c>
      <c r="E24" s="15">
        <v>584646</v>
      </c>
      <c r="F24" s="15">
        <v>662169</v>
      </c>
      <c r="G24" s="15">
        <v>586469</v>
      </c>
      <c r="H24" s="15">
        <v>378275</v>
      </c>
      <c r="I24" s="15">
        <v>574855</v>
      </c>
      <c r="J24" s="8">
        <v>16148</v>
      </c>
      <c r="K24" s="9">
        <v>167130</v>
      </c>
      <c r="L24" s="9">
        <v>228720</v>
      </c>
      <c r="M24" s="9">
        <v>37389</v>
      </c>
      <c r="N24" s="9">
        <v>357563</v>
      </c>
      <c r="O24" s="9">
        <v>643179</v>
      </c>
      <c r="P24" s="9">
        <v>17942</v>
      </c>
    </row>
    <row r="25" spans="1:16" ht="15" customHeight="1">
      <c r="A25" s="3" t="s">
        <v>143</v>
      </c>
      <c r="B25" s="15"/>
      <c r="C25" s="15"/>
      <c r="D25" s="15">
        <v>338942</v>
      </c>
      <c r="E25" s="15">
        <v>353164</v>
      </c>
      <c r="F25" s="15">
        <v>245530</v>
      </c>
      <c r="G25" s="15">
        <v>330687</v>
      </c>
      <c r="H25" s="15">
        <v>257724</v>
      </c>
      <c r="I25" s="15">
        <v>267228</v>
      </c>
      <c r="J25" s="8">
        <v>362879</v>
      </c>
      <c r="K25" s="9">
        <v>292079</v>
      </c>
      <c r="L25" s="9">
        <v>348653</v>
      </c>
      <c r="M25" s="9">
        <v>614078</v>
      </c>
      <c r="N25" s="9">
        <v>490396</v>
      </c>
      <c r="O25" s="9">
        <v>515298</v>
      </c>
      <c r="P25" s="9">
        <v>579311</v>
      </c>
    </row>
    <row r="26" spans="1:16" ht="15" customHeight="1">
      <c r="A26" s="3" t="s">
        <v>144</v>
      </c>
      <c r="B26" s="15"/>
      <c r="C26" s="15"/>
      <c r="D26" s="15">
        <v>239891</v>
      </c>
      <c r="E26" s="15">
        <v>168710</v>
      </c>
      <c r="F26" s="15">
        <v>157844</v>
      </c>
      <c r="G26" s="15">
        <v>165370</v>
      </c>
      <c r="H26" s="15">
        <v>142698</v>
      </c>
      <c r="I26" s="15">
        <v>123228</v>
      </c>
      <c r="J26" s="8">
        <v>130954</v>
      </c>
      <c r="K26" s="9">
        <v>140893</v>
      </c>
      <c r="L26" s="9">
        <v>169675</v>
      </c>
      <c r="M26" s="9">
        <v>171093</v>
      </c>
      <c r="N26" s="9">
        <v>194136</v>
      </c>
      <c r="O26" s="9">
        <v>221710</v>
      </c>
      <c r="P26" s="9">
        <v>251089</v>
      </c>
    </row>
    <row r="27" spans="1:16" ht="15" customHeight="1">
      <c r="A27" s="3" t="s">
        <v>145</v>
      </c>
      <c r="B27" s="15"/>
      <c r="C27" s="15"/>
      <c r="D27" s="15">
        <v>732400</v>
      </c>
      <c r="E27" s="15">
        <v>390100</v>
      </c>
      <c r="F27" s="15">
        <v>955700</v>
      </c>
      <c r="G27" s="15">
        <v>994400</v>
      </c>
      <c r="H27" s="15">
        <v>647500</v>
      </c>
      <c r="I27" s="15">
        <v>702700</v>
      </c>
      <c r="J27" s="8">
        <v>857000</v>
      </c>
      <c r="K27" s="9">
        <v>1084500</v>
      </c>
      <c r="L27" s="9">
        <v>617000</v>
      </c>
      <c r="M27" s="9">
        <v>554400</v>
      </c>
      <c r="N27" s="9">
        <v>973700</v>
      </c>
      <c r="O27" s="9">
        <v>814788</v>
      </c>
      <c r="P27" s="9">
        <v>1097600</v>
      </c>
    </row>
    <row r="28" spans="1:16" ht="15" customHeight="1">
      <c r="A28" s="3" t="s">
        <v>194</v>
      </c>
      <c r="B28" s="74"/>
      <c r="C28" s="74"/>
      <c r="D28" s="74"/>
      <c r="E28" s="15"/>
      <c r="F28" s="15"/>
      <c r="G28" s="15"/>
      <c r="H28" s="15"/>
      <c r="I28" s="15"/>
      <c r="J28" s="8"/>
      <c r="K28" s="9"/>
      <c r="L28" s="9"/>
      <c r="M28" s="9"/>
      <c r="N28" s="9">
        <v>43300</v>
      </c>
      <c r="O28" s="9">
        <v>43300</v>
      </c>
      <c r="P28" s="9">
        <v>39400</v>
      </c>
    </row>
    <row r="29" spans="1:16" ht="15" customHeight="1">
      <c r="A29" s="3" t="s">
        <v>195</v>
      </c>
      <c r="B29" s="74"/>
      <c r="C29" s="74"/>
      <c r="D29" s="74"/>
      <c r="E29" s="15"/>
      <c r="F29" s="15"/>
      <c r="G29" s="15"/>
      <c r="H29" s="15"/>
      <c r="I29" s="15"/>
      <c r="J29" s="8"/>
      <c r="K29" s="9"/>
      <c r="L29" s="9"/>
      <c r="M29" s="9"/>
      <c r="N29" s="9">
        <v>143400</v>
      </c>
      <c r="O29" s="9">
        <v>285200</v>
      </c>
      <c r="P29" s="9">
        <v>633200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8042844</v>
      </c>
      <c r="E30" s="8">
        <f t="shared" si="0"/>
        <v>8015184</v>
      </c>
      <c r="F30" s="8">
        <f t="shared" si="0"/>
        <v>8711106</v>
      </c>
      <c r="G30" s="8">
        <f t="shared" si="0"/>
        <v>8205500</v>
      </c>
      <c r="H30" s="8">
        <f t="shared" si="0"/>
        <v>8359662</v>
      </c>
      <c r="I30" s="8">
        <f t="shared" si="0"/>
        <v>8791900</v>
      </c>
      <c r="J30" s="8">
        <f t="shared" si="0"/>
        <v>8121093</v>
      </c>
      <c r="K30" s="8">
        <f t="shared" si="0"/>
        <v>8887938</v>
      </c>
      <c r="L30" s="8">
        <f>SUM(L4:L27)-L14-L15</f>
        <v>8819693</v>
      </c>
      <c r="M30" s="8">
        <f>SUM(M4:M27)-M14-M15</f>
        <v>8870457</v>
      </c>
      <c r="N30" s="8">
        <f>SUM(N4:N27)-N14-N15</f>
        <v>9501907</v>
      </c>
      <c r="O30" s="8">
        <f>SUM(O4:O27)-O14-O15</f>
        <v>9177725</v>
      </c>
      <c r="P30" s="8">
        <f>SUM(P4:P27)-P14-P15</f>
        <v>8731561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4580152</v>
      </c>
      <c r="E31" s="15">
        <f t="shared" si="1"/>
        <v>4900027</v>
      </c>
      <c r="F31" s="15">
        <f t="shared" si="1"/>
        <v>4856965</v>
      </c>
      <c r="G31" s="15">
        <f t="shared" si="1"/>
        <v>4879986</v>
      </c>
      <c r="H31" s="15">
        <f t="shared" si="1"/>
        <v>5326690</v>
      </c>
      <c r="I31" s="15">
        <f t="shared" si="1"/>
        <v>5402910</v>
      </c>
      <c r="J31" s="12">
        <f t="shared" si="1"/>
        <v>5429496</v>
      </c>
      <c r="K31" s="12">
        <f t="shared" si="1"/>
        <v>5672892</v>
      </c>
      <c r="L31" s="12">
        <f t="shared" si="1"/>
        <v>5850264</v>
      </c>
      <c r="M31" s="12">
        <f>+M4+M5+M6+M7+M8+M9+M10+M11+M12+M13+M16</f>
        <v>6008686</v>
      </c>
      <c r="N31" s="12">
        <f>+N4+N5+N6+N7+N8+N9+N10+N11+N12+N13+N16</f>
        <v>5792874</v>
      </c>
      <c r="O31" s="12">
        <f>+O4+O5+O6+O7+O8+O9+O10+O11+O12+O13+O16</f>
        <v>5450151</v>
      </c>
      <c r="P31" s="12">
        <f>+P4+P5+P6+P7+P8+P9+P10+P11+P12+P13+P16</f>
        <v>5160648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3462692</v>
      </c>
      <c r="E32" s="15">
        <f t="shared" si="2"/>
        <v>3115157</v>
      </c>
      <c r="F32" s="15">
        <f t="shared" si="2"/>
        <v>3854141</v>
      </c>
      <c r="G32" s="15">
        <f t="shared" si="2"/>
        <v>3325514</v>
      </c>
      <c r="H32" s="15">
        <f t="shared" si="2"/>
        <v>3032972</v>
      </c>
      <c r="I32" s="15">
        <f t="shared" si="2"/>
        <v>3388990</v>
      </c>
      <c r="J32" s="12">
        <f aca="true" t="shared" si="3" ref="J32:P32">SUM(J17:J27)</f>
        <v>2691597</v>
      </c>
      <c r="K32" s="12">
        <f t="shared" si="3"/>
        <v>3215046</v>
      </c>
      <c r="L32" s="12">
        <f t="shared" si="3"/>
        <v>2969429</v>
      </c>
      <c r="M32" s="12">
        <f t="shared" si="3"/>
        <v>2861771</v>
      </c>
      <c r="N32" s="12">
        <f t="shared" si="3"/>
        <v>3709033</v>
      </c>
      <c r="O32" s="12">
        <f t="shared" si="3"/>
        <v>3727574</v>
      </c>
      <c r="P32" s="12">
        <f t="shared" si="3"/>
        <v>3570913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4378247</v>
      </c>
      <c r="E33" s="15">
        <f t="shared" si="4"/>
        <v>4518480</v>
      </c>
      <c r="F33" s="15">
        <f t="shared" si="4"/>
        <v>4547580</v>
      </c>
      <c r="G33" s="15">
        <f t="shared" si="4"/>
        <v>4239040</v>
      </c>
      <c r="H33" s="15">
        <f t="shared" si="4"/>
        <v>4316493</v>
      </c>
      <c r="I33" s="15">
        <f t="shared" si="4"/>
        <v>4418444</v>
      </c>
      <c r="J33" s="12">
        <f t="shared" si="4"/>
        <v>4192046</v>
      </c>
      <c r="K33" s="12">
        <f t="shared" si="4"/>
        <v>4292788</v>
      </c>
      <c r="L33" s="12">
        <f t="shared" si="4"/>
        <v>4496845</v>
      </c>
      <c r="M33" s="12">
        <f>+M4+M17+M18+M19+M22+M23+M24+M25+M26</f>
        <v>4615029</v>
      </c>
      <c r="N33" s="12">
        <f>+N4+N17+N18+N19+N22+N23+N24+N25+N26</f>
        <v>4877458</v>
      </c>
      <c r="O33" s="12">
        <f>+O4+O17+O18+O19+O22+O23+O24+O25+O26</f>
        <v>5037669</v>
      </c>
      <c r="P33" s="12">
        <f>+P4+P17+P18+P19+P22+P23+P24+P25+P26</f>
        <v>4448294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3664597</v>
      </c>
      <c r="E34" s="12">
        <f t="shared" si="5"/>
        <v>3496704</v>
      </c>
      <c r="F34" s="12">
        <f t="shared" si="5"/>
        <v>4163526</v>
      </c>
      <c r="G34" s="12">
        <f t="shared" si="5"/>
        <v>3966460</v>
      </c>
      <c r="H34" s="12">
        <f t="shared" si="5"/>
        <v>4043169</v>
      </c>
      <c r="I34" s="12">
        <f t="shared" si="5"/>
        <v>4373456</v>
      </c>
      <c r="J34" s="12">
        <f t="shared" si="5"/>
        <v>3929047</v>
      </c>
      <c r="K34" s="12">
        <f t="shared" si="5"/>
        <v>4595150</v>
      </c>
      <c r="L34" s="12">
        <f>SUM(L5:L16)-L14-L15+L20+L21+L27</f>
        <v>4322848</v>
      </c>
      <c r="M34" s="12">
        <f>SUM(M5:M16)-M14-M15+M20+M21+M27</f>
        <v>4255428</v>
      </c>
      <c r="N34" s="12">
        <f>SUM(N5:N16)-N14-N15+N20+N21+N27</f>
        <v>4624449</v>
      </c>
      <c r="O34" s="12">
        <f>SUM(O5:O16)-O14-O15+O20+O21+O27</f>
        <v>4140056</v>
      </c>
      <c r="P34" s="12">
        <f>SUM(P5:P16)-P14-P15+P20+P21+P27</f>
        <v>4283267</v>
      </c>
    </row>
    <row r="35" spans="1:16" ht="15" customHeight="1">
      <c r="A35" s="28" t="s">
        <v>103</v>
      </c>
      <c r="L35" s="29"/>
      <c r="M35" s="70" t="str">
        <f>'財政指標'!$M$1</f>
        <v>氏家町</v>
      </c>
      <c r="P35" s="70" t="str">
        <f>'財政指標'!$M$1</f>
        <v>氏家町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73" t="s">
        <v>192</v>
      </c>
      <c r="P37" s="73" t="s">
        <v>193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32.428777681128715</v>
      </c>
      <c r="E38" s="26">
        <f aca="true" t="shared" si="7" ref="E38:L38">+E4/E$30*100</f>
        <v>35.273014318822874</v>
      </c>
      <c r="F38" s="26">
        <f t="shared" si="7"/>
        <v>32.715581695366815</v>
      </c>
      <c r="G38" s="26">
        <f t="shared" si="7"/>
        <v>33.71400889647188</v>
      </c>
      <c r="H38" s="26">
        <f t="shared" si="7"/>
        <v>35.63937154396912</v>
      </c>
      <c r="I38" s="26">
        <f t="shared" si="7"/>
        <v>34.26781469306976</v>
      </c>
      <c r="J38" s="26">
        <f t="shared" si="7"/>
        <v>39.632707075266836</v>
      </c>
      <c r="K38" s="26">
        <f t="shared" si="7"/>
        <v>36.238349097394696</v>
      </c>
      <c r="L38" s="26">
        <f t="shared" si="7"/>
        <v>36.75669890097081</v>
      </c>
      <c r="M38" s="26">
        <f aca="true" t="shared" si="8" ref="M38:P61">+M4/M$30*100</f>
        <v>35.77370365472714</v>
      </c>
      <c r="N38" s="26">
        <f t="shared" si="8"/>
        <v>33.78019801709278</v>
      </c>
      <c r="O38" s="26">
        <f t="shared" si="8"/>
        <v>34.56801113565726</v>
      </c>
      <c r="P38" s="26">
        <f t="shared" si="8"/>
        <v>34.85184378829857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2.5971534447267657</v>
      </c>
      <c r="E39" s="26">
        <f aca="true" t="shared" si="9" ref="E39:L39">+E5/E$30*100</f>
        <v>2.9171507478805228</v>
      </c>
      <c r="F39" s="26">
        <f t="shared" si="9"/>
        <v>2.9031445605184922</v>
      </c>
      <c r="G39" s="26">
        <f t="shared" si="9"/>
        <v>3.1349704466516357</v>
      </c>
      <c r="H39" s="26">
        <f t="shared" si="9"/>
        <v>3.186181450876842</v>
      </c>
      <c r="I39" s="26">
        <f t="shared" si="9"/>
        <v>3.15695128470524</v>
      </c>
      <c r="J39" s="26">
        <f t="shared" si="9"/>
        <v>2.4492515970448805</v>
      </c>
      <c r="K39" s="26">
        <f t="shared" si="9"/>
        <v>1.7682166549766662</v>
      </c>
      <c r="L39" s="26">
        <f t="shared" si="9"/>
        <v>1.8194397469390375</v>
      </c>
      <c r="M39" s="26">
        <f t="shared" si="8"/>
        <v>1.851922623603271</v>
      </c>
      <c r="N39" s="26">
        <f t="shared" si="8"/>
        <v>1.7316839661764738</v>
      </c>
      <c r="O39" s="26">
        <f t="shared" si="8"/>
        <v>1.802265812061268</v>
      </c>
      <c r="P39" s="26">
        <f t="shared" si="8"/>
        <v>1.9957599792293728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1.3754089971159456</v>
      </c>
      <c r="E40" s="26">
        <f aca="true" t="shared" si="11" ref="E40:L40">+E6/E$30*100</f>
        <v>0.9813623742137423</v>
      </c>
      <c r="F40" s="26">
        <f t="shared" si="11"/>
        <v>0.9549074480324313</v>
      </c>
      <c r="G40" s="26">
        <f t="shared" si="11"/>
        <v>1.332557430991408</v>
      </c>
      <c r="H40" s="26">
        <f t="shared" si="11"/>
        <v>0.934690900182328</v>
      </c>
      <c r="I40" s="26">
        <f t="shared" si="11"/>
        <v>0.5049989194599575</v>
      </c>
      <c r="J40" s="26">
        <f t="shared" si="11"/>
        <v>0.44351172927092447</v>
      </c>
      <c r="K40" s="26">
        <f t="shared" si="11"/>
        <v>0.33031283521554716</v>
      </c>
      <c r="L40" s="26">
        <f t="shared" si="11"/>
        <v>0.3194442255529756</v>
      </c>
      <c r="M40" s="26">
        <f t="shared" si="8"/>
        <v>1.3766934443174685</v>
      </c>
      <c r="N40" s="26">
        <f t="shared" si="8"/>
        <v>1.3151149553452797</v>
      </c>
      <c r="O40" s="26">
        <f t="shared" si="8"/>
        <v>0.43358239650893876</v>
      </c>
      <c r="P40" s="26">
        <f t="shared" si="8"/>
        <v>0.31594579709172277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0.6964579767772638</v>
      </c>
      <c r="K41" s="26">
        <f t="shared" si="12"/>
        <v>2.830836578743011</v>
      </c>
      <c r="L41" s="26">
        <f t="shared" si="12"/>
        <v>2.7065681311129537</v>
      </c>
      <c r="M41" s="26">
        <f t="shared" si="8"/>
        <v>2.7752234185904965</v>
      </c>
      <c r="N41" s="26">
        <f t="shared" si="8"/>
        <v>2.554392502473451</v>
      </c>
      <c r="O41" s="26">
        <f t="shared" si="8"/>
        <v>2.371731556567668</v>
      </c>
      <c r="P41" s="26">
        <f t="shared" si="8"/>
        <v>2.819621829361325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</v>
      </c>
      <c r="E42" s="26">
        <f aca="true" t="shared" si="13" ref="E42:L42">+E8/E$30*100</f>
        <v>0.009706576917011513</v>
      </c>
      <c r="F42" s="26">
        <f t="shared" si="13"/>
        <v>0.020743634619989702</v>
      </c>
      <c r="G42" s="26">
        <f t="shared" si="13"/>
        <v>0.01765888733166778</v>
      </c>
      <c r="H42" s="26">
        <f t="shared" si="13"/>
        <v>0.012775636144140757</v>
      </c>
      <c r="I42" s="26">
        <f t="shared" si="13"/>
        <v>0.017129403200673347</v>
      </c>
      <c r="J42" s="26">
        <f t="shared" si="13"/>
        <v>0.01806407093232401</v>
      </c>
      <c r="K42" s="26">
        <f t="shared" si="13"/>
        <v>0.015166622449436529</v>
      </c>
      <c r="L42" s="26">
        <f t="shared" si="13"/>
        <v>0.01466037423298067</v>
      </c>
      <c r="M42" s="26">
        <f t="shared" si="8"/>
        <v>0.014644115855586694</v>
      </c>
      <c r="N42" s="26">
        <f t="shared" si="8"/>
        <v>0.014102432280172812</v>
      </c>
      <c r="O42" s="26">
        <f t="shared" si="8"/>
        <v>0.013238574919165698</v>
      </c>
      <c r="P42" s="26">
        <f t="shared" si="8"/>
        <v>0.013090442820018092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0.0015914768457525722</v>
      </c>
      <c r="E43" s="26">
        <f aca="true" t="shared" si="14" ref="E43:L43">+E9/E$30*100</f>
        <v>0.0035307985443627996</v>
      </c>
      <c r="F43" s="26">
        <f t="shared" si="14"/>
        <v>0.002514032087314745</v>
      </c>
      <c r="G43" s="26">
        <f t="shared" si="14"/>
        <v>0.002510511242459326</v>
      </c>
      <c r="H43" s="26">
        <f t="shared" si="14"/>
        <v>0.0024283278438769415</v>
      </c>
      <c r="I43" s="26">
        <f t="shared" si="14"/>
        <v>0.0014217632138673096</v>
      </c>
      <c r="J43" s="26">
        <f t="shared" si="14"/>
        <v>0.003349302858617676</v>
      </c>
      <c r="K43" s="26">
        <f t="shared" si="14"/>
        <v>0.0037466507979691125</v>
      </c>
      <c r="L43" s="26">
        <f t="shared" si="14"/>
        <v>0.002721183152293396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1.9938220858193942</v>
      </c>
      <c r="E44" s="26">
        <f aca="true" t="shared" si="15" ref="E44:L44">+E10/E$30*100</f>
        <v>1.9368987661418628</v>
      </c>
      <c r="F44" s="26">
        <f t="shared" si="15"/>
        <v>1.546485601254307</v>
      </c>
      <c r="G44" s="26">
        <f t="shared" si="15"/>
        <v>1.8165376881360062</v>
      </c>
      <c r="H44" s="26">
        <f t="shared" si="15"/>
        <v>1.9116323124068892</v>
      </c>
      <c r="I44" s="26">
        <f t="shared" si="15"/>
        <v>1.8046724826260536</v>
      </c>
      <c r="J44" s="26">
        <f t="shared" si="15"/>
        <v>1.640271820554204</v>
      </c>
      <c r="K44" s="26">
        <f t="shared" si="15"/>
        <v>1.306523515353055</v>
      </c>
      <c r="L44" s="26">
        <f t="shared" si="15"/>
        <v>1.303390038632864</v>
      </c>
      <c r="M44" s="26">
        <f t="shared" si="8"/>
        <v>1.2334088311346305</v>
      </c>
      <c r="N44" s="26">
        <f t="shared" si="8"/>
        <v>1.1722909937973502</v>
      </c>
      <c r="O44" s="26">
        <f t="shared" si="8"/>
        <v>1.0696223737364108</v>
      </c>
      <c r="P44" s="26">
        <f t="shared" si="8"/>
        <v>1.270551737541546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0.895427992788411</v>
      </c>
      <c r="M46" s="26">
        <f t="shared" si="8"/>
        <v>1.1104839356078273</v>
      </c>
      <c r="N46" s="26">
        <f t="shared" si="8"/>
        <v>1.1225957063145324</v>
      </c>
      <c r="O46" s="26">
        <f t="shared" si="8"/>
        <v>1.1943155847445854</v>
      </c>
      <c r="P46" s="26">
        <f t="shared" si="8"/>
        <v>1.1882640457989126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18.45173175060961</v>
      </c>
      <c r="E47" s="26">
        <f aca="true" t="shared" si="18" ref="E47:L47">+E13/E$30*100</f>
        <v>19.914115508764365</v>
      </c>
      <c r="F47" s="26">
        <f t="shared" si="18"/>
        <v>17.521403137557964</v>
      </c>
      <c r="G47" s="26">
        <f t="shared" si="18"/>
        <v>19.355542014502465</v>
      </c>
      <c r="H47" s="26">
        <f t="shared" si="18"/>
        <v>21.938147738509045</v>
      </c>
      <c r="I47" s="26">
        <f t="shared" si="18"/>
        <v>21.608696641226583</v>
      </c>
      <c r="J47" s="26">
        <f t="shared" si="18"/>
        <v>21.878754497701234</v>
      </c>
      <c r="K47" s="26">
        <f t="shared" si="18"/>
        <v>21.24860681971454</v>
      </c>
      <c r="L47" s="26">
        <f t="shared" si="18"/>
        <v>22.42973763372489</v>
      </c>
      <c r="M47" s="26">
        <f t="shared" si="8"/>
        <v>23.53559686947358</v>
      </c>
      <c r="N47" s="26">
        <f t="shared" si="8"/>
        <v>19.20967022725017</v>
      </c>
      <c r="O47" s="26">
        <f t="shared" si="8"/>
        <v>17.861975598527955</v>
      </c>
      <c r="P47" s="26">
        <f t="shared" si="8"/>
        <v>16.571469866613768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16.649483690097682</v>
      </c>
      <c r="E48" s="26">
        <f aca="true" t="shared" si="19" ref="E48:L48">+E14/E$30*100</f>
        <v>18.04339114360943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19.781241268878464</v>
      </c>
      <c r="K48" s="26">
        <f t="shared" si="19"/>
        <v>19.04715131901235</v>
      </c>
      <c r="L48" s="26">
        <f t="shared" si="19"/>
        <v>20.04730776910262</v>
      </c>
      <c r="M48" s="26">
        <f t="shared" si="8"/>
        <v>20.931187649069262</v>
      </c>
      <c r="N48" s="26">
        <f t="shared" si="8"/>
        <v>16.87379175569704</v>
      </c>
      <c r="O48" s="26">
        <f t="shared" si="8"/>
        <v>15.600707146923664</v>
      </c>
      <c r="P48" s="26">
        <f t="shared" si="8"/>
        <v>14.424980825307182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1.8022480605119284</v>
      </c>
      <c r="E49" s="26">
        <f aca="true" t="shared" si="20" ref="E49:L49">+E15/E$30*100</f>
        <v>1.870724365154936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2.0975132288227707</v>
      </c>
      <c r="K49" s="26">
        <f t="shared" si="20"/>
        <v>2.201455500702188</v>
      </c>
      <c r="L49" s="26">
        <f t="shared" si="20"/>
        <v>2.3824298646222717</v>
      </c>
      <c r="M49" s="26">
        <f t="shared" si="8"/>
        <v>2.604409220404315</v>
      </c>
      <c r="N49" s="26">
        <f t="shared" si="8"/>
        <v>2.3358784715531313</v>
      </c>
      <c r="O49" s="26">
        <f t="shared" si="8"/>
        <v>2.2612684516042916</v>
      </c>
      <c r="P49" s="26">
        <f t="shared" si="8"/>
        <v>2.1464890413065887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0.09843532959236806</v>
      </c>
      <c r="E50" s="26">
        <f aca="true" t="shared" si="21" ref="E50:L50">+E16/E$30*100</f>
        <v>0.09852549860365027</v>
      </c>
      <c r="F50" s="26">
        <f t="shared" si="21"/>
        <v>0.09122836985338027</v>
      </c>
      <c r="G50" s="26">
        <f t="shared" si="21"/>
        <v>0.09834866857595516</v>
      </c>
      <c r="H50" s="26">
        <f t="shared" si="21"/>
        <v>0.09373584721487543</v>
      </c>
      <c r="I50" s="26">
        <f t="shared" si="21"/>
        <v>0.09158429918447662</v>
      </c>
      <c r="J50" s="26">
        <f t="shared" si="21"/>
        <v>0.09434690626003174</v>
      </c>
      <c r="K50" s="26">
        <f t="shared" si="21"/>
        <v>0.08510410401152663</v>
      </c>
      <c r="L50" s="26">
        <f t="shared" si="21"/>
        <v>0.08374441151182926</v>
      </c>
      <c r="M50" s="26">
        <f t="shared" si="8"/>
        <v>0.06650164698391525</v>
      </c>
      <c r="N50" s="26">
        <f t="shared" si="8"/>
        <v>0.06533425342933792</v>
      </c>
      <c r="O50" s="26">
        <f t="shared" si="8"/>
        <v>0.06981032881242355</v>
      </c>
      <c r="P50" s="26">
        <f t="shared" si="8"/>
        <v>0.0768362037440957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2.0452218145720593</v>
      </c>
      <c r="E51" s="26">
        <f aca="true" t="shared" si="22" ref="E51:L51">+E17/E$30*100</f>
        <v>2.2556188354503153</v>
      </c>
      <c r="F51" s="26">
        <f t="shared" si="22"/>
        <v>2.7315016026667567</v>
      </c>
      <c r="G51" s="26">
        <f t="shared" si="22"/>
        <v>2.2466516360977393</v>
      </c>
      <c r="H51" s="26">
        <f t="shared" si="22"/>
        <v>2.1022859536665477</v>
      </c>
      <c r="I51" s="26">
        <f t="shared" si="22"/>
        <v>2.3541327813100694</v>
      </c>
      <c r="J51" s="26">
        <f t="shared" si="22"/>
        <v>2.5077535745496324</v>
      </c>
      <c r="K51" s="26">
        <f t="shared" si="22"/>
        <v>2.1080705108428974</v>
      </c>
      <c r="L51" s="26">
        <f t="shared" si="22"/>
        <v>1.9107014269090772</v>
      </c>
      <c r="M51" s="26">
        <f t="shared" si="8"/>
        <v>1.6776925923884194</v>
      </c>
      <c r="N51" s="26">
        <f t="shared" si="8"/>
        <v>1.9425784739842225</v>
      </c>
      <c r="O51" s="26">
        <f t="shared" si="8"/>
        <v>2.0283458046520244</v>
      </c>
      <c r="P51" s="26">
        <f t="shared" si="8"/>
        <v>1.8351357792724576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1.540276051605626</v>
      </c>
      <c r="E52" s="26">
        <f aca="true" t="shared" si="23" ref="E52:L52">+E18/E$30*100</f>
        <v>1.7470466055426799</v>
      </c>
      <c r="F52" s="26">
        <f t="shared" si="23"/>
        <v>1.664553272569522</v>
      </c>
      <c r="G52" s="26">
        <f t="shared" si="23"/>
        <v>1.699408933032722</v>
      </c>
      <c r="H52" s="26">
        <f t="shared" si="23"/>
        <v>1.7699758674453583</v>
      </c>
      <c r="I52" s="26">
        <f t="shared" si="23"/>
        <v>1.664782356487221</v>
      </c>
      <c r="J52" s="26">
        <f t="shared" si="23"/>
        <v>1.9039062845358377</v>
      </c>
      <c r="K52" s="26">
        <f t="shared" si="23"/>
        <v>1.7641437192743696</v>
      </c>
      <c r="L52" s="26">
        <f t="shared" si="23"/>
        <v>1.757147329277788</v>
      </c>
      <c r="M52" s="26">
        <f t="shared" si="8"/>
        <v>1.6457100237338391</v>
      </c>
      <c r="N52" s="26">
        <f t="shared" si="8"/>
        <v>1.5040349268836244</v>
      </c>
      <c r="O52" s="26">
        <f t="shared" si="8"/>
        <v>1.7974824915760714</v>
      </c>
      <c r="P52" s="26">
        <f t="shared" si="8"/>
        <v>2.1204913989606213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0.1235010899129711</v>
      </c>
      <c r="E53" s="26">
        <f aca="true" t="shared" si="24" ref="E53:L53">+E19/E$30*100</f>
        <v>0.12835637959153526</v>
      </c>
      <c r="F53" s="26">
        <f t="shared" si="24"/>
        <v>0.13506895680066344</v>
      </c>
      <c r="G53" s="26">
        <f t="shared" si="24"/>
        <v>0.1470842727438913</v>
      </c>
      <c r="H53" s="26">
        <f t="shared" si="24"/>
        <v>0.39782708918135684</v>
      </c>
      <c r="I53" s="26">
        <f t="shared" si="24"/>
        <v>0.48221658572094767</v>
      </c>
      <c r="J53" s="26">
        <f t="shared" si="24"/>
        <v>0.5134161128311177</v>
      </c>
      <c r="K53" s="26">
        <f t="shared" si="24"/>
        <v>0.5281427480704749</v>
      </c>
      <c r="L53" s="26">
        <f t="shared" si="24"/>
        <v>0.5559263797504063</v>
      </c>
      <c r="M53" s="26">
        <f t="shared" si="8"/>
        <v>0.5840623543972988</v>
      </c>
      <c r="N53" s="26">
        <f t="shared" si="8"/>
        <v>0.5673282215875192</v>
      </c>
      <c r="O53" s="26">
        <f t="shared" si="8"/>
        <v>0.6233026158443405</v>
      </c>
      <c r="P53" s="26">
        <f t="shared" si="8"/>
        <v>0.6741406261721128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5.383170430758075</v>
      </c>
      <c r="E54" s="26">
        <f aca="true" t="shared" si="25" ref="E54:L54">+E20/E$30*100</f>
        <v>3.9691540456214107</v>
      </c>
      <c r="F54" s="26">
        <f t="shared" si="25"/>
        <v>3.499681900323564</v>
      </c>
      <c r="G54" s="26">
        <f t="shared" si="25"/>
        <v>4.150520992017549</v>
      </c>
      <c r="H54" s="26">
        <f t="shared" si="25"/>
        <v>4.028356648869296</v>
      </c>
      <c r="I54" s="26">
        <f t="shared" si="25"/>
        <v>6.118222454759494</v>
      </c>
      <c r="J54" s="26">
        <f t="shared" si="25"/>
        <v>4.18114901528649</v>
      </c>
      <c r="K54" s="26">
        <f t="shared" si="25"/>
        <v>6.141885778231126</v>
      </c>
      <c r="L54" s="26">
        <f t="shared" si="25"/>
        <v>6.322714407406243</v>
      </c>
      <c r="M54" s="26">
        <f t="shared" si="8"/>
        <v>5.082556625887483</v>
      </c>
      <c r="N54" s="26">
        <f t="shared" si="8"/>
        <v>6.410250068749357</v>
      </c>
      <c r="O54" s="26">
        <f t="shared" si="8"/>
        <v>6.146959077549175</v>
      </c>
      <c r="P54" s="26">
        <f t="shared" si="8"/>
        <v>6.5595601977699065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6.55590236488486</v>
      </c>
      <c r="E55" s="26">
        <f aca="true" t="shared" si="26" ref="E55:L55">+E21/E$30*100</f>
        <v>8.928541128937278</v>
      </c>
      <c r="F55" s="26">
        <f t="shared" si="26"/>
        <v>10.284446085261735</v>
      </c>
      <c r="G55" s="26">
        <f t="shared" si="26"/>
        <v>6.311693376393881</v>
      </c>
      <c r="H55" s="26">
        <f t="shared" si="26"/>
        <v>8.511743656621523</v>
      </c>
      <c r="I55" s="26">
        <f t="shared" si="26"/>
        <v>8.447889534685334</v>
      </c>
      <c r="J55" s="26">
        <f t="shared" si="26"/>
        <v>6.42284234400468</v>
      </c>
      <c r="K55" s="26">
        <f t="shared" si="26"/>
        <v>5.7686383500875005</v>
      </c>
      <c r="L55" s="26">
        <f t="shared" si="26"/>
        <v>6.120031615612924</v>
      </c>
      <c r="M55" s="26">
        <f t="shared" si="8"/>
        <v>4.676049948723048</v>
      </c>
      <c r="N55" s="26">
        <f t="shared" si="8"/>
        <v>4.825789181055971</v>
      </c>
      <c r="O55" s="26">
        <f t="shared" si="8"/>
        <v>5.268440708345478</v>
      </c>
      <c r="P55" s="26">
        <f t="shared" si="8"/>
        <v>5.673407080360545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10.140355824382521</v>
      </c>
      <c r="E56" s="26">
        <f aca="true" t="shared" si="27" ref="E56:L56">+E22/E$30*100</f>
        <v>3.1268652098317395</v>
      </c>
      <c r="F56" s="26">
        <f t="shared" si="27"/>
        <v>2.0746734111604197</v>
      </c>
      <c r="G56" s="26">
        <f t="shared" si="27"/>
        <v>0.6287002620193772</v>
      </c>
      <c r="H56" s="26">
        <f t="shared" si="27"/>
        <v>2.3819144841023476</v>
      </c>
      <c r="I56" s="26">
        <f t="shared" si="27"/>
        <v>0.485856299548448</v>
      </c>
      <c r="J56" s="26">
        <f t="shared" si="27"/>
        <v>0.7505147398262771</v>
      </c>
      <c r="K56" s="26">
        <f t="shared" si="27"/>
        <v>0.8798778749356713</v>
      </c>
      <c r="L56" s="26">
        <f t="shared" si="27"/>
        <v>1.508385836105633</v>
      </c>
      <c r="M56" s="26">
        <f t="shared" si="8"/>
        <v>2.898982543965886</v>
      </c>
      <c r="N56" s="26">
        <f t="shared" si="8"/>
        <v>1.7883147035642426</v>
      </c>
      <c r="O56" s="26">
        <f t="shared" si="8"/>
        <v>0.8176971962005835</v>
      </c>
      <c r="P56" s="26">
        <f t="shared" si="8"/>
        <v>1.713943245657907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0.0363801660208752</v>
      </c>
      <c r="E57" s="26">
        <f aca="true" t="shared" si="28" ref="E57:L57">+E23/E$30*100</f>
        <v>0.03780324943257697</v>
      </c>
      <c r="F57" s="26">
        <f t="shared" si="28"/>
        <v>0.6510080350302246</v>
      </c>
      <c r="G57" s="26">
        <f t="shared" si="28"/>
        <v>0.03241728109195052</v>
      </c>
      <c r="H57" s="26">
        <f t="shared" si="28"/>
        <v>0.02847005058338483</v>
      </c>
      <c r="I57" s="26">
        <f t="shared" si="28"/>
        <v>0.021497059793673723</v>
      </c>
      <c r="J57" s="26">
        <f t="shared" si="28"/>
        <v>0.031227323711229507</v>
      </c>
      <c r="K57" s="26">
        <f t="shared" si="28"/>
        <v>0.028578057137662302</v>
      </c>
      <c r="L57" s="26">
        <f t="shared" si="28"/>
        <v>0.02732521415427952</v>
      </c>
      <c r="M57" s="26">
        <f t="shared" si="8"/>
        <v>0.1737790961615619</v>
      </c>
      <c r="N57" s="26">
        <f t="shared" si="8"/>
        <v>0.781685192246146</v>
      </c>
      <c r="O57" s="26">
        <f t="shared" si="8"/>
        <v>0.01688871697506735</v>
      </c>
      <c r="P57" s="26">
        <f t="shared" si="8"/>
        <v>0.03363659716744807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0.925170250722257</v>
      </c>
      <c r="E58" s="26">
        <f aca="true" t="shared" si="29" ref="E58:L58">+E24/E$30*100</f>
        <v>7.294230550415312</v>
      </c>
      <c r="F58" s="26">
        <f t="shared" si="29"/>
        <v>7.601434306964007</v>
      </c>
      <c r="G58" s="26">
        <f t="shared" si="29"/>
        <v>7.147267076960576</v>
      </c>
      <c r="H58" s="26">
        <f t="shared" si="29"/>
        <v>4.525003522869705</v>
      </c>
      <c r="I58" s="26">
        <f t="shared" si="29"/>
        <v>6.538461538461539</v>
      </c>
      <c r="J58" s="26">
        <f t="shared" si="29"/>
        <v>0.1988402300035229</v>
      </c>
      <c r="K58" s="26">
        <f t="shared" si="29"/>
        <v>1.8804136572509844</v>
      </c>
      <c r="L58" s="26">
        <f t="shared" si="29"/>
        <v>2.5932875441356065</v>
      </c>
      <c r="M58" s="26">
        <f t="shared" si="8"/>
        <v>0.42150026768632104</v>
      </c>
      <c r="N58" s="26">
        <f t="shared" si="8"/>
        <v>3.7630656667130085</v>
      </c>
      <c r="O58" s="26">
        <f t="shared" si="8"/>
        <v>7.008043932456028</v>
      </c>
      <c r="P58" s="26">
        <f t="shared" si="8"/>
        <v>0.20548444888605827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4.214205820727096</v>
      </c>
      <c r="E59" s="26">
        <f aca="true" t="shared" si="30" ref="E59:L59">+E25/E$30*100</f>
        <v>4.406187056965879</v>
      </c>
      <c r="F59" s="26">
        <f t="shared" si="30"/>
        <v>2.818585837435568</v>
      </c>
      <c r="G59" s="26">
        <f t="shared" si="30"/>
        <v>4.0300652001706165</v>
      </c>
      <c r="H59" s="26">
        <f t="shared" si="30"/>
        <v>3.082947611996753</v>
      </c>
      <c r="I59" s="26">
        <f t="shared" si="30"/>
        <v>3.0394795209226673</v>
      </c>
      <c r="J59" s="26">
        <f t="shared" si="30"/>
        <v>4.468351735412955</v>
      </c>
      <c r="K59" s="26">
        <f t="shared" si="30"/>
        <v>3.2862402955556167</v>
      </c>
      <c r="L59" s="26">
        <f t="shared" si="30"/>
        <v>3.95311945665229</v>
      </c>
      <c r="M59" s="26">
        <f t="shared" si="8"/>
        <v>6.922732391352554</v>
      </c>
      <c r="N59" s="26">
        <f t="shared" si="8"/>
        <v>5.161027149602706</v>
      </c>
      <c r="O59" s="26">
        <f t="shared" si="8"/>
        <v>5.614659406334358</v>
      </c>
      <c r="P59" s="26">
        <f t="shared" si="8"/>
        <v>6.63467849563211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2.9826638437846116</v>
      </c>
      <c r="E60" s="26">
        <f aca="true" t="shared" si="31" ref="E60:L60">+E26/E$30*100</f>
        <v>2.1048799378779077</v>
      </c>
      <c r="F60" s="26">
        <f t="shared" si="31"/>
        <v>1.8119857570324596</v>
      </c>
      <c r="G60" s="26">
        <f t="shared" si="31"/>
        <v>2.01535555420145</v>
      </c>
      <c r="H60" s="26">
        <f t="shared" si="31"/>
        <v>1.7069828899780877</v>
      </c>
      <c r="I60" s="26">
        <f t="shared" si="31"/>
        <v>1.4016082985475267</v>
      </c>
      <c r="J60" s="26">
        <f t="shared" si="31"/>
        <v>1.6125169358360998</v>
      </c>
      <c r="K60" s="26">
        <f t="shared" si="31"/>
        <v>1.58521582846325</v>
      </c>
      <c r="L60" s="26">
        <f t="shared" si="31"/>
        <v>1.9238197973557585</v>
      </c>
      <c r="M60" s="26">
        <f t="shared" si="8"/>
        <v>1.928795776812852</v>
      </c>
      <c r="N60" s="26">
        <f t="shared" si="8"/>
        <v>2.0431267113012153</v>
      </c>
      <c r="O60" s="26">
        <f t="shared" si="8"/>
        <v>2.415740284220763</v>
      </c>
      <c r="P60" s="26">
        <f t="shared" si="8"/>
        <v>2.8756484665227675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9.106231576790497</v>
      </c>
      <c r="E61" s="26">
        <f aca="true" t="shared" si="32" ref="E61:L61">+E27/E$30*100</f>
        <v>4.867012410444976</v>
      </c>
      <c r="F61" s="26">
        <f t="shared" si="32"/>
        <v>10.971052355464392</v>
      </c>
      <c r="G61" s="26">
        <f t="shared" si="32"/>
        <v>12.118700871366766</v>
      </c>
      <c r="H61" s="26">
        <f t="shared" si="32"/>
        <v>7.74552846753852</v>
      </c>
      <c r="I61" s="26">
        <f t="shared" si="32"/>
        <v>7.992584083076467</v>
      </c>
      <c r="J61" s="26">
        <f t="shared" si="32"/>
        <v>10.55276672733584</v>
      </c>
      <c r="K61" s="26">
        <f t="shared" si="32"/>
        <v>12.201930301494002</v>
      </c>
      <c r="L61" s="26">
        <f t="shared" si="32"/>
        <v>6.995708354020939</v>
      </c>
      <c r="M61" s="26">
        <f t="shared" si="8"/>
        <v>6.2499598385968165</v>
      </c>
      <c r="N61" s="26">
        <f t="shared" si="8"/>
        <v>10.247416650152438</v>
      </c>
      <c r="O61" s="26">
        <f t="shared" si="8"/>
        <v>8.877886404310436</v>
      </c>
      <c r="P61" s="26">
        <f t="shared" si="8"/>
        <v>12.57048997309874</v>
      </c>
    </row>
    <row r="62" spans="1:16" ht="15" customHeight="1">
      <c r="A62" s="3" t="s">
        <v>194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0.45569799830707663</v>
      </c>
      <c r="O62" s="26">
        <f t="shared" si="33"/>
        <v>0.47179448065833307</v>
      </c>
      <c r="P62" s="26">
        <f t="shared" si="33"/>
        <v>0.45123661164366824</v>
      </c>
    </row>
    <row r="63" spans="1:16" ht="15" customHeight="1">
      <c r="A63" s="3" t="s">
        <v>195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1.509170738042374</v>
      </c>
      <c r="O63" s="26">
        <f t="shared" si="33"/>
        <v>3.107523923412393</v>
      </c>
      <c r="P63" s="26">
        <f t="shared" si="33"/>
        <v>7.25185336276068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100</v>
      </c>
      <c r="E64" s="27">
        <f t="shared" si="34"/>
        <v>99.99999999999999</v>
      </c>
      <c r="F64" s="27">
        <f t="shared" si="34"/>
        <v>100</v>
      </c>
      <c r="G64" s="27">
        <f t="shared" si="34"/>
        <v>100</v>
      </c>
      <c r="H64" s="27">
        <f t="shared" si="34"/>
        <v>100</v>
      </c>
      <c r="I64" s="27">
        <f t="shared" si="34"/>
        <v>99.99999999999999</v>
      </c>
      <c r="J64" s="27">
        <f t="shared" si="34"/>
        <v>100</v>
      </c>
      <c r="K64" s="27">
        <f t="shared" si="34"/>
        <v>100.00000000000001</v>
      </c>
      <c r="L64" s="27">
        <f t="shared" si="34"/>
        <v>99.99999999999997</v>
      </c>
      <c r="M64" s="27">
        <f t="shared" si="34"/>
        <v>100.00000000000001</v>
      </c>
      <c r="N64" s="27">
        <f t="shared" si="34"/>
        <v>99.99999999999997</v>
      </c>
      <c r="O64" s="27">
        <f>SUM(O38:O61)-O48-O49</f>
        <v>99.99999999999997</v>
      </c>
      <c r="P64" s="27">
        <f>SUM(P38:P61)-P48-P49</f>
        <v>100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56.94692076583855</v>
      </c>
      <c r="E65" s="26">
        <f aca="true" t="shared" si="36" ref="E65:L65">+E31/E$30*100</f>
        <v>61.13430458988839</v>
      </c>
      <c r="F65" s="26">
        <f t="shared" si="36"/>
        <v>55.756008479290685</v>
      </c>
      <c r="G65" s="26">
        <f t="shared" si="36"/>
        <v>59.47213454390348</v>
      </c>
      <c r="H65" s="26">
        <f t="shared" si="36"/>
        <v>63.718963757147115</v>
      </c>
      <c r="I65" s="26">
        <f t="shared" si="36"/>
        <v>61.453269486686615</v>
      </c>
      <c r="J65" s="26">
        <f t="shared" si="36"/>
        <v>66.85671497666632</v>
      </c>
      <c r="K65" s="26">
        <f t="shared" si="36"/>
        <v>63.82686287865644</v>
      </c>
      <c r="L65" s="26">
        <f t="shared" si="36"/>
        <v>66.33183263861906</v>
      </c>
      <c r="M65" s="26">
        <f aca="true" t="shared" si="37" ref="M65:N68">+M31/M$30*100</f>
        <v>67.73817854029393</v>
      </c>
      <c r="N65" s="26">
        <f t="shared" si="37"/>
        <v>60.96538305415955</v>
      </c>
      <c r="O65" s="26">
        <f aca="true" t="shared" si="38" ref="O65:P68">+O31/O$30*100</f>
        <v>59.38455336153567</v>
      </c>
      <c r="P65" s="26">
        <f t="shared" si="38"/>
        <v>59.10338369049932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43.05307923416145</v>
      </c>
      <c r="E66" s="26">
        <f aca="true" t="shared" si="39" ref="E66:L66">+E32/E$30*100</f>
        <v>38.865695410111606</v>
      </c>
      <c r="F66" s="26">
        <f t="shared" si="39"/>
        <v>44.24399152070931</v>
      </c>
      <c r="G66" s="26">
        <f t="shared" si="39"/>
        <v>40.52786545609652</v>
      </c>
      <c r="H66" s="26">
        <f t="shared" si="39"/>
        <v>36.281036242852885</v>
      </c>
      <c r="I66" s="26">
        <f t="shared" si="39"/>
        <v>38.54673051331339</v>
      </c>
      <c r="J66" s="26">
        <f t="shared" si="39"/>
        <v>33.14328502333368</v>
      </c>
      <c r="K66" s="26">
        <f t="shared" si="39"/>
        <v>36.17313712134356</v>
      </c>
      <c r="L66" s="26">
        <f t="shared" si="39"/>
        <v>33.668167361380945</v>
      </c>
      <c r="M66" s="26">
        <f t="shared" si="37"/>
        <v>32.26182145970608</v>
      </c>
      <c r="N66" s="26">
        <f t="shared" si="37"/>
        <v>39.03461694584045</v>
      </c>
      <c r="O66" s="26">
        <f t="shared" si="38"/>
        <v>40.61544663846433</v>
      </c>
      <c r="P66" s="26">
        <f t="shared" si="38"/>
        <v>40.89661630950067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54.43655254285673</v>
      </c>
      <c r="E67" s="26">
        <f aca="true" t="shared" si="40" ref="E67:L67">+E33/E$30*100</f>
        <v>56.374002143930824</v>
      </c>
      <c r="F67" s="26">
        <f t="shared" si="40"/>
        <v>52.20439287502643</v>
      </c>
      <c r="G67" s="26">
        <f t="shared" si="40"/>
        <v>51.66095911279021</v>
      </c>
      <c r="H67" s="26">
        <f t="shared" si="40"/>
        <v>51.63477901379267</v>
      </c>
      <c r="I67" s="26">
        <f t="shared" si="40"/>
        <v>50.25584913386185</v>
      </c>
      <c r="J67" s="26">
        <f t="shared" si="40"/>
        <v>51.61923401197351</v>
      </c>
      <c r="K67" s="26">
        <f t="shared" si="40"/>
        <v>48.299031788925625</v>
      </c>
      <c r="L67" s="26">
        <f t="shared" si="40"/>
        <v>50.986411885311654</v>
      </c>
      <c r="M67" s="26">
        <f t="shared" si="37"/>
        <v>52.02695870122588</v>
      </c>
      <c r="N67" s="26">
        <f t="shared" si="37"/>
        <v>51.331359062975466</v>
      </c>
      <c r="O67" s="26">
        <f t="shared" si="38"/>
        <v>54.89017158391649</v>
      </c>
      <c r="P67" s="26">
        <f t="shared" si="38"/>
        <v>50.94500284657004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45.56344745714327</v>
      </c>
      <c r="E68" s="26">
        <f aca="true" t="shared" si="41" ref="E68:L68">+E34/E$30*100</f>
        <v>43.62599785606918</v>
      </c>
      <c r="F68" s="26">
        <f t="shared" si="41"/>
        <v>47.795607124973564</v>
      </c>
      <c r="G68" s="26">
        <f t="shared" si="41"/>
        <v>48.3390408872098</v>
      </c>
      <c r="H68" s="26">
        <f t="shared" si="41"/>
        <v>48.36522098620733</v>
      </c>
      <c r="I68" s="26">
        <f t="shared" si="41"/>
        <v>49.74415086613815</v>
      </c>
      <c r="J68" s="26">
        <f t="shared" si="41"/>
        <v>48.38076598802649</v>
      </c>
      <c r="K68" s="26">
        <f t="shared" si="41"/>
        <v>51.70096821107438</v>
      </c>
      <c r="L68" s="26">
        <f t="shared" si="41"/>
        <v>49.013588114688346</v>
      </c>
      <c r="M68" s="26">
        <f t="shared" si="37"/>
        <v>47.97304129877412</v>
      </c>
      <c r="N68" s="26">
        <f t="shared" si="37"/>
        <v>48.668640937024534</v>
      </c>
      <c r="O68" s="26">
        <f t="shared" si="38"/>
        <v>45.10982841608351</v>
      </c>
      <c r="P68" s="26">
        <f t="shared" si="38"/>
        <v>49.05499715342995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H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3" customWidth="1"/>
    <col min="2" max="9" width="8.50390625" style="13" customWidth="1"/>
    <col min="10" max="11" width="8.50390625" style="10" customWidth="1"/>
    <col min="12" max="13" width="8.50390625" style="13" customWidth="1"/>
    <col min="14" max="16384" width="9.00390625" style="13" customWidth="1"/>
  </cols>
  <sheetData>
    <row r="1" spans="1:15" ht="18" customHeight="1">
      <c r="A1" s="30" t="s">
        <v>104</v>
      </c>
      <c r="L1" s="71" t="str">
        <f>'財政指標'!$M$1</f>
        <v>氏家町</v>
      </c>
      <c r="O1" s="71" t="str">
        <f>'財政指標'!$M$1</f>
        <v>氏家町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73" t="s">
        <v>192</v>
      </c>
      <c r="P3" s="73" t="s">
        <v>193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1381471</v>
      </c>
      <c r="E4" s="16">
        <f t="shared" si="0"/>
        <v>1513991</v>
      </c>
      <c r="F4" s="16">
        <f t="shared" si="0"/>
        <v>1441949</v>
      </c>
      <c r="G4" s="16">
        <f t="shared" si="0"/>
        <v>1268710</v>
      </c>
      <c r="H4" s="16">
        <f t="shared" si="0"/>
        <v>1378689</v>
      </c>
      <c r="I4" s="16">
        <f t="shared" si="0"/>
        <v>1328936</v>
      </c>
      <c r="J4" s="16">
        <f t="shared" si="0"/>
        <v>1486497</v>
      </c>
      <c r="K4" s="16">
        <f aca="true" t="shared" si="1" ref="K4:P4">SUM(K5:K8)</f>
        <v>1365076</v>
      </c>
      <c r="L4" s="16">
        <f t="shared" si="1"/>
        <v>1297233</v>
      </c>
      <c r="M4" s="16">
        <f t="shared" si="1"/>
        <v>1292412</v>
      </c>
      <c r="N4" s="16">
        <f t="shared" si="1"/>
        <v>1305317</v>
      </c>
      <c r="O4" s="16">
        <f t="shared" si="1"/>
        <v>1244571</v>
      </c>
      <c r="P4" s="16">
        <f t="shared" si="1"/>
        <v>1169083</v>
      </c>
    </row>
    <row r="5" spans="1:16" ht="18" customHeight="1">
      <c r="A5" s="14" t="s">
        <v>48</v>
      </c>
      <c r="B5" s="16"/>
      <c r="C5" s="16"/>
      <c r="D5" s="16">
        <v>11971</v>
      </c>
      <c r="E5" s="16">
        <v>12477</v>
      </c>
      <c r="F5" s="16">
        <v>12796</v>
      </c>
      <c r="G5" s="16">
        <v>12878</v>
      </c>
      <c r="H5" s="16">
        <v>13402</v>
      </c>
      <c r="I5" s="16">
        <v>18222</v>
      </c>
      <c r="J5" s="16">
        <v>18633</v>
      </c>
      <c r="K5" s="16">
        <v>18686</v>
      </c>
      <c r="L5" s="16">
        <v>19625</v>
      </c>
      <c r="M5" s="16">
        <v>19706</v>
      </c>
      <c r="N5" s="16">
        <v>20042</v>
      </c>
      <c r="O5" s="16">
        <v>19863</v>
      </c>
      <c r="P5" s="16">
        <v>20433</v>
      </c>
    </row>
    <row r="6" spans="1:16" ht="18" customHeight="1">
      <c r="A6" s="14" t="s">
        <v>49</v>
      </c>
      <c r="B6" s="17"/>
      <c r="C6" s="17"/>
      <c r="D6" s="17">
        <v>989853</v>
      </c>
      <c r="E6" s="17">
        <v>1128791</v>
      </c>
      <c r="F6" s="17">
        <v>1132317</v>
      </c>
      <c r="G6" s="17">
        <v>973383</v>
      </c>
      <c r="H6" s="17">
        <v>1040412</v>
      </c>
      <c r="I6" s="17">
        <v>996902</v>
      </c>
      <c r="J6" s="17">
        <v>1148132</v>
      </c>
      <c r="K6" s="17">
        <v>1047032</v>
      </c>
      <c r="L6" s="17">
        <v>1038949</v>
      </c>
      <c r="M6" s="17">
        <v>994991</v>
      </c>
      <c r="N6" s="17">
        <v>1006567</v>
      </c>
      <c r="O6" s="17">
        <v>1014914</v>
      </c>
      <c r="P6" s="17">
        <v>948858</v>
      </c>
    </row>
    <row r="7" spans="1:16" ht="18" customHeight="1">
      <c r="A7" s="14" t="s">
        <v>50</v>
      </c>
      <c r="B7" s="17"/>
      <c r="C7" s="17"/>
      <c r="D7" s="17">
        <v>49635</v>
      </c>
      <c r="E7" s="17">
        <v>55933</v>
      </c>
      <c r="F7" s="17">
        <v>56477</v>
      </c>
      <c r="G7" s="17">
        <v>63727</v>
      </c>
      <c r="H7" s="17">
        <v>65444</v>
      </c>
      <c r="I7" s="17">
        <v>66266</v>
      </c>
      <c r="J7" s="17">
        <v>73892</v>
      </c>
      <c r="K7" s="17">
        <v>76143</v>
      </c>
      <c r="L7" s="17">
        <v>78539</v>
      </c>
      <c r="M7" s="17">
        <v>81798</v>
      </c>
      <c r="N7" s="17">
        <v>75647</v>
      </c>
      <c r="O7" s="17">
        <v>75741</v>
      </c>
      <c r="P7" s="17">
        <v>73552</v>
      </c>
    </row>
    <row r="8" spans="1:16" ht="18" customHeight="1">
      <c r="A8" s="14" t="s">
        <v>51</v>
      </c>
      <c r="B8" s="17"/>
      <c r="C8" s="17"/>
      <c r="D8" s="17">
        <v>330012</v>
      </c>
      <c r="E8" s="17">
        <v>316790</v>
      </c>
      <c r="F8" s="17">
        <v>240359</v>
      </c>
      <c r="G8" s="17">
        <v>218722</v>
      </c>
      <c r="H8" s="17">
        <v>259431</v>
      </c>
      <c r="I8" s="17">
        <v>247546</v>
      </c>
      <c r="J8" s="17">
        <v>245840</v>
      </c>
      <c r="K8" s="17">
        <v>223215</v>
      </c>
      <c r="L8" s="17">
        <v>160120</v>
      </c>
      <c r="M8" s="17">
        <v>195917</v>
      </c>
      <c r="N8" s="17">
        <v>203061</v>
      </c>
      <c r="O8" s="17">
        <v>134053</v>
      </c>
      <c r="P8" s="17">
        <v>126240</v>
      </c>
    </row>
    <row r="9" spans="1:16" ht="18" customHeight="1">
      <c r="A9" s="14" t="s">
        <v>52</v>
      </c>
      <c r="B9" s="16"/>
      <c r="C9" s="16"/>
      <c r="D9" s="16">
        <v>921551</v>
      </c>
      <c r="E9" s="16">
        <v>987951</v>
      </c>
      <c r="F9" s="16">
        <v>1074974</v>
      </c>
      <c r="G9" s="16">
        <v>1149337</v>
      </c>
      <c r="H9" s="16">
        <v>1239220</v>
      </c>
      <c r="I9" s="16">
        <v>1311041</v>
      </c>
      <c r="J9" s="16">
        <v>1320478</v>
      </c>
      <c r="K9" s="16">
        <v>1430053</v>
      </c>
      <c r="L9" s="16">
        <v>1542669</v>
      </c>
      <c r="M9" s="16">
        <v>1483459</v>
      </c>
      <c r="N9" s="16">
        <v>1512085</v>
      </c>
      <c r="O9" s="16">
        <v>1543437</v>
      </c>
      <c r="P9" s="16">
        <v>1497723</v>
      </c>
    </row>
    <row r="10" spans="1:16" ht="18" customHeight="1">
      <c r="A10" s="14" t="s">
        <v>53</v>
      </c>
      <c r="B10" s="16"/>
      <c r="C10" s="16"/>
      <c r="D10" s="16">
        <v>920543</v>
      </c>
      <c r="E10" s="16">
        <v>986766</v>
      </c>
      <c r="F10" s="16">
        <v>1073788</v>
      </c>
      <c r="G10" s="16">
        <v>1148151</v>
      </c>
      <c r="H10" s="16">
        <v>1238063</v>
      </c>
      <c r="I10" s="16">
        <v>1309974</v>
      </c>
      <c r="J10" s="16">
        <v>1319534</v>
      </c>
      <c r="K10" s="16">
        <v>1428794</v>
      </c>
      <c r="L10" s="16">
        <v>1540173</v>
      </c>
      <c r="M10" s="16">
        <v>1479210</v>
      </c>
      <c r="N10" s="16">
        <v>1507426</v>
      </c>
      <c r="O10" s="16">
        <v>1536633</v>
      </c>
      <c r="P10" s="16">
        <v>1490989</v>
      </c>
    </row>
    <row r="11" spans="1:16" ht="18" customHeight="1">
      <c r="A11" s="14" t="s">
        <v>54</v>
      </c>
      <c r="B11" s="16"/>
      <c r="C11" s="16"/>
      <c r="D11" s="16">
        <v>27597</v>
      </c>
      <c r="E11" s="16">
        <v>27750</v>
      </c>
      <c r="F11" s="16">
        <v>28333</v>
      </c>
      <c r="G11" s="16">
        <v>28819</v>
      </c>
      <c r="H11" s="16">
        <v>29275</v>
      </c>
      <c r="I11" s="16">
        <v>29921</v>
      </c>
      <c r="J11" s="16">
        <v>31170</v>
      </c>
      <c r="K11" s="16">
        <v>31711</v>
      </c>
      <c r="L11" s="16">
        <v>32530</v>
      </c>
      <c r="M11" s="16">
        <v>33705</v>
      </c>
      <c r="N11" s="16">
        <v>35080</v>
      </c>
      <c r="O11" s="16">
        <v>37506</v>
      </c>
      <c r="P11" s="16">
        <v>39449</v>
      </c>
    </row>
    <row r="12" spans="1:16" ht="18" customHeight="1">
      <c r="A12" s="14" t="s">
        <v>55</v>
      </c>
      <c r="B12" s="16"/>
      <c r="C12" s="16"/>
      <c r="D12" s="16">
        <v>174557</v>
      </c>
      <c r="E12" s="16">
        <v>176832</v>
      </c>
      <c r="F12" s="16">
        <v>180454</v>
      </c>
      <c r="G12" s="16">
        <v>184239</v>
      </c>
      <c r="H12" s="16">
        <v>185747</v>
      </c>
      <c r="I12" s="16">
        <v>190370</v>
      </c>
      <c r="J12" s="16">
        <v>229716</v>
      </c>
      <c r="K12" s="16">
        <v>232549</v>
      </c>
      <c r="L12" s="16">
        <v>242805</v>
      </c>
      <c r="M12" s="16">
        <v>241574</v>
      </c>
      <c r="N12" s="16">
        <v>231972</v>
      </c>
      <c r="O12" s="16">
        <v>218629</v>
      </c>
      <c r="P12" s="16">
        <v>212761</v>
      </c>
    </row>
    <row r="13" spans="1:16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/>
      <c r="D14" s="16">
        <v>598</v>
      </c>
      <c r="E14" s="16">
        <v>10764</v>
      </c>
      <c r="F14" s="16">
        <v>4760</v>
      </c>
      <c r="G14" s="16">
        <v>5146</v>
      </c>
      <c r="H14" s="16">
        <v>5445</v>
      </c>
      <c r="I14" s="16">
        <v>3390</v>
      </c>
      <c r="J14" s="16">
        <v>3332</v>
      </c>
      <c r="K14" s="16">
        <v>2699</v>
      </c>
      <c r="L14" s="16">
        <v>2549</v>
      </c>
      <c r="M14" s="16">
        <v>2235</v>
      </c>
      <c r="N14" s="16">
        <v>993</v>
      </c>
      <c r="O14" s="16">
        <v>972</v>
      </c>
      <c r="P14" s="16">
        <v>0</v>
      </c>
    </row>
    <row r="15" spans="1:16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102422</v>
      </c>
      <c r="E17" s="17">
        <f t="shared" si="2"/>
        <v>109909</v>
      </c>
      <c r="F17" s="17">
        <f t="shared" si="2"/>
        <v>119419</v>
      </c>
      <c r="G17" s="17">
        <f t="shared" si="2"/>
        <v>130152</v>
      </c>
      <c r="H17" s="17">
        <f t="shared" si="2"/>
        <v>140955</v>
      </c>
      <c r="I17" s="17">
        <f t="shared" si="2"/>
        <v>149134</v>
      </c>
      <c r="J17" s="17">
        <f t="shared" si="2"/>
        <v>147416</v>
      </c>
      <c r="K17" s="17">
        <f aca="true" t="shared" si="3" ref="K17:P17">SUM(K18:K21)</f>
        <v>158754</v>
      </c>
      <c r="L17" s="17">
        <f t="shared" si="3"/>
        <v>124037</v>
      </c>
      <c r="M17" s="17">
        <f t="shared" si="3"/>
        <v>119906</v>
      </c>
      <c r="N17" s="17">
        <f t="shared" si="3"/>
        <v>124316</v>
      </c>
      <c r="O17" s="17">
        <f t="shared" si="3"/>
        <v>127442</v>
      </c>
      <c r="P17" s="17">
        <f t="shared" si="3"/>
        <v>124094</v>
      </c>
    </row>
    <row r="18" spans="1:16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2251</v>
      </c>
      <c r="H18" s="17">
        <v>3239</v>
      </c>
      <c r="I18" s="17">
        <v>3028</v>
      </c>
      <c r="J18" s="17">
        <v>2929</v>
      </c>
      <c r="K18" s="17">
        <v>3388</v>
      </c>
      <c r="L18" s="17">
        <v>3714</v>
      </c>
      <c r="M18" s="17">
        <v>3647</v>
      </c>
      <c r="N18" s="17">
        <v>3762</v>
      </c>
      <c r="O18" s="17">
        <v>3736</v>
      </c>
      <c r="P18" s="17">
        <v>4010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102422</v>
      </c>
      <c r="E20" s="16">
        <v>109909</v>
      </c>
      <c r="F20" s="16">
        <v>119419</v>
      </c>
      <c r="G20" s="16">
        <v>127901</v>
      </c>
      <c r="H20" s="16">
        <v>137716</v>
      </c>
      <c r="I20" s="16">
        <v>146106</v>
      </c>
      <c r="J20" s="16">
        <v>144487</v>
      </c>
      <c r="K20" s="16">
        <v>155366</v>
      </c>
      <c r="L20" s="16">
        <v>120323</v>
      </c>
      <c r="M20" s="16">
        <v>116259</v>
      </c>
      <c r="N20" s="16">
        <v>120554</v>
      </c>
      <c r="O20" s="16">
        <v>123706</v>
      </c>
      <c r="P20" s="16">
        <v>120084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2608196</v>
      </c>
      <c r="E22" s="17">
        <f t="shared" si="4"/>
        <v>2827197</v>
      </c>
      <c r="F22" s="17">
        <f t="shared" si="4"/>
        <v>2849889</v>
      </c>
      <c r="G22" s="17">
        <f t="shared" si="4"/>
        <v>2766403</v>
      </c>
      <c r="H22" s="17">
        <f t="shared" si="4"/>
        <v>2979331</v>
      </c>
      <c r="I22" s="17">
        <f t="shared" si="4"/>
        <v>3012792</v>
      </c>
      <c r="J22" s="17">
        <f t="shared" si="4"/>
        <v>3218609</v>
      </c>
      <c r="K22" s="17">
        <f aca="true" t="shared" si="5" ref="K22:P22">+K4+K9+K11+K12+K13+K14+K15+K16+K17</f>
        <v>3220842</v>
      </c>
      <c r="L22" s="17">
        <f t="shared" si="5"/>
        <v>3241823</v>
      </c>
      <c r="M22" s="17">
        <f t="shared" si="5"/>
        <v>3173291</v>
      </c>
      <c r="N22" s="17">
        <f t="shared" si="5"/>
        <v>3209763</v>
      </c>
      <c r="O22" s="17">
        <f t="shared" si="5"/>
        <v>3172557</v>
      </c>
      <c r="P22" s="17">
        <f t="shared" si="5"/>
        <v>3043110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氏家町</v>
      </c>
      <c r="P30" s="71" t="str">
        <f>'財政指標'!$M$1</f>
        <v>氏家町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73" t="s">
        <v>192</v>
      </c>
      <c r="P32" s="73" t="s">
        <v>193</v>
      </c>
    </row>
    <row r="33" spans="1:16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52.96653318999033</v>
      </c>
      <c r="E33" s="31">
        <f t="shared" si="6"/>
        <v>53.55095523941203</v>
      </c>
      <c r="F33" s="31">
        <f t="shared" si="6"/>
        <v>50.596672361625316</v>
      </c>
      <c r="G33" s="31">
        <f t="shared" si="6"/>
        <v>45.861358594535936</v>
      </c>
      <c r="H33" s="31">
        <f t="shared" si="6"/>
        <v>46.27512015281283</v>
      </c>
      <c r="I33" s="31">
        <f t="shared" si="6"/>
        <v>44.109782553857016</v>
      </c>
      <c r="J33" s="31">
        <f t="shared" si="6"/>
        <v>46.18445421609149</v>
      </c>
      <c r="K33" s="31">
        <f t="shared" si="6"/>
        <v>42.382581945963196</v>
      </c>
      <c r="L33" s="31">
        <f t="shared" si="6"/>
        <v>40.01554063870853</v>
      </c>
      <c r="M33" s="31">
        <f aca="true" t="shared" si="7" ref="M33:N50">M4/M$22*100</f>
        <v>40.72781223026819</v>
      </c>
      <c r="N33" s="31">
        <f t="shared" si="7"/>
        <v>40.667083519873586</v>
      </c>
      <c r="O33" s="31">
        <f aca="true" t="shared" si="8" ref="O33:P50">O4/O$22*100</f>
        <v>39.229271530818835</v>
      </c>
      <c r="P33" s="31">
        <f t="shared" si="8"/>
        <v>38.41737564531022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 t="e">
        <f t="shared" si="9"/>
        <v>#DIV/0!</v>
      </c>
      <c r="D34" s="31">
        <f aca="true" t="shared" si="10" ref="D34:L34">D5/D$22*100</f>
        <v>0.4589762425829961</v>
      </c>
      <c r="E34" s="31">
        <f t="shared" si="10"/>
        <v>0.4413205022501085</v>
      </c>
      <c r="F34" s="31">
        <f t="shared" si="10"/>
        <v>0.4489999435065717</v>
      </c>
      <c r="G34" s="31">
        <f t="shared" si="10"/>
        <v>0.46551424358634663</v>
      </c>
      <c r="H34" s="31">
        <f t="shared" si="10"/>
        <v>0.4498325295175326</v>
      </c>
      <c r="I34" s="31">
        <f t="shared" si="10"/>
        <v>0.6048210430723395</v>
      </c>
      <c r="J34" s="31">
        <f t="shared" si="10"/>
        <v>0.5789146802236619</v>
      </c>
      <c r="K34" s="31">
        <f t="shared" si="10"/>
        <v>0.580158852871392</v>
      </c>
      <c r="L34" s="31">
        <f t="shared" si="10"/>
        <v>0.6053692629116395</v>
      </c>
      <c r="M34" s="31">
        <f t="shared" si="7"/>
        <v>0.6209956792490824</v>
      </c>
      <c r="N34" s="31">
        <f t="shared" si="7"/>
        <v>0.624407471828917</v>
      </c>
      <c r="O34" s="31">
        <f t="shared" si="8"/>
        <v>0.6260880419169773</v>
      </c>
      <c r="P34" s="31">
        <f t="shared" si="8"/>
        <v>0.6714512456007177</v>
      </c>
    </row>
    <row r="35" spans="1:16" ht="18" customHeight="1">
      <c r="A35" s="14" t="s">
        <v>49</v>
      </c>
      <c r="B35" s="31" t="e">
        <f t="shared" si="9"/>
        <v>#DIV/0!</v>
      </c>
      <c r="C35" s="31" t="e">
        <f t="shared" si="9"/>
        <v>#DIV/0!</v>
      </c>
      <c r="D35" s="31">
        <f aca="true" t="shared" si="11" ref="D35:L35">D6/D$22*100</f>
        <v>37.95163400296603</v>
      </c>
      <c r="E35" s="31">
        <f t="shared" si="11"/>
        <v>39.92615300596315</v>
      </c>
      <c r="F35" s="31">
        <f t="shared" si="11"/>
        <v>39.731968508247164</v>
      </c>
      <c r="G35" s="31">
        <f t="shared" si="11"/>
        <v>35.185871328219356</v>
      </c>
      <c r="H35" s="31">
        <f t="shared" si="11"/>
        <v>34.920994008386444</v>
      </c>
      <c r="I35" s="31">
        <f t="shared" si="11"/>
        <v>33.08897527608942</v>
      </c>
      <c r="J35" s="31">
        <f t="shared" si="11"/>
        <v>35.671683015861824</v>
      </c>
      <c r="K35" s="31">
        <f t="shared" si="11"/>
        <v>32.50802119445785</v>
      </c>
      <c r="L35" s="31">
        <f t="shared" si="11"/>
        <v>32.048295048804334</v>
      </c>
      <c r="M35" s="31">
        <f t="shared" si="7"/>
        <v>31.35517669195797</v>
      </c>
      <c r="N35" s="31">
        <f t="shared" si="7"/>
        <v>31.359542745056256</v>
      </c>
      <c r="O35" s="31">
        <f t="shared" si="8"/>
        <v>31.990410258980372</v>
      </c>
      <c r="P35" s="31">
        <f t="shared" si="8"/>
        <v>31.180535701962796</v>
      </c>
    </row>
    <row r="36" spans="1:16" ht="18" customHeight="1">
      <c r="A36" s="14" t="s">
        <v>50</v>
      </c>
      <c r="B36" s="31" t="e">
        <f t="shared" si="9"/>
        <v>#DIV/0!</v>
      </c>
      <c r="C36" s="31" t="e">
        <f t="shared" si="9"/>
        <v>#DIV/0!</v>
      </c>
      <c r="D36" s="31">
        <f aca="true" t="shared" si="12" ref="D36:L36">D7/D$22*100</f>
        <v>1.9030394954980379</v>
      </c>
      <c r="E36" s="31">
        <f t="shared" si="12"/>
        <v>1.9783906109125047</v>
      </c>
      <c r="F36" s="31">
        <f t="shared" si="12"/>
        <v>1.9817263058315604</v>
      </c>
      <c r="G36" s="31">
        <f t="shared" si="12"/>
        <v>2.303605078508084</v>
      </c>
      <c r="H36" s="31">
        <f t="shared" si="12"/>
        <v>2.1966005119941356</v>
      </c>
      <c r="I36" s="31">
        <f t="shared" si="12"/>
        <v>2.1994880496230738</v>
      </c>
      <c r="J36" s="31">
        <f t="shared" si="12"/>
        <v>2.295774354697946</v>
      </c>
      <c r="K36" s="31">
        <f t="shared" si="12"/>
        <v>2.3640712583852297</v>
      </c>
      <c r="L36" s="31">
        <f t="shared" si="12"/>
        <v>2.422680078462026</v>
      </c>
      <c r="M36" s="31">
        <f t="shared" si="7"/>
        <v>2.5777024546440903</v>
      </c>
      <c r="N36" s="31">
        <f t="shared" si="7"/>
        <v>2.356778366502449</v>
      </c>
      <c r="O36" s="31">
        <f t="shared" si="8"/>
        <v>2.3873802740187173</v>
      </c>
      <c r="P36" s="31">
        <f t="shared" si="8"/>
        <v>2.4170010285530266</v>
      </c>
    </row>
    <row r="37" spans="1:16" ht="18" customHeight="1">
      <c r="A37" s="14" t="s">
        <v>51</v>
      </c>
      <c r="B37" s="31" t="e">
        <f t="shared" si="9"/>
        <v>#DIV/0!</v>
      </c>
      <c r="C37" s="31" t="e">
        <f t="shared" si="9"/>
        <v>#DIV/0!</v>
      </c>
      <c r="D37" s="31">
        <f aca="true" t="shared" si="13" ref="D37:L37">D8/D$22*100</f>
        <v>12.652883448943253</v>
      </c>
      <c r="E37" s="31">
        <f t="shared" si="13"/>
        <v>11.205091120286276</v>
      </c>
      <c r="F37" s="31">
        <f t="shared" si="13"/>
        <v>8.433977604040017</v>
      </c>
      <c r="G37" s="31">
        <f t="shared" si="13"/>
        <v>7.906367944222153</v>
      </c>
      <c r="H37" s="31">
        <f t="shared" si="13"/>
        <v>8.707693102914716</v>
      </c>
      <c r="I37" s="31">
        <f t="shared" si="13"/>
        <v>8.216498185072185</v>
      </c>
      <c r="J37" s="31">
        <f t="shared" si="13"/>
        <v>7.638082165308056</v>
      </c>
      <c r="K37" s="31">
        <f t="shared" si="13"/>
        <v>6.93033064024873</v>
      </c>
      <c r="L37" s="31">
        <f t="shared" si="13"/>
        <v>4.939196248530534</v>
      </c>
      <c r="M37" s="31">
        <f t="shared" si="7"/>
        <v>6.173937404417055</v>
      </c>
      <c r="N37" s="31">
        <f t="shared" si="7"/>
        <v>6.326354936485965</v>
      </c>
      <c r="O37" s="31">
        <f t="shared" si="8"/>
        <v>4.2253929559027625</v>
      </c>
      <c r="P37" s="31">
        <f t="shared" si="8"/>
        <v>4.148387669193687</v>
      </c>
    </row>
    <row r="38" spans="1:16" ht="18" customHeight="1">
      <c r="A38" s="14" t="s">
        <v>52</v>
      </c>
      <c r="B38" s="31" t="e">
        <f t="shared" si="9"/>
        <v>#DIV/0!</v>
      </c>
      <c r="C38" s="31" t="e">
        <f t="shared" si="9"/>
        <v>#DIV/0!</v>
      </c>
      <c r="D38" s="31">
        <f aca="true" t="shared" si="14" ref="D38:L38">D9/D$22*100</f>
        <v>35.33288909269089</v>
      </c>
      <c r="E38" s="31">
        <f t="shared" si="14"/>
        <v>34.94454047595551</v>
      </c>
      <c r="F38" s="31">
        <f t="shared" si="14"/>
        <v>37.71985505400386</v>
      </c>
      <c r="G38" s="31">
        <f t="shared" si="14"/>
        <v>41.546260613511485</v>
      </c>
      <c r="H38" s="31">
        <f t="shared" si="14"/>
        <v>41.59390144968786</v>
      </c>
      <c r="I38" s="31">
        <f t="shared" si="14"/>
        <v>43.515815230523714</v>
      </c>
      <c r="J38" s="31">
        <f t="shared" si="14"/>
        <v>41.0263564167005</v>
      </c>
      <c r="K38" s="31">
        <f t="shared" si="14"/>
        <v>44.399973671480936</v>
      </c>
      <c r="L38" s="31">
        <f t="shared" si="14"/>
        <v>47.58646601001967</v>
      </c>
      <c r="M38" s="31">
        <f t="shared" si="7"/>
        <v>46.74828120081014</v>
      </c>
      <c r="N38" s="31">
        <f t="shared" si="7"/>
        <v>47.10892984933779</v>
      </c>
      <c r="O38" s="31">
        <f t="shared" si="8"/>
        <v>48.64962237085102</v>
      </c>
      <c r="P38" s="31">
        <f t="shared" si="8"/>
        <v>49.21685381073967</v>
      </c>
    </row>
    <row r="39" spans="1:16" ht="18" customHeight="1">
      <c r="A39" s="14" t="s">
        <v>53</v>
      </c>
      <c r="B39" s="31" t="e">
        <f t="shared" si="9"/>
        <v>#DIV/0!</v>
      </c>
      <c r="C39" s="31" t="e">
        <f t="shared" si="9"/>
        <v>#DIV/0!</v>
      </c>
      <c r="D39" s="31">
        <f aca="true" t="shared" si="15" ref="D39:L39">D10/D$22*100</f>
        <v>35.2942416904251</v>
      </c>
      <c r="E39" s="31">
        <f t="shared" si="15"/>
        <v>34.90262617001928</v>
      </c>
      <c r="F39" s="31">
        <f t="shared" si="15"/>
        <v>37.678239398095855</v>
      </c>
      <c r="G39" s="31">
        <f t="shared" si="15"/>
        <v>41.50338905792106</v>
      </c>
      <c r="H39" s="31">
        <f t="shared" si="15"/>
        <v>41.55506722817975</v>
      </c>
      <c r="I39" s="31">
        <f t="shared" si="15"/>
        <v>43.48039957620705</v>
      </c>
      <c r="J39" s="31">
        <f t="shared" si="15"/>
        <v>40.99702697656037</v>
      </c>
      <c r="K39" s="31">
        <f t="shared" si="15"/>
        <v>44.36088451404943</v>
      </c>
      <c r="L39" s="31">
        <f t="shared" si="15"/>
        <v>47.50947229382974</v>
      </c>
      <c r="M39" s="31">
        <f t="shared" si="7"/>
        <v>46.614382355731</v>
      </c>
      <c r="N39" s="31">
        <f t="shared" si="7"/>
        <v>46.963778945672935</v>
      </c>
      <c r="O39" s="31">
        <f t="shared" si="8"/>
        <v>48.4351581390027</v>
      </c>
      <c r="P39" s="31">
        <f t="shared" si="8"/>
        <v>48.99556703503981</v>
      </c>
    </row>
    <row r="40" spans="1:16" ht="18" customHeight="1">
      <c r="A40" s="14" t="s">
        <v>54</v>
      </c>
      <c r="B40" s="31" t="e">
        <f t="shared" si="9"/>
        <v>#DIV/0!</v>
      </c>
      <c r="C40" s="31" t="e">
        <f t="shared" si="9"/>
        <v>#DIV/0!</v>
      </c>
      <c r="D40" s="31">
        <f aca="true" t="shared" si="16" ref="D40:L40">D11/D$22*100</f>
        <v>1.058087659056298</v>
      </c>
      <c r="E40" s="31">
        <f t="shared" si="16"/>
        <v>0.9815375440763413</v>
      </c>
      <c r="F40" s="31">
        <f t="shared" si="16"/>
        <v>0.9941790715357686</v>
      </c>
      <c r="G40" s="31">
        <f t="shared" si="16"/>
        <v>1.0417498824285543</v>
      </c>
      <c r="H40" s="31">
        <f t="shared" si="16"/>
        <v>0.9826031414434986</v>
      </c>
      <c r="I40" s="31">
        <f t="shared" si="16"/>
        <v>0.9931319520232397</v>
      </c>
      <c r="J40" s="31">
        <f t="shared" si="16"/>
        <v>0.9684307724237395</v>
      </c>
      <c r="K40" s="31">
        <f t="shared" si="16"/>
        <v>0.9845562123196356</v>
      </c>
      <c r="L40" s="31">
        <f t="shared" si="16"/>
        <v>1.0034477514657647</v>
      </c>
      <c r="M40" s="31">
        <f t="shared" si="7"/>
        <v>1.0621465223328084</v>
      </c>
      <c r="N40" s="31">
        <f t="shared" si="7"/>
        <v>1.092915582863906</v>
      </c>
      <c r="O40" s="31">
        <f t="shared" si="8"/>
        <v>1.1822009817317702</v>
      </c>
      <c r="P40" s="31">
        <f t="shared" si="8"/>
        <v>1.2963382855039747</v>
      </c>
    </row>
    <row r="41" spans="1:16" ht="18" customHeight="1">
      <c r="A41" s="14" t="s">
        <v>55</v>
      </c>
      <c r="B41" s="31" t="e">
        <f t="shared" si="9"/>
        <v>#DIV/0!</v>
      </c>
      <c r="C41" s="31" t="e">
        <f t="shared" si="9"/>
        <v>#DIV/0!</v>
      </c>
      <c r="D41" s="31">
        <f aca="true" t="shared" si="17" ref="D41:L41">D12/D$22*100</f>
        <v>6.692633529075269</v>
      </c>
      <c r="E41" s="31">
        <f t="shared" si="17"/>
        <v>6.254675567355228</v>
      </c>
      <c r="F41" s="31">
        <f t="shared" si="17"/>
        <v>6.331965911654805</v>
      </c>
      <c r="G41" s="31">
        <f t="shared" si="17"/>
        <v>6.659875658029578</v>
      </c>
      <c r="H41" s="31">
        <f t="shared" si="17"/>
        <v>6.234520434285415</v>
      </c>
      <c r="I41" s="31">
        <f t="shared" si="17"/>
        <v>6.318723629112133</v>
      </c>
      <c r="J41" s="31">
        <f t="shared" si="17"/>
        <v>7.137120414439903</v>
      </c>
      <c r="K41" s="31">
        <f t="shared" si="17"/>
        <v>7.220130636647188</v>
      </c>
      <c r="L41" s="31">
        <f t="shared" si="17"/>
        <v>7.489767331529204</v>
      </c>
      <c r="M41" s="31">
        <f t="shared" si="7"/>
        <v>7.6127276067653415</v>
      </c>
      <c r="N41" s="31">
        <f t="shared" si="7"/>
        <v>7.227075643902681</v>
      </c>
      <c r="O41" s="31">
        <f t="shared" si="8"/>
        <v>6.891255224098416</v>
      </c>
      <c r="P41" s="31">
        <f t="shared" si="8"/>
        <v>6.991564550739211</v>
      </c>
    </row>
    <row r="42" spans="1:16" ht="18" customHeight="1">
      <c r="A42" s="14" t="s">
        <v>56</v>
      </c>
      <c r="B42" s="31" t="e">
        <f t="shared" si="9"/>
        <v>#DIV/0!</v>
      </c>
      <c r="C42" s="31" t="e">
        <f t="shared" si="9"/>
        <v>#DIV/0!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 t="e">
        <f t="shared" si="9"/>
        <v>#DIV/0!</v>
      </c>
      <c r="D43" s="31">
        <f aca="true" t="shared" si="19" ref="D43:L43">D14/D$22*100</f>
        <v>0.02292772475688177</v>
      </c>
      <c r="E43" s="31">
        <f t="shared" si="19"/>
        <v>0.38073045493469326</v>
      </c>
      <c r="F43" s="31">
        <f t="shared" si="19"/>
        <v>0.16702404900682097</v>
      </c>
      <c r="G43" s="31">
        <f t="shared" si="19"/>
        <v>0.18601772771356884</v>
      </c>
      <c r="H43" s="31">
        <f t="shared" si="19"/>
        <v>0.18275914962117334</v>
      </c>
      <c r="I43" s="31">
        <f t="shared" si="19"/>
        <v>0.1125202138083213</v>
      </c>
      <c r="J43" s="31">
        <f t="shared" si="19"/>
        <v>0.10352298151157845</v>
      </c>
      <c r="K43" s="31">
        <f t="shared" si="19"/>
        <v>0.08379796338969747</v>
      </c>
      <c r="L43" s="31">
        <f t="shared" si="19"/>
        <v>0.07862859878531307</v>
      </c>
      <c r="M43" s="31">
        <f t="shared" si="7"/>
        <v>0.07043161185028414</v>
      </c>
      <c r="N43" s="31">
        <f t="shared" si="7"/>
        <v>0.030936863562823796</v>
      </c>
      <c r="O43" s="31">
        <f t="shared" si="8"/>
        <v>0.030637747406902383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 t="e">
        <f t="shared" si="9"/>
        <v>#DIV/0!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 t="e">
        <f t="shared" si="9"/>
        <v>#DIV/0!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 t="e">
        <f t="shared" si="9"/>
        <v>#DIV/0!</v>
      </c>
      <c r="D46" s="31">
        <f aca="true" t="shared" si="22" ref="D46:L46">D17/D$22*100</f>
        <v>3.926928804430342</v>
      </c>
      <c r="E46" s="31">
        <f t="shared" si="22"/>
        <v>3.8875607182661835</v>
      </c>
      <c r="F46" s="31">
        <f t="shared" si="22"/>
        <v>4.190303552173436</v>
      </c>
      <c r="G46" s="31">
        <f t="shared" si="22"/>
        <v>4.704737523780881</v>
      </c>
      <c r="H46" s="31">
        <f t="shared" si="22"/>
        <v>4.731095672149217</v>
      </c>
      <c r="I46" s="31">
        <f t="shared" si="22"/>
        <v>4.950026420675573</v>
      </c>
      <c r="J46" s="31">
        <f t="shared" si="22"/>
        <v>4.580115198832788</v>
      </c>
      <c r="K46" s="31">
        <f t="shared" si="22"/>
        <v>4.928959570199345</v>
      </c>
      <c r="L46" s="31">
        <f t="shared" si="22"/>
        <v>3.8261496694915174</v>
      </c>
      <c r="M46" s="31">
        <f t="shared" si="7"/>
        <v>3.7786008279732304</v>
      </c>
      <c r="N46" s="31">
        <f t="shared" si="7"/>
        <v>3.8730585404592177</v>
      </c>
      <c r="O46" s="31">
        <f t="shared" si="8"/>
        <v>4.017012145093059</v>
      </c>
      <c r="P46" s="31">
        <f t="shared" si="8"/>
        <v>4.077867707706918</v>
      </c>
    </row>
    <row r="47" spans="1:16" ht="18" customHeight="1">
      <c r="A47" s="14" t="s">
        <v>61</v>
      </c>
      <c r="B47" s="31" t="e">
        <f t="shared" si="9"/>
        <v>#DIV/0!</v>
      </c>
      <c r="C47" s="31" t="e">
        <f t="shared" si="9"/>
        <v>#DIV/0!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</v>
      </c>
      <c r="G47" s="31">
        <f t="shared" si="23"/>
        <v>0.08136920036596258</v>
      </c>
      <c r="H47" s="31">
        <f t="shared" si="23"/>
        <v>0.10871568147345831</v>
      </c>
      <c r="I47" s="31">
        <f t="shared" si="23"/>
        <v>0.10050478094737374</v>
      </c>
      <c r="J47" s="31">
        <f t="shared" si="23"/>
        <v>0.09100204467209283</v>
      </c>
      <c r="K47" s="31">
        <f t="shared" si="23"/>
        <v>0.10518988512941646</v>
      </c>
      <c r="L47" s="31">
        <f t="shared" si="23"/>
        <v>0.11456516904223334</v>
      </c>
      <c r="M47" s="31">
        <f t="shared" si="7"/>
        <v>0.1149280037664368</v>
      </c>
      <c r="N47" s="31">
        <f t="shared" si="7"/>
        <v>0.11720491512924787</v>
      </c>
      <c r="O47" s="31">
        <f t="shared" si="8"/>
        <v>0.11775990155574825</v>
      </c>
      <c r="P47" s="31">
        <f t="shared" si="8"/>
        <v>0.13177308740071836</v>
      </c>
    </row>
    <row r="48" spans="1:16" ht="18" customHeight="1">
      <c r="A48" s="14" t="s">
        <v>62</v>
      </c>
      <c r="B48" s="31" t="e">
        <f t="shared" si="9"/>
        <v>#DIV/0!</v>
      </c>
      <c r="C48" s="31" t="e">
        <f t="shared" si="9"/>
        <v>#DIV/0!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 t="e">
        <f t="shared" si="9"/>
        <v>#DIV/0!</v>
      </c>
      <c r="D49" s="31">
        <f aca="true" t="shared" si="25" ref="D49:L49">D20/D$22*100</f>
        <v>3.926928804430342</v>
      </c>
      <c r="E49" s="31">
        <f t="shared" si="25"/>
        <v>3.8875607182661835</v>
      </c>
      <c r="F49" s="31">
        <f t="shared" si="25"/>
        <v>4.190303552173436</v>
      </c>
      <c r="G49" s="31">
        <f t="shared" si="25"/>
        <v>4.623368323414918</v>
      </c>
      <c r="H49" s="31">
        <f t="shared" si="25"/>
        <v>4.622379990675759</v>
      </c>
      <c r="I49" s="31">
        <f t="shared" si="25"/>
        <v>4.8495216397281995</v>
      </c>
      <c r="J49" s="31">
        <f t="shared" si="25"/>
        <v>4.489113154160695</v>
      </c>
      <c r="K49" s="31">
        <f t="shared" si="25"/>
        <v>4.823769685069929</v>
      </c>
      <c r="L49" s="31">
        <f t="shared" si="25"/>
        <v>3.7115845004492845</v>
      </c>
      <c r="M49" s="31">
        <f t="shared" si="7"/>
        <v>3.6636728242067935</v>
      </c>
      <c r="N49" s="31">
        <f t="shared" si="7"/>
        <v>3.7558536253299697</v>
      </c>
      <c r="O49" s="31">
        <f t="shared" si="8"/>
        <v>3.899252243537311</v>
      </c>
      <c r="P49" s="31">
        <f t="shared" si="8"/>
        <v>3.9460946203062</v>
      </c>
    </row>
    <row r="50" spans="1:16" ht="18" customHeight="1">
      <c r="A50" s="14" t="s">
        <v>64</v>
      </c>
      <c r="B50" s="31" t="e">
        <f t="shared" si="9"/>
        <v>#DIV/0!</v>
      </c>
      <c r="C50" s="31" t="e">
        <f t="shared" si="9"/>
        <v>#DIV/0!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7" ref="D51:L51">+D33+D38+D40+D41+D42+D43+D44+D45+D46</f>
        <v>100.00000000000001</v>
      </c>
      <c r="E51" s="32">
        <f t="shared" si="27"/>
        <v>100</v>
      </c>
      <c r="F51" s="32">
        <f t="shared" si="27"/>
        <v>100</v>
      </c>
      <c r="G51" s="32">
        <f t="shared" si="27"/>
        <v>99.99999999999999</v>
      </c>
      <c r="H51" s="32">
        <f t="shared" si="27"/>
        <v>100.00000000000001</v>
      </c>
      <c r="I51" s="32">
        <f t="shared" si="27"/>
        <v>99.99999999999999</v>
      </c>
      <c r="J51" s="32">
        <f t="shared" si="27"/>
        <v>100</v>
      </c>
      <c r="K51" s="32">
        <f t="shared" si="27"/>
        <v>99.99999999999999</v>
      </c>
      <c r="L51" s="32">
        <f t="shared" si="27"/>
        <v>100.00000000000001</v>
      </c>
      <c r="M51" s="32">
        <f>+M33+M38+M40+M41+M42+M43+M44+M45+M46</f>
        <v>100.00000000000001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氏家町</v>
      </c>
      <c r="O1" s="34" t="str">
        <f>'財政指標'!$M$1</f>
        <v>氏家町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73" t="s">
        <v>192</v>
      </c>
      <c r="P3" s="73" t="s">
        <v>193</v>
      </c>
    </row>
    <row r="4" spans="1:16" ht="18" customHeight="1">
      <c r="A4" s="19" t="s">
        <v>67</v>
      </c>
      <c r="B4" s="19"/>
      <c r="C4" s="15"/>
      <c r="D4" s="15">
        <v>1559014</v>
      </c>
      <c r="E4" s="15">
        <v>1699131</v>
      </c>
      <c r="F4" s="15">
        <v>1796333</v>
      </c>
      <c r="G4" s="15">
        <v>1892655</v>
      </c>
      <c r="H4" s="15">
        <v>1906871</v>
      </c>
      <c r="I4" s="15">
        <v>1967361</v>
      </c>
      <c r="J4" s="17">
        <v>2008857</v>
      </c>
      <c r="K4" s="16">
        <v>2019416</v>
      </c>
      <c r="L4" s="19">
        <v>2038653</v>
      </c>
      <c r="M4" s="19">
        <v>2032284</v>
      </c>
      <c r="N4" s="19">
        <v>2009016</v>
      </c>
      <c r="O4" s="19">
        <v>1973457</v>
      </c>
      <c r="P4" s="19">
        <v>1921812</v>
      </c>
    </row>
    <row r="5" spans="1:16" ht="18" customHeight="1">
      <c r="A5" s="19" t="s">
        <v>68</v>
      </c>
      <c r="B5" s="19"/>
      <c r="C5" s="15"/>
      <c r="D5" s="15">
        <v>1110164</v>
      </c>
      <c r="E5" s="15">
        <v>1133248</v>
      </c>
      <c r="F5" s="15">
        <v>1302976</v>
      </c>
      <c r="G5" s="15">
        <v>1339970</v>
      </c>
      <c r="H5" s="15">
        <v>1351949</v>
      </c>
      <c r="I5" s="15">
        <v>1398189</v>
      </c>
      <c r="J5" s="17">
        <v>1434474</v>
      </c>
      <c r="K5" s="16">
        <v>1463215</v>
      </c>
      <c r="L5" s="19">
        <v>1456892</v>
      </c>
      <c r="M5" s="19">
        <v>1428012</v>
      </c>
      <c r="N5" s="19">
        <v>1415663</v>
      </c>
      <c r="O5" s="19">
        <v>1369568</v>
      </c>
      <c r="P5" s="19">
        <v>1329746</v>
      </c>
    </row>
    <row r="6" spans="1:16" ht="18" customHeight="1">
      <c r="A6" s="19" t="s">
        <v>69</v>
      </c>
      <c r="B6" s="19"/>
      <c r="C6" s="15"/>
      <c r="D6" s="15">
        <v>107532</v>
      </c>
      <c r="E6" s="15">
        <v>137788</v>
      </c>
      <c r="F6" s="15">
        <v>258302</v>
      </c>
      <c r="G6" s="15">
        <v>240117</v>
      </c>
      <c r="H6" s="15">
        <v>253447</v>
      </c>
      <c r="I6" s="15">
        <v>262342</v>
      </c>
      <c r="J6" s="17">
        <v>284570</v>
      </c>
      <c r="K6" s="20">
        <v>283045</v>
      </c>
      <c r="L6" s="19">
        <v>289973</v>
      </c>
      <c r="M6" s="19">
        <v>204025</v>
      </c>
      <c r="N6" s="19">
        <v>245442</v>
      </c>
      <c r="O6" s="19">
        <v>419625</v>
      </c>
      <c r="P6" s="19">
        <v>575190</v>
      </c>
    </row>
    <row r="7" spans="1:16" ht="18" customHeight="1">
      <c r="A7" s="19" t="s">
        <v>70</v>
      </c>
      <c r="B7" s="19"/>
      <c r="C7" s="15"/>
      <c r="D7" s="15">
        <v>455598</v>
      </c>
      <c r="E7" s="15">
        <v>487950</v>
      </c>
      <c r="F7" s="15">
        <v>540813</v>
      </c>
      <c r="G7" s="15">
        <v>600003</v>
      </c>
      <c r="H7" s="15">
        <v>689346</v>
      </c>
      <c r="I7" s="15">
        <v>764573</v>
      </c>
      <c r="J7" s="17">
        <v>813974</v>
      </c>
      <c r="K7" s="16">
        <v>1365364</v>
      </c>
      <c r="L7" s="19">
        <v>737578</v>
      </c>
      <c r="M7" s="19">
        <v>777886</v>
      </c>
      <c r="N7" s="19">
        <v>782902</v>
      </c>
      <c r="O7" s="19">
        <v>812543</v>
      </c>
      <c r="P7" s="19">
        <v>760545</v>
      </c>
    </row>
    <row r="8" spans="1:16" ht="18" customHeight="1">
      <c r="A8" s="19" t="s">
        <v>71</v>
      </c>
      <c r="B8" s="19"/>
      <c r="C8" s="15"/>
      <c r="D8" s="15">
        <v>455598</v>
      </c>
      <c r="E8" s="15">
        <v>487950</v>
      </c>
      <c r="F8" s="15">
        <v>540813</v>
      </c>
      <c r="G8" s="15">
        <v>600003</v>
      </c>
      <c r="H8" s="15">
        <v>6893460</v>
      </c>
      <c r="I8" s="15">
        <v>764573</v>
      </c>
      <c r="J8" s="17">
        <v>813974</v>
      </c>
      <c r="K8" s="16">
        <v>1365364</v>
      </c>
      <c r="L8" s="19">
        <v>737578</v>
      </c>
      <c r="M8" s="19">
        <v>777886</v>
      </c>
      <c r="N8" s="19">
        <v>782902</v>
      </c>
      <c r="O8" s="19">
        <v>812543</v>
      </c>
      <c r="P8" s="19">
        <v>760545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567432</v>
      </c>
      <c r="E10" s="15">
        <v>738763</v>
      </c>
      <c r="F10" s="15">
        <v>762568</v>
      </c>
      <c r="G10" s="15">
        <v>741709</v>
      </c>
      <c r="H10" s="15">
        <v>819622</v>
      </c>
      <c r="I10" s="15">
        <v>911149</v>
      </c>
      <c r="J10" s="17">
        <v>973619</v>
      </c>
      <c r="K10" s="16">
        <v>985781</v>
      </c>
      <c r="L10" s="19">
        <v>996526</v>
      </c>
      <c r="M10" s="19">
        <v>988624</v>
      </c>
      <c r="N10" s="19">
        <v>1042604</v>
      </c>
      <c r="O10" s="19">
        <v>1158683</v>
      </c>
      <c r="P10" s="19">
        <v>1031323</v>
      </c>
    </row>
    <row r="11" spans="1:16" ht="18" customHeight="1">
      <c r="A11" s="19" t="s">
        <v>74</v>
      </c>
      <c r="B11" s="19"/>
      <c r="C11" s="15"/>
      <c r="D11" s="15">
        <v>85961</v>
      </c>
      <c r="E11" s="15">
        <v>74769</v>
      </c>
      <c r="F11" s="15">
        <v>90828</v>
      </c>
      <c r="G11" s="15">
        <v>64160</v>
      </c>
      <c r="H11" s="15">
        <v>42158</v>
      </c>
      <c r="I11" s="15">
        <v>139026</v>
      </c>
      <c r="J11" s="17">
        <v>173169</v>
      </c>
      <c r="K11" s="17">
        <v>142959</v>
      </c>
      <c r="L11" s="19">
        <v>130101</v>
      </c>
      <c r="M11" s="19">
        <v>119058</v>
      </c>
      <c r="N11" s="19">
        <v>111960</v>
      </c>
      <c r="O11" s="19">
        <v>92074</v>
      </c>
      <c r="P11" s="19">
        <v>80101</v>
      </c>
    </row>
    <row r="12" spans="1:16" ht="18" customHeight="1">
      <c r="A12" s="19" t="s">
        <v>75</v>
      </c>
      <c r="B12" s="19"/>
      <c r="C12" s="15"/>
      <c r="D12" s="15">
        <v>953190</v>
      </c>
      <c r="E12" s="15">
        <v>958413</v>
      </c>
      <c r="F12" s="15">
        <v>1085744</v>
      </c>
      <c r="G12" s="15">
        <v>1099854</v>
      </c>
      <c r="H12" s="15">
        <v>1180860</v>
      </c>
      <c r="I12" s="15">
        <v>1187599</v>
      </c>
      <c r="J12" s="17">
        <v>1262739</v>
      </c>
      <c r="K12" s="17">
        <v>1238228</v>
      </c>
      <c r="L12" s="19">
        <v>1387587</v>
      </c>
      <c r="M12" s="19">
        <v>1243670</v>
      </c>
      <c r="N12" s="19">
        <v>1356560</v>
      </c>
      <c r="O12" s="19">
        <v>1249198</v>
      </c>
      <c r="P12" s="19">
        <v>1113501</v>
      </c>
    </row>
    <row r="13" spans="1:16" ht="18" customHeight="1">
      <c r="A13" s="19" t="s">
        <v>76</v>
      </c>
      <c r="B13" s="19"/>
      <c r="C13" s="15"/>
      <c r="D13" s="15">
        <v>405837</v>
      </c>
      <c r="E13" s="15">
        <v>464242</v>
      </c>
      <c r="F13" s="15">
        <v>470389</v>
      </c>
      <c r="G13" s="15">
        <v>473786</v>
      </c>
      <c r="H13" s="15">
        <v>575842</v>
      </c>
      <c r="I13" s="15">
        <v>523719</v>
      </c>
      <c r="J13" s="17">
        <v>608338</v>
      </c>
      <c r="K13" s="17">
        <v>612188</v>
      </c>
      <c r="L13" s="19">
        <v>631486</v>
      </c>
      <c r="M13" s="19">
        <v>671065</v>
      </c>
      <c r="N13" s="19">
        <v>668351</v>
      </c>
      <c r="O13" s="19">
        <v>713041</v>
      </c>
      <c r="P13" s="19">
        <v>674988</v>
      </c>
    </row>
    <row r="14" spans="1:16" ht="18" customHeight="1">
      <c r="A14" s="19" t="s">
        <v>77</v>
      </c>
      <c r="B14" s="19"/>
      <c r="C14" s="15"/>
      <c r="D14" s="15">
        <v>422560</v>
      </c>
      <c r="E14" s="15">
        <v>468754</v>
      </c>
      <c r="F14" s="15">
        <v>306247</v>
      </c>
      <c r="G14" s="15">
        <v>421861</v>
      </c>
      <c r="H14" s="15">
        <v>562332</v>
      </c>
      <c r="I14" s="15">
        <v>628333</v>
      </c>
      <c r="J14" s="17">
        <v>419882</v>
      </c>
      <c r="K14" s="17">
        <v>537097</v>
      </c>
      <c r="L14" s="19">
        <v>516692</v>
      </c>
      <c r="M14" s="19">
        <v>701906</v>
      </c>
      <c r="N14" s="19">
        <v>697126</v>
      </c>
      <c r="O14" s="19">
        <v>673707</v>
      </c>
      <c r="P14" s="19">
        <v>780168</v>
      </c>
    </row>
    <row r="15" spans="1:16" ht="18" customHeight="1">
      <c r="A15" s="19" t="s">
        <v>78</v>
      </c>
      <c r="B15" s="19"/>
      <c r="C15" s="15"/>
      <c r="D15" s="15">
        <v>692435</v>
      </c>
      <c r="E15" s="15">
        <v>309899</v>
      </c>
      <c r="F15" s="15">
        <v>335900</v>
      </c>
      <c r="G15" s="15">
        <v>245200</v>
      </c>
      <c r="H15" s="15">
        <v>167000</v>
      </c>
      <c r="I15" s="15">
        <v>11400</v>
      </c>
      <c r="J15" s="17">
        <v>319800</v>
      </c>
      <c r="K15" s="16">
        <v>27500</v>
      </c>
      <c r="L15" s="19">
        <v>383264</v>
      </c>
      <c r="M15" s="19">
        <v>280299</v>
      </c>
      <c r="N15" s="19">
        <v>11000</v>
      </c>
      <c r="O15" s="19">
        <v>41574</v>
      </c>
      <c r="P15" s="19">
        <v>393569</v>
      </c>
    </row>
    <row r="16" spans="1:16" ht="18" customHeight="1">
      <c r="A16" s="19" t="s">
        <v>79</v>
      </c>
      <c r="B16" s="19"/>
      <c r="C16" s="15"/>
      <c r="D16" s="15">
        <v>71150</v>
      </c>
      <c r="E16" s="15">
        <v>141178</v>
      </c>
      <c r="F16" s="15">
        <v>130000</v>
      </c>
      <c r="G16" s="15">
        <v>326226</v>
      </c>
      <c r="H16" s="15">
        <v>130400</v>
      </c>
      <c r="I16" s="15">
        <v>220783</v>
      </c>
      <c r="J16" s="17">
        <v>130000</v>
      </c>
      <c r="K16" s="16">
        <v>332210</v>
      </c>
      <c r="L16" s="19">
        <v>130210</v>
      </c>
      <c r="M16" s="19">
        <v>170210</v>
      </c>
      <c r="N16" s="19">
        <v>150820</v>
      </c>
      <c r="O16" s="19">
        <v>131171</v>
      </c>
      <c r="P16" s="19">
        <v>180000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2729069</v>
      </c>
      <c r="E18" s="15">
        <v>2753009</v>
      </c>
      <c r="F18" s="15">
        <v>3073684</v>
      </c>
      <c r="G18" s="15">
        <v>2315991</v>
      </c>
      <c r="H18" s="15">
        <v>2340398</v>
      </c>
      <c r="I18" s="15">
        <v>2336886</v>
      </c>
      <c r="J18" s="17">
        <v>1434309</v>
      </c>
      <c r="K18" s="16">
        <v>1599582</v>
      </c>
      <c r="L18" s="19">
        <v>1595026</v>
      </c>
      <c r="M18" s="19">
        <v>1860660</v>
      </c>
      <c r="N18" s="19">
        <v>2579179</v>
      </c>
      <c r="O18" s="19">
        <v>2046382</v>
      </c>
      <c r="P18" s="19">
        <v>1510860</v>
      </c>
    </row>
    <row r="19" spans="1:16" ht="18" customHeight="1">
      <c r="A19" s="19" t="s">
        <v>81</v>
      </c>
      <c r="B19" s="19"/>
      <c r="C19" s="15"/>
      <c r="D19" s="15">
        <v>629083</v>
      </c>
      <c r="E19" s="15">
        <v>576801</v>
      </c>
      <c r="F19" s="15">
        <v>333484</v>
      </c>
      <c r="G19" s="15">
        <v>510714</v>
      </c>
      <c r="H19" s="15">
        <v>415146</v>
      </c>
      <c r="I19" s="15">
        <v>749485</v>
      </c>
      <c r="J19" s="17">
        <v>231750</v>
      </c>
      <c r="K19" s="16">
        <v>218288</v>
      </c>
      <c r="L19" s="19">
        <v>234996</v>
      </c>
      <c r="M19" s="19">
        <v>205650</v>
      </c>
      <c r="N19" s="19">
        <v>412885</v>
      </c>
      <c r="O19" s="19">
        <v>368895</v>
      </c>
      <c r="P19" s="19">
        <v>319715</v>
      </c>
    </row>
    <row r="20" spans="1:16" ht="18" customHeight="1">
      <c r="A20" s="19" t="s">
        <v>82</v>
      </c>
      <c r="B20" s="19"/>
      <c r="C20" s="15"/>
      <c r="D20" s="15">
        <v>2097792</v>
      </c>
      <c r="E20" s="15">
        <v>2160228</v>
      </c>
      <c r="F20" s="15">
        <v>2735324</v>
      </c>
      <c r="G20" s="15">
        <v>1803418</v>
      </c>
      <c r="H20" s="15">
        <v>1924461</v>
      </c>
      <c r="I20" s="15">
        <v>1545037</v>
      </c>
      <c r="J20" s="17">
        <v>1139975</v>
      </c>
      <c r="K20" s="16">
        <v>1280379</v>
      </c>
      <c r="L20" s="19">
        <v>1278731</v>
      </c>
      <c r="M20" s="19">
        <v>1621336</v>
      </c>
      <c r="N20" s="19">
        <v>2158927</v>
      </c>
      <c r="O20" s="19">
        <v>1677487</v>
      </c>
      <c r="P20" s="19">
        <v>1171824</v>
      </c>
    </row>
    <row r="21" spans="1:16" ht="18" customHeight="1">
      <c r="A21" s="19" t="s">
        <v>186</v>
      </c>
      <c r="B21" s="19"/>
      <c r="C21" s="15"/>
      <c r="D21" s="15">
        <v>45739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8095</v>
      </c>
      <c r="K21" s="16">
        <v>8103</v>
      </c>
      <c r="L21" s="19">
        <v>0</v>
      </c>
      <c r="M21" s="19">
        <v>1439</v>
      </c>
      <c r="N21" s="19">
        <v>0</v>
      </c>
      <c r="O21" s="19">
        <v>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7689680</v>
      </c>
      <c r="E23" s="15">
        <f t="shared" si="0"/>
        <v>7769654</v>
      </c>
      <c r="F23" s="15">
        <f t="shared" si="0"/>
        <v>8380419</v>
      </c>
      <c r="G23" s="15">
        <f t="shared" si="0"/>
        <v>7947776</v>
      </c>
      <c r="H23" s="15">
        <f aca="true" t="shared" si="1" ref="H23:N23">SUM(H4:H22)-H5-H8-H9-H13-H19-H20</f>
        <v>8092434</v>
      </c>
      <c r="I23" s="15">
        <f t="shared" si="1"/>
        <v>8429452</v>
      </c>
      <c r="J23" s="17">
        <f t="shared" si="1"/>
        <v>7829014</v>
      </c>
      <c r="K23" s="16">
        <f t="shared" si="1"/>
        <v>8539285</v>
      </c>
      <c r="L23" s="21">
        <f t="shared" si="1"/>
        <v>8205610</v>
      </c>
      <c r="M23" s="21">
        <f t="shared" si="1"/>
        <v>8380061</v>
      </c>
      <c r="N23" s="21">
        <f t="shared" si="1"/>
        <v>8986609</v>
      </c>
      <c r="O23" s="21" t="e">
        <f>SUM(O4:O22)-O5-O8-O9-O13-O19-#REF!</f>
        <v>#REF!</v>
      </c>
      <c r="P23" s="21">
        <f>SUM(P4:P22)-P5-P8-P9-P13-P19-P20</f>
        <v>8347069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2122144</v>
      </c>
      <c r="E24" s="15">
        <f t="shared" si="2"/>
        <v>2324869</v>
      </c>
      <c r="F24" s="15">
        <f t="shared" si="2"/>
        <v>2595448</v>
      </c>
      <c r="G24" s="15">
        <f t="shared" si="2"/>
        <v>2732775</v>
      </c>
      <c r="H24" s="15">
        <f aca="true" t="shared" si="3" ref="H24:M24">SUM(H4:H7)-H5</f>
        <v>2849664</v>
      </c>
      <c r="I24" s="15">
        <f t="shared" si="3"/>
        <v>2994276</v>
      </c>
      <c r="J24" s="17">
        <f t="shared" si="3"/>
        <v>3107401</v>
      </c>
      <c r="K24" s="16">
        <f t="shared" si="3"/>
        <v>3667825</v>
      </c>
      <c r="L24" s="21">
        <f t="shared" si="3"/>
        <v>3066204</v>
      </c>
      <c r="M24" s="21">
        <f t="shared" si="3"/>
        <v>3014195</v>
      </c>
      <c r="N24" s="21">
        <f>SUM(N4:N7)-N5</f>
        <v>3037360</v>
      </c>
      <c r="O24" s="21">
        <f>SUM(O4:O7)-O5</f>
        <v>3205625</v>
      </c>
      <c r="P24" s="21">
        <f>SUM(P4:P7)-P5</f>
        <v>3257547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2774808</v>
      </c>
      <c r="E25" s="15">
        <f t="shared" si="4"/>
        <v>2753009</v>
      </c>
      <c r="F25" s="15">
        <f t="shared" si="4"/>
        <v>3073684</v>
      </c>
      <c r="G25" s="15">
        <f t="shared" si="4"/>
        <v>2315991</v>
      </c>
      <c r="H25" s="15">
        <f aca="true" t="shared" si="5" ref="H25:M25">+H18+H21+H22</f>
        <v>2340398</v>
      </c>
      <c r="I25" s="15">
        <f t="shared" si="5"/>
        <v>2336886</v>
      </c>
      <c r="J25" s="17">
        <f t="shared" si="5"/>
        <v>1442404</v>
      </c>
      <c r="K25" s="16">
        <f t="shared" si="5"/>
        <v>1607685</v>
      </c>
      <c r="L25" s="21">
        <f t="shared" si="5"/>
        <v>1595026</v>
      </c>
      <c r="M25" s="21">
        <f t="shared" si="5"/>
        <v>1862099</v>
      </c>
      <c r="N25" s="21">
        <f>+N18+N21+N22</f>
        <v>2579179</v>
      </c>
      <c r="O25" s="21">
        <f>+O18+O21+O22</f>
        <v>2046382</v>
      </c>
      <c r="P25" s="21">
        <f>+P18+P21+P22</f>
        <v>1510860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氏家町</v>
      </c>
      <c r="P30" s="34" t="str">
        <f>'財政指標'!$M$1</f>
        <v>氏家町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73" t="s">
        <v>192</v>
      </c>
      <c r="P32" s="73" t="s">
        <v>193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20.274107635168175</v>
      </c>
      <c r="E33" s="35">
        <f t="shared" si="6"/>
        <v>21.868811661368703</v>
      </c>
      <c r="F33" s="35">
        <f t="shared" si="6"/>
        <v>21.434882909792456</v>
      </c>
      <c r="G33" s="35">
        <f t="shared" si="6"/>
        <v>23.81364296125105</v>
      </c>
      <c r="H33" s="35">
        <f t="shared" si="6"/>
        <v>23.563627457449762</v>
      </c>
      <c r="I33" s="35">
        <f t="shared" si="6"/>
        <v>23.33913284042664</v>
      </c>
      <c r="J33" s="35">
        <f t="shared" si="6"/>
        <v>25.659131533038515</v>
      </c>
      <c r="K33" s="35">
        <f t="shared" si="6"/>
        <v>23.648537318990993</v>
      </c>
      <c r="L33" s="35">
        <f t="shared" si="6"/>
        <v>24.844624592199725</v>
      </c>
      <c r="M33" s="35">
        <f aca="true" t="shared" si="7" ref="M33:N51">M4/M$23*100</f>
        <v>24.251422513511535</v>
      </c>
      <c r="N33" s="35">
        <f t="shared" si="7"/>
        <v>22.35566274219786</v>
      </c>
      <c r="O33" s="35" t="e">
        <f aca="true" t="shared" si="8" ref="O33:P51">O4/O$23*100</f>
        <v>#REF!</v>
      </c>
      <c r="P33" s="35">
        <f t="shared" si="8"/>
        <v>23.02379434026483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14.437063700960248</v>
      </c>
      <c r="E34" s="35">
        <f t="shared" si="9"/>
        <v>14.585565843729977</v>
      </c>
      <c r="F34" s="35">
        <f t="shared" si="9"/>
        <v>15.547862225027172</v>
      </c>
      <c r="G34" s="35">
        <f t="shared" si="9"/>
        <v>16.8596850238356</v>
      </c>
      <c r="H34" s="35">
        <f t="shared" si="9"/>
        <v>16.706333347914853</v>
      </c>
      <c r="I34" s="35">
        <f t="shared" si="9"/>
        <v>16.586950136260338</v>
      </c>
      <c r="J34" s="35">
        <f t="shared" si="9"/>
        <v>18.322537167515605</v>
      </c>
      <c r="K34" s="35">
        <f t="shared" si="9"/>
        <v>17.135099718536154</v>
      </c>
      <c r="L34" s="35">
        <f t="shared" si="9"/>
        <v>17.75482870865176</v>
      </c>
      <c r="M34" s="35">
        <f t="shared" si="7"/>
        <v>17.040591947958376</v>
      </c>
      <c r="N34" s="35">
        <f t="shared" si="7"/>
        <v>15.753027643686291</v>
      </c>
      <c r="O34" s="35" t="e">
        <f t="shared" si="8"/>
        <v>#REF!</v>
      </c>
      <c r="P34" s="35">
        <f t="shared" si="8"/>
        <v>15.930693756095701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1.3983936912849428</v>
      </c>
      <c r="E35" s="35">
        <f t="shared" si="9"/>
        <v>1.7734123038168754</v>
      </c>
      <c r="F35" s="35">
        <f t="shared" si="9"/>
        <v>3.082208658063517</v>
      </c>
      <c r="G35" s="35">
        <f t="shared" si="9"/>
        <v>3.021184794337435</v>
      </c>
      <c r="H35" s="35">
        <f t="shared" si="9"/>
        <v>3.1319007359219735</v>
      </c>
      <c r="I35" s="35">
        <f t="shared" si="9"/>
        <v>3.112207056876295</v>
      </c>
      <c r="J35" s="35">
        <f t="shared" si="9"/>
        <v>3.6348127618624773</v>
      </c>
      <c r="K35" s="35">
        <f t="shared" si="9"/>
        <v>3.3146217745396713</v>
      </c>
      <c r="L35" s="35">
        <f t="shared" si="9"/>
        <v>3.5338384349243994</v>
      </c>
      <c r="M35" s="35">
        <f t="shared" si="7"/>
        <v>2.4346481487425926</v>
      </c>
      <c r="N35" s="35">
        <f t="shared" si="7"/>
        <v>2.731197051079</v>
      </c>
      <c r="O35" s="35" t="e">
        <f t="shared" si="8"/>
        <v>#REF!</v>
      </c>
      <c r="P35" s="35">
        <f t="shared" si="8"/>
        <v>6.8909218313638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5.924797910966386</v>
      </c>
      <c r="E36" s="35">
        <f t="shared" si="9"/>
        <v>6.280202438873082</v>
      </c>
      <c r="F36" s="35">
        <f t="shared" si="9"/>
        <v>6.45329308713562</v>
      </c>
      <c r="G36" s="35">
        <f t="shared" si="9"/>
        <v>7.549319457418024</v>
      </c>
      <c r="H36" s="35">
        <f t="shared" si="9"/>
        <v>8.518401262216042</v>
      </c>
      <c r="I36" s="35">
        <f t="shared" si="9"/>
        <v>9.070257473439556</v>
      </c>
      <c r="J36" s="35">
        <f t="shared" si="9"/>
        <v>10.396890336382079</v>
      </c>
      <c r="K36" s="35">
        <f t="shared" si="9"/>
        <v>15.989207527328109</v>
      </c>
      <c r="L36" s="35">
        <f t="shared" si="9"/>
        <v>8.988704069532917</v>
      </c>
      <c r="M36" s="35">
        <f t="shared" si="7"/>
        <v>9.282581594573118</v>
      </c>
      <c r="N36" s="35">
        <f t="shared" si="7"/>
        <v>8.711873410760388</v>
      </c>
      <c r="O36" s="35" t="e">
        <f t="shared" si="8"/>
        <v>#REF!</v>
      </c>
      <c r="P36" s="35">
        <f t="shared" si="8"/>
        <v>9.11152166107648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5.924797910966386</v>
      </c>
      <c r="E37" s="35">
        <f t="shared" si="9"/>
        <v>6.280202438873082</v>
      </c>
      <c r="F37" s="35">
        <f t="shared" si="9"/>
        <v>6.45329308713562</v>
      </c>
      <c r="G37" s="35">
        <f t="shared" si="9"/>
        <v>7.549319457418024</v>
      </c>
      <c r="H37" s="35">
        <f t="shared" si="9"/>
        <v>85.1840126221604</v>
      </c>
      <c r="I37" s="35">
        <f t="shared" si="9"/>
        <v>9.070257473439556</v>
      </c>
      <c r="J37" s="35">
        <f t="shared" si="9"/>
        <v>10.396890336382079</v>
      </c>
      <c r="K37" s="35">
        <f t="shared" si="9"/>
        <v>15.989207527328109</v>
      </c>
      <c r="L37" s="35">
        <f t="shared" si="9"/>
        <v>8.988704069532917</v>
      </c>
      <c r="M37" s="35">
        <f t="shared" si="7"/>
        <v>9.282581594573118</v>
      </c>
      <c r="N37" s="35">
        <f t="shared" si="7"/>
        <v>8.711873410760388</v>
      </c>
      <c r="O37" s="35" t="e">
        <f t="shared" si="8"/>
        <v>#REF!</v>
      </c>
      <c r="P37" s="35">
        <f t="shared" si="8"/>
        <v>9.11152166107648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 t="e">
        <f t="shared" si="8"/>
        <v>#REF!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7.379136713101195</v>
      </c>
      <c r="E39" s="35">
        <f t="shared" si="9"/>
        <v>9.50831272538005</v>
      </c>
      <c r="F39" s="35">
        <f t="shared" si="9"/>
        <v>9.099401831817717</v>
      </c>
      <c r="G39" s="35">
        <f t="shared" si="9"/>
        <v>9.332283647651872</v>
      </c>
      <c r="H39" s="35">
        <f t="shared" si="9"/>
        <v>10.128250659813846</v>
      </c>
      <c r="I39" s="35">
        <f t="shared" si="9"/>
        <v>10.809113095370849</v>
      </c>
      <c r="J39" s="35">
        <f t="shared" si="9"/>
        <v>12.436036006577584</v>
      </c>
      <c r="K39" s="35">
        <f t="shared" si="9"/>
        <v>11.544069556174785</v>
      </c>
      <c r="L39" s="35">
        <f t="shared" si="9"/>
        <v>12.14444751822229</v>
      </c>
      <c r="M39" s="35">
        <f t="shared" si="7"/>
        <v>11.797336558767293</v>
      </c>
      <c r="N39" s="35">
        <f t="shared" si="7"/>
        <v>11.601751005301333</v>
      </c>
      <c r="O39" s="35" t="e">
        <f t="shared" si="8"/>
        <v>#REF!</v>
      </c>
      <c r="P39" s="35">
        <f t="shared" si="8"/>
        <v>12.355510658891163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1.1178748660542441</v>
      </c>
      <c r="E40" s="35">
        <f t="shared" si="9"/>
        <v>0.9623208446605216</v>
      </c>
      <c r="F40" s="35">
        <f t="shared" si="9"/>
        <v>1.0838121578407953</v>
      </c>
      <c r="G40" s="35">
        <f t="shared" si="9"/>
        <v>0.8072698576306125</v>
      </c>
      <c r="H40" s="35">
        <f t="shared" si="9"/>
        <v>0.5209557470595374</v>
      </c>
      <c r="I40" s="35">
        <f t="shared" si="9"/>
        <v>1.6492887082102134</v>
      </c>
      <c r="J40" s="35">
        <f t="shared" si="9"/>
        <v>2.2118877294126693</v>
      </c>
      <c r="K40" s="35">
        <f t="shared" si="9"/>
        <v>1.6741331387815257</v>
      </c>
      <c r="L40" s="35">
        <f t="shared" si="9"/>
        <v>1.585512838168034</v>
      </c>
      <c r="M40" s="35">
        <f t="shared" si="7"/>
        <v>1.4207295149760844</v>
      </c>
      <c r="N40" s="35">
        <f t="shared" si="7"/>
        <v>1.2458536918653076</v>
      </c>
      <c r="O40" s="35" t="e">
        <f t="shared" si="8"/>
        <v>#REF!</v>
      </c>
      <c r="P40" s="35">
        <f t="shared" si="8"/>
        <v>0.9596302606340023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12.395704372613684</v>
      </c>
      <c r="E41" s="35">
        <f t="shared" si="9"/>
        <v>12.335336940357962</v>
      </c>
      <c r="F41" s="35">
        <f t="shared" si="9"/>
        <v>12.955724528809359</v>
      </c>
      <c r="G41" s="35">
        <f t="shared" si="9"/>
        <v>13.838512811634349</v>
      </c>
      <c r="H41" s="35">
        <f t="shared" si="9"/>
        <v>14.59214866627272</v>
      </c>
      <c r="I41" s="35">
        <f t="shared" si="9"/>
        <v>14.088685717648076</v>
      </c>
      <c r="J41" s="35">
        <f t="shared" si="9"/>
        <v>16.128965920868197</v>
      </c>
      <c r="K41" s="35">
        <f t="shared" si="9"/>
        <v>14.500370932695184</v>
      </c>
      <c r="L41" s="35">
        <f t="shared" si="9"/>
        <v>16.91022361530709</v>
      </c>
      <c r="M41" s="35">
        <f t="shared" si="7"/>
        <v>14.8408227577341</v>
      </c>
      <c r="N41" s="35">
        <f t="shared" si="7"/>
        <v>15.0953490910754</v>
      </c>
      <c r="O41" s="35" t="e">
        <f t="shared" si="8"/>
        <v>#REF!</v>
      </c>
      <c r="P41" s="35">
        <f t="shared" si="8"/>
        <v>13.34002390539721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5.277683856805485</v>
      </c>
      <c r="E42" s="35">
        <f t="shared" si="9"/>
        <v>5.975066585976673</v>
      </c>
      <c r="F42" s="35">
        <f t="shared" si="9"/>
        <v>5.61295324255267</v>
      </c>
      <c r="G42" s="35">
        <f t="shared" si="9"/>
        <v>5.961239974553887</v>
      </c>
      <c r="H42" s="35">
        <f t="shared" si="9"/>
        <v>7.115807184834624</v>
      </c>
      <c r="I42" s="35">
        <f t="shared" si="9"/>
        <v>6.212966157230624</v>
      </c>
      <c r="J42" s="35">
        <f t="shared" si="9"/>
        <v>7.770301598643201</v>
      </c>
      <c r="K42" s="35">
        <f t="shared" si="9"/>
        <v>7.169077973155832</v>
      </c>
      <c r="L42" s="35">
        <f t="shared" si="9"/>
        <v>7.695783738198622</v>
      </c>
      <c r="M42" s="35">
        <f t="shared" si="7"/>
        <v>8.007877269628468</v>
      </c>
      <c r="N42" s="35">
        <f t="shared" si="7"/>
        <v>7.437187931510095</v>
      </c>
      <c r="O42" s="35" t="e">
        <f t="shared" si="8"/>
        <v>#REF!</v>
      </c>
      <c r="P42" s="35">
        <f t="shared" si="8"/>
        <v>8.086527139047252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5.495157145680964</v>
      </c>
      <c r="E43" s="35">
        <f t="shared" si="9"/>
        <v>6.033138670010273</v>
      </c>
      <c r="F43" s="35">
        <f t="shared" si="9"/>
        <v>3.654316090878033</v>
      </c>
      <c r="G43" s="35">
        <f t="shared" si="9"/>
        <v>5.307912553146943</v>
      </c>
      <c r="H43" s="35">
        <f t="shared" si="9"/>
        <v>6.9488611213882</v>
      </c>
      <c r="I43" s="35">
        <f t="shared" si="9"/>
        <v>7.454019549550789</v>
      </c>
      <c r="J43" s="35">
        <f t="shared" si="9"/>
        <v>5.363153010072533</v>
      </c>
      <c r="K43" s="35">
        <f t="shared" si="9"/>
        <v>6.289718635693737</v>
      </c>
      <c r="L43" s="35">
        <f t="shared" si="9"/>
        <v>6.296814008952412</v>
      </c>
      <c r="M43" s="35">
        <f t="shared" si="7"/>
        <v>8.375905616916153</v>
      </c>
      <c r="N43" s="35">
        <f t="shared" si="7"/>
        <v>7.757386573734319</v>
      </c>
      <c r="O43" s="35" t="e">
        <f t="shared" si="8"/>
        <v>#REF!</v>
      </c>
      <c r="P43" s="35">
        <f t="shared" si="8"/>
        <v>9.346610169389997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9.004731016115104</v>
      </c>
      <c r="E44" s="35">
        <f t="shared" si="9"/>
        <v>3.9885817309239258</v>
      </c>
      <c r="F44" s="35">
        <f t="shared" si="9"/>
        <v>4.008152814316325</v>
      </c>
      <c r="G44" s="35">
        <f t="shared" si="9"/>
        <v>3.08513979256587</v>
      </c>
      <c r="H44" s="35">
        <f t="shared" si="9"/>
        <v>2.063656002631594</v>
      </c>
      <c r="I44" s="35">
        <f t="shared" si="9"/>
        <v>0.1352401081351433</v>
      </c>
      <c r="J44" s="35">
        <f t="shared" si="9"/>
        <v>4.0848055706631765</v>
      </c>
      <c r="K44" s="35">
        <f t="shared" si="9"/>
        <v>0.3220410139724813</v>
      </c>
      <c r="L44" s="35">
        <f t="shared" si="9"/>
        <v>4.6707557390614465</v>
      </c>
      <c r="M44" s="35">
        <f t="shared" si="7"/>
        <v>3.3448324540835683</v>
      </c>
      <c r="N44" s="35">
        <f t="shared" si="7"/>
        <v>0.12240434628901736</v>
      </c>
      <c r="O44" s="35" t="e">
        <f t="shared" si="8"/>
        <v>#REF!</v>
      </c>
      <c r="P44" s="35">
        <f t="shared" si="8"/>
        <v>4.715056267056137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0.925266070889816</v>
      </c>
      <c r="E45" s="35">
        <f t="shared" si="9"/>
        <v>1.817043590358078</v>
      </c>
      <c r="F45" s="35">
        <f t="shared" si="9"/>
        <v>1.5512350874103071</v>
      </c>
      <c r="G45" s="35">
        <f t="shared" si="9"/>
        <v>4.104619959092959</v>
      </c>
      <c r="H45" s="35">
        <f t="shared" si="9"/>
        <v>1.6113816930728133</v>
      </c>
      <c r="I45" s="35">
        <f t="shared" si="9"/>
        <v>2.619185683719416</v>
      </c>
      <c r="J45" s="35">
        <f t="shared" si="9"/>
        <v>1.660490069375275</v>
      </c>
      <c r="K45" s="35">
        <f t="shared" si="9"/>
        <v>3.8903725546108365</v>
      </c>
      <c r="L45" s="35">
        <f t="shared" si="9"/>
        <v>1.5868411976684242</v>
      </c>
      <c r="M45" s="35">
        <f t="shared" si="7"/>
        <v>2.0311307996445374</v>
      </c>
      <c r="N45" s="35">
        <f t="shared" si="7"/>
        <v>1.6782748643008727</v>
      </c>
      <c r="O45" s="35" t="e">
        <f t="shared" si="8"/>
        <v>#REF!</v>
      </c>
      <c r="P45" s="35">
        <f t="shared" si="8"/>
        <v>2.1564455738894694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 t="e">
        <f t="shared" si="8"/>
        <v>#REF!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35.490020390965554</v>
      </c>
      <c r="E47" s="35">
        <f t="shared" si="9"/>
        <v>35.43283909425053</v>
      </c>
      <c r="F47" s="35">
        <f t="shared" si="9"/>
        <v>36.676972833935864</v>
      </c>
      <c r="G47" s="35">
        <f t="shared" si="9"/>
        <v>29.140114165270887</v>
      </c>
      <c r="H47" s="35">
        <f t="shared" si="9"/>
        <v>28.920816654173514</v>
      </c>
      <c r="I47" s="35">
        <f t="shared" si="9"/>
        <v>27.722869766623027</v>
      </c>
      <c r="J47" s="35">
        <f t="shared" si="9"/>
        <v>18.32042962242755</v>
      </c>
      <c r="K47" s="35">
        <f t="shared" si="9"/>
        <v>18.732036698622895</v>
      </c>
      <c r="L47" s="35">
        <f t="shared" si="9"/>
        <v>19.438237985963262</v>
      </c>
      <c r="M47" s="35">
        <f t="shared" si="7"/>
        <v>22.203418328339136</v>
      </c>
      <c r="N47" s="35">
        <f t="shared" si="7"/>
        <v>28.700247223396502</v>
      </c>
      <c r="O47" s="35" t="e">
        <f t="shared" si="8"/>
        <v>#REF!</v>
      </c>
      <c r="P47" s="35">
        <f t="shared" si="8"/>
        <v>18.10048533203691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8.18087358641712</v>
      </c>
      <c r="E48" s="35">
        <f t="shared" si="9"/>
        <v>7.423766875590598</v>
      </c>
      <c r="F48" s="35">
        <f t="shared" si="9"/>
        <v>3.979323706845684</v>
      </c>
      <c r="G48" s="35">
        <f t="shared" si="9"/>
        <v>6.425873099594151</v>
      </c>
      <c r="H48" s="35">
        <f t="shared" si="9"/>
        <v>5.13005110699698</v>
      </c>
      <c r="I48" s="35">
        <f t="shared" si="9"/>
        <v>8.891266004005955</v>
      </c>
      <c r="J48" s="35">
        <f t="shared" si="9"/>
        <v>2.9601428736747692</v>
      </c>
      <c r="K48" s="35">
        <f t="shared" si="9"/>
        <v>2.5562795948372727</v>
      </c>
      <c r="L48" s="35">
        <f t="shared" si="9"/>
        <v>2.8638455885668463</v>
      </c>
      <c r="M48" s="35">
        <f t="shared" si="7"/>
        <v>2.4540394157035372</v>
      </c>
      <c r="N48" s="35">
        <f t="shared" si="7"/>
        <v>4.594447137958267</v>
      </c>
      <c r="O48" s="35" t="e">
        <f t="shared" si="8"/>
        <v>#REF!</v>
      </c>
      <c r="P48" s="35">
        <f t="shared" si="8"/>
        <v>3.8302666480892875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27.280615058103848</v>
      </c>
      <c r="E49" s="35">
        <f t="shared" si="9"/>
        <v>27.80340025437426</v>
      </c>
      <c r="F49" s="35">
        <f t="shared" si="9"/>
        <v>32.639465878734704</v>
      </c>
      <c r="G49" s="35">
        <f t="shared" si="9"/>
        <v>22.690850874508794</v>
      </c>
      <c r="H49" s="35">
        <f t="shared" si="9"/>
        <v>23.780990984912574</v>
      </c>
      <c r="I49" s="35">
        <f t="shared" si="9"/>
        <v>18.32903253971907</v>
      </c>
      <c r="J49" s="35">
        <f t="shared" si="9"/>
        <v>14.560901283354454</v>
      </c>
      <c r="K49" s="35">
        <f t="shared" si="9"/>
        <v>14.993983688329878</v>
      </c>
      <c r="L49" s="35">
        <f t="shared" si="9"/>
        <v>15.583619011871146</v>
      </c>
      <c r="M49" s="35">
        <f t="shared" si="7"/>
        <v>19.347544128855386</v>
      </c>
      <c r="N49" s="35">
        <f t="shared" si="7"/>
        <v>24.023822556428126</v>
      </c>
      <c r="O49" s="35" t="e">
        <f>#REF!/O$23*100</f>
        <v>#REF!</v>
      </c>
      <c r="P49" s="35">
        <f t="shared" si="8"/>
        <v>14.038748212096966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0.5948101871599338</v>
      </c>
      <c r="E50" s="35">
        <f t="shared" si="9"/>
        <v>0</v>
      </c>
      <c r="F50" s="35">
        <f t="shared" si="9"/>
        <v>0</v>
      </c>
      <c r="G50" s="35">
        <f t="shared" si="9"/>
        <v>0</v>
      </c>
      <c r="H50" s="35">
        <f t="shared" si="9"/>
        <v>0</v>
      </c>
      <c r="I50" s="35">
        <f t="shared" si="9"/>
        <v>0</v>
      </c>
      <c r="J50" s="35">
        <f t="shared" si="9"/>
        <v>0.10339743931994502</v>
      </c>
      <c r="K50" s="35">
        <f t="shared" si="9"/>
        <v>0.0948908485897824</v>
      </c>
      <c r="L50" s="35">
        <f t="shared" si="9"/>
        <v>0</v>
      </c>
      <c r="M50" s="35">
        <f t="shared" si="7"/>
        <v>0.017171712711876442</v>
      </c>
      <c r="N50" s="35">
        <f t="shared" si="7"/>
        <v>0</v>
      </c>
      <c r="O50" s="35" t="e">
        <f t="shared" si="8"/>
        <v>#REF!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 t="e">
        <f t="shared" si="8"/>
        <v>#REF!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99.99999999999999</v>
      </c>
      <c r="E52" s="26">
        <f t="shared" si="10"/>
        <v>100</v>
      </c>
      <c r="F52" s="26">
        <f t="shared" si="10"/>
        <v>99.99999999999997</v>
      </c>
      <c r="G52" s="26">
        <f t="shared" si="10"/>
        <v>99.99999999999999</v>
      </c>
      <c r="H52" s="26">
        <f t="shared" si="10"/>
        <v>100.00000000000001</v>
      </c>
      <c r="I52" s="26">
        <f t="shared" si="10"/>
        <v>100</v>
      </c>
      <c r="J52" s="27">
        <f t="shared" si="10"/>
        <v>99.99999999999996</v>
      </c>
      <c r="K52" s="36">
        <f t="shared" si="10"/>
        <v>100.00000000000001</v>
      </c>
      <c r="L52" s="37">
        <f t="shared" si="10"/>
        <v>99.99999999999999</v>
      </c>
      <c r="M52" s="37">
        <f>SUM(M33:M51)-M34-M37-M38-M42-M48-M49</f>
        <v>100</v>
      </c>
      <c r="N52" s="37">
        <f>SUM(N33:N51)-N34-N37-N38-N42-N48-N49</f>
        <v>100.00000000000001</v>
      </c>
      <c r="O52" s="37" t="e">
        <f>SUM(O33:O51)-O34-O37-O38-O42-O48-O49</f>
        <v>#REF!</v>
      </c>
      <c r="P52" s="37">
        <f>SUM(P33:P51)-P34-P37-P38-P42-P48-P49</f>
        <v>99.99999999999999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27.597299237419502</v>
      </c>
      <c r="E53" s="26">
        <f t="shared" si="11"/>
        <v>29.92242640405866</v>
      </c>
      <c r="F53" s="26">
        <f t="shared" si="11"/>
        <v>30.97038465499159</v>
      </c>
      <c r="G53" s="26">
        <f t="shared" si="11"/>
        <v>34.3841472130065</v>
      </c>
      <c r="H53" s="26">
        <f aca="true" t="shared" si="12" ref="H53:M53">SUM(H33:H36)-H34</f>
        <v>35.21392945558779</v>
      </c>
      <c r="I53" s="26">
        <f t="shared" si="12"/>
        <v>35.521597370742484</v>
      </c>
      <c r="J53" s="27">
        <f t="shared" si="12"/>
        <v>39.690834631283074</v>
      </c>
      <c r="K53" s="36">
        <f t="shared" si="12"/>
        <v>42.95236662085877</v>
      </c>
      <c r="L53" s="37">
        <f t="shared" si="12"/>
        <v>37.36716709665704</v>
      </c>
      <c r="M53" s="37">
        <f t="shared" si="12"/>
        <v>35.96865225682724</v>
      </c>
      <c r="N53" s="37">
        <f>SUM(N33:N36)-N34</f>
        <v>33.79873320403725</v>
      </c>
      <c r="O53" s="37" t="e">
        <f>SUM(O33:O36)-O34</f>
        <v>#REF!</v>
      </c>
      <c r="P53" s="37">
        <f>SUM(P33:P36)-P34</f>
        <v>39.02623783270511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36.08483057812549</v>
      </c>
      <c r="E54" s="26">
        <f t="shared" si="13"/>
        <v>35.43283909425053</v>
      </c>
      <c r="F54" s="26">
        <f t="shared" si="13"/>
        <v>36.676972833935864</v>
      </c>
      <c r="G54" s="26">
        <f t="shared" si="13"/>
        <v>29.140114165270887</v>
      </c>
      <c r="H54" s="26">
        <f t="shared" si="13"/>
        <v>28.920816654173514</v>
      </c>
      <c r="I54" s="26">
        <f t="shared" si="13"/>
        <v>27.722869766623027</v>
      </c>
      <c r="J54" s="27">
        <f t="shared" si="13"/>
        <v>18.423827061747495</v>
      </c>
      <c r="K54" s="36">
        <f t="shared" si="13"/>
        <v>18.826927547212676</v>
      </c>
      <c r="L54" s="37">
        <f t="shared" si="13"/>
        <v>19.438237985963262</v>
      </c>
      <c r="M54" s="37">
        <f>+M47+M50+M51</f>
        <v>22.22059004105101</v>
      </c>
      <c r="N54" s="37">
        <f>+N47+N50+N51</f>
        <v>28.700247223396502</v>
      </c>
      <c r="O54" s="37" t="e">
        <f>+O47+O50+O51</f>
        <v>#REF!</v>
      </c>
      <c r="P54" s="37">
        <f>+P47+P50+P51</f>
        <v>18.10048533203691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氏家町</v>
      </c>
      <c r="O1" s="39" t="str">
        <f>'財政指標'!$M$1</f>
        <v>氏家町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73" t="s">
        <v>192</v>
      </c>
      <c r="P3" s="73" t="s">
        <v>193</v>
      </c>
    </row>
    <row r="4" spans="1:16" ht="18" customHeight="1">
      <c r="A4" s="24" t="s">
        <v>100</v>
      </c>
      <c r="B4" s="19"/>
      <c r="C4" s="21"/>
      <c r="D4" s="21">
        <v>108887</v>
      </c>
      <c r="E4" s="21">
        <v>111875</v>
      </c>
      <c r="F4" s="21">
        <v>110435</v>
      </c>
      <c r="G4" s="21">
        <v>117424</v>
      </c>
      <c r="H4" s="21">
        <v>122220</v>
      </c>
      <c r="I4" s="21">
        <v>120950</v>
      </c>
      <c r="J4" s="23">
        <v>120523</v>
      </c>
      <c r="K4" s="16">
        <v>114633</v>
      </c>
      <c r="L4" s="68">
        <v>115731</v>
      </c>
      <c r="M4" s="68">
        <v>117333</v>
      </c>
      <c r="N4" s="68">
        <v>122671</v>
      </c>
      <c r="O4" s="68">
        <v>125382</v>
      </c>
      <c r="P4" s="68">
        <v>120583</v>
      </c>
    </row>
    <row r="5" spans="1:16" ht="18" customHeight="1">
      <c r="A5" s="24" t="s">
        <v>99</v>
      </c>
      <c r="B5" s="19"/>
      <c r="C5" s="21"/>
      <c r="D5" s="21">
        <v>1362466</v>
      </c>
      <c r="E5" s="21">
        <v>1046277</v>
      </c>
      <c r="F5" s="21">
        <v>1853819</v>
      </c>
      <c r="G5" s="21">
        <v>1667576</v>
      </c>
      <c r="H5" s="21">
        <v>1490046</v>
      </c>
      <c r="I5" s="21">
        <v>1224235</v>
      </c>
      <c r="J5" s="23">
        <v>1335675</v>
      </c>
      <c r="K5" s="16">
        <v>1079586</v>
      </c>
      <c r="L5" s="68">
        <v>1449506</v>
      </c>
      <c r="M5" s="68">
        <v>1304001</v>
      </c>
      <c r="N5" s="68">
        <v>1428298</v>
      </c>
      <c r="O5" s="68">
        <v>1018624</v>
      </c>
      <c r="P5" s="68">
        <v>1405704</v>
      </c>
    </row>
    <row r="6" spans="1:16" ht="18" customHeight="1">
      <c r="A6" s="24" t="s">
        <v>101</v>
      </c>
      <c r="B6" s="19"/>
      <c r="C6" s="21"/>
      <c r="D6" s="21">
        <v>785808</v>
      </c>
      <c r="E6" s="21">
        <v>936294</v>
      </c>
      <c r="F6" s="21">
        <v>1086476</v>
      </c>
      <c r="G6" s="21">
        <v>1137955</v>
      </c>
      <c r="H6" s="21">
        <v>1196173</v>
      </c>
      <c r="I6" s="21">
        <v>1728805</v>
      </c>
      <c r="J6" s="23">
        <v>1278093</v>
      </c>
      <c r="K6" s="25">
        <v>1389968</v>
      </c>
      <c r="L6" s="68">
        <v>1555497</v>
      </c>
      <c r="M6" s="68">
        <v>1469577</v>
      </c>
      <c r="N6" s="68">
        <v>1737486</v>
      </c>
      <c r="O6" s="68">
        <v>2144633</v>
      </c>
      <c r="P6" s="68">
        <v>1788066</v>
      </c>
    </row>
    <row r="7" spans="1:16" ht="18" customHeight="1">
      <c r="A7" s="24" t="s">
        <v>110</v>
      </c>
      <c r="B7" s="19"/>
      <c r="C7" s="21"/>
      <c r="D7" s="21">
        <v>374976</v>
      </c>
      <c r="E7" s="21">
        <v>461275</v>
      </c>
      <c r="F7" s="21">
        <v>458514</v>
      </c>
      <c r="G7" s="21">
        <v>444371</v>
      </c>
      <c r="H7" s="21">
        <v>600055</v>
      </c>
      <c r="I7" s="21">
        <v>624249</v>
      </c>
      <c r="J7" s="23">
        <v>577130</v>
      </c>
      <c r="K7" s="16">
        <v>769053</v>
      </c>
      <c r="L7" s="68">
        <v>524543</v>
      </c>
      <c r="M7" s="68">
        <v>649212</v>
      </c>
      <c r="N7" s="68">
        <v>620183</v>
      </c>
      <c r="O7" s="68">
        <v>622735</v>
      </c>
      <c r="P7" s="68">
        <v>622052</v>
      </c>
    </row>
    <row r="8" spans="1:16" ht="18" customHeight="1">
      <c r="A8" s="24" t="s">
        <v>111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</row>
    <row r="9" spans="1:16" ht="18" customHeight="1">
      <c r="A9" s="24" t="s">
        <v>112</v>
      </c>
      <c r="B9" s="19"/>
      <c r="C9" s="21"/>
      <c r="D9" s="21">
        <v>800417</v>
      </c>
      <c r="E9" s="21">
        <v>1056623</v>
      </c>
      <c r="F9" s="21">
        <v>1122504</v>
      </c>
      <c r="G9" s="21">
        <v>787583</v>
      </c>
      <c r="H9" s="21">
        <v>992496</v>
      </c>
      <c r="I9" s="21">
        <v>918080</v>
      </c>
      <c r="J9" s="23">
        <v>675535</v>
      </c>
      <c r="K9" s="16">
        <v>633515</v>
      </c>
      <c r="L9" s="68">
        <v>655967</v>
      </c>
      <c r="M9" s="68">
        <v>565437</v>
      </c>
      <c r="N9" s="68">
        <v>483087</v>
      </c>
      <c r="O9" s="68">
        <v>478409</v>
      </c>
      <c r="P9" s="68">
        <v>378536</v>
      </c>
    </row>
    <row r="10" spans="1:16" ht="18" customHeight="1">
      <c r="A10" s="24" t="s">
        <v>113</v>
      </c>
      <c r="B10" s="19"/>
      <c r="C10" s="21"/>
      <c r="D10" s="21">
        <v>95087</v>
      </c>
      <c r="E10" s="21">
        <v>137244</v>
      </c>
      <c r="F10" s="21">
        <v>165176</v>
      </c>
      <c r="G10" s="21">
        <v>174826</v>
      </c>
      <c r="H10" s="21">
        <v>183691</v>
      </c>
      <c r="I10" s="21">
        <v>164740</v>
      </c>
      <c r="J10" s="23">
        <v>140015</v>
      </c>
      <c r="K10" s="16">
        <v>142512</v>
      </c>
      <c r="L10" s="68">
        <v>150358</v>
      </c>
      <c r="M10" s="68">
        <v>157238</v>
      </c>
      <c r="N10" s="68">
        <v>212940</v>
      </c>
      <c r="O10" s="68">
        <v>195241</v>
      </c>
      <c r="P10" s="68">
        <v>224025</v>
      </c>
    </row>
    <row r="11" spans="1:16" ht="18" customHeight="1">
      <c r="A11" s="24" t="s">
        <v>114</v>
      </c>
      <c r="B11" s="19"/>
      <c r="C11" s="21"/>
      <c r="D11" s="21">
        <v>1826583</v>
      </c>
      <c r="E11" s="21">
        <v>1562238</v>
      </c>
      <c r="F11" s="21">
        <v>1351149</v>
      </c>
      <c r="G11" s="21">
        <v>1226390</v>
      </c>
      <c r="H11" s="21">
        <v>1236430</v>
      </c>
      <c r="I11" s="21">
        <v>1440314</v>
      </c>
      <c r="J11" s="23">
        <v>1249792</v>
      </c>
      <c r="K11" s="23">
        <v>1511947</v>
      </c>
      <c r="L11" s="68">
        <v>1439981</v>
      </c>
      <c r="M11" s="68">
        <v>1846902</v>
      </c>
      <c r="N11" s="68">
        <v>2093452</v>
      </c>
      <c r="O11" s="68">
        <v>1804600</v>
      </c>
      <c r="P11" s="68">
        <v>1746498</v>
      </c>
    </row>
    <row r="12" spans="1:16" ht="18" customHeight="1">
      <c r="A12" s="24" t="s">
        <v>115</v>
      </c>
      <c r="B12" s="19"/>
      <c r="C12" s="21"/>
      <c r="D12" s="21">
        <v>247111</v>
      </c>
      <c r="E12" s="21">
        <v>291858</v>
      </c>
      <c r="F12" s="21">
        <v>285823</v>
      </c>
      <c r="G12" s="21">
        <v>293706</v>
      </c>
      <c r="H12" s="21">
        <v>308446</v>
      </c>
      <c r="I12" s="21">
        <v>325484</v>
      </c>
      <c r="J12" s="23">
        <v>369661</v>
      </c>
      <c r="K12" s="23">
        <v>357815</v>
      </c>
      <c r="L12" s="68">
        <v>445614</v>
      </c>
      <c r="M12" s="68">
        <v>386071</v>
      </c>
      <c r="N12" s="68">
        <v>381635</v>
      </c>
      <c r="O12" s="68">
        <v>407389</v>
      </c>
      <c r="P12" s="68">
        <v>377175</v>
      </c>
    </row>
    <row r="13" spans="1:16" ht="18" customHeight="1">
      <c r="A13" s="24" t="s">
        <v>116</v>
      </c>
      <c r="B13" s="19"/>
      <c r="C13" s="21"/>
      <c r="D13" s="21">
        <v>1586958</v>
      </c>
      <c r="E13" s="21">
        <v>1677758</v>
      </c>
      <c r="F13" s="21">
        <v>1405327</v>
      </c>
      <c r="G13" s="21">
        <v>1497627</v>
      </c>
      <c r="H13" s="21">
        <v>1173770</v>
      </c>
      <c r="I13" s="21">
        <v>1117940</v>
      </c>
      <c r="J13" s="23">
        <v>1260497</v>
      </c>
      <c r="K13" s="23">
        <v>1166758</v>
      </c>
      <c r="L13" s="68">
        <v>1130813</v>
      </c>
      <c r="M13" s="68">
        <v>1104940</v>
      </c>
      <c r="N13" s="68">
        <v>1123931</v>
      </c>
      <c r="O13" s="68">
        <v>988836</v>
      </c>
      <c r="P13" s="68">
        <v>914454</v>
      </c>
    </row>
    <row r="14" spans="1:16" ht="18" customHeight="1">
      <c r="A14" s="24" t="s">
        <v>117</v>
      </c>
      <c r="B14" s="19"/>
      <c r="C14" s="21"/>
      <c r="D14" s="21">
        <v>45739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8095</v>
      </c>
      <c r="K14" s="23">
        <v>8103</v>
      </c>
      <c r="L14" s="68">
        <v>0</v>
      </c>
      <c r="M14" s="68">
        <v>1439</v>
      </c>
      <c r="N14" s="68">
        <v>0</v>
      </c>
      <c r="O14" s="68">
        <v>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455648</v>
      </c>
      <c r="E15" s="21">
        <v>488212</v>
      </c>
      <c r="F15" s="21">
        <v>541196</v>
      </c>
      <c r="G15" s="21">
        <v>600318</v>
      </c>
      <c r="H15" s="21">
        <v>689376</v>
      </c>
      <c r="I15" s="21">
        <v>764655</v>
      </c>
      <c r="J15" s="23">
        <v>813998</v>
      </c>
      <c r="K15" s="16">
        <v>1365395</v>
      </c>
      <c r="L15" s="68">
        <v>737600</v>
      </c>
      <c r="M15" s="68">
        <v>777911</v>
      </c>
      <c r="N15" s="68">
        <v>782926</v>
      </c>
      <c r="O15" s="68">
        <v>812565</v>
      </c>
      <c r="P15" s="68">
        <v>760566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99731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9410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7689680</v>
      </c>
      <c r="E19" s="21">
        <f t="shared" si="0"/>
        <v>7769654</v>
      </c>
      <c r="F19" s="21">
        <f t="shared" si="0"/>
        <v>8380419</v>
      </c>
      <c r="G19" s="21">
        <f t="shared" si="0"/>
        <v>7947776</v>
      </c>
      <c r="H19" s="21">
        <f aca="true" t="shared" si="1" ref="H19:N19">SUM(H4:H18)</f>
        <v>8092434</v>
      </c>
      <c r="I19" s="21">
        <f t="shared" si="1"/>
        <v>8429452</v>
      </c>
      <c r="J19" s="21">
        <f t="shared" si="1"/>
        <v>7829014</v>
      </c>
      <c r="K19" s="21">
        <f t="shared" si="1"/>
        <v>8539285</v>
      </c>
      <c r="L19" s="69">
        <f t="shared" si="1"/>
        <v>8205610</v>
      </c>
      <c r="M19" s="69">
        <f t="shared" si="1"/>
        <v>8380061</v>
      </c>
      <c r="N19" s="69">
        <f t="shared" si="1"/>
        <v>8986609</v>
      </c>
      <c r="O19" s="69">
        <f>SUM(O4:O18)</f>
        <v>8598414</v>
      </c>
      <c r="P19" s="69">
        <f>SUM(P4:P18)</f>
        <v>8347069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氏家町</v>
      </c>
      <c r="P30" s="39" t="str">
        <f>'財政指標'!$M$1</f>
        <v>氏家町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73" t="s">
        <v>192</v>
      </c>
      <c r="P32" s="73" t="s">
        <v>193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1.4160147106251495</v>
      </c>
      <c r="E33" s="40">
        <f t="shared" si="2"/>
        <v>1.4398968087896835</v>
      </c>
      <c r="F33" s="40">
        <f t="shared" si="2"/>
        <v>1.317774206755056</v>
      </c>
      <c r="G33" s="40">
        <f t="shared" si="2"/>
        <v>1.4774447593892932</v>
      </c>
      <c r="H33" s="40">
        <f t="shared" si="2"/>
        <v>1.5102996206085832</v>
      </c>
      <c r="I33" s="40">
        <f t="shared" si="2"/>
        <v>1.4348500946443492</v>
      </c>
      <c r="J33" s="40">
        <f t="shared" si="2"/>
        <v>1.5394403433178174</v>
      </c>
      <c r="K33" s="40">
        <f t="shared" si="2"/>
        <v>1.3424191838075437</v>
      </c>
      <c r="L33" s="40">
        <f t="shared" si="2"/>
        <v>1.410388746235807</v>
      </c>
      <c r="M33" s="40">
        <f aca="true" t="shared" si="3" ref="M33:N47">M4/M$19*100</f>
        <v>1.4001449392790817</v>
      </c>
      <c r="N33" s="40">
        <f t="shared" si="3"/>
        <v>1.3650421421472771</v>
      </c>
      <c r="O33" s="40">
        <f aca="true" t="shared" si="4" ref="O33:P47">O4/O$19*100</f>
        <v>1.4581991516109831</v>
      </c>
      <c r="P33" s="40">
        <f t="shared" si="4"/>
        <v>1.4446148702017438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17.71811050654904</v>
      </c>
      <c r="E34" s="40">
        <f t="shared" si="5"/>
        <v>13.466198108693128</v>
      </c>
      <c r="F34" s="40">
        <f t="shared" si="5"/>
        <v>22.120839065445296</v>
      </c>
      <c r="G34" s="40">
        <f t="shared" si="5"/>
        <v>20.98166833086388</v>
      </c>
      <c r="H34" s="40">
        <f t="shared" si="5"/>
        <v>18.41282857543231</v>
      </c>
      <c r="I34" s="40">
        <f t="shared" si="5"/>
        <v>14.523304717791857</v>
      </c>
      <c r="J34" s="40">
        <f t="shared" si="5"/>
        <v>17.060577487790926</v>
      </c>
      <c r="K34" s="40">
        <f t="shared" si="5"/>
        <v>12.642580731290733</v>
      </c>
      <c r="L34" s="40">
        <f t="shared" si="5"/>
        <v>17.664817119019794</v>
      </c>
      <c r="M34" s="40">
        <f t="shared" si="3"/>
        <v>15.56075785128533</v>
      </c>
      <c r="N34" s="40">
        <f t="shared" si="3"/>
        <v>15.893625726900993</v>
      </c>
      <c r="O34" s="40">
        <f t="shared" si="4"/>
        <v>11.846649858915843</v>
      </c>
      <c r="P34" s="40">
        <f t="shared" si="4"/>
        <v>16.84068982777068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10.218994808626627</v>
      </c>
      <c r="E35" s="40">
        <f t="shared" si="5"/>
        <v>12.050652448616116</v>
      </c>
      <c r="F35" s="40">
        <f t="shared" si="5"/>
        <v>12.964459175609239</v>
      </c>
      <c r="G35" s="40">
        <f t="shared" si="5"/>
        <v>14.317904782419635</v>
      </c>
      <c r="H35" s="40">
        <f t="shared" si="5"/>
        <v>14.78137480021462</v>
      </c>
      <c r="I35" s="40">
        <f t="shared" si="5"/>
        <v>20.509103082857578</v>
      </c>
      <c r="J35" s="40">
        <f t="shared" si="5"/>
        <v>16.325082571061948</v>
      </c>
      <c r="K35" s="40">
        <f t="shared" si="5"/>
        <v>16.277334694883706</v>
      </c>
      <c r="L35" s="40">
        <f t="shared" si="5"/>
        <v>18.956506585128956</v>
      </c>
      <c r="M35" s="40">
        <f t="shared" si="3"/>
        <v>17.536590724100932</v>
      </c>
      <c r="N35" s="40">
        <f t="shared" si="3"/>
        <v>19.334167092392693</v>
      </c>
      <c r="O35" s="40">
        <f t="shared" si="4"/>
        <v>24.94219282765403</v>
      </c>
      <c r="P35" s="40">
        <f t="shared" si="4"/>
        <v>21.421483397345824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4.876353762445252</v>
      </c>
      <c r="E36" s="40">
        <f t="shared" si="5"/>
        <v>5.93687955731362</v>
      </c>
      <c r="F36" s="40">
        <f t="shared" si="5"/>
        <v>5.471253883606535</v>
      </c>
      <c r="G36" s="40">
        <f t="shared" si="5"/>
        <v>5.591136438671648</v>
      </c>
      <c r="H36" s="40">
        <f t="shared" si="5"/>
        <v>7.415012590773061</v>
      </c>
      <c r="I36" s="40">
        <f t="shared" si="5"/>
        <v>7.405570373969743</v>
      </c>
      <c r="J36" s="40">
        <f t="shared" si="5"/>
        <v>7.371681797988866</v>
      </c>
      <c r="K36" s="40">
        <f t="shared" si="5"/>
        <v>9.006058469766497</v>
      </c>
      <c r="L36" s="40">
        <f t="shared" si="5"/>
        <v>6.392492453333756</v>
      </c>
      <c r="M36" s="40">
        <f t="shared" si="3"/>
        <v>7.747103511537684</v>
      </c>
      <c r="N36" s="40">
        <f t="shared" si="3"/>
        <v>6.901190426778332</v>
      </c>
      <c r="O36" s="40">
        <f t="shared" si="4"/>
        <v>7.242440291895691</v>
      </c>
      <c r="P36" s="40">
        <f t="shared" si="4"/>
        <v>7.452340456272736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10.408976706442921</v>
      </c>
      <c r="E38" s="40">
        <f t="shared" si="5"/>
        <v>13.5993571914528</v>
      </c>
      <c r="F38" s="40">
        <f t="shared" si="5"/>
        <v>13.394366081218612</v>
      </c>
      <c r="G38" s="40">
        <f t="shared" si="5"/>
        <v>9.909476563003286</v>
      </c>
      <c r="H38" s="40">
        <f t="shared" si="5"/>
        <v>12.264492981963153</v>
      </c>
      <c r="I38" s="40">
        <f t="shared" si="5"/>
        <v>10.891336708483541</v>
      </c>
      <c r="J38" s="40">
        <f t="shared" si="5"/>
        <v>8.62860891550328</v>
      </c>
      <c r="K38" s="40">
        <f t="shared" si="5"/>
        <v>7.418829562428236</v>
      </c>
      <c r="L38" s="40">
        <f t="shared" si="5"/>
        <v>7.994128407272585</v>
      </c>
      <c r="M38" s="40">
        <f t="shared" si="3"/>
        <v>6.747409117904988</v>
      </c>
      <c r="N38" s="40">
        <f t="shared" si="3"/>
        <v>5.375631675974776</v>
      </c>
      <c r="O38" s="40">
        <f t="shared" si="4"/>
        <v>5.563921439465465</v>
      </c>
      <c r="P38" s="40">
        <f t="shared" si="4"/>
        <v>4.534957120876801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1.2365534066437094</v>
      </c>
      <c r="E39" s="40">
        <f t="shared" si="5"/>
        <v>1.7664107050326825</v>
      </c>
      <c r="F39" s="40">
        <f t="shared" si="5"/>
        <v>1.9709754369083454</v>
      </c>
      <c r="G39" s="40">
        <f t="shared" si="5"/>
        <v>2.1996845406815693</v>
      </c>
      <c r="H39" s="40">
        <f t="shared" si="5"/>
        <v>2.2699103879005995</v>
      </c>
      <c r="I39" s="40">
        <f t="shared" si="5"/>
        <v>1.9543381942266236</v>
      </c>
      <c r="J39" s="40">
        <f t="shared" si="5"/>
        <v>1.7884116697198396</v>
      </c>
      <c r="K39" s="40">
        <f t="shared" si="5"/>
        <v>1.668898508481682</v>
      </c>
      <c r="L39" s="40">
        <f t="shared" si="5"/>
        <v>1.8323805299057596</v>
      </c>
      <c r="M39" s="40">
        <f t="shared" si="3"/>
        <v>1.876334790403077</v>
      </c>
      <c r="N39" s="40">
        <f t="shared" si="3"/>
        <v>2.369525590798487</v>
      </c>
      <c r="O39" s="40">
        <f t="shared" si="4"/>
        <v>2.27066293853727</v>
      </c>
      <c r="P39" s="40">
        <f t="shared" si="4"/>
        <v>2.6838762205032687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23.75369326161817</v>
      </c>
      <c r="E40" s="40">
        <f t="shared" si="5"/>
        <v>20.106918532022146</v>
      </c>
      <c r="F40" s="40">
        <f t="shared" si="5"/>
        <v>16.122690285533455</v>
      </c>
      <c r="G40" s="40">
        <f t="shared" si="5"/>
        <v>15.430605995941507</v>
      </c>
      <c r="H40" s="40">
        <f t="shared" si="5"/>
        <v>15.278839469064561</v>
      </c>
      <c r="I40" s="40">
        <f t="shared" si="5"/>
        <v>17.086686062154456</v>
      </c>
      <c r="J40" s="40">
        <f t="shared" si="5"/>
        <v>15.963593882958952</v>
      </c>
      <c r="K40" s="40">
        <f t="shared" si="5"/>
        <v>17.705779816460044</v>
      </c>
      <c r="L40" s="40">
        <f t="shared" si="5"/>
        <v>17.548737997540705</v>
      </c>
      <c r="M40" s="40">
        <f t="shared" si="3"/>
        <v>22.03924291243226</v>
      </c>
      <c r="N40" s="40">
        <f t="shared" si="3"/>
        <v>23.29523850431236</v>
      </c>
      <c r="O40" s="40">
        <f t="shared" si="4"/>
        <v>20.98759143255954</v>
      </c>
      <c r="P40" s="40">
        <f t="shared" si="4"/>
        <v>20.923488232815615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3.213540745518669</v>
      </c>
      <c r="E41" s="40">
        <f t="shared" si="5"/>
        <v>3.756383488891526</v>
      </c>
      <c r="F41" s="40">
        <f t="shared" si="5"/>
        <v>3.410605126068279</v>
      </c>
      <c r="G41" s="40">
        <f t="shared" si="5"/>
        <v>3.6954488903562455</v>
      </c>
      <c r="H41" s="40">
        <f t="shared" si="5"/>
        <v>3.811535565195836</v>
      </c>
      <c r="I41" s="40">
        <f t="shared" si="5"/>
        <v>3.8612711716016648</v>
      </c>
      <c r="J41" s="40">
        <f t="shared" si="5"/>
        <v>4.721680150271797</v>
      </c>
      <c r="K41" s="40">
        <f t="shared" si="5"/>
        <v>4.190222015075032</v>
      </c>
      <c r="L41" s="40">
        <f t="shared" si="5"/>
        <v>5.430601746853677</v>
      </c>
      <c r="M41" s="40">
        <f t="shared" si="3"/>
        <v>4.60701897038697</v>
      </c>
      <c r="N41" s="40">
        <f t="shared" si="3"/>
        <v>4.246707517819013</v>
      </c>
      <c r="O41" s="40">
        <f t="shared" si="4"/>
        <v>4.737955162428792</v>
      </c>
      <c r="P41" s="40">
        <f t="shared" si="4"/>
        <v>4.518651996287559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20.63750377128827</v>
      </c>
      <c r="E42" s="40">
        <f t="shared" si="5"/>
        <v>21.593728626783122</v>
      </c>
      <c r="F42" s="40">
        <f t="shared" si="5"/>
        <v>16.769173474500498</v>
      </c>
      <c r="G42" s="40">
        <f t="shared" si="5"/>
        <v>18.84334686835663</v>
      </c>
      <c r="H42" s="40">
        <f t="shared" si="5"/>
        <v>14.50453596532267</v>
      </c>
      <c r="I42" s="40">
        <f t="shared" si="5"/>
        <v>13.262309341105446</v>
      </c>
      <c r="J42" s="40">
        <f t="shared" si="5"/>
        <v>16.100328853671737</v>
      </c>
      <c r="K42" s="40">
        <f t="shared" si="5"/>
        <v>13.663415613836522</v>
      </c>
      <c r="L42" s="40">
        <f t="shared" si="5"/>
        <v>13.780974235919086</v>
      </c>
      <c r="M42" s="40">
        <f t="shared" si="3"/>
        <v>13.185345548200663</v>
      </c>
      <c r="N42" s="40">
        <f t="shared" si="3"/>
        <v>12.506730848087416</v>
      </c>
      <c r="O42" s="40">
        <f t="shared" si="4"/>
        <v>11.500213876652136</v>
      </c>
      <c r="P42" s="40">
        <f t="shared" si="4"/>
        <v>10.955390449030672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0.5948101871599338</v>
      </c>
      <c r="E43" s="40">
        <f t="shared" si="5"/>
        <v>0</v>
      </c>
      <c r="F43" s="40">
        <f t="shared" si="5"/>
        <v>0</v>
      </c>
      <c r="G43" s="40">
        <f t="shared" si="5"/>
        <v>0</v>
      </c>
      <c r="H43" s="40">
        <f t="shared" si="5"/>
        <v>0</v>
      </c>
      <c r="I43" s="40">
        <f t="shared" si="5"/>
        <v>0</v>
      </c>
      <c r="J43" s="40">
        <f t="shared" si="5"/>
        <v>0.10339743931994502</v>
      </c>
      <c r="K43" s="40">
        <f t="shared" si="5"/>
        <v>0.0948908485897824</v>
      </c>
      <c r="L43" s="40">
        <f t="shared" si="5"/>
        <v>0</v>
      </c>
      <c r="M43" s="40">
        <f t="shared" si="3"/>
        <v>0.017171712711876442</v>
      </c>
      <c r="N43" s="40">
        <f t="shared" si="3"/>
        <v>0</v>
      </c>
      <c r="O43" s="40">
        <f t="shared" si="4"/>
        <v>0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5.925448133082261</v>
      </c>
      <c r="E44" s="40">
        <f t="shared" si="5"/>
        <v>6.283574532405176</v>
      </c>
      <c r="F44" s="40">
        <f t="shared" si="5"/>
        <v>6.457863264354683</v>
      </c>
      <c r="G44" s="40">
        <f t="shared" si="5"/>
        <v>7.553282830316305</v>
      </c>
      <c r="H44" s="40">
        <f t="shared" si="5"/>
        <v>8.518771978863219</v>
      </c>
      <c r="I44" s="40">
        <f t="shared" si="5"/>
        <v>9.071230253164737</v>
      </c>
      <c r="J44" s="40">
        <f t="shared" si="5"/>
        <v>10.397196888394886</v>
      </c>
      <c r="K44" s="40">
        <f t="shared" si="5"/>
        <v>15.989570555380222</v>
      </c>
      <c r="L44" s="40">
        <f t="shared" si="5"/>
        <v>8.988972178789876</v>
      </c>
      <c r="M44" s="40">
        <f t="shared" si="3"/>
        <v>9.282879921757132</v>
      </c>
      <c r="N44" s="40">
        <f t="shared" si="3"/>
        <v>8.712140474788654</v>
      </c>
      <c r="O44" s="40">
        <f t="shared" si="4"/>
        <v>9.450173020280252</v>
      </c>
      <c r="P44" s="40">
        <f t="shared" si="4"/>
        <v>9.111773246393435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1.2323980646613861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0.11273418250166616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</v>
      </c>
      <c r="E48" s="37">
        <f t="shared" si="6"/>
        <v>100</v>
      </c>
      <c r="F48" s="37">
        <f t="shared" si="6"/>
        <v>100.00000000000001</v>
      </c>
      <c r="G48" s="37">
        <f t="shared" si="6"/>
        <v>100</v>
      </c>
      <c r="H48" s="37">
        <f t="shared" si="6"/>
        <v>100</v>
      </c>
      <c r="I48" s="37">
        <f t="shared" si="6"/>
        <v>100.00000000000001</v>
      </c>
      <c r="J48" s="37">
        <f t="shared" si="6"/>
        <v>100</v>
      </c>
      <c r="K48" s="37">
        <f t="shared" si="6"/>
        <v>100.00000000000001</v>
      </c>
      <c r="L48" s="37">
        <f t="shared" si="6"/>
        <v>100.00000000000001</v>
      </c>
      <c r="M48" s="37">
        <f>SUM(M33:M47)</f>
        <v>99.99999999999999</v>
      </c>
      <c r="N48" s="37">
        <f>SUM(N33:N47)</f>
        <v>100</v>
      </c>
      <c r="O48" s="37">
        <f>SUM(O33:O47)</f>
        <v>100</v>
      </c>
      <c r="P48" s="37">
        <f>SUM(P33:P47)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73">
      <selection activeCell="AC79" sqref="AC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氏家町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</row>
    <row r="2" spans="16:30" ht="13.5">
      <c r="P2" t="s">
        <v>147</v>
      </c>
      <c r="Q2" s="47">
        <f>'歳入'!B4</f>
        <v>0</v>
      </c>
      <c r="R2" s="47">
        <f>'歳入'!D4</f>
        <v>2608196</v>
      </c>
      <c r="S2" s="47">
        <f>'歳入'!E4</f>
        <v>2827197</v>
      </c>
      <c r="T2" s="47">
        <f>'歳入'!F4</f>
        <v>2849889</v>
      </c>
      <c r="U2" s="47">
        <f>'歳入'!G4</f>
        <v>2766403</v>
      </c>
      <c r="V2" s="47">
        <f>'歳入'!H4</f>
        <v>2979331</v>
      </c>
      <c r="W2" s="47">
        <f>'歳入'!I4</f>
        <v>3012792</v>
      </c>
      <c r="X2" s="47">
        <f>'歳入'!J4</f>
        <v>3218609</v>
      </c>
      <c r="Y2" s="47">
        <f>'歳入'!K4</f>
        <v>3220842</v>
      </c>
      <c r="Z2" s="47">
        <f>'歳入'!L4</f>
        <v>3241828</v>
      </c>
      <c r="AA2" s="47">
        <f>'歳入'!M4</f>
        <v>3173291</v>
      </c>
      <c r="AB2" s="47">
        <f>'歳入'!N4</f>
        <v>3209763</v>
      </c>
      <c r="AC2" s="47">
        <f>'歳入'!O4</f>
        <v>3172557</v>
      </c>
      <c r="AD2" s="47">
        <f>'歳入'!P4</f>
        <v>3043110</v>
      </c>
    </row>
    <row r="3" spans="16:30" ht="13.5">
      <c r="P3" s="47" t="s">
        <v>182</v>
      </c>
      <c r="Q3" s="47">
        <f>'歳入'!B13</f>
        <v>0</v>
      </c>
      <c r="R3" s="47">
        <f>'歳入'!D13</f>
        <v>1484044</v>
      </c>
      <c r="S3" s="47">
        <f>'歳入'!E13</f>
        <v>1596153</v>
      </c>
      <c r="T3" s="47">
        <f>'歳入'!F13</f>
        <v>1526308</v>
      </c>
      <c r="U3" s="47">
        <f>'歳入'!G13</f>
        <v>1588219</v>
      </c>
      <c r="V3" s="47">
        <f>'歳入'!H13</f>
        <v>1833955</v>
      </c>
      <c r="W3" s="47">
        <f>'歳入'!I13</f>
        <v>1899815</v>
      </c>
      <c r="X3" s="47">
        <f>'歳入'!J13</f>
        <v>1776794</v>
      </c>
      <c r="Y3" s="47">
        <f>'歳入'!K13</f>
        <v>1888563</v>
      </c>
      <c r="Z3" s="47">
        <f>'歳入'!L13</f>
        <v>1978234</v>
      </c>
      <c r="AA3" s="47">
        <f>'歳入'!M13</f>
        <v>2087715</v>
      </c>
      <c r="AB3" s="47">
        <f>'歳入'!N13</f>
        <v>1825285</v>
      </c>
      <c r="AC3" s="47">
        <f>'歳入'!O13</f>
        <v>1639323</v>
      </c>
      <c r="AD3" s="47">
        <f>'歳入'!P13</f>
        <v>1446948</v>
      </c>
    </row>
    <row r="4" spans="16:30" ht="13.5">
      <c r="P4" t="s">
        <v>148</v>
      </c>
      <c r="Q4" s="47">
        <f>'歳入'!B20</f>
        <v>0</v>
      </c>
      <c r="R4" s="47">
        <f>'歳入'!D20</f>
        <v>432960</v>
      </c>
      <c r="S4" s="47">
        <f>'歳入'!E20</f>
        <v>318135</v>
      </c>
      <c r="T4" s="47">
        <f>'歳入'!F20</f>
        <v>304861</v>
      </c>
      <c r="U4" s="47">
        <f>'歳入'!G20</f>
        <v>340571</v>
      </c>
      <c r="V4" s="47">
        <f>'歳入'!H20</f>
        <v>336757</v>
      </c>
      <c r="W4" s="47">
        <f>'歳入'!I20</f>
        <v>537908</v>
      </c>
      <c r="X4" s="47">
        <f>'歳入'!J20</f>
        <v>339555</v>
      </c>
      <c r="Y4" s="47">
        <f>'歳入'!K20</f>
        <v>545887</v>
      </c>
      <c r="Z4" s="47">
        <f>'歳入'!L20</f>
        <v>557644</v>
      </c>
      <c r="AA4" s="47">
        <f>'歳入'!M20</f>
        <v>450846</v>
      </c>
      <c r="AB4" s="47">
        <f>'歳入'!N20</f>
        <v>609096</v>
      </c>
      <c r="AC4" s="47">
        <f>'歳入'!O20</f>
        <v>564151</v>
      </c>
      <c r="AD4" s="47">
        <f>'歳入'!P20</f>
        <v>572752</v>
      </c>
    </row>
    <row r="5" spans="16:30" ht="13.5">
      <c r="P5" t="s">
        <v>189</v>
      </c>
      <c r="Q5" s="47">
        <f>'歳入'!B26</f>
        <v>0</v>
      </c>
      <c r="R5" s="47">
        <f>'歳入'!D21</f>
        <v>527281</v>
      </c>
      <c r="S5" s="47">
        <f>'歳入'!E21</f>
        <v>715639</v>
      </c>
      <c r="T5" s="47">
        <f>'歳入'!F21</f>
        <v>895889</v>
      </c>
      <c r="U5" s="47">
        <f>'歳入'!G21</f>
        <v>517906</v>
      </c>
      <c r="V5" s="47">
        <f>'歳入'!H21</f>
        <v>711553</v>
      </c>
      <c r="W5" s="47">
        <f>'歳入'!I21</f>
        <v>742730</v>
      </c>
      <c r="X5" s="47">
        <f>'歳入'!J21</f>
        <v>521605</v>
      </c>
      <c r="Y5" s="47">
        <f>'歳入'!K21</f>
        <v>512713</v>
      </c>
      <c r="Z5" s="47">
        <f>'歳入'!L21</f>
        <v>539768</v>
      </c>
      <c r="AA5" s="47">
        <f>'歳入'!M21</f>
        <v>414787</v>
      </c>
      <c r="AB5" s="47">
        <f>'歳入'!N21</f>
        <v>458542</v>
      </c>
      <c r="AC5" s="47">
        <f>'歳入'!O21</f>
        <v>483523</v>
      </c>
      <c r="AD5" s="47">
        <f>'歳入'!P21</f>
        <v>495377</v>
      </c>
    </row>
    <row r="6" spans="16:30" ht="13.5">
      <c r="P6" t="s">
        <v>149</v>
      </c>
      <c r="Q6" s="47">
        <f>'歳入'!B27</f>
        <v>0</v>
      </c>
      <c r="R6" s="47">
        <f>'歳入'!D27</f>
        <v>732400</v>
      </c>
      <c r="S6" s="47">
        <f>'歳入'!E27</f>
        <v>390100</v>
      </c>
      <c r="T6" s="47">
        <f>'歳入'!F27</f>
        <v>955700</v>
      </c>
      <c r="U6" s="47">
        <f>'歳入'!G27</f>
        <v>994400</v>
      </c>
      <c r="V6" s="47">
        <f>'歳入'!H27</f>
        <v>647500</v>
      </c>
      <c r="W6" s="47">
        <f>'歳入'!I27</f>
        <v>702700</v>
      </c>
      <c r="X6" s="47">
        <f>'歳入'!J27</f>
        <v>857000</v>
      </c>
      <c r="Y6" s="47">
        <f>'歳入'!K27</f>
        <v>1084500</v>
      </c>
      <c r="Z6" s="47">
        <f>'歳入'!L27</f>
        <v>617000</v>
      </c>
      <c r="AA6" s="47">
        <f>'歳入'!M27</f>
        <v>554400</v>
      </c>
      <c r="AB6" s="47">
        <f>'歳入'!N27</f>
        <v>973700</v>
      </c>
      <c r="AC6" s="47">
        <f>'歳入'!O27</f>
        <v>814788</v>
      </c>
      <c r="AD6" s="47">
        <f>'歳入'!P27</f>
        <v>1097600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8042844</v>
      </c>
      <c r="S7" s="47">
        <f>'歳入'!E30</f>
        <v>8015184</v>
      </c>
      <c r="T7" s="47">
        <f>'歳入'!F30</f>
        <v>8711106</v>
      </c>
      <c r="U7" s="47">
        <f>'歳入'!G30</f>
        <v>8205500</v>
      </c>
      <c r="V7" s="47">
        <f>'歳入'!H30</f>
        <v>8359662</v>
      </c>
      <c r="W7" s="47">
        <f>'歳入'!I30</f>
        <v>8791900</v>
      </c>
      <c r="X7" s="47">
        <f>'歳入'!J30</f>
        <v>8121093</v>
      </c>
      <c r="Y7" s="47">
        <f>'歳入'!K30</f>
        <v>8887938</v>
      </c>
      <c r="Z7" s="47">
        <f>'歳入'!L30</f>
        <v>8819693</v>
      </c>
      <c r="AA7" s="47">
        <f>'歳入'!M30</f>
        <v>8870457</v>
      </c>
      <c r="AB7" s="47">
        <f>'歳入'!N30</f>
        <v>9501907</v>
      </c>
      <c r="AC7" s="47">
        <f>'歳入'!O30</f>
        <v>9177725</v>
      </c>
      <c r="AD7" s="47">
        <f>'歳入'!P30</f>
        <v>8731561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</row>
    <row r="31" spans="16:30" ht="13.5">
      <c r="P31" t="s">
        <v>151</v>
      </c>
      <c r="Q31">
        <f>'税'!B4</f>
        <v>0</v>
      </c>
      <c r="R31" s="47">
        <f>'税'!D4</f>
        <v>1381471</v>
      </c>
      <c r="S31" s="47">
        <f>'税'!E4</f>
        <v>1513991</v>
      </c>
      <c r="T31" s="47">
        <f>'税'!F4</f>
        <v>1441949</v>
      </c>
      <c r="U31" s="47">
        <f>'税'!G4</f>
        <v>1268710</v>
      </c>
      <c r="V31" s="47">
        <f>'税'!H4</f>
        <v>1378689</v>
      </c>
      <c r="W31" s="47">
        <f>'税'!I4</f>
        <v>1328936</v>
      </c>
      <c r="X31" s="47">
        <f>'税'!J4</f>
        <v>1486497</v>
      </c>
      <c r="Y31" s="47">
        <f>'税'!K4</f>
        <v>1365076</v>
      </c>
      <c r="Z31" s="47">
        <f>'税'!L4</f>
        <v>1297233</v>
      </c>
      <c r="AA31" s="47">
        <f>'税'!M4</f>
        <v>1292412</v>
      </c>
      <c r="AB31" s="47">
        <f>'税'!N4</f>
        <v>1305317</v>
      </c>
      <c r="AC31" s="47">
        <f>'税'!O4</f>
        <v>1244571</v>
      </c>
      <c r="AD31" s="47">
        <f>'税'!P4</f>
        <v>1169083</v>
      </c>
    </row>
    <row r="32" spans="16:30" ht="13.5">
      <c r="P32" t="s">
        <v>152</v>
      </c>
      <c r="Q32">
        <f>'税'!B9</f>
        <v>0</v>
      </c>
      <c r="R32" s="47">
        <f>'税'!D9</f>
        <v>921551</v>
      </c>
      <c r="S32" s="47">
        <f>'税'!E9</f>
        <v>987951</v>
      </c>
      <c r="T32" s="47">
        <f>'税'!F9</f>
        <v>1074974</v>
      </c>
      <c r="U32" s="47">
        <f>'税'!G9</f>
        <v>1149337</v>
      </c>
      <c r="V32" s="47">
        <f>'税'!H9</f>
        <v>1239220</v>
      </c>
      <c r="W32" s="47">
        <f>'税'!I9</f>
        <v>1311041</v>
      </c>
      <c r="X32" s="47">
        <f>'税'!J9</f>
        <v>1320478</v>
      </c>
      <c r="Y32" s="47">
        <f>'税'!K9</f>
        <v>1430053</v>
      </c>
      <c r="Z32" s="47">
        <f>'税'!L9</f>
        <v>1542669</v>
      </c>
      <c r="AA32" s="47">
        <f>'税'!M9</f>
        <v>1483459</v>
      </c>
      <c r="AB32" s="47">
        <f>'税'!N9</f>
        <v>1512085</v>
      </c>
      <c r="AC32" s="47">
        <f>'税'!O9</f>
        <v>1543437</v>
      </c>
      <c r="AD32" s="47">
        <f>'税'!P9</f>
        <v>1497723</v>
      </c>
    </row>
    <row r="33" spans="16:30" ht="13.5">
      <c r="P33" t="s">
        <v>153</v>
      </c>
      <c r="Q33">
        <f>'税'!B12</f>
        <v>0</v>
      </c>
      <c r="R33" s="47">
        <f>'税'!D12</f>
        <v>174557</v>
      </c>
      <c r="S33" s="47">
        <f>'税'!E12</f>
        <v>176832</v>
      </c>
      <c r="T33" s="47">
        <f>'税'!F12</f>
        <v>180454</v>
      </c>
      <c r="U33" s="47">
        <f>'税'!G12</f>
        <v>184239</v>
      </c>
      <c r="V33" s="47">
        <f>'税'!H12</f>
        <v>185747</v>
      </c>
      <c r="W33" s="47">
        <f>'税'!I12</f>
        <v>190370</v>
      </c>
      <c r="X33" s="47">
        <f>'税'!J12</f>
        <v>229716</v>
      </c>
      <c r="Y33" s="47">
        <f>'税'!K12</f>
        <v>232549</v>
      </c>
      <c r="Z33" s="47">
        <f>'税'!L12</f>
        <v>242805</v>
      </c>
      <c r="AA33" s="47">
        <f>'税'!M12</f>
        <v>241574</v>
      </c>
      <c r="AB33" s="47">
        <f>'税'!N12</f>
        <v>231972</v>
      </c>
      <c r="AC33" s="47">
        <f>'税'!O12</f>
        <v>218629</v>
      </c>
      <c r="AD33" s="47">
        <f>'税'!P12</f>
        <v>212761</v>
      </c>
    </row>
    <row r="34" spans="16:30" ht="13.5">
      <c r="P34" t="s">
        <v>150</v>
      </c>
      <c r="Q34">
        <f>'税'!B22</f>
        <v>0</v>
      </c>
      <c r="R34" s="47">
        <f>'税'!D22</f>
        <v>2608196</v>
      </c>
      <c r="S34" s="47">
        <f>'税'!E22</f>
        <v>2827197</v>
      </c>
      <c r="T34" s="47">
        <f>'税'!F22</f>
        <v>2849889</v>
      </c>
      <c r="U34" s="47">
        <f>'税'!G22</f>
        <v>2766403</v>
      </c>
      <c r="V34" s="47">
        <f>'税'!H22</f>
        <v>2979331</v>
      </c>
      <c r="W34" s="47">
        <f>'税'!I22</f>
        <v>3012792</v>
      </c>
      <c r="X34" s="47">
        <f>'税'!J22</f>
        <v>3218609</v>
      </c>
      <c r="Y34" s="47">
        <f>'税'!K22</f>
        <v>3220842</v>
      </c>
      <c r="Z34" s="47">
        <f>'税'!L22</f>
        <v>3241823</v>
      </c>
      <c r="AA34" s="47">
        <f>'税'!M22</f>
        <v>3173291</v>
      </c>
      <c r="AB34" s="47">
        <f>'税'!N22</f>
        <v>3209763</v>
      </c>
      <c r="AC34" s="47">
        <f>'税'!O22</f>
        <v>3172557</v>
      </c>
      <c r="AD34" s="47">
        <f>'税'!P22</f>
        <v>3043110</v>
      </c>
    </row>
    <row r="39" spans="16:30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</row>
    <row r="40" spans="13:30" ht="13.5">
      <c r="M40" s="39" t="str">
        <f>'財政指標'!$M$1</f>
        <v>氏家町</v>
      </c>
      <c r="P40" t="s">
        <v>156</v>
      </c>
      <c r="Q40">
        <f>'歳出（性質別）'!B4</f>
        <v>0</v>
      </c>
      <c r="R40" s="47">
        <f>'歳出（性質別）'!D4</f>
        <v>1559014</v>
      </c>
      <c r="S40" s="47">
        <f>'歳出（性質別）'!E4</f>
        <v>1699131</v>
      </c>
      <c r="T40" s="47">
        <f>'歳出（性質別）'!F4</f>
        <v>1796333</v>
      </c>
      <c r="U40" s="47">
        <f>'歳出（性質別）'!G4</f>
        <v>1892655</v>
      </c>
      <c r="V40" s="47">
        <f>'歳出（性質別）'!H4</f>
        <v>1906871</v>
      </c>
      <c r="W40" s="47">
        <f>'歳出（性質別）'!I4</f>
        <v>1967361</v>
      </c>
      <c r="X40" s="47">
        <f>'歳出（性質別）'!J4</f>
        <v>2008857</v>
      </c>
      <c r="Y40" s="47">
        <f>'歳出（性質別）'!K4</f>
        <v>2019416</v>
      </c>
      <c r="Z40" s="47">
        <f>'歳出（性質別）'!L4</f>
        <v>2038653</v>
      </c>
      <c r="AA40" s="47">
        <f>'歳出（性質別）'!M4</f>
        <v>2032284</v>
      </c>
      <c r="AB40" s="47">
        <f>'歳出（性質別）'!N4</f>
        <v>2009016</v>
      </c>
      <c r="AC40" s="47">
        <f>'歳出（性質別）'!O4</f>
        <v>1973457</v>
      </c>
      <c r="AD40" s="47">
        <f>'歳出（性質別）'!P4</f>
        <v>1921812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107532</v>
      </c>
      <c r="S41" s="47">
        <f>'歳出（性質別）'!E6</f>
        <v>137788</v>
      </c>
      <c r="T41" s="47">
        <f>'歳出（性質別）'!F6</f>
        <v>258302</v>
      </c>
      <c r="U41" s="47">
        <f>'歳出（性質別）'!G6</f>
        <v>240117</v>
      </c>
      <c r="V41" s="47">
        <f>'歳出（性質別）'!H6</f>
        <v>253447</v>
      </c>
      <c r="W41" s="47">
        <f>'歳出（性質別）'!I6</f>
        <v>262342</v>
      </c>
      <c r="X41" s="47">
        <f>'歳出（性質別）'!J6</f>
        <v>284570</v>
      </c>
      <c r="Y41" s="47">
        <f>'歳出（性質別）'!K6</f>
        <v>283045</v>
      </c>
      <c r="Z41" s="47">
        <f>'歳出（性質別）'!L6</f>
        <v>289973</v>
      </c>
      <c r="AA41" s="47">
        <f>'歳出（性質別）'!M6</f>
        <v>204025</v>
      </c>
      <c r="AB41" s="47">
        <f>'歳出（性質別）'!N6</f>
        <v>245442</v>
      </c>
      <c r="AC41" s="47">
        <f>'歳出（性質別）'!O6</f>
        <v>419625</v>
      </c>
      <c r="AD41" s="47">
        <f>'歳出（性質別）'!P6</f>
        <v>575190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455598</v>
      </c>
      <c r="S42" s="47">
        <f>'歳出（性質別）'!E7</f>
        <v>487950</v>
      </c>
      <c r="T42" s="47">
        <f>'歳出（性質別）'!F7</f>
        <v>540813</v>
      </c>
      <c r="U42" s="47">
        <f>'歳出（性質別）'!G7</f>
        <v>600003</v>
      </c>
      <c r="V42" s="47">
        <f>'歳出（性質別）'!H7</f>
        <v>689346</v>
      </c>
      <c r="W42" s="47">
        <f>'歳出（性質別）'!I7</f>
        <v>764573</v>
      </c>
      <c r="X42" s="47">
        <f>'歳出（性質別）'!J7</f>
        <v>813974</v>
      </c>
      <c r="Y42" s="47">
        <f>'歳出（性質別）'!K7</f>
        <v>1365364</v>
      </c>
      <c r="Z42" s="47">
        <f>'歳出（性質別）'!L7</f>
        <v>737578</v>
      </c>
      <c r="AA42" s="47">
        <f>'歳出（性質別）'!M7</f>
        <v>777886</v>
      </c>
      <c r="AB42" s="47">
        <f>'歳出（性質別）'!N7</f>
        <v>782902</v>
      </c>
      <c r="AC42" s="47">
        <f>'歳出（性質別）'!O7</f>
        <v>812543</v>
      </c>
      <c r="AD42" s="47">
        <f>'歳出（性質別）'!P7</f>
        <v>760545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567432</v>
      </c>
      <c r="S43" s="47">
        <f>'歳出（性質別）'!E10</f>
        <v>738763</v>
      </c>
      <c r="T43" s="47">
        <f>'歳出（性質別）'!F10</f>
        <v>762568</v>
      </c>
      <c r="U43" s="47">
        <f>'歳出（性質別）'!G10</f>
        <v>741709</v>
      </c>
      <c r="V43" s="47">
        <f>'歳出（性質別）'!H10</f>
        <v>819622</v>
      </c>
      <c r="W43" s="47">
        <f>'歳出（性質別）'!I10</f>
        <v>911149</v>
      </c>
      <c r="X43" s="47">
        <f>'歳出（性質別）'!J10</f>
        <v>973619</v>
      </c>
      <c r="Y43" s="47">
        <f>'歳出（性質別）'!K10</f>
        <v>985781</v>
      </c>
      <c r="Z43" s="47">
        <f>'歳出（性質別）'!L10</f>
        <v>996526</v>
      </c>
      <c r="AA43" s="47">
        <f>'歳出（性質別）'!M10</f>
        <v>988624</v>
      </c>
      <c r="AB43" s="47">
        <f>'歳出（性質別）'!N10</f>
        <v>1042604</v>
      </c>
      <c r="AC43" s="47">
        <f>'歳出（性質別）'!O10</f>
        <v>1158683</v>
      </c>
      <c r="AD43" s="47">
        <f>'歳出（性質別）'!P10</f>
        <v>1031323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85961</v>
      </c>
      <c r="S44" s="47">
        <f>'歳出（性質別）'!E11</f>
        <v>74769</v>
      </c>
      <c r="T44" s="47">
        <f>'歳出（性質別）'!F11</f>
        <v>90828</v>
      </c>
      <c r="U44" s="47">
        <f>'歳出（性質別）'!G11</f>
        <v>64160</v>
      </c>
      <c r="V44" s="47">
        <f>'歳出（性質別）'!H11</f>
        <v>42158</v>
      </c>
      <c r="W44" s="47">
        <f>'歳出（性質別）'!I11</f>
        <v>139026</v>
      </c>
      <c r="X44" s="47">
        <f>'歳出（性質別）'!J11</f>
        <v>173169</v>
      </c>
      <c r="Y44" s="47">
        <f>'歳出（性質別）'!K11</f>
        <v>142959</v>
      </c>
      <c r="Z44" s="47">
        <f>'歳出（性質別）'!L11</f>
        <v>130101</v>
      </c>
      <c r="AA44" s="47">
        <f>'歳出（性質別）'!M11</f>
        <v>119058</v>
      </c>
      <c r="AB44" s="47">
        <f>'歳出（性質別）'!N11</f>
        <v>111960</v>
      </c>
      <c r="AC44" s="47">
        <f>'歳出（性質別）'!O11</f>
        <v>92074</v>
      </c>
      <c r="AD44" s="47">
        <f>'歳出（性質別）'!P11</f>
        <v>80101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71150</v>
      </c>
      <c r="S45" s="47">
        <f>'歳出（性質別）'!E16</f>
        <v>141178</v>
      </c>
      <c r="T45" s="47">
        <f>'歳出（性質別）'!F16</f>
        <v>130000</v>
      </c>
      <c r="U45" s="47">
        <f>'歳出（性質別）'!G16</f>
        <v>326226</v>
      </c>
      <c r="V45" s="47">
        <f>'歳出（性質別）'!H16</f>
        <v>130400</v>
      </c>
      <c r="W45" s="47">
        <f>'歳出（性質別）'!I16</f>
        <v>220783</v>
      </c>
      <c r="X45" s="47">
        <f>'歳出（性質別）'!J16</f>
        <v>130000</v>
      </c>
      <c r="Y45" s="47">
        <f>'歳出（性質別）'!K16</f>
        <v>332210</v>
      </c>
      <c r="Z45" s="47">
        <f>'歳出（性質別）'!L16</f>
        <v>130210</v>
      </c>
      <c r="AA45" s="47">
        <f>'歳出（性質別）'!M16</f>
        <v>170210</v>
      </c>
      <c r="AB45" s="47">
        <f>'歳出（性質別）'!N16</f>
        <v>150820</v>
      </c>
      <c r="AC45" s="47">
        <f>'歳出（性質別）'!O16</f>
        <v>131171</v>
      </c>
      <c r="AD45" s="47">
        <f>'歳出（性質別）'!P16</f>
        <v>180000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2729069</v>
      </c>
      <c r="S46" s="47">
        <f>'歳出（性質別）'!E18</f>
        <v>2753009</v>
      </c>
      <c r="T46" s="47">
        <f>'歳出（性質別）'!F18</f>
        <v>3073684</v>
      </c>
      <c r="U46" s="47">
        <f>'歳出（性質別）'!G18</f>
        <v>2315991</v>
      </c>
      <c r="V46" s="47">
        <f>'歳出（性質別）'!H18</f>
        <v>2340398</v>
      </c>
      <c r="W46" s="47">
        <f>'歳出（性質別）'!I18</f>
        <v>2336886</v>
      </c>
      <c r="X46" s="47">
        <f>'歳出（性質別）'!J18</f>
        <v>1434309</v>
      </c>
      <c r="Y46" s="47">
        <f>'歳出（性質別）'!K18</f>
        <v>1599582</v>
      </c>
      <c r="Z46" s="47">
        <f>'歳出（性質別）'!L18</f>
        <v>1595026</v>
      </c>
      <c r="AA46" s="47">
        <f>'歳出（性質別）'!M18</f>
        <v>1860660</v>
      </c>
      <c r="AB46" s="47">
        <f>'歳出（性質別）'!N18</f>
        <v>2579179</v>
      </c>
      <c r="AC46" s="47">
        <f>'歳出（性質別）'!O18</f>
        <v>2046382</v>
      </c>
      <c r="AD46" s="47">
        <f>'歳出（性質別）'!P18</f>
        <v>1510860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7689680</v>
      </c>
      <c r="S47" s="47">
        <f>'歳出（性質別）'!E23</f>
        <v>7769654</v>
      </c>
      <c r="T47" s="47">
        <f>'歳出（性質別）'!F23</f>
        <v>8380419</v>
      </c>
      <c r="U47" s="47">
        <f>'歳出（性質別）'!G23</f>
        <v>7947776</v>
      </c>
      <c r="V47" s="47">
        <f>'歳出（性質別）'!H23</f>
        <v>8092434</v>
      </c>
      <c r="W47" s="47">
        <f>'歳出（性質別）'!I23</f>
        <v>8429452</v>
      </c>
      <c r="X47" s="47">
        <f>'歳出（性質別）'!J23</f>
        <v>7829014</v>
      </c>
      <c r="Y47" s="47">
        <f>'歳出（性質別）'!K23</f>
        <v>8539285</v>
      </c>
      <c r="Z47" s="47">
        <f>'歳出（性質別）'!L23</f>
        <v>8205610</v>
      </c>
      <c r="AA47" s="47">
        <f>'歳出（性質別）'!M23</f>
        <v>8380061</v>
      </c>
      <c r="AB47" s="47">
        <f>'歳出（性質別）'!N23</f>
        <v>8986609</v>
      </c>
      <c r="AC47" s="47" t="e">
        <f>'歳出（性質別）'!O23</f>
        <v>#REF!</v>
      </c>
      <c r="AD47" s="47">
        <f>'歳出（性質別）'!P23</f>
        <v>8347069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1362466</v>
      </c>
      <c r="S55" s="47">
        <f>'歳出（目的別）'!E5</f>
        <v>1046277</v>
      </c>
      <c r="T55" s="47">
        <f>'歳出（目的別）'!F5</f>
        <v>1853819</v>
      </c>
      <c r="U55" s="47">
        <f>'歳出（目的別）'!G5</f>
        <v>1667576</v>
      </c>
      <c r="V55" s="47">
        <f>'歳出（目的別）'!H5</f>
        <v>1490046</v>
      </c>
      <c r="W55" s="47">
        <f>'歳出（目的別）'!I5</f>
        <v>1224235</v>
      </c>
      <c r="X55" s="47">
        <f>'歳出（目的別）'!J5</f>
        <v>1335675</v>
      </c>
      <c r="Y55" s="47">
        <f>'歳出（目的別）'!K5</f>
        <v>1079586</v>
      </c>
      <c r="Z55" s="47">
        <f>'歳出（目的別）'!L5</f>
        <v>1449506</v>
      </c>
      <c r="AA55" s="47">
        <f>'歳出（目的別）'!M5</f>
        <v>1304001</v>
      </c>
      <c r="AB55" s="47">
        <f>'歳出（目的別）'!N5</f>
        <v>1428298</v>
      </c>
      <c r="AC55" s="47">
        <f>'歳出（目的別）'!O5</f>
        <v>1018624</v>
      </c>
      <c r="AD55" s="47">
        <f>'歳出（目的別）'!P5</f>
        <v>1405704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785808</v>
      </c>
      <c r="S56" s="47">
        <f>'歳出（目的別）'!E6</f>
        <v>936294</v>
      </c>
      <c r="T56" s="47">
        <f>'歳出（目的別）'!F6</f>
        <v>1086476</v>
      </c>
      <c r="U56" s="47">
        <f>'歳出（目的別）'!G6</f>
        <v>1137955</v>
      </c>
      <c r="V56" s="47">
        <f>'歳出（目的別）'!H6</f>
        <v>1196173</v>
      </c>
      <c r="W56" s="47">
        <f>'歳出（目的別）'!I6</f>
        <v>1728805</v>
      </c>
      <c r="X56" s="47">
        <f>'歳出（目的別）'!J6</f>
        <v>1278093</v>
      </c>
      <c r="Y56" s="47">
        <f>'歳出（目的別）'!K6</f>
        <v>1389968</v>
      </c>
      <c r="Z56" s="47">
        <f>'歳出（目的別）'!L6</f>
        <v>1555497</v>
      </c>
      <c r="AA56" s="47">
        <f>'歳出（目的別）'!M6</f>
        <v>1469577</v>
      </c>
      <c r="AB56" s="47">
        <f>'歳出（目的別）'!N6</f>
        <v>1737486</v>
      </c>
      <c r="AC56" s="47">
        <f>'歳出（目的別）'!O6</f>
        <v>2144633</v>
      </c>
      <c r="AD56" s="47">
        <f>'歳出（目的別）'!P6</f>
        <v>1788066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374976</v>
      </c>
      <c r="S57" s="47">
        <f>'歳出（目的別）'!E7</f>
        <v>461275</v>
      </c>
      <c r="T57" s="47">
        <f>'歳出（目的別）'!F7</f>
        <v>458514</v>
      </c>
      <c r="U57" s="47">
        <f>'歳出（目的別）'!G7</f>
        <v>444371</v>
      </c>
      <c r="V57" s="47">
        <f>'歳出（目的別）'!H7</f>
        <v>600055</v>
      </c>
      <c r="W57" s="47">
        <f>'歳出（目的別）'!I7</f>
        <v>624249</v>
      </c>
      <c r="X57" s="47">
        <f>'歳出（目的別）'!J7</f>
        <v>577130</v>
      </c>
      <c r="Y57" s="47">
        <f>'歳出（目的別）'!K7</f>
        <v>769053</v>
      </c>
      <c r="Z57" s="47">
        <f>'歳出（目的別）'!L7</f>
        <v>524543</v>
      </c>
      <c r="AA57" s="47">
        <f>'歳出（目的別）'!M7</f>
        <v>649212</v>
      </c>
      <c r="AB57" s="47">
        <f>'歳出（目的別）'!N7</f>
        <v>620183</v>
      </c>
      <c r="AC57" s="47">
        <f>'歳出（目的別）'!O7</f>
        <v>622735</v>
      </c>
      <c r="AD57" s="47">
        <f>'歳出（目的別）'!P7</f>
        <v>622052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800417</v>
      </c>
      <c r="S58" s="47">
        <f>'歳出（目的別）'!E9</f>
        <v>1056623</v>
      </c>
      <c r="T58" s="47">
        <f>'歳出（目的別）'!F9</f>
        <v>1122504</v>
      </c>
      <c r="U58" s="47">
        <f>'歳出（目的別）'!G9</f>
        <v>787583</v>
      </c>
      <c r="V58" s="47">
        <f>'歳出（目的別）'!H9</f>
        <v>992496</v>
      </c>
      <c r="W58" s="47">
        <f>'歳出（目的別）'!I9</f>
        <v>918080</v>
      </c>
      <c r="X58" s="47">
        <f>'歳出（目的別）'!J9</f>
        <v>675535</v>
      </c>
      <c r="Y58" s="47">
        <f>'歳出（目的別）'!K9</f>
        <v>633515</v>
      </c>
      <c r="Z58" s="47">
        <f>'歳出（目的別）'!L9</f>
        <v>655967</v>
      </c>
      <c r="AA58" s="47">
        <f>'歳出（目的別）'!M9</f>
        <v>565437</v>
      </c>
      <c r="AB58" s="47">
        <f>'歳出（目的別）'!N9</f>
        <v>483087</v>
      </c>
      <c r="AC58" s="47">
        <f>'歳出（目的別）'!O9</f>
        <v>478409</v>
      </c>
      <c r="AD58" s="47">
        <f>'歳出（目的別）'!P9</f>
        <v>378536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95087</v>
      </c>
      <c r="S59" s="47">
        <f>'歳出（目的別）'!E10</f>
        <v>137244</v>
      </c>
      <c r="T59" s="47">
        <f>'歳出（目的別）'!F10</f>
        <v>165176</v>
      </c>
      <c r="U59" s="47">
        <f>'歳出（目的別）'!G10</f>
        <v>174826</v>
      </c>
      <c r="V59" s="47">
        <f>'歳出（目的別）'!H10</f>
        <v>183691</v>
      </c>
      <c r="W59" s="47">
        <f>'歳出（目的別）'!I10</f>
        <v>164740</v>
      </c>
      <c r="X59" s="47">
        <f>'歳出（目的別）'!J10</f>
        <v>140015</v>
      </c>
      <c r="Y59" s="47">
        <f>'歳出（目的別）'!K10</f>
        <v>142512</v>
      </c>
      <c r="Z59" s="47">
        <f>'歳出（目的別）'!L10</f>
        <v>150358</v>
      </c>
      <c r="AA59" s="47">
        <f>'歳出（目的別）'!M10</f>
        <v>157238</v>
      </c>
      <c r="AB59" s="47">
        <f>'歳出（目的別）'!N10</f>
        <v>212940</v>
      </c>
      <c r="AC59" s="47">
        <f>'歳出（目的別）'!O10</f>
        <v>195241</v>
      </c>
      <c r="AD59" s="47">
        <f>'歳出（目的別）'!P10</f>
        <v>224025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1826583</v>
      </c>
      <c r="S60" s="47">
        <f>'歳出（目的別）'!E11</f>
        <v>1562238</v>
      </c>
      <c r="T60" s="47">
        <f>'歳出（目的別）'!F11</f>
        <v>1351149</v>
      </c>
      <c r="U60" s="47">
        <f>'歳出（目的別）'!G11</f>
        <v>1226390</v>
      </c>
      <c r="V60" s="47">
        <f>'歳出（目的別）'!H11</f>
        <v>1236430</v>
      </c>
      <c r="W60" s="47">
        <f>'歳出（目的別）'!I11</f>
        <v>1440314</v>
      </c>
      <c r="X60" s="47">
        <f>'歳出（目的別）'!J11</f>
        <v>1249792</v>
      </c>
      <c r="Y60" s="47">
        <f>'歳出（目的別）'!K11</f>
        <v>1511947</v>
      </c>
      <c r="Z60" s="47">
        <f>'歳出（目的別）'!L11</f>
        <v>1439981</v>
      </c>
      <c r="AA60" s="47">
        <f>'歳出（目的別）'!M11</f>
        <v>1846902</v>
      </c>
      <c r="AB60" s="47">
        <f>'歳出（目的別）'!N11</f>
        <v>2093452</v>
      </c>
      <c r="AC60" s="47">
        <f>'歳出（目的別）'!O11</f>
        <v>1804600</v>
      </c>
      <c r="AD60" s="47">
        <f>'歳出（目的別）'!P11</f>
        <v>1746498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1586958</v>
      </c>
      <c r="S61" s="47">
        <f>'歳出（目的別）'!E13</f>
        <v>1677758</v>
      </c>
      <c r="T61" s="47">
        <f>'歳出（目的別）'!F13</f>
        <v>1405327</v>
      </c>
      <c r="U61" s="47">
        <f>'歳出（目的別）'!G13</f>
        <v>1497627</v>
      </c>
      <c r="V61" s="47">
        <f>'歳出（目的別）'!H13</f>
        <v>1173770</v>
      </c>
      <c r="W61" s="47">
        <f>'歳出（目的別）'!I13</f>
        <v>1117940</v>
      </c>
      <c r="X61" s="47">
        <f>'歳出（目的別）'!J13</f>
        <v>1260497</v>
      </c>
      <c r="Y61" s="47">
        <f>'歳出（目的別）'!K13</f>
        <v>1166758</v>
      </c>
      <c r="Z61" s="47">
        <f>'歳出（目的別）'!L13</f>
        <v>1130813</v>
      </c>
      <c r="AA61" s="47">
        <f>'歳出（目的別）'!M13</f>
        <v>1104940</v>
      </c>
      <c r="AB61" s="47">
        <f>'歳出（目的別）'!N13</f>
        <v>1123931</v>
      </c>
      <c r="AC61" s="47">
        <f>'歳出（目的別）'!O13</f>
        <v>988836</v>
      </c>
      <c r="AD61" s="47">
        <f>'歳出（目的別）'!P13</f>
        <v>914454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455648</v>
      </c>
      <c r="S62" s="47">
        <f>'歳出（目的別）'!E15</f>
        <v>488212</v>
      </c>
      <c r="T62" s="47">
        <f>'歳出（目的別）'!F15</f>
        <v>541196</v>
      </c>
      <c r="U62" s="47">
        <f>'歳出（目的別）'!G15</f>
        <v>600318</v>
      </c>
      <c r="V62" s="47">
        <f>'歳出（目的別）'!H15</f>
        <v>689376</v>
      </c>
      <c r="W62" s="47">
        <f>'歳出（目的別）'!I15</f>
        <v>764655</v>
      </c>
      <c r="X62" s="47">
        <f>'歳出（目的別）'!J15</f>
        <v>813998</v>
      </c>
      <c r="Y62" s="47">
        <f>'歳出（目的別）'!K15</f>
        <v>1365395</v>
      </c>
      <c r="Z62" s="47">
        <f>'歳出（目的別）'!L15</f>
        <v>737600</v>
      </c>
      <c r="AA62" s="47">
        <f>'歳出（目的別）'!M15</f>
        <v>777911</v>
      </c>
      <c r="AB62" s="47">
        <f>'歳出（目的別）'!N15</f>
        <v>782926</v>
      </c>
      <c r="AC62" s="47">
        <f>'歳出（目的別）'!O15</f>
        <v>812565</v>
      </c>
      <c r="AD62" s="47">
        <f>'歳出（目的別）'!P15</f>
        <v>760566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7689680</v>
      </c>
      <c r="S63" s="47">
        <f>'歳出（目的別）'!E19</f>
        <v>7769654</v>
      </c>
      <c r="T63" s="47">
        <f>'歳出（目的別）'!F19</f>
        <v>8380419</v>
      </c>
      <c r="U63" s="47">
        <f>'歳出（目的別）'!G19</f>
        <v>7947776</v>
      </c>
      <c r="V63" s="47">
        <f>'歳出（目的別）'!H19</f>
        <v>8092434</v>
      </c>
      <c r="W63" s="47">
        <f>'歳出（目的別）'!I19</f>
        <v>8429452</v>
      </c>
      <c r="X63" s="47">
        <f>'歳出（目的別）'!J19</f>
        <v>7829014</v>
      </c>
      <c r="Y63" s="47">
        <f>'歳出（目的別）'!K19</f>
        <v>8539285</v>
      </c>
      <c r="Z63" s="47">
        <f>'歳出（目的別）'!L19</f>
        <v>8205610</v>
      </c>
      <c r="AA63" s="47">
        <f>'歳出（目的別）'!M19</f>
        <v>8380061</v>
      </c>
      <c r="AB63" s="47">
        <f>'歳出（目的別）'!N19</f>
        <v>8986609</v>
      </c>
      <c r="AC63" s="47">
        <f>'歳出（目的別）'!O19</f>
        <v>8598414</v>
      </c>
      <c r="AD63" s="47">
        <f>'歳出（目的別）'!P19</f>
        <v>8347069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629083</v>
      </c>
      <c r="S78" s="47">
        <f>'歳出（性質別）'!E19</f>
        <v>576801</v>
      </c>
      <c r="T78" s="47">
        <f>'歳出（性質別）'!F19</f>
        <v>333484</v>
      </c>
      <c r="U78" s="47">
        <f>'歳出（性質別）'!G19</f>
        <v>510714</v>
      </c>
      <c r="V78" s="47">
        <f>'歳出（性質別）'!H19</f>
        <v>415146</v>
      </c>
      <c r="W78" s="47">
        <f>'歳出（性質別）'!I19</f>
        <v>749485</v>
      </c>
      <c r="X78" s="47">
        <f>'歳出（性質別）'!J19</f>
        <v>231750</v>
      </c>
      <c r="Y78" s="47">
        <f>'歳出（性質別）'!K19</f>
        <v>218288</v>
      </c>
      <c r="Z78" s="47">
        <f>'歳出（性質別）'!L19</f>
        <v>234996</v>
      </c>
      <c r="AA78" s="47">
        <f>'歳出（性質別）'!M19</f>
        <v>205650</v>
      </c>
      <c r="AB78" s="47">
        <f>'歳出（性質別）'!N19</f>
        <v>412885</v>
      </c>
      <c r="AC78" s="47">
        <f>'歳出（性質別）'!O19</f>
        <v>368895</v>
      </c>
      <c r="AD78" s="47">
        <f>'歳出（性質別）'!P19</f>
        <v>319715</v>
      </c>
    </row>
    <row r="79" spans="13:30" ht="13.5">
      <c r="M79" s="39" t="str">
        <f>'財政指標'!$M$1</f>
        <v>氏家町</v>
      </c>
      <c r="P79" t="s">
        <v>173</v>
      </c>
      <c r="Q79">
        <f>'歳出（性質別）'!B20</f>
        <v>0</v>
      </c>
      <c r="R79" s="47">
        <f>'歳出（性質別）'!D20</f>
        <v>2097792</v>
      </c>
      <c r="S79" s="47">
        <f>'歳出（性質別）'!E20</f>
        <v>2160228</v>
      </c>
      <c r="T79" s="47">
        <f>'歳出（性質別）'!F20</f>
        <v>2735324</v>
      </c>
      <c r="U79" s="47">
        <f>'歳出（性質別）'!G20</f>
        <v>1803418</v>
      </c>
      <c r="V79" s="47">
        <f>'歳出（性質別）'!H20</f>
        <v>1924461</v>
      </c>
      <c r="W79" s="47">
        <f>'歳出（性質別）'!I20</f>
        <v>1545037</v>
      </c>
      <c r="X79" s="47">
        <f>'歳出（性質別）'!J20</f>
        <v>1139975</v>
      </c>
      <c r="Y79" s="47">
        <f>'歳出（性質別）'!K20</f>
        <v>1280379</v>
      </c>
      <c r="Z79" s="47">
        <f>'歳出（性質別）'!L20</f>
        <v>1278731</v>
      </c>
      <c r="AA79" s="47">
        <f>'歳出（性質別）'!M20</f>
        <v>1621336</v>
      </c>
      <c r="AB79" s="47">
        <f>'歳出（性質別）'!N20</f>
        <v>2158927</v>
      </c>
      <c r="AC79" s="47">
        <f>'歳出（性質別）'!O20</f>
        <v>1677487</v>
      </c>
      <c r="AD79" s="47">
        <f>'歳出（性質別）'!P20</f>
        <v>1171824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7689680</v>
      </c>
      <c r="S94" s="47">
        <f>'財政指標'!F6</f>
        <v>7769654</v>
      </c>
      <c r="T94" s="47">
        <f>'財政指標'!G6</f>
        <v>8380419</v>
      </c>
      <c r="U94" s="47">
        <f>'財政指標'!H6</f>
        <v>7947776</v>
      </c>
      <c r="V94" s="47">
        <f>'財政指標'!I6</f>
        <v>8092434</v>
      </c>
      <c r="W94" s="47">
        <f>'財政指標'!J6</f>
        <v>8429452</v>
      </c>
      <c r="X94" s="47">
        <f>'財政指標'!K6</f>
        <v>7829014</v>
      </c>
      <c r="Y94" s="47">
        <f>'財政指標'!L6</f>
        <v>8539285</v>
      </c>
      <c r="Z94" s="47">
        <f>'財政指標'!M6</f>
        <v>8205610</v>
      </c>
      <c r="AA94" s="47">
        <f>'財政指標'!N6</f>
        <v>8380061</v>
      </c>
      <c r="AB94" s="47">
        <f>'財政指標'!O6</f>
        <v>8986609</v>
      </c>
      <c r="AC94" s="47">
        <f>'財政指標'!P6</f>
        <v>8598414</v>
      </c>
      <c r="AD94" s="47">
        <f>'財政指標'!Q6</f>
        <v>8347069</v>
      </c>
    </row>
    <row r="95" spans="16:30" ht="13.5">
      <c r="P95" t="s">
        <v>155</v>
      </c>
      <c r="Q95">
        <f>'財政指標'!B29</f>
        <v>0</v>
      </c>
      <c r="R95" s="47">
        <f>'財政指標'!E29</f>
        <v>4224154</v>
      </c>
      <c r="S95" s="47">
        <f>'財政指標'!F29</f>
        <v>4361649</v>
      </c>
      <c r="T95" s="47">
        <f>'財政指標'!G29</f>
        <v>5024157</v>
      </c>
      <c r="U95" s="47">
        <f>'財政指標'!H29</f>
        <v>5692972</v>
      </c>
      <c r="V95" s="47">
        <f>'財政指標'!I29</f>
        <v>5937990</v>
      </c>
      <c r="W95" s="47">
        <f>'財政指標'!J29</f>
        <v>6160539</v>
      </c>
      <c r="X95" s="47">
        <f>'財政指標'!K29</f>
        <v>6480613</v>
      </c>
      <c r="Y95" s="47">
        <f>'財政指標'!L29</f>
        <v>6469269</v>
      </c>
      <c r="Z95" s="47">
        <f>'財政指標'!M29</f>
        <v>6586000</v>
      </c>
      <c r="AA95" s="47">
        <f>'財政指標'!N29</f>
        <v>6585793</v>
      </c>
      <c r="AB95" s="47">
        <f>'財政指標'!O29</f>
        <v>6983428</v>
      </c>
      <c r="AC95" s="47">
        <f>'財政指標'!P29</f>
        <v>7181414</v>
      </c>
      <c r="AD95" s="47">
        <f>'財政指標'!Q29</f>
        <v>7699697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2007-02-19T19:59:33Z</cp:lastPrinted>
  <dcterms:created xsi:type="dcterms:W3CDTF">2002-01-04T12:12:41Z</dcterms:created>
  <dcterms:modified xsi:type="dcterms:W3CDTF">2007-11-06T07:45:49Z</dcterms:modified>
  <cp:category/>
  <cp:version/>
  <cp:contentType/>
  <cp:contentStatus/>
</cp:coreProperties>
</file>