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updateLinks="never"/>
  <mc:AlternateContent xmlns:mc="http://schemas.openxmlformats.org/markup-compatibility/2006">
    <mc:Choice Requires="x15">
      <x15ac:absPath xmlns:x15ac="http://schemas.microsoft.com/office/spreadsheetml/2010/11/ac" url="https://d.docs.live.net/5470ba1593ee380f/ドキュメント/市町財政/市町村（91～18）/"/>
    </mc:Choice>
  </mc:AlternateContent>
  <xr:revisionPtr revIDLastSave="8" documentId="10_ncr:8100000_{25AE7F47-8695-4E9F-93BD-934C215884CE}" xr6:coauthVersionLast="47" xr6:coauthVersionMax="47" xr10:uidLastSave="{0AF495BF-F479-4216-A49F-B521724DC86C}"/>
  <bookViews>
    <workbookView xWindow="-108" yWindow="-108" windowWidth="23256" windowHeight="12576" tabRatio="425" xr2:uid="{00000000-000D-0000-FFFF-FFFF00000000}"/>
  </bookViews>
  <sheets>
    <sheet name="財政指標" sheetId="4" r:id="rId1"/>
    <sheet name="旧氏家町" sheetId="10" state="hidden" r:id="rId2"/>
    <sheet name="旧喜連川町" sheetId="11" state="hidden" r:id="rId3"/>
    <sheet name="歳入" sheetId="1" r:id="rId4"/>
    <sheet name="歳入・旧氏家町" sheetId="14" state="hidden" r:id="rId5"/>
    <sheet name="歳入・旧喜連川町" sheetId="13" state="hidden" r:id="rId6"/>
    <sheet name="税" sheetId="2" r:id="rId7"/>
    <sheet name="税・旧氏家町" sheetId="16" state="hidden" r:id="rId8"/>
    <sheet name="税・旧喜連川町" sheetId="15" state="hidden" r:id="rId9"/>
    <sheet name="歳出（性質別）" sheetId="5" r:id="rId10"/>
    <sheet name="性質・旧氏家町" sheetId="18" state="hidden" r:id="rId11"/>
    <sheet name="性質・旧喜連川町" sheetId="17" state="hidden" r:id="rId12"/>
    <sheet name="歳出（目的別）" sheetId="3" r:id="rId13"/>
    <sheet name="目的・氏家町" sheetId="20" state="hidden" r:id="rId14"/>
    <sheet name="目的・喜連川町" sheetId="19" state="hidden" r:id="rId15"/>
    <sheet name="グラフ" sheetId="9" r:id="rId16"/>
  </sheets>
  <externalReferences>
    <externalReference r:id="rId17"/>
    <externalReference r:id="rId18"/>
  </externalReferences>
  <definedNames>
    <definedName name="_xlnm.Print_Area" localSheetId="15">グラフ!$A$1:$N$234</definedName>
    <definedName name="_xlnm.Print_Area" localSheetId="9">'歳出（性質別）'!$A$1:$AF$54</definedName>
    <definedName name="_xlnm.Print_Area" localSheetId="12">'歳出（目的別）'!$A$1:$AF$48</definedName>
    <definedName name="_xlnm.Print_Area" localSheetId="3">歳入!$A$1:$AF$74</definedName>
    <definedName name="_xlnm.Print_Area" localSheetId="0">財政指標!$A$1:$AG$39</definedName>
    <definedName name="_xlnm.Print_Area" localSheetId="6">税!$A$1:$AF$51</definedName>
    <definedName name="_xlnm.Print_Titles" localSheetId="9">'歳出（性質別）'!$A:$A</definedName>
    <definedName name="_xlnm.Print_Titles" localSheetId="12">'歳出（目的別）'!$A:$A</definedName>
    <definedName name="_xlnm.Print_Titles" localSheetId="3">歳入!$A:$A</definedName>
    <definedName name="_xlnm.Print_Titles" localSheetId="0">財政指標!$A:$B</definedName>
    <definedName name="_xlnm.Print_Titles" localSheetId="6">税!$A:$A</definedName>
  </definedNames>
  <calcPr calcId="181029"/>
</workbook>
</file>

<file path=xl/calcChain.xml><?xml version="1.0" encoding="utf-8"?>
<calcChain xmlns="http://schemas.openxmlformats.org/spreadsheetml/2006/main">
  <c r="AS195" i="9" l="1"/>
  <c r="AS194" i="9"/>
  <c r="AS193" i="9"/>
  <c r="AS192" i="9"/>
  <c r="AS156" i="9"/>
  <c r="AS155" i="9"/>
  <c r="AS154" i="9"/>
  <c r="AS125" i="9"/>
  <c r="AS124" i="9"/>
  <c r="AS123" i="9"/>
  <c r="AS122" i="9"/>
  <c r="AS121" i="9"/>
  <c r="AS120" i="9"/>
  <c r="AS119" i="9"/>
  <c r="AS118" i="9"/>
  <c r="AS117" i="9"/>
  <c r="AS116" i="9"/>
  <c r="AS86" i="9"/>
  <c r="AS85" i="9"/>
  <c r="AS84" i="9"/>
  <c r="AS83" i="9"/>
  <c r="AS82" i="9"/>
  <c r="AS81" i="9"/>
  <c r="AS80" i="9"/>
  <c r="AS79" i="9"/>
  <c r="AS78" i="9"/>
  <c r="AS45" i="9"/>
  <c r="AS44" i="9"/>
  <c r="AS43" i="9"/>
  <c r="AS42" i="9"/>
  <c r="AS41" i="9"/>
  <c r="AS7" i="9"/>
  <c r="AS6" i="9"/>
  <c r="AS5" i="9"/>
  <c r="AS4" i="9"/>
  <c r="AS3" i="9"/>
  <c r="AS2" i="9"/>
  <c r="AS1" i="9"/>
  <c r="AF44" i="3"/>
  <c r="AF42" i="3"/>
  <c r="AF36" i="3"/>
  <c r="AF35" i="3"/>
  <c r="AF32" i="3"/>
  <c r="AF19" i="3"/>
  <c r="AF43" i="3" s="1"/>
  <c r="AF3" i="3"/>
  <c r="AF32" i="5"/>
  <c r="AF25" i="5"/>
  <c r="AF24" i="5"/>
  <c r="AF23" i="5"/>
  <c r="AF49" i="5" s="1"/>
  <c r="AF3" i="5"/>
  <c r="AF17" i="2"/>
  <c r="AF3" i="2"/>
  <c r="AF32" i="2" s="1"/>
  <c r="AF37" i="1"/>
  <c r="AF36" i="1"/>
  <c r="AF35" i="1"/>
  <c r="AF34" i="1"/>
  <c r="AF33" i="1"/>
  <c r="AF69" i="1" s="1"/>
  <c r="AF3" i="1"/>
  <c r="AF40" i="1" s="1"/>
  <c r="AG33" i="4"/>
  <c r="AG27" i="4"/>
  <c r="AG15" i="4"/>
  <c r="AR195" i="9"/>
  <c r="AR194" i="9"/>
  <c r="AR193" i="9"/>
  <c r="AR192" i="9"/>
  <c r="AR156" i="9"/>
  <c r="AR155" i="9"/>
  <c r="AR125" i="9"/>
  <c r="AR124" i="9"/>
  <c r="AR123" i="9"/>
  <c r="AR122" i="9"/>
  <c r="AR121" i="9"/>
  <c r="AR120" i="9"/>
  <c r="AR119" i="9"/>
  <c r="AR118" i="9"/>
  <c r="AR117" i="9"/>
  <c r="AR86" i="9"/>
  <c r="AR85" i="9"/>
  <c r="AR84" i="9"/>
  <c r="AR83" i="9"/>
  <c r="AR82" i="9"/>
  <c r="AR81" i="9"/>
  <c r="AR80" i="9"/>
  <c r="AR79" i="9"/>
  <c r="AR45" i="9"/>
  <c r="AR44" i="9"/>
  <c r="AR43" i="9"/>
  <c r="AR42" i="9"/>
  <c r="AR7" i="9"/>
  <c r="AR6" i="9"/>
  <c r="AR5" i="9"/>
  <c r="AR4" i="9"/>
  <c r="AR3" i="9"/>
  <c r="AR2" i="9"/>
  <c r="AR1" i="9"/>
  <c r="AD32" i="3"/>
  <c r="AE3" i="3"/>
  <c r="AR116" i="9" s="1"/>
  <c r="AE19" i="3"/>
  <c r="AE43" i="3" s="1"/>
  <c r="AE3" i="5"/>
  <c r="AR154" i="9" s="1"/>
  <c r="AE25" i="5"/>
  <c r="AE24" i="5"/>
  <c r="AE23" i="5"/>
  <c r="AE49" i="5" s="1"/>
  <c r="AE3" i="2"/>
  <c r="AE32" i="2" s="1"/>
  <c r="AE17" i="2"/>
  <c r="AE3" i="1"/>
  <c r="AE40" i="1" s="1"/>
  <c r="AE37" i="1"/>
  <c r="AE36" i="1"/>
  <c r="AE35" i="1"/>
  <c r="AE34" i="1"/>
  <c r="AE33" i="1"/>
  <c r="AE69" i="1" s="1"/>
  <c r="AF33" i="4"/>
  <c r="AF27" i="4"/>
  <c r="AF15" i="4"/>
  <c r="AF38" i="3" l="1"/>
  <c r="AF45" i="3"/>
  <c r="AF39" i="3"/>
  <c r="AF46" i="3"/>
  <c r="AF33" i="3"/>
  <c r="AF40" i="3"/>
  <c r="AF47" i="3"/>
  <c r="AF34" i="3"/>
  <c r="AF41" i="3"/>
  <c r="AF37" i="3"/>
  <c r="AF45" i="5"/>
  <c r="AF46" i="5"/>
  <c r="AF33" i="5"/>
  <c r="AF34" i="5"/>
  <c r="AF38" i="5"/>
  <c r="AF50" i="5"/>
  <c r="AF39" i="5"/>
  <c r="AF51" i="5"/>
  <c r="AF40" i="5"/>
  <c r="AF44" i="5"/>
  <c r="AF35" i="5"/>
  <c r="AF41" i="5"/>
  <c r="AF47" i="5"/>
  <c r="AF36" i="5"/>
  <c r="AF42" i="5"/>
  <c r="AF48" i="5"/>
  <c r="AF37" i="5"/>
  <c r="AF43" i="5"/>
  <c r="AF22" i="2"/>
  <c r="AF46" i="2" s="1"/>
  <c r="AF46" i="1"/>
  <c r="AF52" i="1"/>
  <c r="AF58" i="1"/>
  <c r="AF64" i="1"/>
  <c r="AF41" i="1"/>
  <c r="AF47" i="1"/>
  <c r="AF53" i="1"/>
  <c r="AF59" i="1"/>
  <c r="AF65" i="1"/>
  <c r="AF71" i="1"/>
  <c r="AF42" i="1"/>
  <c r="AF48" i="1"/>
  <c r="AF54" i="1"/>
  <c r="AF60" i="1"/>
  <c r="AF66" i="1"/>
  <c r="AF72" i="1"/>
  <c r="AF43" i="1"/>
  <c r="AF49" i="1"/>
  <c r="AF55" i="1"/>
  <c r="AF61" i="1"/>
  <c r="AF67" i="1"/>
  <c r="AF73" i="1"/>
  <c r="AF44" i="1"/>
  <c r="AF50" i="1"/>
  <c r="AF56" i="1"/>
  <c r="AF62" i="1"/>
  <c r="AF68" i="1"/>
  <c r="AF74" i="1"/>
  <c r="AF45" i="1"/>
  <c r="AF51" i="1"/>
  <c r="AF57" i="1"/>
  <c r="AF63" i="1"/>
  <c r="AE32" i="3"/>
  <c r="AR78" i="9"/>
  <c r="AE32" i="5"/>
  <c r="AR41" i="9"/>
  <c r="AE38" i="3"/>
  <c r="AE44" i="3"/>
  <c r="AE33" i="3"/>
  <c r="AE39" i="3"/>
  <c r="AE45" i="3"/>
  <c r="AE34" i="3"/>
  <c r="AE40" i="3"/>
  <c r="AE46" i="3"/>
  <c r="AE35" i="3"/>
  <c r="AE41" i="3"/>
  <c r="AE47" i="3"/>
  <c r="AE36" i="3"/>
  <c r="AE42" i="3"/>
  <c r="AE37" i="3"/>
  <c r="AE33" i="5"/>
  <c r="AE34" i="5"/>
  <c r="AE41" i="5"/>
  <c r="AE44" i="5"/>
  <c r="AE51" i="5"/>
  <c r="AE35" i="5"/>
  <c r="AE45" i="5"/>
  <c r="AE46" i="5"/>
  <c r="AE38" i="5"/>
  <c r="AE39" i="5"/>
  <c r="AE47" i="5"/>
  <c r="AE40" i="5"/>
  <c r="AE50" i="5"/>
  <c r="AE36" i="5"/>
  <c r="AE42" i="5"/>
  <c r="AE48" i="5"/>
  <c r="AE37" i="5"/>
  <c r="AE43" i="5"/>
  <c r="AE22" i="2"/>
  <c r="AE71" i="1"/>
  <c r="AE46" i="1"/>
  <c r="AE64" i="1"/>
  <c r="AE47" i="1"/>
  <c r="AE65" i="1"/>
  <c r="AE52" i="1"/>
  <c r="AE53" i="1"/>
  <c r="AE74" i="1"/>
  <c r="AE58" i="1"/>
  <c r="AE41" i="1"/>
  <c r="AE59" i="1"/>
  <c r="AE42" i="1"/>
  <c r="AE48" i="1"/>
  <c r="AE54" i="1"/>
  <c r="AE60" i="1"/>
  <c r="AE66" i="1"/>
  <c r="AE72" i="1"/>
  <c r="AE43" i="1"/>
  <c r="AE49" i="1"/>
  <c r="AE55" i="1"/>
  <c r="AE61" i="1"/>
  <c r="AE67" i="1"/>
  <c r="AE73" i="1"/>
  <c r="AE44" i="1"/>
  <c r="AE50" i="1"/>
  <c r="AE56" i="1"/>
  <c r="AE62" i="1"/>
  <c r="AE68" i="1"/>
  <c r="AE45" i="1"/>
  <c r="AE51" i="1"/>
  <c r="AE57" i="1"/>
  <c r="AE63" i="1"/>
  <c r="AF48" i="3" l="1"/>
  <c r="AF54" i="5"/>
  <c r="AF53" i="5"/>
  <c r="AF52" i="5"/>
  <c r="AF40" i="2"/>
  <c r="AF34" i="2"/>
  <c r="AF45" i="2"/>
  <c r="AF39" i="2"/>
  <c r="AF33" i="2"/>
  <c r="AF51" i="2" s="1"/>
  <c r="AF50" i="2"/>
  <c r="AF44" i="2"/>
  <c r="AF38" i="2"/>
  <c r="AF49" i="2"/>
  <c r="AF43" i="2"/>
  <c r="AF37" i="2"/>
  <c r="AF48" i="2"/>
  <c r="AF42" i="2"/>
  <c r="AF36" i="2"/>
  <c r="AF47" i="2"/>
  <c r="AF41" i="2"/>
  <c r="AF35" i="2"/>
  <c r="AF70" i="1"/>
  <c r="AE48" i="3"/>
  <c r="AE53" i="5"/>
  <c r="AE52" i="5"/>
  <c r="AE54" i="5"/>
  <c r="AE49" i="2"/>
  <c r="AE43" i="2"/>
  <c r="AE37" i="2"/>
  <c r="AE48" i="2"/>
  <c r="AE42" i="2"/>
  <c r="AE36" i="2"/>
  <c r="AE47" i="2"/>
  <c r="AE35" i="2"/>
  <c r="AE40" i="2"/>
  <c r="AE34" i="2"/>
  <c r="AE45" i="2"/>
  <c r="AE39" i="2"/>
  <c r="AE50" i="2"/>
  <c r="AE44" i="2"/>
  <c r="AE38" i="2"/>
  <c r="AE41" i="2"/>
  <c r="AE46" i="2"/>
  <c r="AE33" i="2"/>
  <c r="AE70" i="1"/>
  <c r="AE51" i="2" l="1"/>
  <c r="AQ195" i="9" l="1"/>
  <c r="AQ194" i="9"/>
  <c r="AQ193" i="9"/>
  <c r="AQ192" i="9"/>
  <c r="AQ156" i="9"/>
  <c r="AQ155" i="9"/>
  <c r="AQ154" i="9"/>
  <c r="AQ125" i="9"/>
  <c r="AQ124" i="9"/>
  <c r="AQ123" i="9"/>
  <c r="AQ122" i="9"/>
  <c r="AQ121" i="9"/>
  <c r="AQ120" i="9"/>
  <c r="AQ119" i="9"/>
  <c r="AQ118" i="9"/>
  <c r="AQ117" i="9"/>
  <c r="AQ116" i="9"/>
  <c r="AQ85" i="9"/>
  <c r="AQ84" i="9"/>
  <c r="AQ83" i="9"/>
  <c r="AQ82" i="9"/>
  <c r="AQ81" i="9"/>
  <c r="AQ80" i="9"/>
  <c r="AQ79" i="9"/>
  <c r="AQ78" i="9"/>
  <c r="AQ44" i="9"/>
  <c r="AQ43" i="9"/>
  <c r="AQ41" i="9"/>
  <c r="AQ7" i="9"/>
  <c r="AQ6" i="9"/>
  <c r="AQ5" i="9"/>
  <c r="AQ4" i="9"/>
  <c r="AQ3" i="9"/>
  <c r="AQ2" i="9"/>
  <c r="AQ1" i="9"/>
  <c r="AD19" i="3"/>
  <c r="AD43" i="3" s="1"/>
  <c r="AD25" i="5"/>
  <c r="AD24" i="5"/>
  <c r="AD23" i="5"/>
  <c r="AD49" i="5" s="1"/>
  <c r="AD17" i="2"/>
  <c r="AD4" i="2"/>
  <c r="AQ42" i="9" s="1"/>
  <c r="AD41" i="1"/>
  <c r="AD37" i="1"/>
  <c r="AD74" i="1" s="1"/>
  <c r="AD36" i="1"/>
  <c r="AD35" i="1"/>
  <c r="AD34" i="1"/>
  <c r="AD33" i="1"/>
  <c r="AD69" i="1" s="1"/>
  <c r="AE33" i="4"/>
  <c r="AE27" i="4"/>
  <c r="AE15" i="4"/>
  <c r="AQ86" i="9" l="1"/>
  <c r="AD38" i="3"/>
  <c r="AD44" i="3"/>
  <c r="AD33" i="3"/>
  <c r="AD39" i="3"/>
  <c r="AD45" i="3"/>
  <c r="AD34" i="3"/>
  <c r="AD40" i="3"/>
  <c r="AD46" i="3"/>
  <c r="AD35" i="3"/>
  <c r="AD41" i="3"/>
  <c r="AD47" i="3"/>
  <c r="AD36" i="3"/>
  <c r="AD42" i="3"/>
  <c r="AD37" i="3"/>
  <c r="AD33" i="5"/>
  <c r="AD41" i="5"/>
  <c r="AD51" i="5"/>
  <c r="AD34" i="5"/>
  <c r="AD44" i="5"/>
  <c r="AD35" i="5"/>
  <c r="AD45" i="5"/>
  <c r="AD38" i="5"/>
  <c r="AD46" i="5"/>
  <c r="AD39" i="5"/>
  <c r="AD47" i="5"/>
  <c r="AD40" i="5"/>
  <c r="AD50" i="5"/>
  <c r="AD36" i="5"/>
  <c r="AD42" i="5"/>
  <c r="AD48" i="5"/>
  <c r="AD37" i="5"/>
  <c r="AD43" i="5"/>
  <c r="AD22" i="2"/>
  <c r="AQ45" i="9" s="1"/>
  <c r="AD58" i="1"/>
  <c r="AD71" i="1"/>
  <c r="AD59" i="1"/>
  <c r="AD46" i="1"/>
  <c r="AD64" i="1"/>
  <c r="AD47" i="1"/>
  <c r="AD65" i="1"/>
  <c r="AD52" i="1"/>
  <c r="AD53" i="1"/>
  <c r="AD42" i="1"/>
  <c r="AD48" i="1"/>
  <c r="AD54" i="1"/>
  <c r="AD60" i="1"/>
  <c r="AD66" i="1"/>
  <c r="AD72" i="1"/>
  <c r="AD43" i="1"/>
  <c r="AD49" i="1"/>
  <c r="AD55" i="1"/>
  <c r="AD61" i="1"/>
  <c r="AD67" i="1"/>
  <c r="AD73" i="1"/>
  <c r="AD44" i="1"/>
  <c r="AD50" i="1"/>
  <c r="AD56" i="1"/>
  <c r="AD62" i="1"/>
  <c r="AD68" i="1"/>
  <c r="AD45" i="1"/>
  <c r="AD51" i="1"/>
  <c r="AD57" i="1"/>
  <c r="AD63" i="1"/>
  <c r="AD48" i="3" l="1"/>
  <c r="AD54" i="5"/>
  <c r="AD52" i="5"/>
  <c r="AD53" i="5"/>
  <c r="AD40" i="2"/>
  <c r="AD34" i="2"/>
  <c r="AD45" i="2"/>
  <c r="AD39" i="2"/>
  <c r="AD50" i="2"/>
  <c r="AD44" i="2"/>
  <c r="AD38" i="2"/>
  <c r="AD49" i="2"/>
  <c r="AD43" i="2"/>
  <c r="AD37" i="2"/>
  <c r="AD48" i="2"/>
  <c r="AD42" i="2"/>
  <c r="AD36" i="2"/>
  <c r="AD47" i="2"/>
  <c r="AD41" i="2"/>
  <c r="AD35" i="2"/>
  <c r="AD46" i="2"/>
  <c r="AD33" i="2"/>
  <c r="AD70" i="1"/>
  <c r="AD51" i="2" l="1"/>
  <c r="AP195" i="9" l="1"/>
  <c r="AO195" i="9"/>
  <c r="AN195" i="9"/>
  <c r="AM195" i="9"/>
  <c r="AL195" i="9"/>
  <c r="AK195" i="9"/>
  <c r="AJ195" i="9"/>
  <c r="AI195" i="9"/>
  <c r="AH195" i="9"/>
  <c r="AG195" i="9"/>
  <c r="AF195" i="9"/>
  <c r="AE195" i="9"/>
  <c r="AD195" i="9"/>
  <c r="P195" i="9"/>
  <c r="AP194" i="9"/>
  <c r="AP193" i="9"/>
  <c r="AP192" i="9"/>
  <c r="AP156" i="9"/>
  <c r="AP155" i="9"/>
  <c r="AP154" i="9"/>
  <c r="AP124" i="9"/>
  <c r="AP123" i="9"/>
  <c r="AP122" i="9"/>
  <c r="AP121" i="9"/>
  <c r="AP120" i="9"/>
  <c r="AP119" i="9"/>
  <c r="AP118" i="9"/>
  <c r="AP117" i="9"/>
  <c r="AP116" i="9"/>
  <c r="AP85" i="9"/>
  <c r="AP84" i="9"/>
  <c r="AP83" i="9"/>
  <c r="AP82" i="9"/>
  <c r="AP81" i="9"/>
  <c r="AP80" i="9"/>
  <c r="AP79" i="9"/>
  <c r="AP78" i="9"/>
  <c r="AP44" i="9"/>
  <c r="AP43" i="9"/>
  <c r="AP41" i="9"/>
  <c r="AP6" i="9"/>
  <c r="AP5" i="9"/>
  <c r="AP4" i="9"/>
  <c r="AP3" i="9"/>
  <c r="AP2" i="9"/>
  <c r="AP1" i="9"/>
  <c r="AC19" i="3" l="1"/>
  <c r="AC25" i="5"/>
  <c r="AC24" i="5"/>
  <c r="AC23" i="5"/>
  <c r="AC17" i="2"/>
  <c r="AC4" i="2"/>
  <c r="AP42" i="9" s="1"/>
  <c r="AC37" i="1"/>
  <c r="AC36" i="1"/>
  <c r="AC35" i="1"/>
  <c r="AC34" i="1"/>
  <c r="AC33" i="1"/>
  <c r="AD33" i="4"/>
  <c r="AD27" i="4"/>
  <c r="AD15" i="4"/>
  <c r="AC50" i="5" l="1"/>
  <c r="AP86" i="9"/>
  <c r="AC68" i="1"/>
  <c r="AP7" i="9"/>
  <c r="AC47" i="3"/>
  <c r="AP125" i="9"/>
  <c r="AC34" i="3"/>
  <c r="AC36" i="3"/>
  <c r="AC38" i="3"/>
  <c r="AC40" i="3"/>
  <c r="AC42" i="3"/>
  <c r="AC44" i="3"/>
  <c r="AC46" i="3"/>
  <c r="AC33" i="3"/>
  <c r="AC35" i="3"/>
  <c r="AC37" i="3"/>
  <c r="AC39" i="3"/>
  <c r="AC41" i="3"/>
  <c r="AC43" i="3"/>
  <c r="AC45" i="3"/>
  <c r="AC35" i="5"/>
  <c r="AC39" i="5"/>
  <c r="AC43" i="5"/>
  <c r="AC47" i="5"/>
  <c r="AC51" i="5"/>
  <c r="AC33" i="5"/>
  <c r="AC37" i="5"/>
  <c r="AC41" i="5"/>
  <c r="AC45" i="5"/>
  <c r="AC49" i="5"/>
  <c r="AC34" i="5"/>
  <c r="AC36" i="5"/>
  <c r="AC38" i="5"/>
  <c r="AC40" i="5"/>
  <c r="AC42" i="5"/>
  <c r="AC44" i="5"/>
  <c r="AC46" i="5"/>
  <c r="AC48" i="5"/>
  <c r="AC22" i="2"/>
  <c r="AC42" i="2" s="1"/>
  <c r="AC44" i="2"/>
  <c r="AC36" i="2"/>
  <c r="AC37" i="2"/>
  <c r="AC71" i="1"/>
  <c r="AC73" i="1"/>
  <c r="AC72" i="1"/>
  <c r="AC74" i="1"/>
  <c r="AC41" i="1"/>
  <c r="AC43" i="1"/>
  <c r="AC45" i="1"/>
  <c r="AC47" i="1"/>
  <c r="AC49" i="1"/>
  <c r="AC51" i="1"/>
  <c r="AC53" i="1"/>
  <c r="AC55" i="1"/>
  <c r="AC57" i="1"/>
  <c r="AC59" i="1"/>
  <c r="AC61" i="1"/>
  <c r="AC63" i="1"/>
  <c r="AC65" i="1"/>
  <c r="AC67" i="1"/>
  <c r="AC69" i="1"/>
  <c r="AC42" i="1"/>
  <c r="AC44" i="1"/>
  <c r="AC46" i="1"/>
  <c r="AC48" i="1"/>
  <c r="AC50" i="1"/>
  <c r="AC52" i="1"/>
  <c r="AC54" i="1"/>
  <c r="AC56" i="1"/>
  <c r="AC58" i="1"/>
  <c r="AC60" i="1"/>
  <c r="AC62" i="1"/>
  <c r="AC64" i="1"/>
  <c r="AC66" i="1"/>
  <c r="AC39" i="2" l="1"/>
  <c r="AC49" i="2"/>
  <c r="AC50" i="2"/>
  <c r="AC41" i="2"/>
  <c r="AC34" i="2"/>
  <c r="AC35" i="2"/>
  <c r="AC47" i="2"/>
  <c r="AC46" i="2"/>
  <c r="AP45" i="9"/>
  <c r="AC43" i="2"/>
  <c r="AC38" i="2"/>
  <c r="AC33" i="2"/>
  <c r="AC45" i="2"/>
  <c r="AC40" i="2"/>
  <c r="AC48" i="3"/>
  <c r="AC54" i="5"/>
  <c r="AC52" i="5"/>
  <c r="AC53" i="5"/>
  <c r="AC48" i="2"/>
  <c r="AC70" i="1"/>
  <c r="AC51" i="2" l="1"/>
  <c r="AO194" i="9"/>
  <c r="AN194" i="9"/>
  <c r="AM194" i="9"/>
  <c r="AL194" i="9"/>
  <c r="AO193" i="9"/>
  <c r="AN193" i="9"/>
  <c r="AM193" i="9"/>
  <c r="AL193" i="9"/>
  <c r="AO192" i="9"/>
  <c r="AN192" i="9"/>
  <c r="AM192" i="9"/>
  <c r="AL192" i="9"/>
  <c r="AO156" i="9"/>
  <c r="AN156" i="9"/>
  <c r="AM156" i="9"/>
  <c r="AL156" i="9"/>
  <c r="AO155" i="9"/>
  <c r="AN155" i="9"/>
  <c r="AM155" i="9"/>
  <c r="AL155" i="9"/>
  <c r="AO154" i="9"/>
  <c r="AN154" i="9"/>
  <c r="AM154" i="9"/>
  <c r="AL154" i="9"/>
  <c r="AO124" i="9"/>
  <c r="AN124" i="9"/>
  <c r="AM124" i="9"/>
  <c r="AL124" i="9"/>
  <c r="AO123" i="9"/>
  <c r="AN123" i="9"/>
  <c r="AM123" i="9"/>
  <c r="AL123" i="9"/>
  <c r="AO122" i="9"/>
  <c r="AN122" i="9"/>
  <c r="AM122" i="9"/>
  <c r="AL122" i="9"/>
  <c r="AO121" i="9"/>
  <c r="AN121" i="9"/>
  <c r="AM121" i="9"/>
  <c r="AL121" i="9"/>
  <c r="AO120" i="9"/>
  <c r="AN120" i="9"/>
  <c r="AM120" i="9"/>
  <c r="AL120" i="9"/>
  <c r="AO119" i="9"/>
  <c r="AN119" i="9"/>
  <c r="AM119" i="9"/>
  <c r="AL119" i="9"/>
  <c r="AO118" i="9"/>
  <c r="AN118" i="9"/>
  <c r="AM118" i="9"/>
  <c r="AL118" i="9"/>
  <c r="AO117" i="9"/>
  <c r="AN117" i="9"/>
  <c r="AM117" i="9"/>
  <c r="AL117" i="9"/>
  <c r="AO116" i="9"/>
  <c r="AN116" i="9"/>
  <c r="AM116" i="9"/>
  <c r="AL116" i="9"/>
  <c r="AO85" i="9"/>
  <c r="AN85" i="9"/>
  <c r="AM85" i="9"/>
  <c r="AL85" i="9"/>
  <c r="AO84" i="9"/>
  <c r="AN84" i="9"/>
  <c r="AM84" i="9"/>
  <c r="AL84" i="9"/>
  <c r="AO83" i="9"/>
  <c r="AN83" i="9"/>
  <c r="AM83" i="9"/>
  <c r="AL83" i="9"/>
  <c r="AO82" i="9"/>
  <c r="AN82" i="9"/>
  <c r="AM82" i="9"/>
  <c r="AL82" i="9"/>
  <c r="AO81" i="9"/>
  <c r="AN81" i="9"/>
  <c r="AM81" i="9"/>
  <c r="AL81" i="9"/>
  <c r="AO80" i="9"/>
  <c r="AN80" i="9"/>
  <c r="AM80" i="9"/>
  <c r="AL80" i="9"/>
  <c r="AO79" i="9"/>
  <c r="AN79" i="9"/>
  <c r="AM79" i="9"/>
  <c r="AL79" i="9"/>
  <c r="AO78" i="9"/>
  <c r="AN78" i="9"/>
  <c r="AM78" i="9"/>
  <c r="AL78" i="9"/>
  <c r="AO44" i="9"/>
  <c r="AN44" i="9"/>
  <c r="AM44" i="9"/>
  <c r="AL44" i="9"/>
  <c r="AO43" i="9"/>
  <c r="AN43" i="9"/>
  <c r="AM43" i="9"/>
  <c r="AL43" i="9"/>
  <c r="AO41" i="9"/>
  <c r="AN41" i="9"/>
  <c r="AM41" i="9"/>
  <c r="AL41" i="9"/>
  <c r="AO6" i="9"/>
  <c r="AN6" i="9"/>
  <c r="AM6" i="9"/>
  <c r="AL6" i="9"/>
  <c r="AO5" i="9"/>
  <c r="AN5" i="9"/>
  <c r="AM5" i="9"/>
  <c r="AL5" i="9"/>
  <c r="AO4" i="9"/>
  <c r="AN4" i="9"/>
  <c r="AM4" i="9"/>
  <c r="AL4" i="9"/>
  <c r="AO3" i="9"/>
  <c r="AN3" i="9"/>
  <c r="AM3" i="9"/>
  <c r="AL3" i="9"/>
  <c r="AO2" i="9"/>
  <c r="AN2" i="9"/>
  <c r="AM2" i="9"/>
  <c r="AL2" i="9"/>
  <c r="AO1" i="9"/>
  <c r="AN1" i="9"/>
  <c r="AM1" i="9"/>
  <c r="AL1" i="9"/>
  <c r="AB4" i="2"/>
  <c r="AO42" i="9" s="1"/>
  <c r="AA4" i="2"/>
  <c r="AN42" i="9" s="1"/>
  <c r="Z4" i="2"/>
  <c r="AM42" i="9" s="1"/>
  <c r="Y4" i="2"/>
  <c r="AL42" i="9" s="1"/>
  <c r="AB19" i="3"/>
  <c r="AB47" i="3" s="1"/>
  <c r="AA19" i="3"/>
  <c r="AA47" i="3" s="1"/>
  <c r="Z19" i="3"/>
  <c r="Z47" i="3" s="1"/>
  <c r="Y19" i="3"/>
  <c r="Y47" i="3" s="1"/>
  <c r="AB25" i="5"/>
  <c r="AA25" i="5"/>
  <c r="Z25" i="5"/>
  <c r="Y25" i="5"/>
  <c r="AB24" i="5"/>
  <c r="AA24" i="5"/>
  <c r="Z24" i="5"/>
  <c r="Y24" i="5"/>
  <c r="AB23" i="5"/>
  <c r="AB51" i="5" s="1"/>
  <c r="AA23" i="5"/>
  <c r="AA51" i="5" s="1"/>
  <c r="Z23" i="5"/>
  <c r="Z51" i="5" s="1"/>
  <c r="Y23" i="5"/>
  <c r="Y51" i="5" s="1"/>
  <c r="AB17" i="2"/>
  <c r="AA17" i="2"/>
  <c r="Z17" i="2"/>
  <c r="Y17" i="2"/>
  <c r="AB37" i="1"/>
  <c r="AA37" i="1"/>
  <c r="Z37" i="1"/>
  <c r="Y37" i="1"/>
  <c r="AB36" i="1"/>
  <c r="AA36" i="1"/>
  <c r="Z36" i="1"/>
  <c r="Y36" i="1"/>
  <c r="AB35" i="1"/>
  <c r="AA35" i="1"/>
  <c r="Z35" i="1"/>
  <c r="Y35" i="1"/>
  <c r="AB34" i="1"/>
  <c r="AA34" i="1"/>
  <c r="Z34" i="1"/>
  <c r="Y34" i="1"/>
  <c r="AB33" i="1"/>
  <c r="AB69" i="1" s="1"/>
  <c r="AA33" i="1"/>
  <c r="AA69" i="1" s="1"/>
  <c r="Z33" i="1"/>
  <c r="Z69" i="1" s="1"/>
  <c r="Y33" i="1"/>
  <c r="Y69" i="1" s="1"/>
  <c r="AL7" i="9" l="1"/>
  <c r="AN7" i="9"/>
  <c r="AL86" i="9"/>
  <c r="AN86" i="9"/>
  <c r="AL125" i="9"/>
  <c r="AN125" i="9"/>
  <c r="AM7" i="9"/>
  <c r="AO7" i="9"/>
  <c r="AM86" i="9"/>
  <c r="AO86" i="9"/>
  <c r="AM125" i="9"/>
  <c r="AO125" i="9"/>
  <c r="AB71" i="1"/>
  <c r="AB72" i="1"/>
  <c r="AB73" i="1"/>
  <c r="AB74" i="1"/>
  <c r="AA74" i="1"/>
  <c r="AA71" i="1"/>
  <c r="AA72" i="1"/>
  <c r="AA73" i="1"/>
  <c r="Z71" i="1"/>
  <c r="Z72" i="1"/>
  <c r="Z73" i="1"/>
  <c r="Z74" i="1"/>
  <c r="Y74" i="1"/>
  <c r="Y71" i="1"/>
  <c r="Y72" i="1"/>
  <c r="Y73" i="1"/>
  <c r="Z33" i="3"/>
  <c r="AB33" i="3"/>
  <c r="Z34" i="3"/>
  <c r="AB34" i="3"/>
  <c r="Z35" i="3"/>
  <c r="AB35" i="3"/>
  <c r="Z36" i="3"/>
  <c r="AB36" i="3"/>
  <c r="Z37" i="3"/>
  <c r="AB37" i="3"/>
  <c r="Z38" i="3"/>
  <c r="AB38" i="3"/>
  <c r="Z39" i="3"/>
  <c r="AB39" i="3"/>
  <c r="Z40" i="3"/>
  <c r="AB40" i="3"/>
  <c r="Z41" i="3"/>
  <c r="AB41" i="3"/>
  <c r="Z42" i="3"/>
  <c r="AB42" i="3"/>
  <c r="Z43" i="3"/>
  <c r="AB43" i="3"/>
  <c r="Z44" i="3"/>
  <c r="AB44" i="3"/>
  <c r="Z45" i="3"/>
  <c r="AB45" i="3"/>
  <c r="Z46" i="3"/>
  <c r="AB46" i="3"/>
  <c r="Y33" i="3"/>
  <c r="AA33" i="3"/>
  <c r="Y34" i="3"/>
  <c r="AA34" i="3"/>
  <c r="Y35" i="3"/>
  <c r="AA35" i="3"/>
  <c r="Y36" i="3"/>
  <c r="AA36" i="3"/>
  <c r="Y37" i="3"/>
  <c r="AA37" i="3"/>
  <c r="Y38" i="3"/>
  <c r="AA38" i="3"/>
  <c r="Y39" i="3"/>
  <c r="AA39" i="3"/>
  <c r="Y40" i="3"/>
  <c r="AA40" i="3"/>
  <c r="Y41" i="3"/>
  <c r="AA41" i="3"/>
  <c r="Y42" i="3"/>
  <c r="AA42" i="3"/>
  <c r="Y43" i="3"/>
  <c r="AA43" i="3"/>
  <c r="Y44" i="3"/>
  <c r="AA44" i="3"/>
  <c r="Y45" i="3"/>
  <c r="AA45" i="3"/>
  <c r="Y46" i="3"/>
  <c r="AA46" i="3"/>
  <c r="Y33" i="5"/>
  <c r="AA33" i="5"/>
  <c r="Y34" i="5"/>
  <c r="AA34" i="5"/>
  <c r="Y35" i="5"/>
  <c r="AA35" i="5"/>
  <c r="Y36" i="5"/>
  <c r="AA36" i="5"/>
  <c r="Y37" i="5"/>
  <c r="AA37" i="5"/>
  <c r="Y38" i="5"/>
  <c r="AA38" i="5"/>
  <c r="Y39" i="5"/>
  <c r="AA39" i="5"/>
  <c r="Y40" i="5"/>
  <c r="AA40" i="5"/>
  <c r="Y41" i="5"/>
  <c r="AA41" i="5"/>
  <c r="Y42" i="5"/>
  <c r="AA42" i="5"/>
  <c r="Y43" i="5"/>
  <c r="AA43" i="5"/>
  <c r="Y44" i="5"/>
  <c r="AA44" i="5"/>
  <c r="Y45" i="5"/>
  <c r="AA45" i="5"/>
  <c r="Y46" i="5"/>
  <c r="AA46" i="5"/>
  <c r="Y47" i="5"/>
  <c r="AA47" i="5"/>
  <c r="Y48" i="5"/>
  <c r="AA48" i="5"/>
  <c r="Y49" i="5"/>
  <c r="AA49" i="5"/>
  <c r="Y50" i="5"/>
  <c r="AA50" i="5"/>
  <c r="Z33" i="5"/>
  <c r="AB33" i="5"/>
  <c r="Z34" i="5"/>
  <c r="AB34" i="5"/>
  <c r="Z35" i="5"/>
  <c r="AB35" i="5"/>
  <c r="Z36" i="5"/>
  <c r="AB36" i="5"/>
  <c r="Z37" i="5"/>
  <c r="AB37" i="5"/>
  <c r="Z38" i="5"/>
  <c r="AB38" i="5"/>
  <c r="Z39" i="5"/>
  <c r="AB39" i="5"/>
  <c r="Z40" i="5"/>
  <c r="AB40" i="5"/>
  <c r="Z41" i="5"/>
  <c r="AB41" i="5"/>
  <c r="Z42" i="5"/>
  <c r="AB42" i="5"/>
  <c r="Z43" i="5"/>
  <c r="AB43" i="5"/>
  <c r="Z44" i="5"/>
  <c r="AB44" i="5"/>
  <c r="Z45" i="5"/>
  <c r="AB45" i="5"/>
  <c r="Z46" i="5"/>
  <c r="AB46" i="5"/>
  <c r="Z47" i="5"/>
  <c r="AB47" i="5"/>
  <c r="Z48" i="5"/>
  <c r="AB48" i="5"/>
  <c r="Z49" i="5"/>
  <c r="AB49" i="5"/>
  <c r="Z50" i="5"/>
  <c r="AB50" i="5"/>
  <c r="Z22" i="2"/>
  <c r="AM45" i="9" s="1"/>
  <c r="AB22" i="2"/>
  <c r="AO45" i="9" s="1"/>
  <c r="Y22" i="2"/>
  <c r="AL45" i="9" s="1"/>
  <c r="AA22" i="2"/>
  <c r="AN45" i="9" s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AB49" i="1"/>
  <c r="Z50" i="1"/>
  <c r="AB50" i="1"/>
  <c r="Z51" i="1"/>
  <c r="AB51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Z66" i="1"/>
  <c r="AB66" i="1"/>
  <c r="Z67" i="1"/>
  <c r="AB67" i="1"/>
  <c r="Z68" i="1"/>
  <c r="AB68" i="1"/>
  <c r="Y41" i="1"/>
  <c r="AA41" i="1"/>
  <c r="Y42" i="1"/>
  <c r="AA42" i="1"/>
  <c r="Y43" i="1"/>
  <c r="AA43" i="1"/>
  <c r="Y44" i="1"/>
  <c r="AA44" i="1"/>
  <c r="Y45" i="1"/>
  <c r="AA45" i="1"/>
  <c r="Y46" i="1"/>
  <c r="AA46" i="1"/>
  <c r="Y47" i="1"/>
  <c r="AA47" i="1"/>
  <c r="Y48" i="1"/>
  <c r="AA48" i="1"/>
  <c r="Y49" i="1"/>
  <c r="AA49" i="1"/>
  <c r="Y50" i="1"/>
  <c r="AA50" i="1"/>
  <c r="Y51" i="1"/>
  <c r="AA51" i="1"/>
  <c r="Y52" i="1"/>
  <c r="AA52" i="1"/>
  <c r="Y53" i="1"/>
  <c r="AA53" i="1"/>
  <c r="Y54" i="1"/>
  <c r="AA54" i="1"/>
  <c r="Y55" i="1"/>
  <c r="AA55" i="1"/>
  <c r="Y56" i="1"/>
  <c r="AA56" i="1"/>
  <c r="Y57" i="1"/>
  <c r="AA57" i="1"/>
  <c r="Y58" i="1"/>
  <c r="AA58" i="1"/>
  <c r="Y59" i="1"/>
  <c r="AA59" i="1"/>
  <c r="Y60" i="1"/>
  <c r="AA60" i="1"/>
  <c r="Y61" i="1"/>
  <c r="AA61" i="1"/>
  <c r="Y62" i="1"/>
  <c r="AA62" i="1"/>
  <c r="Y63" i="1"/>
  <c r="AA63" i="1"/>
  <c r="Y64" i="1"/>
  <c r="AA64" i="1"/>
  <c r="Y65" i="1"/>
  <c r="AA65" i="1"/>
  <c r="Y66" i="1"/>
  <c r="AA66" i="1"/>
  <c r="Y67" i="1"/>
  <c r="AA67" i="1"/>
  <c r="Y68" i="1"/>
  <c r="AA68" i="1"/>
  <c r="Y48" i="3" l="1"/>
  <c r="Z48" i="3"/>
  <c r="AA48" i="3"/>
  <c r="AB48" i="3"/>
  <c r="AB53" i="5"/>
  <c r="AB52" i="5"/>
  <c r="AA53" i="5"/>
  <c r="AA52" i="5"/>
  <c r="Z53" i="5"/>
  <c r="Z52" i="5"/>
  <c r="Y53" i="5"/>
  <c r="Y52" i="5"/>
  <c r="AB54" i="5"/>
  <c r="AA54" i="5"/>
  <c r="Z54" i="5"/>
  <c r="Y54" i="5"/>
  <c r="Y50" i="2"/>
  <c r="Y49" i="2"/>
  <c r="Y48" i="2"/>
  <c r="Y47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Z50" i="2"/>
  <c r="Z49" i="2"/>
  <c r="Z48" i="2"/>
  <c r="Z47" i="2"/>
  <c r="Z45" i="2"/>
  <c r="Z44" i="2"/>
  <c r="Z43" i="2"/>
  <c r="Z42" i="2"/>
  <c r="Z41" i="2"/>
  <c r="Z40" i="2"/>
  <c r="Z39" i="2"/>
  <c r="Z38" i="2"/>
  <c r="Z37" i="2"/>
  <c r="Z36" i="2"/>
  <c r="Z35" i="2"/>
  <c r="Z34" i="2"/>
  <c r="Z33" i="2"/>
  <c r="Y46" i="2"/>
  <c r="Z46" i="2"/>
  <c r="AA50" i="2"/>
  <c r="AA49" i="2"/>
  <c r="AA48" i="2"/>
  <c r="AA47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B50" i="2"/>
  <c r="AB49" i="2"/>
  <c r="AB48" i="2"/>
  <c r="AB47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A46" i="2"/>
  <c r="AB46" i="2"/>
  <c r="Y70" i="1"/>
  <c r="Z70" i="1"/>
  <c r="AA70" i="1"/>
  <c r="AB70" i="1"/>
  <c r="AA51" i="2" l="1"/>
  <c r="Y51" i="2"/>
  <c r="AB51" i="2"/>
  <c r="Z51" i="2"/>
  <c r="AC33" i="4" l="1"/>
  <c r="AB33" i="4"/>
  <c r="AA33" i="4"/>
  <c r="Z33" i="4"/>
  <c r="AC27" i="4"/>
  <c r="AB27" i="4"/>
  <c r="AA27" i="4"/>
  <c r="Z27" i="4"/>
  <c r="AC15" i="4"/>
  <c r="AB15" i="4"/>
  <c r="AA15" i="4"/>
  <c r="Z15" i="4"/>
  <c r="AK194" i="9"/>
  <c r="AJ194" i="9"/>
  <c r="AK193" i="9"/>
  <c r="AJ193" i="9"/>
  <c r="AK192" i="9"/>
  <c r="AJ192" i="9"/>
  <c r="AK156" i="9"/>
  <c r="AJ156" i="9"/>
  <c r="AK155" i="9"/>
  <c r="AJ155" i="9"/>
  <c r="AK154" i="9"/>
  <c r="AJ154" i="9"/>
  <c r="AK124" i="9"/>
  <c r="AJ124" i="9"/>
  <c r="AK123" i="9"/>
  <c r="AJ123" i="9"/>
  <c r="AK122" i="9"/>
  <c r="AJ122" i="9"/>
  <c r="AK121" i="9"/>
  <c r="AJ121" i="9"/>
  <c r="AK120" i="9"/>
  <c r="AJ120" i="9"/>
  <c r="AK119" i="9"/>
  <c r="AJ119" i="9"/>
  <c r="AK118" i="9"/>
  <c r="AJ118" i="9"/>
  <c r="AK117" i="9"/>
  <c r="AJ117" i="9"/>
  <c r="AK116" i="9"/>
  <c r="AJ116" i="9"/>
  <c r="AK85" i="9"/>
  <c r="AJ85" i="9"/>
  <c r="AK84" i="9"/>
  <c r="AJ84" i="9"/>
  <c r="AK83" i="9"/>
  <c r="AJ83" i="9"/>
  <c r="AK82" i="9"/>
  <c r="AJ82" i="9"/>
  <c r="AK81" i="9"/>
  <c r="AJ81" i="9"/>
  <c r="AK80" i="9"/>
  <c r="AJ80" i="9"/>
  <c r="AK79" i="9"/>
  <c r="AJ79" i="9"/>
  <c r="AK78" i="9"/>
  <c r="AJ78" i="9"/>
  <c r="AK44" i="9"/>
  <c r="AJ44" i="9"/>
  <c r="AK43" i="9"/>
  <c r="AJ43" i="9"/>
  <c r="AK42" i="9"/>
  <c r="AJ42" i="9"/>
  <c r="AK41" i="9"/>
  <c r="AJ41" i="9"/>
  <c r="AK6" i="9"/>
  <c r="AJ6" i="9"/>
  <c r="AK5" i="9"/>
  <c r="AJ5" i="9"/>
  <c r="AK4" i="9"/>
  <c r="AJ4" i="9"/>
  <c r="AK3" i="9"/>
  <c r="AJ3" i="9"/>
  <c r="AK2" i="9"/>
  <c r="AJ2" i="9"/>
  <c r="AK1" i="9"/>
  <c r="AJ1" i="9"/>
  <c r="X33" i="1"/>
  <c r="AK7" i="9" s="1"/>
  <c r="X19" i="3"/>
  <c r="AK125" i="9" s="1"/>
  <c r="W19" i="3"/>
  <c r="AJ125" i="9" s="1"/>
  <c r="X25" i="5"/>
  <c r="X24" i="5"/>
  <c r="X23" i="5"/>
  <c r="AK86" i="9" s="1"/>
  <c r="W25" i="5"/>
  <c r="W24" i="5"/>
  <c r="W23" i="5"/>
  <c r="AJ86" i="9" s="1"/>
  <c r="X17" i="2"/>
  <c r="W17" i="2"/>
  <c r="W22" i="2" s="1"/>
  <c r="W37" i="2" s="1"/>
  <c r="X37" i="1"/>
  <c r="W37" i="1"/>
  <c r="X36" i="1"/>
  <c r="W36" i="1"/>
  <c r="X35" i="1"/>
  <c r="X72" i="1" s="1"/>
  <c r="W35" i="1"/>
  <c r="X34" i="1"/>
  <c r="W34" i="1"/>
  <c r="W33" i="1"/>
  <c r="AJ7" i="9" s="1"/>
  <c r="Y33" i="4"/>
  <c r="X33" i="4"/>
  <c r="Y27" i="4"/>
  <c r="X27" i="4"/>
  <c r="Y15" i="4"/>
  <c r="X15" i="4"/>
  <c r="AI194" i="9"/>
  <c r="AI193" i="9"/>
  <c r="AI192" i="9"/>
  <c r="AI156" i="9"/>
  <c r="AI155" i="9"/>
  <c r="AI154" i="9"/>
  <c r="AI124" i="9"/>
  <c r="AI123" i="9"/>
  <c r="AI122" i="9"/>
  <c r="AI121" i="9"/>
  <c r="AI120" i="9"/>
  <c r="AI119" i="9"/>
  <c r="AI118" i="9"/>
  <c r="AI117" i="9"/>
  <c r="AI116" i="9"/>
  <c r="AI85" i="9"/>
  <c r="AI84" i="9"/>
  <c r="AI83" i="9"/>
  <c r="AI82" i="9"/>
  <c r="AI81" i="9"/>
  <c r="AI80" i="9"/>
  <c r="AI79" i="9"/>
  <c r="AI78" i="9"/>
  <c r="AI44" i="9"/>
  <c r="AI43" i="9"/>
  <c r="AI42" i="9"/>
  <c r="AI41" i="9"/>
  <c r="AI6" i="9"/>
  <c r="AI5" i="9"/>
  <c r="AI4" i="9"/>
  <c r="AI3" i="9"/>
  <c r="AI2" i="9"/>
  <c r="AI1" i="9"/>
  <c r="V19" i="3"/>
  <c r="V46" i="3"/>
  <c r="V25" i="5"/>
  <c r="V24" i="5"/>
  <c r="V23" i="5"/>
  <c r="V37" i="5" s="1"/>
  <c r="V17" i="2"/>
  <c r="V22" i="2" s="1"/>
  <c r="AI45" i="9" s="1"/>
  <c r="V37" i="1"/>
  <c r="V36" i="1"/>
  <c r="V35" i="1"/>
  <c r="V34" i="1"/>
  <c r="V33" i="1"/>
  <c r="V50" i="1" s="1"/>
  <c r="W33" i="4"/>
  <c r="W27" i="4"/>
  <c r="W15" i="4"/>
  <c r="AH194" i="9"/>
  <c r="AH193" i="9"/>
  <c r="AH192" i="9"/>
  <c r="AH156" i="9"/>
  <c r="AH155" i="9"/>
  <c r="AH154" i="9"/>
  <c r="AH124" i="9"/>
  <c r="AH123" i="9"/>
  <c r="AH122" i="9"/>
  <c r="AH121" i="9"/>
  <c r="AH120" i="9"/>
  <c r="AH119" i="9"/>
  <c r="AH118" i="9"/>
  <c r="AH117" i="9"/>
  <c r="AH116" i="9"/>
  <c r="AH85" i="9"/>
  <c r="AH84" i="9"/>
  <c r="AH83" i="9"/>
  <c r="AH82" i="9"/>
  <c r="AH81" i="9"/>
  <c r="AH80" i="9"/>
  <c r="AH79" i="9"/>
  <c r="AH78" i="9"/>
  <c r="AH44" i="9"/>
  <c r="AH43" i="9"/>
  <c r="AH41" i="9"/>
  <c r="AH6" i="9"/>
  <c r="AH5" i="9"/>
  <c r="AH4" i="9"/>
  <c r="AH3" i="9"/>
  <c r="AH2" i="9"/>
  <c r="AH1" i="9"/>
  <c r="U19" i="3"/>
  <c r="U42" i="3" s="1"/>
  <c r="U23" i="5"/>
  <c r="U51" i="5" s="1"/>
  <c r="U25" i="5"/>
  <c r="U24" i="5"/>
  <c r="U4" i="2"/>
  <c r="AH42" i="9"/>
  <c r="U17" i="2"/>
  <c r="U37" i="1"/>
  <c r="U74" i="1" s="1"/>
  <c r="U33" i="1"/>
  <c r="U41" i="1" s="1"/>
  <c r="U36" i="1"/>
  <c r="U73" i="1"/>
  <c r="U35" i="1"/>
  <c r="U72" i="1"/>
  <c r="U34" i="1"/>
  <c r="U71" i="1" s="1"/>
  <c r="U44" i="1"/>
  <c r="U49" i="1"/>
  <c r="U56" i="1"/>
  <c r="U61" i="1"/>
  <c r="U66" i="1"/>
  <c r="U68" i="1"/>
  <c r="V33" i="4"/>
  <c r="V27" i="4"/>
  <c r="V15" i="4"/>
  <c r="AG194" i="9"/>
  <c r="AG193" i="9"/>
  <c r="AG192" i="9"/>
  <c r="AG156" i="9"/>
  <c r="AG155" i="9"/>
  <c r="AG154" i="9"/>
  <c r="AG124" i="9"/>
  <c r="AG123" i="9"/>
  <c r="AG122" i="9"/>
  <c r="AG121" i="9"/>
  <c r="AG120" i="9"/>
  <c r="AG119" i="9"/>
  <c r="AG118" i="9"/>
  <c r="AG117" i="9"/>
  <c r="AG116" i="9"/>
  <c r="AG85" i="9"/>
  <c r="AG84" i="9"/>
  <c r="AG83" i="9"/>
  <c r="AG82" i="9"/>
  <c r="AG81" i="9"/>
  <c r="AG80" i="9"/>
  <c r="AG79" i="9"/>
  <c r="AG78" i="9"/>
  <c r="AG44" i="9"/>
  <c r="AG43" i="9"/>
  <c r="AG41" i="9"/>
  <c r="AG6" i="9"/>
  <c r="AG5" i="9"/>
  <c r="AG4" i="9"/>
  <c r="AG3" i="9"/>
  <c r="AG2" i="9"/>
  <c r="AG1" i="9"/>
  <c r="T19" i="3"/>
  <c r="T40" i="3" s="1"/>
  <c r="T23" i="5"/>
  <c r="T44" i="5" s="1"/>
  <c r="T25" i="5"/>
  <c r="T24" i="5"/>
  <c r="T4" i="2"/>
  <c r="T17" i="2"/>
  <c r="T37" i="1"/>
  <c r="T33" i="1"/>
  <c r="AG7" i="9" s="1"/>
  <c r="T36" i="1"/>
  <c r="T73" i="1"/>
  <c r="T35" i="1"/>
  <c r="T72" i="1" s="1"/>
  <c r="T34" i="1"/>
  <c r="T71" i="1" s="1"/>
  <c r="T45" i="1"/>
  <c r="T49" i="1"/>
  <c r="T54" i="1"/>
  <c r="T66" i="1"/>
  <c r="U33" i="4"/>
  <c r="U27" i="4"/>
  <c r="U15" i="4"/>
  <c r="AF194" i="9"/>
  <c r="AF193" i="9"/>
  <c r="AF192" i="9"/>
  <c r="AF156" i="9"/>
  <c r="AF155" i="9"/>
  <c r="AF154" i="9"/>
  <c r="AF124" i="9"/>
  <c r="AF123" i="9"/>
  <c r="AF122" i="9"/>
  <c r="AF121" i="9"/>
  <c r="AF120" i="9"/>
  <c r="AF119" i="9"/>
  <c r="AF118" i="9"/>
  <c r="AF117" i="9"/>
  <c r="AF116" i="9"/>
  <c r="AF85" i="9"/>
  <c r="AF84" i="9"/>
  <c r="AF83" i="9"/>
  <c r="AF82" i="9"/>
  <c r="AF81" i="9"/>
  <c r="AF80" i="9"/>
  <c r="AF79" i="9"/>
  <c r="AF78" i="9"/>
  <c r="AF44" i="9"/>
  <c r="AF43" i="9"/>
  <c r="AF41" i="9"/>
  <c r="AF6" i="9"/>
  <c r="AF5" i="9"/>
  <c r="AF4" i="9"/>
  <c r="AF3" i="9"/>
  <c r="AF2" i="9"/>
  <c r="AF1" i="9"/>
  <c r="S19" i="3"/>
  <c r="S36" i="3" s="1"/>
  <c r="S23" i="5"/>
  <c r="S50" i="5"/>
  <c r="S25" i="5"/>
  <c r="S24" i="5"/>
  <c r="S4" i="2"/>
  <c r="S33" i="2" s="1"/>
  <c r="S17" i="2"/>
  <c r="S37" i="1"/>
  <c r="S33" i="1"/>
  <c r="S42" i="1" s="1"/>
  <c r="S36" i="1"/>
  <c r="S35" i="1"/>
  <c r="S72" i="1" s="1"/>
  <c r="S34" i="1"/>
  <c r="S71" i="1" s="1"/>
  <c r="S41" i="1"/>
  <c r="S45" i="1"/>
  <c r="S51" i="1"/>
  <c r="S53" i="1"/>
  <c r="S57" i="1"/>
  <c r="S62" i="1"/>
  <c r="S69" i="1"/>
  <c r="T33" i="4"/>
  <c r="T27" i="4"/>
  <c r="T15" i="4"/>
  <c r="Q31" i="4"/>
  <c r="AC194" i="9" s="1"/>
  <c r="P31" i="4"/>
  <c r="AB194" i="9"/>
  <c r="O31" i="4"/>
  <c r="AA194" i="9" s="1"/>
  <c r="N31" i="4"/>
  <c r="Z194" i="9" s="1"/>
  <c r="M31" i="4"/>
  <c r="Y194" i="9"/>
  <c r="L31" i="4"/>
  <c r="X194" i="9" s="1"/>
  <c r="K31" i="4"/>
  <c r="W194" i="9" s="1"/>
  <c r="J31" i="4"/>
  <c r="V194" i="9"/>
  <c r="I31" i="4"/>
  <c r="U194" i="9" s="1"/>
  <c r="H31" i="4"/>
  <c r="T194" i="9" s="1"/>
  <c r="G31" i="4"/>
  <c r="S194" i="9"/>
  <c r="F31" i="4"/>
  <c r="R194" i="9" s="1"/>
  <c r="E31" i="4"/>
  <c r="Q194" i="9" s="1"/>
  <c r="Q6" i="4"/>
  <c r="AC193" i="9" s="1"/>
  <c r="P6" i="4"/>
  <c r="AB193" i="9" s="1"/>
  <c r="O6" i="4"/>
  <c r="AA193" i="9" s="1"/>
  <c r="N6" i="4"/>
  <c r="Z193" i="9" s="1"/>
  <c r="M6" i="4"/>
  <c r="Y193" i="9" s="1"/>
  <c r="L6" i="4"/>
  <c r="X193" i="9" s="1"/>
  <c r="K6" i="4"/>
  <c r="W193" i="9" s="1"/>
  <c r="J6" i="4"/>
  <c r="V193" i="9" s="1"/>
  <c r="I6" i="4"/>
  <c r="U193" i="9" s="1"/>
  <c r="H6" i="4"/>
  <c r="T193" i="9" s="1"/>
  <c r="G6" i="4"/>
  <c r="S193" i="9" s="1"/>
  <c r="F6" i="4"/>
  <c r="R193" i="9" s="1"/>
  <c r="E6" i="4"/>
  <c r="Q193" i="9" s="1"/>
  <c r="AC192" i="9"/>
  <c r="AB192" i="9"/>
  <c r="AA192" i="9"/>
  <c r="Z192" i="9"/>
  <c r="Y192" i="9"/>
  <c r="X192" i="9"/>
  <c r="W192" i="9"/>
  <c r="V192" i="9"/>
  <c r="U192" i="9"/>
  <c r="T192" i="9"/>
  <c r="S192" i="9"/>
  <c r="R192" i="9"/>
  <c r="Q192" i="9"/>
  <c r="O23" i="18"/>
  <c r="AC154" i="9"/>
  <c r="AB154" i="9"/>
  <c r="AA154" i="9"/>
  <c r="Z154" i="9"/>
  <c r="Y154" i="9"/>
  <c r="X154" i="9"/>
  <c r="W154" i="9"/>
  <c r="V154" i="9"/>
  <c r="U154" i="9"/>
  <c r="T154" i="9"/>
  <c r="S154" i="9"/>
  <c r="R154" i="9"/>
  <c r="AC116" i="9"/>
  <c r="AB116" i="9"/>
  <c r="AA116" i="9"/>
  <c r="Z116" i="9"/>
  <c r="Y116" i="9"/>
  <c r="X116" i="9"/>
  <c r="W116" i="9"/>
  <c r="V116" i="9"/>
  <c r="U116" i="9"/>
  <c r="T116" i="9"/>
  <c r="S116" i="9"/>
  <c r="R116" i="9"/>
  <c r="AC78" i="9"/>
  <c r="AB78" i="9"/>
  <c r="AA78" i="9"/>
  <c r="Z78" i="9"/>
  <c r="Y78" i="9"/>
  <c r="X78" i="9"/>
  <c r="W78" i="9"/>
  <c r="V78" i="9"/>
  <c r="U78" i="9"/>
  <c r="T78" i="9"/>
  <c r="S78" i="9"/>
  <c r="R78" i="9"/>
  <c r="AC41" i="9"/>
  <c r="AB41" i="9"/>
  <c r="AA41" i="9"/>
  <c r="Z41" i="9"/>
  <c r="Y41" i="9"/>
  <c r="X41" i="9"/>
  <c r="W41" i="9"/>
  <c r="V41" i="9"/>
  <c r="U41" i="9"/>
  <c r="T41" i="9"/>
  <c r="S41" i="9"/>
  <c r="R41" i="9"/>
  <c r="Q154" i="9"/>
  <c r="Q116" i="9"/>
  <c r="Q78" i="9"/>
  <c r="Q41" i="9"/>
  <c r="AC1" i="9"/>
  <c r="AB1" i="9"/>
  <c r="AA1" i="9"/>
  <c r="Z1" i="9"/>
  <c r="Y1" i="9"/>
  <c r="X1" i="9"/>
  <c r="W1" i="9"/>
  <c r="V1" i="9"/>
  <c r="U1" i="9"/>
  <c r="T1" i="9"/>
  <c r="S1" i="9"/>
  <c r="R1" i="9"/>
  <c r="Q1" i="9"/>
  <c r="P18" i="3"/>
  <c r="O18" i="3"/>
  <c r="N18" i="3"/>
  <c r="M18" i="3"/>
  <c r="L18" i="3"/>
  <c r="L47" i="3" s="1"/>
  <c r="K18" i="3"/>
  <c r="K47" i="3" s="1"/>
  <c r="J18" i="3"/>
  <c r="I18" i="3"/>
  <c r="H18" i="3"/>
  <c r="G18" i="3"/>
  <c r="F18" i="3"/>
  <c r="E18" i="3"/>
  <c r="P17" i="3"/>
  <c r="O17" i="3"/>
  <c r="N17" i="3"/>
  <c r="M17" i="3"/>
  <c r="L17" i="3"/>
  <c r="L46" i="3" s="1"/>
  <c r="K17" i="3"/>
  <c r="J17" i="3"/>
  <c r="I17" i="3"/>
  <c r="H17" i="3"/>
  <c r="G17" i="3"/>
  <c r="F17" i="3"/>
  <c r="F46" i="3" s="1"/>
  <c r="E17" i="3"/>
  <c r="P16" i="3"/>
  <c r="O16" i="3"/>
  <c r="N16" i="3"/>
  <c r="M16" i="3"/>
  <c r="L16" i="3"/>
  <c r="L45" i="3" s="1"/>
  <c r="K16" i="3"/>
  <c r="J16" i="3"/>
  <c r="I16" i="3"/>
  <c r="H16" i="3"/>
  <c r="G16" i="3"/>
  <c r="F16" i="3"/>
  <c r="F45" i="3" s="1"/>
  <c r="E16" i="3"/>
  <c r="P15" i="3"/>
  <c r="AC124" i="9" s="1"/>
  <c r="O15" i="3"/>
  <c r="N15" i="3"/>
  <c r="AA124" i="9" s="1"/>
  <c r="M15" i="3"/>
  <c r="L15" i="3"/>
  <c r="K15" i="3"/>
  <c r="X124" i="9" s="1"/>
  <c r="J15" i="3"/>
  <c r="I15" i="3"/>
  <c r="H15" i="3"/>
  <c r="U124" i="9" s="1"/>
  <c r="G15" i="3"/>
  <c r="T124" i="9"/>
  <c r="F15" i="3"/>
  <c r="E15" i="3"/>
  <c r="P14" i="3"/>
  <c r="O14" i="3"/>
  <c r="N14" i="3"/>
  <c r="M14" i="3"/>
  <c r="L14" i="3"/>
  <c r="K14" i="3"/>
  <c r="J14" i="3"/>
  <c r="I14" i="3"/>
  <c r="H14" i="3"/>
  <c r="G14" i="3"/>
  <c r="G43" i="3" s="1"/>
  <c r="F14" i="3"/>
  <c r="E14" i="3"/>
  <c r="P13" i="3"/>
  <c r="O13" i="3"/>
  <c r="AB123" i="9"/>
  <c r="N13" i="3"/>
  <c r="AA123" i="9" s="1"/>
  <c r="M13" i="3"/>
  <c r="Z123" i="9" s="1"/>
  <c r="L13" i="3"/>
  <c r="Y123" i="9" s="1"/>
  <c r="K13" i="3"/>
  <c r="J13" i="3"/>
  <c r="W123" i="9" s="1"/>
  <c r="I13" i="3"/>
  <c r="H13" i="3"/>
  <c r="G13" i="3"/>
  <c r="T123" i="9" s="1"/>
  <c r="F13" i="3"/>
  <c r="S123" i="9" s="1"/>
  <c r="E13" i="3"/>
  <c r="R123" i="9" s="1"/>
  <c r="P12" i="3"/>
  <c r="O12" i="3"/>
  <c r="N12" i="3"/>
  <c r="N41" i="3" s="1"/>
  <c r="M12" i="3"/>
  <c r="L12" i="3"/>
  <c r="K12" i="3"/>
  <c r="J12" i="3"/>
  <c r="I12" i="3"/>
  <c r="H12" i="3"/>
  <c r="G12" i="3"/>
  <c r="F12" i="3"/>
  <c r="E12" i="3"/>
  <c r="P11" i="3"/>
  <c r="AC122" i="9" s="1"/>
  <c r="O11" i="3"/>
  <c r="AB122" i="9" s="1"/>
  <c r="N11" i="3"/>
  <c r="M11" i="3"/>
  <c r="Z122" i="9" s="1"/>
  <c r="L11" i="3"/>
  <c r="Y122" i="9" s="1"/>
  <c r="K11" i="3"/>
  <c r="X122" i="9" s="1"/>
  <c r="J11" i="3"/>
  <c r="W122" i="9" s="1"/>
  <c r="I11" i="3"/>
  <c r="H11" i="3"/>
  <c r="U122" i="9" s="1"/>
  <c r="G11" i="3"/>
  <c r="F11" i="3"/>
  <c r="S122" i="9" s="1"/>
  <c r="E11" i="3"/>
  <c r="R122" i="9" s="1"/>
  <c r="P10" i="3"/>
  <c r="O10" i="3"/>
  <c r="AB121" i="9" s="1"/>
  <c r="N10" i="3"/>
  <c r="AA121" i="9" s="1"/>
  <c r="M10" i="3"/>
  <c r="Z121" i="9" s="1"/>
  <c r="L10" i="3"/>
  <c r="Y121" i="9" s="1"/>
  <c r="K10" i="3"/>
  <c r="X121" i="9" s="1"/>
  <c r="J10" i="3"/>
  <c r="I10" i="3"/>
  <c r="V121" i="9" s="1"/>
  <c r="H10" i="3"/>
  <c r="U121" i="9" s="1"/>
  <c r="G10" i="3"/>
  <c r="T121" i="9" s="1"/>
  <c r="F10" i="3"/>
  <c r="E10" i="3"/>
  <c r="P9" i="3"/>
  <c r="O9" i="3"/>
  <c r="AB120" i="9"/>
  <c r="N9" i="3"/>
  <c r="AA120" i="9"/>
  <c r="M9" i="3"/>
  <c r="Z120" i="9" s="1"/>
  <c r="L9" i="3"/>
  <c r="K9" i="3"/>
  <c r="X120" i="9" s="1"/>
  <c r="J9" i="3"/>
  <c r="W120" i="9" s="1"/>
  <c r="I9" i="3"/>
  <c r="V120" i="9" s="1"/>
  <c r="H9" i="3"/>
  <c r="U120" i="9" s="1"/>
  <c r="G9" i="3"/>
  <c r="T120" i="9" s="1"/>
  <c r="F9" i="3"/>
  <c r="S120" i="9" s="1"/>
  <c r="E9" i="3"/>
  <c r="R120" i="9" s="1"/>
  <c r="P8" i="3"/>
  <c r="O8" i="3"/>
  <c r="N8" i="3"/>
  <c r="M8" i="3"/>
  <c r="L8" i="3"/>
  <c r="K8" i="3"/>
  <c r="J8" i="3"/>
  <c r="I8" i="3"/>
  <c r="H8" i="3"/>
  <c r="G8" i="3"/>
  <c r="F8" i="3"/>
  <c r="E8" i="3"/>
  <c r="P7" i="3"/>
  <c r="AC119" i="9" s="1"/>
  <c r="O7" i="3"/>
  <c r="AB119" i="9" s="1"/>
  <c r="N7" i="3"/>
  <c r="AA119" i="9" s="1"/>
  <c r="M7" i="3"/>
  <c r="L7" i="3"/>
  <c r="Y119" i="9" s="1"/>
  <c r="K7" i="3"/>
  <c r="X119" i="9" s="1"/>
  <c r="J7" i="3"/>
  <c r="W119" i="9" s="1"/>
  <c r="I7" i="3"/>
  <c r="H7" i="3"/>
  <c r="G7" i="3"/>
  <c r="T119" i="9" s="1"/>
  <c r="F7" i="3"/>
  <c r="S119" i="9" s="1"/>
  <c r="E7" i="3"/>
  <c r="R119" i="9" s="1"/>
  <c r="P6" i="3"/>
  <c r="AC118" i="9" s="1"/>
  <c r="O6" i="3"/>
  <c r="AB118" i="9" s="1"/>
  <c r="N6" i="3"/>
  <c r="M6" i="3"/>
  <c r="Z118" i="9"/>
  <c r="L6" i="3"/>
  <c r="K6" i="3"/>
  <c r="X118" i="9" s="1"/>
  <c r="J6" i="3"/>
  <c r="I6" i="3"/>
  <c r="V118" i="9" s="1"/>
  <c r="H6" i="3"/>
  <c r="G6" i="3"/>
  <c r="T118" i="9" s="1"/>
  <c r="F6" i="3"/>
  <c r="E6" i="3"/>
  <c r="R118" i="9"/>
  <c r="P5" i="3"/>
  <c r="O5" i="3"/>
  <c r="AB117" i="9"/>
  <c r="N5" i="3"/>
  <c r="AA117" i="9" s="1"/>
  <c r="M5" i="3"/>
  <c r="Z117" i="9" s="1"/>
  <c r="L5" i="3"/>
  <c r="Y117" i="9" s="1"/>
  <c r="K5" i="3"/>
  <c r="X117" i="9"/>
  <c r="J5" i="3"/>
  <c r="W117" i="9"/>
  <c r="I5" i="3"/>
  <c r="H5" i="3"/>
  <c r="U117" i="9" s="1"/>
  <c r="G5" i="3"/>
  <c r="T117" i="9" s="1"/>
  <c r="F5" i="3"/>
  <c r="S117" i="9" s="1"/>
  <c r="E5" i="3"/>
  <c r="R117" i="9" s="1"/>
  <c r="P4" i="3"/>
  <c r="O4" i="3"/>
  <c r="N4" i="3"/>
  <c r="M4" i="3"/>
  <c r="L4" i="3"/>
  <c r="K4" i="3"/>
  <c r="J4" i="3"/>
  <c r="I4" i="3"/>
  <c r="H4" i="3"/>
  <c r="G4" i="3"/>
  <c r="F4" i="3"/>
  <c r="E4" i="3"/>
  <c r="D18" i="3"/>
  <c r="D17" i="3"/>
  <c r="D16" i="3"/>
  <c r="D15" i="3"/>
  <c r="D14" i="3"/>
  <c r="D13" i="3"/>
  <c r="Q123" i="9"/>
  <c r="D12" i="3"/>
  <c r="D11" i="3"/>
  <c r="Q122" i="9" s="1"/>
  <c r="D10" i="3"/>
  <c r="Q121" i="9" s="1"/>
  <c r="D9" i="3"/>
  <c r="Q120" i="9" s="1"/>
  <c r="D8" i="3"/>
  <c r="D7" i="3"/>
  <c r="Q119" i="9" s="1"/>
  <c r="D6" i="3"/>
  <c r="Q118" i="9" s="1"/>
  <c r="D5" i="3"/>
  <c r="Q117" i="9" s="1"/>
  <c r="D4" i="3"/>
  <c r="P30" i="19"/>
  <c r="M30" i="19"/>
  <c r="P19" i="19"/>
  <c r="P47" i="19" s="1"/>
  <c r="O19" i="19"/>
  <c r="N19" i="19"/>
  <c r="N47" i="19"/>
  <c r="M19" i="19"/>
  <c r="L19" i="19"/>
  <c r="L47" i="19" s="1"/>
  <c r="K19" i="19"/>
  <c r="K46" i="19" s="1"/>
  <c r="J19" i="19"/>
  <c r="I19" i="19"/>
  <c r="I19" i="3" s="1"/>
  <c r="H19" i="19"/>
  <c r="H47" i="19" s="1"/>
  <c r="G19" i="19"/>
  <c r="F19" i="19"/>
  <c r="F47" i="19"/>
  <c r="E19" i="19"/>
  <c r="E46" i="19"/>
  <c r="D19" i="19"/>
  <c r="C19" i="19"/>
  <c r="C46" i="19" s="1"/>
  <c r="B19" i="19"/>
  <c r="B47" i="19" s="1"/>
  <c r="O1" i="19"/>
  <c r="L1" i="19"/>
  <c r="P30" i="20"/>
  <c r="M30" i="20"/>
  <c r="P19" i="20"/>
  <c r="O19" i="20"/>
  <c r="O46" i="20" s="1"/>
  <c r="N19" i="20"/>
  <c r="M19" i="20"/>
  <c r="M46" i="20"/>
  <c r="L19" i="20"/>
  <c r="K19" i="20"/>
  <c r="J19" i="20"/>
  <c r="I19" i="20"/>
  <c r="I46" i="20"/>
  <c r="I48" i="20" s="1"/>
  <c r="H19" i="20"/>
  <c r="G19" i="20"/>
  <c r="G46" i="20" s="1"/>
  <c r="F19" i="20"/>
  <c r="E19" i="20"/>
  <c r="D19" i="20"/>
  <c r="C19" i="20"/>
  <c r="C46" i="20" s="1"/>
  <c r="B19" i="20"/>
  <c r="B47" i="20" s="1"/>
  <c r="O1" i="20"/>
  <c r="L1" i="20"/>
  <c r="P22" i="5"/>
  <c r="O22" i="5"/>
  <c r="N22" i="5"/>
  <c r="M22" i="5"/>
  <c r="L22" i="5"/>
  <c r="K22" i="5"/>
  <c r="J22" i="5"/>
  <c r="I22" i="5"/>
  <c r="H22" i="5"/>
  <c r="G22" i="5"/>
  <c r="F22" i="5"/>
  <c r="F51" i="5" s="1"/>
  <c r="E22" i="5"/>
  <c r="P21" i="5"/>
  <c r="O21" i="5"/>
  <c r="N21" i="5"/>
  <c r="M21" i="5"/>
  <c r="M50" i="5" s="1"/>
  <c r="L21" i="5"/>
  <c r="K21" i="5"/>
  <c r="J21" i="5"/>
  <c r="I21" i="5"/>
  <c r="H21" i="5"/>
  <c r="G21" i="5"/>
  <c r="F21" i="5"/>
  <c r="F50" i="5" s="1"/>
  <c r="E21" i="5"/>
  <c r="P20" i="5"/>
  <c r="AC156" i="9"/>
  <c r="O20" i="5"/>
  <c r="AB156" i="9" s="1"/>
  <c r="N20" i="5"/>
  <c r="AA156" i="9" s="1"/>
  <c r="M20" i="5"/>
  <c r="M49" i="5" s="1"/>
  <c r="L20" i="5"/>
  <c r="Y156" i="9" s="1"/>
  <c r="K20" i="5"/>
  <c r="J20" i="5"/>
  <c r="I20" i="5"/>
  <c r="V156" i="9" s="1"/>
  <c r="H20" i="5"/>
  <c r="U156" i="9" s="1"/>
  <c r="G20" i="5"/>
  <c r="T156" i="9" s="1"/>
  <c r="F20" i="5"/>
  <c r="S156" i="9" s="1"/>
  <c r="E20" i="5"/>
  <c r="P19" i="5"/>
  <c r="AC155" i="9" s="1"/>
  <c r="O19" i="5"/>
  <c r="N19" i="5"/>
  <c r="AA155" i="9" s="1"/>
  <c r="M19" i="5"/>
  <c r="Z155" i="9" s="1"/>
  <c r="L19" i="5"/>
  <c r="Y155" i="9" s="1"/>
  <c r="K19" i="5"/>
  <c r="X155" i="9" s="1"/>
  <c r="J19" i="5"/>
  <c r="I19" i="5"/>
  <c r="V155" i="9" s="1"/>
  <c r="H19" i="5"/>
  <c r="U155" i="9" s="1"/>
  <c r="G19" i="5"/>
  <c r="T155" i="9" s="1"/>
  <c r="F19" i="5"/>
  <c r="E19" i="5"/>
  <c r="P18" i="5"/>
  <c r="O18" i="5"/>
  <c r="AB85" i="9" s="1"/>
  <c r="N18" i="5"/>
  <c r="AA85" i="9" s="1"/>
  <c r="M18" i="5"/>
  <c r="Z85" i="9" s="1"/>
  <c r="L18" i="5"/>
  <c r="K18" i="5"/>
  <c r="J18" i="5"/>
  <c r="W85" i="9" s="1"/>
  <c r="I18" i="5"/>
  <c r="V85" i="9" s="1"/>
  <c r="H18" i="5"/>
  <c r="G18" i="5"/>
  <c r="T85" i="9" s="1"/>
  <c r="F18" i="5"/>
  <c r="E18" i="5"/>
  <c r="P17" i="5"/>
  <c r="O17" i="5"/>
  <c r="N17" i="5"/>
  <c r="M17" i="5"/>
  <c r="M46" i="5" s="1"/>
  <c r="L17" i="5"/>
  <c r="K17" i="5"/>
  <c r="J17" i="5"/>
  <c r="I17" i="5"/>
  <c r="H17" i="5"/>
  <c r="H46" i="5" s="1"/>
  <c r="G17" i="5"/>
  <c r="F17" i="5"/>
  <c r="E17" i="5"/>
  <c r="P16" i="5"/>
  <c r="AC84" i="9" s="1"/>
  <c r="O16" i="5"/>
  <c r="N16" i="5"/>
  <c r="N45" i="5" s="1"/>
  <c r="M16" i="5"/>
  <c r="Z84" i="9" s="1"/>
  <c r="L16" i="5"/>
  <c r="Y84" i="9" s="1"/>
  <c r="K16" i="5"/>
  <c r="J16" i="5"/>
  <c r="I16" i="5"/>
  <c r="V84" i="9" s="1"/>
  <c r="H16" i="5"/>
  <c r="U84" i="9" s="1"/>
  <c r="G16" i="5"/>
  <c r="T84" i="9" s="1"/>
  <c r="F16" i="5"/>
  <c r="S84" i="9" s="1"/>
  <c r="E16" i="5"/>
  <c r="R84" i="9" s="1"/>
  <c r="P15" i="5"/>
  <c r="O15" i="5"/>
  <c r="N15" i="5"/>
  <c r="N44" i="5" s="1"/>
  <c r="M15" i="5"/>
  <c r="L15" i="5"/>
  <c r="K15" i="5"/>
  <c r="J15" i="5"/>
  <c r="I15" i="5"/>
  <c r="H15" i="5"/>
  <c r="G15" i="5"/>
  <c r="F15" i="5"/>
  <c r="E15" i="5"/>
  <c r="P14" i="5"/>
  <c r="O14" i="5"/>
  <c r="N14" i="5"/>
  <c r="N43" i="5" s="1"/>
  <c r="M14" i="5"/>
  <c r="L14" i="5"/>
  <c r="K14" i="5"/>
  <c r="J14" i="5"/>
  <c r="I14" i="5"/>
  <c r="H14" i="5"/>
  <c r="G14" i="5"/>
  <c r="F14" i="5"/>
  <c r="E14" i="5"/>
  <c r="P13" i="5"/>
  <c r="O13" i="5"/>
  <c r="N13" i="5"/>
  <c r="M13" i="5"/>
  <c r="M42" i="5" s="1"/>
  <c r="L13" i="5"/>
  <c r="K13" i="5"/>
  <c r="J13" i="5"/>
  <c r="I13" i="5"/>
  <c r="H13" i="5"/>
  <c r="H42" i="5" s="1"/>
  <c r="G13" i="5"/>
  <c r="F13" i="5"/>
  <c r="E13" i="5"/>
  <c r="P12" i="5"/>
  <c r="O12" i="5"/>
  <c r="N12" i="5"/>
  <c r="N41" i="5" s="1"/>
  <c r="M12" i="5"/>
  <c r="L12" i="5"/>
  <c r="K12" i="5"/>
  <c r="J12" i="5"/>
  <c r="I12" i="5"/>
  <c r="H12" i="5"/>
  <c r="G12" i="5"/>
  <c r="F12" i="5"/>
  <c r="E12" i="5"/>
  <c r="P11" i="5"/>
  <c r="AC83" i="9" s="1"/>
  <c r="O11" i="5"/>
  <c r="AB83" i="9" s="1"/>
  <c r="N11" i="5"/>
  <c r="AA83" i="9" s="1"/>
  <c r="M11" i="5"/>
  <c r="Z83" i="9" s="1"/>
  <c r="L11" i="5"/>
  <c r="K11" i="5"/>
  <c r="X83" i="9" s="1"/>
  <c r="J11" i="5"/>
  <c r="I11" i="5"/>
  <c r="V83" i="9" s="1"/>
  <c r="H11" i="5"/>
  <c r="U83" i="9" s="1"/>
  <c r="G11" i="5"/>
  <c r="T83" i="9" s="1"/>
  <c r="F11" i="5"/>
  <c r="E11" i="5"/>
  <c r="R83" i="9" s="1"/>
  <c r="P10" i="5"/>
  <c r="AC82" i="9" s="1"/>
  <c r="O10" i="5"/>
  <c r="AB82" i="9" s="1"/>
  <c r="N10" i="5"/>
  <c r="AA82" i="9" s="1"/>
  <c r="M10" i="5"/>
  <c r="Z82" i="9" s="1"/>
  <c r="L10" i="5"/>
  <c r="Y82" i="9" s="1"/>
  <c r="K10" i="5"/>
  <c r="J10" i="5"/>
  <c r="I10" i="5"/>
  <c r="V82" i="9" s="1"/>
  <c r="H10" i="5"/>
  <c r="U82" i="9" s="1"/>
  <c r="G10" i="5"/>
  <c r="T82" i="9" s="1"/>
  <c r="F10" i="5"/>
  <c r="S82" i="9" s="1"/>
  <c r="E10" i="5"/>
  <c r="R82" i="9" s="1"/>
  <c r="P9" i="5"/>
  <c r="O9" i="5"/>
  <c r="N9" i="5"/>
  <c r="N38" i="5" s="1"/>
  <c r="M9" i="5"/>
  <c r="L9" i="5"/>
  <c r="K9" i="5"/>
  <c r="J9" i="5"/>
  <c r="I9" i="5"/>
  <c r="H9" i="5"/>
  <c r="G9" i="5"/>
  <c r="F9" i="5"/>
  <c r="E9" i="5"/>
  <c r="P8" i="5"/>
  <c r="O8" i="5"/>
  <c r="N8" i="5"/>
  <c r="N37" i="5" s="1"/>
  <c r="M8" i="5"/>
  <c r="L8" i="5"/>
  <c r="K8" i="5"/>
  <c r="J8" i="5"/>
  <c r="I8" i="5"/>
  <c r="H8" i="5"/>
  <c r="H37" i="5" s="1"/>
  <c r="G8" i="5"/>
  <c r="F8" i="5"/>
  <c r="E8" i="5"/>
  <c r="P7" i="5"/>
  <c r="AC81" i="9" s="1"/>
  <c r="O7" i="5"/>
  <c r="AB81" i="9" s="1"/>
  <c r="N7" i="5"/>
  <c r="AA81" i="9" s="1"/>
  <c r="M7" i="5"/>
  <c r="Z81" i="9" s="1"/>
  <c r="L7" i="5"/>
  <c r="Y81" i="9" s="1"/>
  <c r="K7" i="5"/>
  <c r="J7" i="5"/>
  <c r="W81" i="9" s="1"/>
  <c r="I7" i="5"/>
  <c r="V81" i="9" s="1"/>
  <c r="H7" i="5"/>
  <c r="U81" i="9" s="1"/>
  <c r="G7" i="5"/>
  <c r="T81" i="9" s="1"/>
  <c r="F7" i="5"/>
  <c r="E7" i="5"/>
  <c r="R81" i="9" s="1"/>
  <c r="P6" i="5"/>
  <c r="AC80" i="9" s="1"/>
  <c r="O6" i="5"/>
  <c r="AB80" i="9" s="1"/>
  <c r="N6" i="5"/>
  <c r="AA80" i="9" s="1"/>
  <c r="M6" i="5"/>
  <c r="Z80" i="9" s="1"/>
  <c r="L6" i="5"/>
  <c r="Y80" i="9" s="1"/>
  <c r="K6" i="5"/>
  <c r="X80" i="9" s="1"/>
  <c r="J6" i="5"/>
  <c r="I6" i="5"/>
  <c r="V80" i="9" s="1"/>
  <c r="H6" i="5"/>
  <c r="U80" i="9" s="1"/>
  <c r="G6" i="5"/>
  <c r="T80" i="9" s="1"/>
  <c r="F6" i="5"/>
  <c r="S80" i="9" s="1"/>
  <c r="E6" i="5"/>
  <c r="R80" i="9" s="1"/>
  <c r="P5" i="5"/>
  <c r="O5" i="5"/>
  <c r="N5" i="5"/>
  <c r="M5" i="5"/>
  <c r="L5" i="5"/>
  <c r="K5" i="5"/>
  <c r="J5" i="5"/>
  <c r="I5" i="5"/>
  <c r="H5" i="5"/>
  <c r="G5" i="5"/>
  <c r="F5" i="5"/>
  <c r="E5" i="5"/>
  <c r="P4" i="5"/>
  <c r="AC79" i="9" s="1"/>
  <c r="O4" i="5"/>
  <c r="N4" i="5"/>
  <c r="AA79" i="9" s="1"/>
  <c r="M4" i="5"/>
  <c r="Z79" i="9" s="1"/>
  <c r="L4" i="5"/>
  <c r="Y79" i="9" s="1"/>
  <c r="K4" i="5"/>
  <c r="J4" i="5"/>
  <c r="W79" i="9" s="1"/>
  <c r="I4" i="5"/>
  <c r="V79" i="9" s="1"/>
  <c r="H4" i="5"/>
  <c r="G4" i="5"/>
  <c r="T79" i="9" s="1"/>
  <c r="F4" i="5"/>
  <c r="S79" i="9" s="1"/>
  <c r="E4" i="5"/>
  <c r="R79" i="9" s="1"/>
  <c r="D22" i="5"/>
  <c r="D21" i="5"/>
  <c r="D20" i="5"/>
  <c r="Q156" i="9" s="1"/>
  <c r="D19" i="5"/>
  <c r="Q155" i="9" s="1"/>
  <c r="D18" i="5"/>
  <c r="Q85" i="9" s="1"/>
  <c r="D17" i="5"/>
  <c r="D16" i="5"/>
  <c r="Q84" i="9" s="1"/>
  <c r="D15" i="5"/>
  <c r="D14" i="5"/>
  <c r="D13" i="5"/>
  <c r="D12" i="5"/>
  <c r="D11" i="5"/>
  <c r="Q83" i="9" s="1"/>
  <c r="D10" i="5"/>
  <c r="Q82" i="9" s="1"/>
  <c r="D9" i="5"/>
  <c r="D8" i="5"/>
  <c r="D7" i="5"/>
  <c r="Q81" i="9" s="1"/>
  <c r="D6" i="5"/>
  <c r="D5" i="5"/>
  <c r="D4" i="5"/>
  <c r="Q79" i="9" s="1"/>
  <c r="P30" i="17"/>
  <c r="M30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E25" i="5" s="1"/>
  <c r="D25" i="17"/>
  <c r="C25" i="17"/>
  <c r="B25" i="17"/>
  <c r="P24" i="17"/>
  <c r="O24" i="17"/>
  <c r="N24" i="17"/>
  <c r="M24" i="17"/>
  <c r="M24" i="5" s="1"/>
  <c r="L24" i="17"/>
  <c r="K24" i="17"/>
  <c r="J24" i="17"/>
  <c r="I24" i="17"/>
  <c r="H24" i="17"/>
  <c r="G24" i="17"/>
  <c r="G24" i="5" s="1"/>
  <c r="F24" i="17"/>
  <c r="E24" i="17"/>
  <c r="D24" i="17"/>
  <c r="C24" i="17"/>
  <c r="B24" i="17"/>
  <c r="P23" i="17"/>
  <c r="O23" i="17"/>
  <c r="O50" i="17" s="1"/>
  <c r="N23" i="17"/>
  <c r="N51" i="17" s="1"/>
  <c r="M23" i="17"/>
  <c r="L23" i="17"/>
  <c r="K23" i="17"/>
  <c r="K50" i="17" s="1"/>
  <c r="K52" i="17" s="1"/>
  <c r="J23" i="17"/>
  <c r="I23" i="17"/>
  <c r="I50" i="17" s="1"/>
  <c r="H23" i="17"/>
  <c r="G23" i="17"/>
  <c r="F23" i="17"/>
  <c r="F51" i="17" s="1"/>
  <c r="E23" i="17"/>
  <c r="E50" i="17" s="1"/>
  <c r="D23" i="17"/>
  <c r="D51" i="17" s="1"/>
  <c r="C23" i="17"/>
  <c r="C50" i="17" s="1"/>
  <c r="B23" i="17"/>
  <c r="O1" i="17"/>
  <c r="L1" i="17"/>
  <c r="P30" i="18"/>
  <c r="M30" i="18"/>
  <c r="P25" i="18"/>
  <c r="P25" i="5"/>
  <c r="O25" i="18"/>
  <c r="O25" i="5" s="1"/>
  <c r="N25" i="18"/>
  <c r="N25" i="5" s="1"/>
  <c r="M25" i="18"/>
  <c r="M25" i="5"/>
  <c r="L25" i="18"/>
  <c r="L25" i="5" s="1"/>
  <c r="K25" i="18"/>
  <c r="J25" i="18"/>
  <c r="I25" i="18"/>
  <c r="I25" i="5" s="1"/>
  <c r="H25" i="18"/>
  <c r="H25" i="5" s="1"/>
  <c r="G25" i="18"/>
  <c r="G25" i="5" s="1"/>
  <c r="F25" i="18"/>
  <c r="E25" i="18"/>
  <c r="D25" i="18"/>
  <c r="D25" i="5"/>
  <c r="C25" i="18"/>
  <c r="B25" i="18"/>
  <c r="P24" i="18"/>
  <c r="P24" i="5"/>
  <c r="O24" i="18"/>
  <c r="O24" i="5"/>
  <c r="N24" i="18"/>
  <c r="N24" i="5" s="1"/>
  <c r="M24" i="18"/>
  <c r="L24" i="18"/>
  <c r="L24" i="5" s="1"/>
  <c r="K24" i="18"/>
  <c r="K24" i="5" s="1"/>
  <c r="J24" i="18"/>
  <c r="J24" i="5"/>
  <c r="I24" i="18"/>
  <c r="I24" i="5"/>
  <c r="H24" i="18"/>
  <c r="G24" i="18"/>
  <c r="F24" i="18"/>
  <c r="F24" i="5"/>
  <c r="E24" i="18"/>
  <c r="E24" i="5" s="1"/>
  <c r="D24" i="18"/>
  <c r="D24" i="5"/>
  <c r="C24" i="18"/>
  <c r="B24" i="18"/>
  <c r="P23" i="18"/>
  <c r="O50" i="18"/>
  <c r="N23" i="18"/>
  <c r="N51" i="18"/>
  <c r="M23" i="18"/>
  <c r="L23" i="18"/>
  <c r="K23" i="18"/>
  <c r="J23" i="18"/>
  <c r="I23" i="18"/>
  <c r="H23" i="18"/>
  <c r="H51" i="18" s="1"/>
  <c r="G23" i="18"/>
  <c r="F23" i="18"/>
  <c r="E23" i="18"/>
  <c r="E23" i="5" s="1"/>
  <c r="D23" i="18"/>
  <c r="D23" i="5" s="1"/>
  <c r="Q86" i="9" s="1"/>
  <c r="D51" i="18"/>
  <c r="C23" i="18"/>
  <c r="C50" i="18"/>
  <c r="B23" i="18"/>
  <c r="B51" i="18" s="1"/>
  <c r="O1" i="18"/>
  <c r="L1" i="18"/>
  <c r="P21" i="2"/>
  <c r="O21" i="2"/>
  <c r="N21" i="2"/>
  <c r="M21" i="2"/>
  <c r="L21" i="2"/>
  <c r="K21" i="2"/>
  <c r="J21" i="2"/>
  <c r="I21" i="2"/>
  <c r="H21" i="2"/>
  <c r="G21" i="2"/>
  <c r="F21" i="2"/>
  <c r="E21" i="2"/>
  <c r="P20" i="2"/>
  <c r="O20" i="2"/>
  <c r="N20" i="2"/>
  <c r="M20" i="2"/>
  <c r="L20" i="2"/>
  <c r="K20" i="2"/>
  <c r="J20" i="2"/>
  <c r="I20" i="2"/>
  <c r="H20" i="2"/>
  <c r="G20" i="2"/>
  <c r="F20" i="2"/>
  <c r="E20" i="2"/>
  <c r="P19" i="2"/>
  <c r="O19" i="2"/>
  <c r="N19" i="2"/>
  <c r="M19" i="2"/>
  <c r="L19" i="2"/>
  <c r="K19" i="2"/>
  <c r="J19" i="2"/>
  <c r="I19" i="2"/>
  <c r="H19" i="2"/>
  <c r="G19" i="2"/>
  <c r="F19" i="2"/>
  <c r="E19" i="2"/>
  <c r="P18" i="2"/>
  <c r="O18" i="2"/>
  <c r="N18" i="2"/>
  <c r="M18" i="2"/>
  <c r="L18" i="2"/>
  <c r="K18" i="2"/>
  <c r="J18" i="2"/>
  <c r="I18" i="2"/>
  <c r="H18" i="2"/>
  <c r="G18" i="2"/>
  <c r="F18" i="2"/>
  <c r="E18" i="2"/>
  <c r="P16" i="2"/>
  <c r="O16" i="2"/>
  <c r="N16" i="2"/>
  <c r="M16" i="2"/>
  <c r="L16" i="2"/>
  <c r="K16" i="2"/>
  <c r="J16" i="2"/>
  <c r="I16" i="2"/>
  <c r="H16" i="2"/>
  <c r="G16" i="2"/>
  <c r="F16" i="2"/>
  <c r="E16" i="2"/>
  <c r="P15" i="2"/>
  <c r="O15" i="2"/>
  <c r="O44" i="2" s="1"/>
  <c r="N15" i="2"/>
  <c r="M15" i="2"/>
  <c r="L15" i="2"/>
  <c r="K15" i="2"/>
  <c r="J15" i="2"/>
  <c r="I15" i="2"/>
  <c r="H15" i="2"/>
  <c r="G15" i="2"/>
  <c r="F15" i="2"/>
  <c r="E15" i="2"/>
  <c r="P14" i="2"/>
  <c r="O14" i="2"/>
  <c r="N14" i="2"/>
  <c r="M14" i="2"/>
  <c r="L14" i="2"/>
  <c r="K14" i="2"/>
  <c r="J14" i="2"/>
  <c r="I14" i="2"/>
  <c r="H14" i="2"/>
  <c r="G14" i="2"/>
  <c r="F14" i="2"/>
  <c r="E14" i="2"/>
  <c r="P13" i="2"/>
  <c r="O13" i="2"/>
  <c r="N13" i="2"/>
  <c r="M13" i="2"/>
  <c r="L13" i="2"/>
  <c r="K13" i="2"/>
  <c r="J13" i="2"/>
  <c r="I13" i="2"/>
  <c r="H13" i="2"/>
  <c r="G13" i="2"/>
  <c r="F13" i="2"/>
  <c r="E13" i="2"/>
  <c r="P12" i="2"/>
  <c r="O12" i="2"/>
  <c r="AB44" i="9" s="1"/>
  <c r="N12" i="2"/>
  <c r="AA44" i="9" s="1"/>
  <c r="M12" i="2"/>
  <c r="Z44" i="9" s="1"/>
  <c r="L12" i="2"/>
  <c r="Y44" i="9" s="1"/>
  <c r="K12" i="2"/>
  <c r="X44" i="9" s="1"/>
  <c r="J12" i="2"/>
  <c r="W44" i="9" s="1"/>
  <c r="I12" i="2"/>
  <c r="V44" i="9" s="1"/>
  <c r="H12" i="2"/>
  <c r="U44" i="9" s="1"/>
  <c r="G12" i="2"/>
  <c r="F12" i="2"/>
  <c r="S44" i="9" s="1"/>
  <c r="E12" i="2"/>
  <c r="R44" i="9" s="1"/>
  <c r="P11" i="2"/>
  <c r="O11" i="2"/>
  <c r="O40" i="2" s="1"/>
  <c r="N11" i="2"/>
  <c r="M11" i="2"/>
  <c r="L11" i="2"/>
  <c r="K11" i="2"/>
  <c r="J11" i="2"/>
  <c r="I11" i="2"/>
  <c r="H11" i="2"/>
  <c r="G11" i="2"/>
  <c r="F11" i="2"/>
  <c r="E11" i="2"/>
  <c r="P10" i="2"/>
  <c r="O10" i="2"/>
  <c r="N10" i="2"/>
  <c r="M10" i="2"/>
  <c r="L10" i="2"/>
  <c r="K10" i="2"/>
  <c r="J10" i="2"/>
  <c r="I10" i="2"/>
  <c r="H10" i="2"/>
  <c r="G10" i="2"/>
  <c r="F10" i="2"/>
  <c r="E10" i="2"/>
  <c r="P9" i="2"/>
  <c r="O9" i="2"/>
  <c r="AB43" i="9" s="1"/>
  <c r="N9" i="2"/>
  <c r="AA43" i="9" s="1"/>
  <c r="M9" i="2"/>
  <c r="Z43" i="9" s="1"/>
  <c r="L9" i="2"/>
  <c r="K9" i="2"/>
  <c r="J9" i="2"/>
  <c r="I9" i="2"/>
  <c r="V43" i="9" s="1"/>
  <c r="H9" i="2"/>
  <c r="U43" i="9" s="1"/>
  <c r="G9" i="2"/>
  <c r="T43" i="9" s="1"/>
  <c r="F9" i="2"/>
  <c r="S43" i="9" s="1"/>
  <c r="E9" i="2"/>
  <c r="R43" i="9" s="1"/>
  <c r="P8" i="2"/>
  <c r="O8" i="2"/>
  <c r="N8" i="2"/>
  <c r="M8" i="2"/>
  <c r="L8" i="2"/>
  <c r="K8" i="2"/>
  <c r="J8" i="2"/>
  <c r="I8" i="2"/>
  <c r="H8" i="2"/>
  <c r="G8" i="2"/>
  <c r="F8" i="2"/>
  <c r="E8" i="2"/>
  <c r="P7" i="2"/>
  <c r="O7" i="2"/>
  <c r="N7" i="2"/>
  <c r="M7" i="2"/>
  <c r="L7" i="2"/>
  <c r="K7" i="2"/>
  <c r="J7" i="2"/>
  <c r="I7" i="2"/>
  <c r="H7" i="2"/>
  <c r="G7" i="2"/>
  <c r="F7" i="2"/>
  <c r="E7" i="2"/>
  <c r="P6" i="2"/>
  <c r="O6" i="2"/>
  <c r="N6" i="2"/>
  <c r="M6" i="2"/>
  <c r="L6" i="2"/>
  <c r="K6" i="2"/>
  <c r="J6" i="2"/>
  <c r="I6" i="2"/>
  <c r="H6" i="2"/>
  <c r="G6" i="2"/>
  <c r="F6" i="2"/>
  <c r="E6" i="2"/>
  <c r="P5" i="2"/>
  <c r="O5" i="2"/>
  <c r="N5" i="2"/>
  <c r="M5" i="2"/>
  <c r="L5" i="2"/>
  <c r="K5" i="2"/>
  <c r="J5" i="2"/>
  <c r="I5" i="2"/>
  <c r="H5" i="2"/>
  <c r="G5" i="2"/>
  <c r="F5" i="2"/>
  <c r="E5" i="2"/>
  <c r="D21" i="2"/>
  <c r="D20" i="2"/>
  <c r="D19" i="2"/>
  <c r="D18" i="2"/>
  <c r="D16" i="2"/>
  <c r="D15" i="2"/>
  <c r="D14" i="2"/>
  <c r="D13" i="2"/>
  <c r="D12" i="2"/>
  <c r="Q44" i="9" s="1"/>
  <c r="D11" i="2"/>
  <c r="D10" i="2"/>
  <c r="D9" i="2"/>
  <c r="Q43" i="9" s="1"/>
  <c r="D8" i="2"/>
  <c r="D7" i="2"/>
  <c r="D6" i="2"/>
  <c r="D5" i="2"/>
  <c r="P30" i="15"/>
  <c r="M30" i="15"/>
  <c r="P17" i="15"/>
  <c r="O17" i="15"/>
  <c r="O22" i="15" s="1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P4" i="15"/>
  <c r="O4" i="15"/>
  <c r="N4" i="15"/>
  <c r="N22" i="15"/>
  <c r="M4" i="15"/>
  <c r="M22" i="15" s="1"/>
  <c r="L4" i="15"/>
  <c r="K4" i="15"/>
  <c r="J4" i="15"/>
  <c r="I4" i="15"/>
  <c r="I4" i="2" s="1"/>
  <c r="V42" i="9" s="1"/>
  <c r="H4" i="15"/>
  <c r="G4" i="15"/>
  <c r="G22" i="15" s="1"/>
  <c r="F4" i="15"/>
  <c r="F22" i="15" s="1"/>
  <c r="E4" i="15"/>
  <c r="D4" i="15"/>
  <c r="C4" i="15"/>
  <c r="B4" i="15"/>
  <c r="B22" i="15"/>
  <c r="O1" i="15"/>
  <c r="L1" i="15"/>
  <c r="P30" i="16"/>
  <c r="M30" i="16"/>
  <c r="P17" i="16"/>
  <c r="O17" i="16"/>
  <c r="N17" i="16"/>
  <c r="N17" i="2" s="1"/>
  <c r="M17" i="16"/>
  <c r="M17" i="2" s="1"/>
  <c r="L17" i="16"/>
  <c r="K17" i="16"/>
  <c r="J17" i="16"/>
  <c r="I17" i="16"/>
  <c r="H17" i="16"/>
  <c r="G17" i="16"/>
  <c r="G17" i="2" s="1"/>
  <c r="F17" i="16"/>
  <c r="E17" i="16"/>
  <c r="E17" i="2" s="1"/>
  <c r="D17" i="16"/>
  <c r="C17" i="16"/>
  <c r="B17" i="16"/>
  <c r="P4" i="16"/>
  <c r="P22" i="16" s="1"/>
  <c r="O4" i="16"/>
  <c r="N4" i="16"/>
  <c r="M4" i="16"/>
  <c r="L4" i="16"/>
  <c r="L4" i="2" s="1"/>
  <c r="Y42" i="9" s="1"/>
  <c r="K4" i="16"/>
  <c r="K4" i="2" s="1"/>
  <c r="X42" i="9" s="1"/>
  <c r="J4" i="16"/>
  <c r="J4" i="2" s="1"/>
  <c r="W42" i="9" s="1"/>
  <c r="I4" i="16"/>
  <c r="H4" i="16"/>
  <c r="G4" i="16"/>
  <c r="G22" i="16" s="1"/>
  <c r="F4" i="16"/>
  <c r="E4" i="16"/>
  <c r="D4" i="16"/>
  <c r="C4" i="16"/>
  <c r="B4" i="16"/>
  <c r="O1" i="16"/>
  <c r="L1" i="16"/>
  <c r="P32" i="1"/>
  <c r="O32" i="1"/>
  <c r="N32" i="1"/>
  <c r="M32" i="1"/>
  <c r="L32" i="1"/>
  <c r="K32" i="1"/>
  <c r="J32" i="1"/>
  <c r="I32" i="1"/>
  <c r="H32" i="1"/>
  <c r="G32" i="1"/>
  <c r="G69" i="1" s="1"/>
  <c r="F32" i="1"/>
  <c r="E32" i="1"/>
  <c r="P31" i="1"/>
  <c r="O31" i="1"/>
  <c r="N31" i="1"/>
  <c r="M31" i="1"/>
  <c r="L31" i="1"/>
  <c r="K31" i="1"/>
  <c r="J31" i="1"/>
  <c r="I31" i="1"/>
  <c r="H31" i="1"/>
  <c r="G31" i="1"/>
  <c r="G68" i="1" s="1"/>
  <c r="F31" i="1"/>
  <c r="E31" i="1"/>
  <c r="P30" i="1"/>
  <c r="AC6" i="9" s="1"/>
  <c r="O30" i="1"/>
  <c r="N30" i="1"/>
  <c r="M30" i="1"/>
  <c r="L30" i="1"/>
  <c r="Y6" i="9" s="1"/>
  <c r="K30" i="1"/>
  <c r="J30" i="1"/>
  <c r="W6" i="9" s="1"/>
  <c r="I30" i="1"/>
  <c r="H30" i="1"/>
  <c r="G30" i="1"/>
  <c r="T6" i="9" s="1"/>
  <c r="F30" i="1"/>
  <c r="S6" i="9" s="1"/>
  <c r="E30" i="1"/>
  <c r="R6" i="9" s="1"/>
  <c r="P29" i="1"/>
  <c r="O29" i="1"/>
  <c r="N29" i="1"/>
  <c r="M29" i="1"/>
  <c r="L29" i="1"/>
  <c r="K29" i="1"/>
  <c r="J29" i="1"/>
  <c r="I29" i="1"/>
  <c r="H29" i="1"/>
  <c r="G29" i="1"/>
  <c r="G66" i="1" s="1"/>
  <c r="F29" i="1"/>
  <c r="E29" i="1"/>
  <c r="P28" i="1"/>
  <c r="O28" i="1"/>
  <c r="N28" i="1"/>
  <c r="M28" i="1"/>
  <c r="L28" i="1"/>
  <c r="K28" i="1"/>
  <c r="J28" i="1"/>
  <c r="I28" i="1"/>
  <c r="H28" i="1"/>
  <c r="G28" i="1"/>
  <c r="G65" i="1" s="1"/>
  <c r="F28" i="1"/>
  <c r="E28" i="1"/>
  <c r="P27" i="1"/>
  <c r="O27" i="1"/>
  <c r="N27" i="1"/>
  <c r="M27" i="1"/>
  <c r="L27" i="1"/>
  <c r="K27" i="1"/>
  <c r="J27" i="1"/>
  <c r="I27" i="1"/>
  <c r="H27" i="1"/>
  <c r="G27" i="1"/>
  <c r="G64" i="1" s="1"/>
  <c r="F27" i="1"/>
  <c r="E27" i="1"/>
  <c r="P26" i="1"/>
  <c r="O26" i="1"/>
  <c r="N26" i="1"/>
  <c r="M26" i="1"/>
  <c r="L26" i="1"/>
  <c r="K26" i="1"/>
  <c r="J26" i="1"/>
  <c r="I26" i="1"/>
  <c r="H26" i="1"/>
  <c r="G26" i="1"/>
  <c r="G63" i="1" s="1"/>
  <c r="F26" i="1"/>
  <c r="E26" i="1"/>
  <c r="P25" i="1"/>
  <c r="O25" i="1"/>
  <c r="N25" i="1"/>
  <c r="M25" i="1"/>
  <c r="L25" i="1"/>
  <c r="K25" i="1"/>
  <c r="J25" i="1"/>
  <c r="I25" i="1"/>
  <c r="H25" i="1"/>
  <c r="G25" i="1"/>
  <c r="G62" i="1" s="1"/>
  <c r="F25" i="1"/>
  <c r="E25" i="1"/>
  <c r="P24" i="1"/>
  <c r="AC5" i="9" s="1"/>
  <c r="O24" i="1"/>
  <c r="AB5" i="9" s="1"/>
  <c r="N24" i="1"/>
  <c r="AA5" i="9" s="1"/>
  <c r="M24" i="1"/>
  <c r="L24" i="1"/>
  <c r="K24" i="1"/>
  <c r="X5" i="9" s="1"/>
  <c r="J24" i="1"/>
  <c r="I24" i="1"/>
  <c r="V5" i="9"/>
  <c r="H24" i="1"/>
  <c r="U5" i="9" s="1"/>
  <c r="G24" i="1"/>
  <c r="T5" i="9" s="1"/>
  <c r="F24" i="1"/>
  <c r="S5" i="9" s="1"/>
  <c r="E24" i="1"/>
  <c r="R5" i="9" s="1"/>
  <c r="P23" i="1"/>
  <c r="AC4" i="9" s="1"/>
  <c r="O23" i="1"/>
  <c r="AB4" i="9" s="1"/>
  <c r="N23" i="1"/>
  <c r="M23" i="1"/>
  <c r="Z4" i="9" s="1"/>
  <c r="L23" i="1"/>
  <c r="K23" i="1"/>
  <c r="J23" i="1"/>
  <c r="W4" i="9" s="1"/>
  <c r="I23" i="1"/>
  <c r="H23" i="1"/>
  <c r="U4" i="9" s="1"/>
  <c r="G23" i="1"/>
  <c r="F23" i="1"/>
  <c r="S4" i="9" s="1"/>
  <c r="E23" i="1"/>
  <c r="R4" i="9" s="1"/>
  <c r="P22" i="1"/>
  <c r="O22" i="1"/>
  <c r="N22" i="1"/>
  <c r="M22" i="1"/>
  <c r="L22" i="1"/>
  <c r="K22" i="1"/>
  <c r="J22" i="1"/>
  <c r="I22" i="1"/>
  <c r="H22" i="1"/>
  <c r="G22" i="1"/>
  <c r="F22" i="1"/>
  <c r="E22" i="1"/>
  <c r="P21" i="1"/>
  <c r="O21" i="1"/>
  <c r="N21" i="1"/>
  <c r="M21" i="1"/>
  <c r="L21" i="1"/>
  <c r="K21" i="1"/>
  <c r="J21" i="1"/>
  <c r="I21" i="1"/>
  <c r="H21" i="1"/>
  <c r="G21" i="1"/>
  <c r="F21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P19" i="1"/>
  <c r="O19" i="1"/>
  <c r="N19" i="1"/>
  <c r="M19" i="1"/>
  <c r="L19" i="1"/>
  <c r="K19" i="1"/>
  <c r="J19" i="1"/>
  <c r="I19" i="1"/>
  <c r="H19" i="1"/>
  <c r="H56" i="1" s="1"/>
  <c r="G19" i="1"/>
  <c r="F19" i="1"/>
  <c r="E19" i="1"/>
  <c r="P17" i="1"/>
  <c r="O17" i="1"/>
  <c r="N17" i="1"/>
  <c r="M17" i="1"/>
  <c r="L17" i="1"/>
  <c r="K17" i="1"/>
  <c r="J17" i="1"/>
  <c r="I17" i="1"/>
  <c r="H17" i="1"/>
  <c r="G17" i="1"/>
  <c r="F17" i="1"/>
  <c r="E17" i="1"/>
  <c r="P16" i="1"/>
  <c r="O16" i="1"/>
  <c r="N16" i="1"/>
  <c r="M16" i="1"/>
  <c r="L16" i="1"/>
  <c r="K16" i="1"/>
  <c r="J16" i="1"/>
  <c r="I16" i="1"/>
  <c r="H16" i="1"/>
  <c r="H53" i="1" s="1"/>
  <c r="G16" i="1"/>
  <c r="F16" i="1"/>
  <c r="E16" i="1"/>
  <c r="P15" i="1"/>
  <c r="AC3" i="9" s="1"/>
  <c r="O15" i="1"/>
  <c r="AB3" i="9"/>
  <c r="N15" i="1"/>
  <c r="M15" i="1"/>
  <c r="Z3" i="9" s="1"/>
  <c r="L15" i="1"/>
  <c r="Y3" i="9" s="1"/>
  <c r="K15" i="1"/>
  <c r="X3" i="9" s="1"/>
  <c r="J15" i="1"/>
  <c r="W3" i="9" s="1"/>
  <c r="I15" i="1"/>
  <c r="H15" i="1"/>
  <c r="U3" i="9" s="1"/>
  <c r="G15" i="1"/>
  <c r="F15" i="1"/>
  <c r="S3" i="9"/>
  <c r="E15" i="1"/>
  <c r="R3" i="9" s="1"/>
  <c r="P14" i="1"/>
  <c r="P51" i="1" s="1"/>
  <c r="O14" i="1"/>
  <c r="N14" i="1"/>
  <c r="M14" i="1"/>
  <c r="L14" i="1"/>
  <c r="K14" i="1"/>
  <c r="J14" i="1"/>
  <c r="I14" i="1"/>
  <c r="H14" i="1"/>
  <c r="G14" i="1"/>
  <c r="F14" i="1"/>
  <c r="E14" i="1"/>
  <c r="P12" i="1"/>
  <c r="P49" i="1" s="1"/>
  <c r="O12" i="1"/>
  <c r="N12" i="1"/>
  <c r="M12" i="1"/>
  <c r="L12" i="1"/>
  <c r="K12" i="1"/>
  <c r="J12" i="1"/>
  <c r="I12" i="1"/>
  <c r="H12" i="1"/>
  <c r="G12" i="1"/>
  <c r="F12" i="1"/>
  <c r="E12" i="1"/>
  <c r="P11" i="1"/>
  <c r="P48" i="1" s="1"/>
  <c r="O11" i="1"/>
  <c r="N11" i="1"/>
  <c r="M11" i="1"/>
  <c r="L11" i="1"/>
  <c r="K11" i="1"/>
  <c r="J11" i="1"/>
  <c r="I11" i="1"/>
  <c r="H11" i="1"/>
  <c r="G11" i="1"/>
  <c r="F11" i="1"/>
  <c r="E11" i="1"/>
  <c r="P10" i="1"/>
  <c r="P47" i="1" s="1"/>
  <c r="O10" i="1"/>
  <c r="N10" i="1"/>
  <c r="M10" i="1"/>
  <c r="L10" i="1"/>
  <c r="K10" i="1"/>
  <c r="J10" i="1"/>
  <c r="I10" i="1"/>
  <c r="H10" i="1"/>
  <c r="G10" i="1"/>
  <c r="F10" i="1"/>
  <c r="E10" i="1"/>
  <c r="P9" i="1"/>
  <c r="P46" i="1" s="1"/>
  <c r="O9" i="1"/>
  <c r="N9" i="1"/>
  <c r="M9" i="1"/>
  <c r="L9" i="1"/>
  <c r="K9" i="1"/>
  <c r="J9" i="1"/>
  <c r="I9" i="1"/>
  <c r="H9" i="1"/>
  <c r="G9" i="1"/>
  <c r="F9" i="1"/>
  <c r="E9" i="1"/>
  <c r="P6" i="1"/>
  <c r="P43" i="1" s="1"/>
  <c r="O6" i="1"/>
  <c r="N6" i="1"/>
  <c r="M6" i="1"/>
  <c r="L6" i="1"/>
  <c r="K6" i="1"/>
  <c r="J6" i="1"/>
  <c r="I6" i="1"/>
  <c r="H6" i="1"/>
  <c r="G6" i="1"/>
  <c r="F6" i="1"/>
  <c r="E6" i="1"/>
  <c r="P5" i="1"/>
  <c r="O5" i="1"/>
  <c r="N5" i="1"/>
  <c r="M5" i="1"/>
  <c r="L5" i="1"/>
  <c r="K5" i="1"/>
  <c r="J5" i="1"/>
  <c r="I5" i="1"/>
  <c r="H5" i="1"/>
  <c r="G5" i="1"/>
  <c r="F5" i="1"/>
  <c r="E5" i="1"/>
  <c r="P4" i="1"/>
  <c r="O4" i="1"/>
  <c r="N4" i="1"/>
  <c r="AA2" i="9" s="1"/>
  <c r="M4" i="1"/>
  <c r="Z2" i="9" s="1"/>
  <c r="L4" i="1"/>
  <c r="Y2" i="9" s="1"/>
  <c r="K4" i="1"/>
  <c r="X2" i="9" s="1"/>
  <c r="J4" i="1"/>
  <c r="I4" i="1"/>
  <c r="V2" i="9" s="1"/>
  <c r="H4" i="1"/>
  <c r="U2" i="9" s="1"/>
  <c r="G4" i="1"/>
  <c r="F4" i="1"/>
  <c r="S2" i="9"/>
  <c r="E4" i="1"/>
  <c r="R2" i="9" s="1"/>
  <c r="D32" i="1"/>
  <c r="D31" i="1"/>
  <c r="D30" i="1"/>
  <c r="Q6" i="9"/>
  <c r="D29" i="1"/>
  <c r="D28" i="1"/>
  <c r="D27" i="1"/>
  <c r="D26" i="1"/>
  <c r="D25" i="1"/>
  <c r="D24" i="1"/>
  <c r="Q5" i="9" s="1"/>
  <c r="D23" i="1"/>
  <c r="Q4" i="9"/>
  <c r="D22" i="1"/>
  <c r="D21" i="1"/>
  <c r="D20" i="1"/>
  <c r="D19" i="1"/>
  <c r="D17" i="1"/>
  <c r="D16" i="1"/>
  <c r="D15" i="1"/>
  <c r="Q3" i="9" s="1"/>
  <c r="D14" i="1"/>
  <c r="D12" i="1"/>
  <c r="D11" i="1"/>
  <c r="D10" i="1"/>
  <c r="D9" i="1"/>
  <c r="D6" i="1"/>
  <c r="D5" i="1"/>
  <c r="D4" i="1"/>
  <c r="P35" i="13"/>
  <c r="M35" i="13"/>
  <c r="P34" i="13"/>
  <c r="O34" i="13"/>
  <c r="N34" i="13"/>
  <c r="M34" i="13"/>
  <c r="L34" i="13"/>
  <c r="L68" i="13" s="1"/>
  <c r="K34" i="13"/>
  <c r="J34" i="13"/>
  <c r="I34" i="13"/>
  <c r="H34" i="13"/>
  <c r="G34" i="13"/>
  <c r="G68" i="13" s="1"/>
  <c r="F34" i="13"/>
  <c r="E34" i="13"/>
  <c r="D34" i="13"/>
  <c r="C34" i="13"/>
  <c r="B34" i="13"/>
  <c r="P33" i="13"/>
  <c r="O33" i="13"/>
  <c r="O67" i="13" s="1"/>
  <c r="N33" i="13"/>
  <c r="M33" i="13"/>
  <c r="L33" i="13"/>
  <c r="L67" i="13"/>
  <c r="K33" i="13"/>
  <c r="J33" i="13"/>
  <c r="I33" i="13"/>
  <c r="H33" i="13"/>
  <c r="G33" i="13"/>
  <c r="F33" i="13"/>
  <c r="E33" i="13"/>
  <c r="D33" i="13"/>
  <c r="C33" i="13"/>
  <c r="B33" i="13"/>
  <c r="P32" i="13"/>
  <c r="O32" i="13"/>
  <c r="O66" i="13" s="1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B66" i="13" s="1"/>
  <c r="P31" i="13"/>
  <c r="O31" i="13"/>
  <c r="N31" i="13"/>
  <c r="M31" i="13"/>
  <c r="M34" i="1" s="1"/>
  <c r="L31" i="13"/>
  <c r="K31" i="13"/>
  <c r="J31" i="13"/>
  <c r="I31" i="13"/>
  <c r="H31" i="13"/>
  <c r="G31" i="13"/>
  <c r="F31" i="13"/>
  <c r="E31" i="13"/>
  <c r="D31" i="13"/>
  <c r="C31" i="13"/>
  <c r="B31" i="13"/>
  <c r="B65" i="13" s="1"/>
  <c r="P30" i="13"/>
  <c r="P44" i="13" s="1"/>
  <c r="O30" i="13"/>
  <c r="O68" i="13" s="1"/>
  <c r="O62" i="13"/>
  <c r="N30" i="13"/>
  <c r="M30" i="13"/>
  <c r="L30" i="13"/>
  <c r="L61" i="13" s="1"/>
  <c r="K30" i="13"/>
  <c r="K60" i="13"/>
  <c r="J30" i="13"/>
  <c r="J61" i="13"/>
  <c r="J64" i="13" s="1"/>
  <c r="I30" i="13"/>
  <c r="H30" i="13"/>
  <c r="H44" i="13" s="1"/>
  <c r="G30" i="13"/>
  <c r="G60" i="13" s="1"/>
  <c r="F30" i="13"/>
  <c r="F42" i="13" s="1"/>
  <c r="E30" i="13"/>
  <c r="E60" i="13" s="1"/>
  <c r="D30" i="13"/>
  <c r="D65" i="13" s="1"/>
  <c r="C30" i="13"/>
  <c r="B30" i="13"/>
  <c r="B61" i="13"/>
  <c r="O1" i="13"/>
  <c r="L1" i="13"/>
  <c r="P35" i="14"/>
  <c r="M35" i="14"/>
  <c r="P34" i="14"/>
  <c r="O34" i="14"/>
  <c r="O37" i="1" s="1"/>
  <c r="N34" i="14"/>
  <c r="N37" i="1" s="1"/>
  <c r="M34" i="14"/>
  <c r="L34" i="14"/>
  <c r="K34" i="14"/>
  <c r="K37" i="1" s="1"/>
  <c r="K74" i="1" s="1"/>
  <c r="J34" i="14"/>
  <c r="I34" i="14"/>
  <c r="H34" i="14"/>
  <c r="G34" i="14"/>
  <c r="F34" i="14"/>
  <c r="F37" i="1" s="1"/>
  <c r="E34" i="14"/>
  <c r="D34" i="14"/>
  <c r="C34" i="14"/>
  <c r="B34" i="14"/>
  <c r="P33" i="14"/>
  <c r="P36" i="1" s="1"/>
  <c r="O33" i="14"/>
  <c r="O36" i="1" s="1"/>
  <c r="O73" i="1" s="1"/>
  <c r="N33" i="14"/>
  <c r="M33" i="14"/>
  <c r="M36" i="1" s="1"/>
  <c r="L33" i="14"/>
  <c r="K33" i="14"/>
  <c r="J33" i="14"/>
  <c r="I33" i="14"/>
  <c r="H33" i="14"/>
  <c r="H36" i="1" s="1"/>
  <c r="G33" i="14"/>
  <c r="F33" i="14"/>
  <c r="E33" i="14"/>
  <c r="E36" i="1" s="1"/>
  <c r="D33" i="14"/>
  <c r="C33" i="14"/>
  <c r="B33" i="14"/>
  <c r="P32" i="14"/>
  <c r="P66" i="14" s="1"/>
  <c r="O32" i="14"/>
  <c r="O35" i="1" s="1"/>
  <c r="N32" i="14"/>
  <c r="N35" i="1" s="1"/>
  <c r="M32" i="14"/>
  <c r="L32" i="14"/>
  <c r="K32" i="14"/>
  <c r="J32" i="14"/>
  <c r="I32" i="14"/>
  <c r="H32" i="14"/>
  <c r="G32" i="14"/>
  <c r="G35" i="1"/>
  <c r="F32" i="14"/>
  <c r="F35" i="1"/>
  <c r="E32" i="14"/>
  <c r="D32" i="14"/>
  <c r="D35" i="1" s="1"/>
  <c r="C32" i="14"/>
  <c r="B32" i="14"/>
  <c r="P31" i="14"/>
  <c r="O31" i="14"/>
  <c r="N31" i="14"/>
  <c r="M31" i="14"/>
  <c r="L31" i="14"/>
  <c r="K31" i="14"/>
  <c r="K65" i="14" s="1"/>
  <c r="J31" i="14"/>
  <c r="I31" i="14"/>
  <c r="I34" i="1" s="1"/>
  <c r="H31" i="14"/>
  <c r="G31" i="14"/>
  <c r="F31" i="14"/>
  <c r="E31" i="14"/>
  <c r="E34" i="1" s="1"/>
  <c r="D31" i="14"/>
  <c r="C31" i="14"/>
  <c r="B31" i="14"/>
  <c r="P30" i="14"/>
  <c r="P63" i="14" s="1"/>
  <c r="O30" i="14"/>
  <c r="N30" i="14"/>
  <c r="N45" i="14" s="1"/>
  <c r="M30" i="14"/>
  <c r="M65" i="14" s="1"/>
  <c r="L30" i="14"/>
  <c r="K30" i="14"/>
  <c r="K33" i="1" s="1"/>
  <c r="K66" i="14"/>
  <c r="J30" i="14"/>
  <c r="I30" i="14"/>
  <c r="I67" i="14" s="1"/>
  <c r="H30" i="14"/>
  <c r="H61" i="14" s="1"/>
  <c r="G30" i="14"/>
  <c r="F30" i="14"/>
  <c r="F66" i="14" s="1"/>
  <c r="E30" i="14"/>
  <c r="D30" i="14"/>
  <c r="D61" i="14" s="1"/>
  <c r="C30" i="14"/>
  <c r="C66" i="14" s="1"/>
  <c r="B30" i="14"/>
  <c r="B61" i="14"/>
  <c r="O1" i="14"/>
  <c r="L1" i="14"/>
  <c r="Q9" i="4"/>
  <c r="R9" i="4"/>
  <c r="Q39" i="4"/>
  <c r="P39" i="4"/>
  <c r="O39" i="4"/>
  <c r="N39" i="4"/>
  <c r="M39" i="4"/>
  <c r="L39" i="4"/>
  <c r="K39" i="4"/>
  <c r="J39" i="4"/>
  <c r="I39" i="4"/>
  <c r="H39" i="4"/>
  <c r="G39" i="4"/>
  <c r="F39" i="4"/>
  <c r="Q38" i="4"/>
  <c r="P38" i="4"/>
  <c r="O38" i="4"/>
  <c r="N38" i="4"/>
  <c r="M38" i="4"/>
  <c r="L38" i="4"/>
  <c r="K38" i="4"/>
  <c r="J38" i="4"/>
  <c r="I38" i="4"/>
  <c r="H38" i="4"/>
  <c r="G38" i="4"/>
  <c r="F38" i="4"/>
  <c r="Q37" i="4"/>
  <c r="P37" i="4"/>
  <c r="O37" i="4"/>
  <c r="N37" i="4"/>
  <c r="M37" i="4"/>
  <c r="L37" i="4"/>
  <c r="K37" i="4"/>
  <c r="J37" i="4"/>
  <c r="I37" i="4"/>
  <c r="H37" i="4"/>
  <c r="G37" i="4"/>
  <c r="F37" i="4"/>
  <c r="Q36" i="4"/>
  <c r="P36" i="4"/>
  <c r="O36" i="4"/>
  <c r="N36" i="4"/>
  <c r="M36" i="4"/>
  <c r="L36" i="4"/>
  <c r="K36" i="4"/>
  <c r="J36" i="4"/>
  <c r="I36" i="4"/>
  <c r="H36" i="4"/>
  <c r="G36" i="4"/>
  <c r="F36" i="4"/>
  <c r="Q35" i="4"/>
  <c r="P35" i="4"/>
  <c r="O35" i="4"/>
  <c r="N35" i="4"/>
  <c r="M35" i="4"/>
  <c r="L35" i="4"/>
  <c r="K35" i="4"/>
  <c r="J35" i="4"/>
  <c r="I35" i="4"/>
  <c r="H35" i="4"/>
  <c r="G35" i="4"/>
  <c r="F35" i="4"/>
  <c r="Q34" i="4"/>
  <c r="P34" i="4"/>
  <c r="O34" i="4"/>
  <c r="N34" i="4"/>
  <c r="M34" i="4"/>
  <c r="L34" i="4"/>
  <c r="K34" i="4"/>
  <c r="J34" i="4"/>
  <c r="I34" i="4"/>
  <c r="H34" i="4"/>
  <c r="G34" i="4"/>
  <c r="F34" i="4"/>
  <c r="F33" i="4"/>
  <c r="Q32" i="4"/>
  <c r="AC195" i="9" s="1"/>
  <c r="P32" i="4"/>
  <c r="AB195" i="9" s="1"/>
  <c r="O32" i="4"/>
  <c r="AA195" i="9" s="1"/>
  <c r="N32" i="4"/>
  <c r="Z195" i="9" s="1"/>
  <c r="M32" i="4"/>
  <c r="Y195" i="9" s="1"/>
  <c r="L32" i="4"/>
  <c r="X195" i="9" s="1"/>
  <c r="K32" i="4"/>
  <c r="W195" i="9" s="1"/>
  <c r="J32" i="4"/>
  <c r="V195" i="9" s="1"/>
  <c r="I32" i="4"/>
  <c r="U195" i="9" s="1"/>
  <c r="H32" i="4"/>
  <c r="T195" i="9" s="1"/>
  <c r="G32" i="4"/>
  <c r="S195" i="9" s="1"/>
  <c r="F32" i="4"/>
  <c r="R195" i="9" s="1"/>
  <c r="Q30" i="4"/>
  <c r="P30" i="4"/>
  <c r="O30" i="4"/>
  <c r="N30" i="4"/>
  <c r="M30" i="4"/>
  <c r="L30" i="4"/>
  <c r="K30" i="4"/>
  <c r="J30" i="4"/>
  <c r="I30" i="4"/>
  <c r="H30" i="4"/>
  <c r="G30" i="4"/>
  <c r="F30" i="4"/>
  <c r="Q29" i="4"/>
  <c r="P29" i="4"/>
  <c r="O29" i="4"/>
  <c r="N29" i="4"/>
  <c r="M29" i="4"/>
  <c r="L29" i="4"/>
  <c r="K29" i="4"/>
  <c r="J29" i="4"/>
  <c r="I29" i="4"/>
  <c r="H29" i="4"/>
  <c r="G29" i="4"/>
  <c r="F29" i="4"/>
  <c r="Q28" i="4"/>
  <c r="P28" i="4"/>
  <c r="O28" i="4"/>
  <c r="N28" i="4"/>
  <c r="M28" i="4"/>
  <c r="L28" i="4"/>
  <c r="K28" i="4"/>
  <c r="J28" i="4"/>
  <c r="I28" i="4"/>
  <c r="H28" i="4"/>
  <c r="G28" i="4"/>
  <c r="F28" i="4"/>
  <c r="Q19" i="4"/>
  <c r="Q15" i="4" s="1"/>
  <c r="P19" i="4"/>
  <c r="O19" i="4"/>
  <c r="N19" i="4"/>
  <c r="M19" i="4"/>
  <c r="L19" i="4"/>
  <c r="K19" i="4"/>
  <c r="J19" i="4"/>
  <c r="I19" i="4"/>
  <c r="H19" i="4"/>
  <c r="G19" i="4"/>
  <c r="F19" i="4"/>
  <c r="Q18" i="4"/>
  <c r="P18" i="4"/>
  <c r="O18" i="4"/>
  <c r="N18" i="4"/>
  <c r="M18" i="4"/>
  <c r="L18" i="4"/>
  <c r="K18" i="4"/>
  <c r="J18" i="4"/>
  <c r="I18" i="4"/>
  <c r="H18" i="4"/>
  <c r="G18" i="4"/>
  <c r="F18" i="4"/>
  <c r="Q17" i="4"/>
  <c r="P17" i="4"/>
  <c r="O17" i="4"/>
  <c r="N17" i="4"/>
  <c r="M17" i="4"/>
  <c r="L17" i="4"/>
  <c r="K17" i="4"/>
  <c r="J17" i="4"/>
  <c r="I17" i="4"/>
  <c r="H17" i="4"/>
  <c r="G17" i="4"/>
  <c r="F17" i="4"/>
  <c r="Q16" i="4"/>
  <c r="P16" i="4"/>
  <c r="O16" i="4"/>
  <c r="N16" i="4"/>
  <c r="M16" i="4"/>
  <c r="L16" i="4"/>
  <c r="K16" i="4"/>
  <c r="J16" i="4"/>
  <c r="I16" i="4"/>
  <c r="H16" i="4"/>
  <c r="G16" i="4"/>
  <c r="F16" i="4"/>
  <c r="Q13" i="4"/>
  <c r="P13" i="4"/>
  <c r="O13" i="4"/>
  <c r="N13" i="4"/>
  <c r="M13" i="4"/>
  <c r="L13" i="4"/>
  <c r="K13" i="4"/>
  <c r="J13" i="4"/>
  <c r="I13" i="4"/>
  <c r="H13" i="4"/>
  <c r="G13" i="4"/>
  <c r="F13" i="4"/>
  <c r="Q12" i="4"/>
  <c r="P12" i="4"/>
  <c r="O12" i="4"/>
  <c r="N12" i="4"/>
  <c r="M12" i="4"/>
  <c r="L12" i="4"/>
  <c r="K12" i="4"/>
  <c r="J12" i="4"/>
  <c r="I12" i="4"/>
  <c r="H12" i="4"/>
  <c r="G12" i="4"/>
  <c r="F12" i="4"/>
  <c r="Q11" i="4"/>
  <c r="P11" i="4"/>
  <c r="O11" i="4"/>
  <c r="N11" i="4"/>
  <c r="M11" i="4"/>
  <c r="L11" i="4"/>
  <c r="K11" i="4"/>
  <c r="J11" i="4"/>
  <c r="I11" i="4"/>
  <c r="H11" i="4"/>
  <c r="G11" i="4"/>
  <c r="F11" i="4"/>
  <c r="Q10" i="4"/>
  <c r="P10" i="4"/>
  <c r="O10" i="4"/>
  <c r="N10" i="4"/>
  <c r="M10" i="4"/>
  <c r="L10" i="4"/>
  <c r="K10" i="4"/>
  <c r="J10" i="4"/>
  <c r="I10" i="4"/>
  <c r="H10" i="4"/>
  <c r="G10" i="4"/>
  <c r="F10" i="4"/>
  <c r="P9" i="4"/>
  <c r="P15" i="4" s="1"/>
  <c r="O9" i="4"/>
  <c r="O15" i="4" s="1"/>
  <c r="Q8" i="4"/>
  <c r="P8" i="4"/>
  <c r="O8" i="4"/>
  <c r="N8" i="4"/>
  <c r="M8" i="4"/>
  <c r="L8" i="4"/>
  <c r="K8" i="4"/>
  <c r="J8" i="4"/>
  <c r="I8" i="4"/>
  <c r="H8" i="4"/>
  <c r="G8" i="4"/>
  <c r="F8" i="4"/>
  <c r="Q7" i="4"/>
  <c r="P7" i="4"/>
  <c r="O7" i="4"/>
  <c r="Q5" i="4"/>
  <c r="P5" i="4"/>
  <c r="O5" i="4"/>
  <c r="N5" i="4"/>
  <c r="M5" i="4"/>
  <c r="L5" i="4"/>
  <c r="K5" i="4"/>
  <c r="J5" i="4"/>
  <c r="I5" i="4"/>
  <c r="H5" i="4"/>
  <c r="G5" i="4"/>
  <c r="F5" i="4"/>
  <c r="Q4" i="4"/>
  <c r="P4" i="4"/>
  <c r="O4" i="4"/>
  <c r="N4" i="4"/>
  <c r="M4" i="4"/>
  <c r="L4" i="4"/>
  <c r="K4" i="4"/>
  <c r="J4" i="4"/>
  <c r="I4" i="4"/>
  <c r="H4" i="4"/>
  <c r="G4" i="4"/>
  <c r="F4" i="4"/>
  <c r="E19" i="4"/>
  <c r="E39" i="4"/>
  <c r="E38" i="4"/>
  <c r="E37" i="4"/>
  <c r="E36" i="4"/>
  <c r="E35" i="4"/>
  <c r="E34" i="4"/>
  <c r="E32" i="4"/>
  <c r="Q195" i="9" s="1"/>
  <c r="E30" i="4"/>
  <c r="E29" i="4"/>
  <c r="E28" i="4"/>
  <c r="E18" i="4"/>
  <c r="E17" i="4"/>
  <c r="E16" i="4"/>
  <c r="E13" i="4"/>
  <c r="E12" i="4"/>
  <c r="E11" i="4"/>
  <c r="E10" i="4"/>
  <c r="E8" i="4"/>
  <c r="E5" i="4"/>
  <c r="E4" i="4"/>
  <c r="Q31" i="11"/>
  <c r="P31" i="11"/>
  <c r="O31" i="11"/>
  <c r="N31" i="11"/>
  <c r="M31" i="11"/>
  <c r="L31" i="11"/>
  <c r="K31" i="11"/>
  <c r="J31" i="11"/>
  <c r="I31" i="11"/>
  <c r="H31" i="11"/>
  <c r="G31" i="11"/>
  <c r="G33" i="4" s="1"/>
  <c r="F31" i="11"/>
  <c r="E31" i="11"/>
  <c r="D31" i="11"/>
  <c r="C31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F27" i="4"/>
  <c r="E25" i="11"/>
  <c r="D25" i="11"/>
  <c r="C25" i="11"/>
  <c r="Q15" i="11"/>
  <c r="P15" i="11"/>
  <c r="O15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N7" i="11"/>
  <c r="N9" i="11"/>
  <c r="N15" i="11" s="1"/>
  <c r="M7" i="11"/>
  <c r="L7" i="11"/>
  <c r="L9" i="11" s="1"/>
  <c r="L15" i="11" s="1"/>
  <c r="K7" i="11"/>
  <c r="K9" i="11" s="1"/>
  <c r="K15" i="11" s="1"/>
  <c r="J7" i="11"/>
  <c r="I7" i="11"/>
  <c r="I9" i="11" s="1"/>
  <c r="I15" i="11" s="1"/>
  <c r="H7" i="11"/>
  <c r="H9" i="11"/>
  <c r="H15" i="11" s="1"/>
  <c r="G7" i="11"/>
  <c r="G9" i="11" s="1"/>
  <c r="G15" i="11" s="1"/>
  <c r="F7" i="11"/>
  <c r="F9" i="11" s="1"/>
  <c r="F15" i="11" s="1"/>
  <c r="E7" i="11"/>
  <c r="E9" i="11" s="1"/>
  <c r="E15" i="11" s="1"/>
  <c r="D7" i="11"/>
  <c r="D9" i="11"/>
  <c r="D15" i="11" s="1"/>
  <c r="C7" i="11"/>
  <c r="C9" i="11" s="1"/>
  <c r="C15" i="11" s="1"/>
  <c r="Q31" i="10"/>
  <c r="Q33" i="4" s="1"/>
  <c r="P31" i="10"/>
  <c r="P33" i="4"/>
  <c r="O31" i="10"/>
  <c r="O33" i="4" s="1"/>
  <c r="N31" i="10"/>
  <c r="M31" i="10"/>
  <c r="M33" i="4"/>
  <c r="L31" i="10"/>
  <c r="L33" i="4" s="1"/>
  <c r="K31" i="10"/>
  <c r="K33" i="4" s="1"/>
  <c r="J31" i="10"/>
  <c r="J33" i="4"/>
  <c r="I31" i="10"/>
  <c r="I33" i="4" s="1"/>
  <c r="H31" i="10"/>
  <c r="G31" i="10"/>
  <c r="F31" i="10"/>
  <c r="E31" i="10"/>
  <c r="E33" i="4" s="1"/>
  <c r="D31" i="10"/>
  <c r="C31" i="10"/>
  <c r="Q25" i="10"/>
  <c r="P25" i="10"/>
  <c r="O25" i="10"/>
  <c r="O27" i="4" s="1"/>
  <c r="N25" i="10"/>
  <c r="N27" i="4" s="1"/>
  <c r="M25" i="10"/>
  <c r="M27" i="4" s="1"/>
  <c r="L25" i="10"/>
  <c r="L27" i="4" s="1"/>
  <c r="K25" i="10"/>
  <c r="J25" i="10"/>
  <c r="I25" i="10"/>
  <c r="I27" i="4" s="1"/>
  <c r="H25" i="10"/>
  <c r="H27" i="4" s="1"/>
  <c r="G25" i="10"/>
  <c r="G27" i="4" s="1"/>
  <c r="F25" i="10"/>
  <c r="E25" i="10"/>
  <c r="E27" i="4" s="1"/>
  <c r="D25" i="10"/>
  <c r="C25" i="10"/>
  <c r="Q15" i="10"/>
  <c r="P15" i="10"/>
  <c r="O15" i="10"/>
  <c r="Q14" i="10"/>
  <c r="Q14" i="4" s="1"/>
  <c r="P14" i="10"/>
  <c r="P14" i="4" s="1"/>
  <c r="O14" i="10"/>
  <c r="O14" i="4"/>
  <c r="N14" i="10"/>
  <c r="N14" i="4" s="1"/>
  <c r="M14" i="10"/>
  <c r="M14" i="4" s="1"/>
  <c r="L14" i="10"/>
  <c r="K14" i="10"/>
  <c r="J14" i="10"/>
  <c r="J14" i="4" s="1"/>
  <c r="I14" i="10"/>
  <c r="I14" i="4" s="1"/>
  <c r="H14" i="10"/>
  <c r="H14" i="4" s="1"/>
  <c r="G14" i="10"/>
  <c r="G14" i="4" s="1"/>
  <c r="F14" i="10"/>
  <c r="E14" i="10"/>
  <c r="E14" i="4" s="1"/>
  <c r="D14" i="10"/>
  <c r="C14" i="10"/>
  <c r="N7" i="10"/>
  <c r="N7" i="4" s="1"/>
  <c r="M7" i="10"/>
  <c r="M9" i="10" s="1"/>
  <c r="L7" i="10"/>
  <c r="L9" i="10"/>
  <c r="L9" i="4" s="1"/>
  <c r="K7" i="10"/>
  <c r="K7" i="4" s="1"/>
  <c r="J7" i="10"/>
  <c r="I7" i="10"/>
  <c r="I9" i="10" s="1"/>
  <c r="H7" i="10"/>
  <c r="H9" i="10"/>
  <c r="G7" i="10"/>
  <c r="F7" i="10"/>
  <c r="E7" i="10"/>
  <c r="E7" i="4" s="1"/>
  <c r="D7" i="10"/>
  <c r="D9" i="10" s="1"/>
  <c r="D15" i="10" s="1"/>
  <c r="C7" i="10"/>
  <c r="C9" i="10"/>
  <c r="C15" i="10" s="1"/>
  <c r="AE1" i="9"/>
  <c r="AE2" i="9"/>
  <c r="AE3" i="9"/>
  <c r="AE4" i="9"/>
  <c r="AE5" i="9"/>
  <c r="AE6" i="9"/>
  <c r="R33" i="1"/>
  <c r="AE41" i="9"/>
  <c r="R4" i="2"/>
  <c r="AE42" i="9" s="1"/>
  <c r="AE43" i="9"/>
  <c r="AE44" i="9"/>
  <c r="R17" i="2"/>
  <c r="AE78" i="9"/>
  <c r="AE79" i="9"/>
  <c r="AE80" i="9"/>
  <c r="AE81" i="9"/>
  <c r="AE82" i="9"/>
  <c r="AE83" i="9"/>
  <c r="AE84" i="9"/>
  <c r="AE85" i="9"/>
  <c r="R23" i="5"/>
  <c r="R38" i="5" s="1"/>
  <c r="AE116" i="9"/>
  <c r="AE117" i="9"/>
  <c r="AE118" i="9"/>
  <c r="AE119" i="9"/>
  <c r="AE120" i="9"/>
  <c r="AE121" i="9"/>
  <c r="AE122" i="9"/>
  <c r="AE123" i="9"/>
  <c r="AE124" i="9"/>
  <c r="R19" i="3"/>
  <c r="AE154" i="9"/>
  <c r="AE155" i="9"/>
  <c r="AE156" i="9"/>
  <c r="AE192" i="9"/>
  <c r="AE193" i="9"/>
  <c r="AE194" i="9"/>
  <c r="R25" i="5"/>
  <c r="R24" i="5"/>
  <c r="R37" i="1"/>
  <c r="R36" i="1"/>
  <c r="R35" i="1"/>
  <c r="R72" i="1" s="1"/>
  <c r="R34" i="1"/>
  <c r="S33" i="4"/>
  <c r="S27" i="4"/>
  <c r="S15" i="4"/>
  <c r="S14" i="4"/>
  <c r="AD1" i="9"/>
  <c r="AD2" i="9"/>
  <c r="AD3" i="9"/>
  <c r="AD4" i="9"/>
  <c r="AD5" i="9"/>
  <c r="AD6" i="9"/>
  <c r="Q33" i="1"/>
  <c r="Q44" i="1" s="1"/>
  <c r="AD41" i="9"/>
  <c r="Q4" i="2"/>
  <c r="Q22" i="2" s="1"/>
  <c r="Q40" i="2" s="1"/>
  <c r="AD43" i="9"/>
  <c r="AD44" i="9"/>
  <c r="Q17" i="2"/>
  <c r="AD78" i="9"/>
  <c r="AD79" i="9"/>
  <c r="AD80" i="9"/>
  <c r="AD81" i="9"/>
  <c r="AD82" i="9"/>
  <c r="AD83" i="9"/>
  <c r="AD84" i="9"/>
  <c r="AD85" i="9"/>
  <c r="Q23" i="5"/>
  <c r="Q44" i="5" s="1"/>
  <c r="AD116" i="9"/>
  <c r="AD117" i="9"/>
  <c r="AD118" i="9"/>
  <c r="AD119" i="9"/>
  <c r="AD120" i="9"/>
  <c r="AD121" i="9"/>
  <c r="AD122" i="9"/>
  <c r="AD123" i="9"/>
  <c r="AD124" i="9"/>
  <c r="Q19" i="3"/>
  <c r="Q35" i="3" s="1"/>
  <c r="AD154" i="9"/>
  <c r="AD155" i="9"/>
  <c r="AD156" i="9"/>
  <c r="AD192" i="9"/>
  <c r="AD193" i="9"/>
  <c r="AD194" i="9"/>
  <c r="Q40" i="3"/>
  <c r="Q24" i="5"/>
  <c r="Q25" i="5"/>
  <c r="Q34" i="1"/>
  <c r="Q35" i="1"/>
  <c r="Q36" i="1"/>
  <c r="Q37" i="1"/>
  <c r="R27" i="4"/>
  <c r="R33" i="4"/>
  <c r="P154" i="9"/>
  <c r="P116" i="9"/>
  <c r="P78" i="9"/>
  <c r="P7" i="9"/>
  <c r="C33" i="19"/>
  <c r="C48" i="19" s="1"/>
  <c r="K33" i="19"/>
  <c r="M33" i="19"/>
  <c r="B34" i="19"/>
  <c r="D34" i="19"/>
  <c r="F34" i="19"/>
  <c r="H34" i="19"/>
  <c r="L34" i="19"/>
  <c r="N34" i="19"/>
  <c r="P34" i="19"/>
  <c r="C35" i="19"/>
  <c r="K35" i="19"/>
  <c r="B36" i="19"/>
  <c r="D36" i="19"/>
  <c r="F36" i="19"/>
  <c r="H36" i="19"/>
  <c r="L36" i="19"/>
  <c r="N36" i="19"/>
  <c r="P36" i="19"/>
  <c r="C37" i="19"/>
  <c r="K37" i="19"/>
  <c r="B38" i="19"/>
  <c r="D38" i="19"/>
  <c r="F38" i="19"/>
  <c r="H38" i="19"/>
  <c r="L38" i="19"/>
  <c r="N38" i="19"/>
  <c r="P38" i="19"/>
  <c r="C39" i="19"/>
  <c r="K39" i="19"/>
  <c r="B40" i="19"/>
  <c r="D40" i="19"/>
  <c r="F40" i="19"/>
  <c r="H40" i="19"/>
  <c r="L40" i="19"/>
  <c r="N40" i="19"/>
  <c r="P40" i="19"/>
  <c r="C41" i="19"/>
  <c r="K41" i="19"/>
  <c r="B42" i="19"/>
  <c r="D42" i="19"/>
  <c r="F42" i="19"/>
  <c r="H42" i="19"/>
  <c r="L42" i="19"/>
  <c r="N42" i="19"/>
  <c r="P42" i="19"/>
  <c r="C43" i="19"/>
  <c r="K43" i="19"/>
  <c r="M43" i="19"/>
  <c r="B44" i="19"/>
  <c r="D44" i="19"/>
  <c r="F44" i="19"/>
  <c r="H44" i="19"/>
  <c r="L44" i="19"/>
  <c r="N44" i="19"/>
  <c r="P44" i="19"/>
  <c r="C45" i="19"/>
  <c r="K45" i="19"/>
  <c r="M45" i="19"/>
  <c r="B46" i="19"/>
  <c r="D46" i="19"/>
  <c r="F46" i="19"/>
  <c r="H46" i="19"/>
  <c r="L46" i="19"/>
  <c r="N46" i="19"/>
  <c r="P46" i="19"/>
  <c r="C47" i="19"/>
  <c r="K47" i="19"/>
  <c r="B33" i="19"/>
  <c r="B48" i="19" s="1"/>
  <c r="D33" i="19"/>
  <c r="F33" i="19"/>
  <c r="H33" i="19"/>
  <c r="L33" i="19"/>
  <c r="N33" i="19"/>
  <c r="P33" i="19"/>
  <c r="C34" i="19"/>
  <c r="K34" i="19"/>
  <c r="B35" i="19"/>
  <c r="D35" i="19"/>
  <c r="F35" i="19"/>
  <c r="F48" i="19" s="1"/>
  <c r="H35" i="19"/>
  <c r="L35" i="19"/>
  <c r="N35" i="19"/>
  <c r="P35" i="19"/>
  <c r="C36" i="19"/>
  <c r="K36" i="19"/>
  <c r="B37" i="19"/>
  <c r="D37" i="19"/>
  <c r="F37" i="19"/>
  <c r="H37" i="19"/>
  <c r="L37" i="19"/>
  <c r="N37" i="19"/>
  <c r="P37" i="19"/>
  <c r="C38" i="19"/>
  <c r="K38" i="19"/>
  <c r="M38" i="19"/>
  <c r="B39" i="19"/>
  <c r="D39" i="19"/>
  <c r="F39" i="19"/>
  <c r="H39" i="19"/>
  <c r="L39" i="19"/>
  <c r="N39" i="19"/>
  <c r="P39" i="19"/>
  <c r="C40" i="19"/>
  <c r="K40" i="19"/>
  <c r="M40" i="19"/>
  <c r="B41" i="19"/>
  <c r="D41" i="19"/>
  <c r="F41" i="19"/>
  <c r="H41" i="19"/>
  <c r="L41" i="19"/>
  <c r="N41" i="19"/>
  <c r="P41" i="19"/>
  <c r="C42" i="19"/>
  <c r="K42" i="19"/>
  <c r="B43" i="19"/>
  <c r="D43" i="19"/>
  <c r="F43" i="19"/>
  <c r="H43" i="19"/>
  <c r="L43" i="19"/>
  <c r="N43" i="19"/>
  <c r="P43" i="19"/>
  <c r="C44" i="19"/>
  <c r="K44" i="19"/>
  <c r="B45" i="19"/>
  <c r="D45" i="19"/>
  <c r="F45" i="19"/>
  <c r="H45" i="19"/>
  <c r="L45" i="19"/>
  <c r="N45" i="19"/>
  <c r="P45" i="19"/>
  <c r="C33" i="20"/>
  <c r="C48" i="20"/>
  <c r="G33" i="20"/>
  <c r="I33" i="20"/>
  <c r="K33" i="20"/>
  <c r="O33" i="20"/>
  <c r="B34" i="20"/>
  <c r="H34" i="20"/>
  <c r="J34" i="20"/>
  <c r="L34" i="20"/>
  <c r="P34" i="20"/>
  <c r="C35" i="20"/>
  <c r="G35" i="20"/>
  <c r="I35" i="20"/>
  <c r="K35" i="20"/>
  <c r="O35" i="20"/>
  <c r="B36" i="20"/>
  <c r="H36" i="20"/>
  <c r="J36" i="20"/>
  <c r="L36" i="20"/>
  <c r="P36" i="20"/>
  <c r="C37" i="20"/>
  <c r="G37" i="20"/>
  <c r="I37" i="20"/>
  <c r="K37" i="20"/>
  <c r="O37" i="20"/>
  <c r="B38" i="20"/>
  <c r="H38" i="20"/>
  <c r="J38" i="20"/>
  <c r="L38" i="20"/>
  <c r="P38" i="20"/>
  <c r="C39" i="20"/>
  <c r="G39" i="20"/>
  <c r="I39" i="20"/>
  <c r="K39" i="20"/>
  <c r="O39" i="20"/>
  <c r="B40" i="20"/>
  <c r="F40" i="20"/>
  <c r="H40" i="20"/>
  <c r="J40" i="20"/>
  <c r="L40" i="20"/>
  <c r="N40" i="20"/>
  <c r="P40" i="20"/>
  <c r="C41" i="20"/>
  <c r="G41" i="20"/>
  <c r="I41" i="20"/>
  <c r="K41" i="20"/>
  <c r="O41" i="20"/>
  <c r="B42" i="20"/>
  <c r="H42" i="20"/>
  <c r="J42" i="20"/>
  <c r="L42" i="20"/>
  <c r="P42" i="20"/>
  <c r="C43" i="20"/>
  <c r="G43" i="20"/>
  <c r="I43" i="20"/>
  <c r="K43" i="20"/>
  <c r="O43" i="20"/>
  <c r="B44" i="20"/>
  <c r="H44" i="20"/>
  <c r="J44" i="20"/>
  <c r="L44" i="20"/>
  <c r="P44" i="20"/>
  <c r="C45" i="20"/>
  <c r="G45" i="20"/>
  <c r="I45" i="20"/>
  <c r="K45" i="20"/>
  <c r="O45" i="20"/>
  <c r="B46" i="20"/>
  <c r="H46" i="20"/>
  <c r="J46" i="20"/>
  <c r="L46" i="20"/>
  <c r="P46" i="20"/>
  <c r="C47" i="20"/>
  <c r="G47" i="20"/>
  <c r="I47" i="20"/>
  <c r="K47" i="20"/>
  <c r="O47" i="20"/>
  <c r="B33" i="20"/>
  <c r="B48" i="20"/>
  <c r="H33" i="20"/>
  <c r="J33" i="20"/>
  <c r="L33" i="20"/>
  <c r="P33" i="20"/>
  <c r="C34" i="20"/>
  <c r="E34" i="20"/>
  <c r="G34" i="20"/>
  <c r="I34" i="20"/>
  <c r="K34" i="20"/>
  <c r="O34" i="20"/>
  <c r="B35" i="20"/>
  <c r="F35" i="20"/>
  <c r="H35" i="20"/>
  <c r="J35" i="20"/>
  <c r="L35" i="20"/>
  <c r="N35" i="20"/>
  <c r="P35" i="20"/>
  <c r="C36" i="20"/>
  <c r="G36" i="20"/>
  <c r="I36" i="20"/>
  <c r="K36" i="20"/>
  <c r="O36" i="20"/>
  <c r="B37" i="20"/>
  <c r="H37" i="20"/>
  <c r="J37" i="20"/>
  <c r="L37" i="20"/>
  <c r="P37" i="20"/>
  <c r="C38" i="20"/>
  <c r="G38" i="20"/>
  <c r="I38" i="20"/>
  <c r="K38" i="20"/>
  <c r="O38" i="20"/>
  <c r="B39" i="20"/>
  <c r="H39" i="20"/>
  <c r="J39" i="20"/>
  <c r="L39" i="20"/>
  <c r="P39" i="20"/>
  <c r="C40" i="20"/>
  <c r="E40" i="20"/>
  <c r="G40" i="20"/>
  <c r="I40" i="20"/>
  <c r="K40" i="20"/>
  <c r="O40" i="20"/>
  <c r="B41" i="20"/>
  <c r="H41" i="20"/>
  <c r="J41" i="20"/>
  <c r="L41" i="20"/>
  <c r="P41" i="20"/>
  <c r="C42" i="20"/>
  <c r="E42" i="20"/>
  <c r="G42" i="20"/>
  <c r="I42" i="20"/>
  <c r="K42" i="20"/>
  <c r="O42" i="20"/>
  <c r="B43" i="20"/>
  <c r="H43" i="20"/>
  <c r="J43" i="20"/>
  <c r="L43" i="20"/>
  <c r="P43" i="20"/>
  <c r="C44" i="20"/>
  <c r="G44" i="20"/>
  <c r="I44" i="20"/>
  <c r="K44" i="20"/>
  <c r="O44" i="20"/>
  <c r="B45" i="20"/>
  <c r="H45" i="20"/>
  <c r="J45" i="20"/>
  <c r="L45" i="20"/>
  <c r="P45" i="20"/>
  <c r="C33" i="17"/>
  <c r="I33" i="17"/>
  <c r="K33" i="17"/>
  <c r="M33" i="17"/>
  <c r="O33" i="17"/>
  <c r="D34" i="17"/>
  <c r="F34" i="17"/>
  <c r="J34" i="17"/>
  <c r="J53" i="17" s="1"/>
  <c r="N34" i="17"/>
  <c r="C35" i="17"/>
  <c r="I35" i="17"/>
  <c r="K35" i="17"/>
  <c r="M35" i="17"/>
  <c r="O35" i="17"/>
  <c r="D36" i="17"/>
  <c r="F36" i="17"/>
  <c r="J36" i="17"/>
  <c r="N36" i="17"/>
  <c r="C37" i="17"/>
  <c r="E37" i="17"/>
  <c r="I37" i="17"/>
  <c r="K37" i="17"/>
  <c r="O37" i="17"/>
  <c r="D38" i="17"/>
  <c r="F38" i="17"/>
  <c r="N38" i="17"/>
  <c r="C39" i="17"/>
  <c r="I39" i="17"/>
  <c r="K39" i="17"/>
  <c r="O39" i="17"/>
  <c r="D40" i="17"/>
  <c r="F40" i="17"/>
  <c r="N40" i="17"/>
  <c r="C41" i="17"/>
  <c r="E41" i="17"/>
  <c r="I41" i="17"/>
  <c r="K41" i="17"/>
  <c r="M41" i="17"/>
  <c r="O41" i="17"/>
  <c r="D42" i="17"/>
  <c r="F42" i="17"/>
  <c r="J42" i="17"/>
  <c r="N42" i="17"/>
  <c r="P42" i="17"/>
  <c r="C43" i="17"/>
  <c r="I43" i="17"/>
  <c r="K43" i="17"/>
  <c r="M43" i="17"/>
  <c r="O43" i="17"/>
  <c r="D44" i="17"/>
  <c r="F44" i="17"/>
  <c r="J44" i="17"/>
  <c r="N44" i="17"/>
  <c r="C45" i="17"/>
  <c r="E45" i="17"/>
  <c r="I45" i="17"/>
  <c r="K45" i="17"/>
  <c r="O45" i="17"/>
  <c r="D46" i="17"/>
  <c r="F46" i="17"/>
  <c r="J46" i="17"/>
  <c r="N46" i="17"/>
  <c r="C47" i="17"/>
  <c r="E47" i="17"/>
  <c r="I47" i="17"/>
  <c r="K47" i="17"/>
  <c r="O47" i="17"/>
  <c r="D48" i="17"/>
  <c r="F48" i="17"/>
  <c r="N48" i="17"/>
  <c r="C49" i="17"/>
  <c r="G49" i="17"/>
  <c r="I49" i="17"/>
  <c r="K49" i="17"/>
  <c r="O49" i="17"/>
  <c r="B50" i="17"/>
  <c r="D50" i="17"/>
  <c r="F50" i="17"/>
  <c r="J50" i="17"/>
  <c r="N50" i="17"/>
  <c r="C51" i="17"/>
  <c r="C54" i="17" s="1"/>
  <c r="G51" i="17"/>
  <c r="I51" i="17"/>
  <c r="K51" i="17"/>
  <c r="O51" i="17"/>
  <c r="D33" i="17"/>
  <c r="F33" i="17"/>
  <c r="J33" i="17"/>
  <c r="N33" i="17"/>
  <c r="C34" i="17"/>
  <c r="I34" i="17"/>
  <c r="I53" i="17" s="1"/>
  <c r="K34" i="17"/>
  <c r="O34" i="17"/>
  <c r="D35" i="17"/>
  <c r="D53" i="17"/>
  <c r="F35" i="17"/>
  <c r="J35" i="17"/>
  <c r="N35" i="17"/>
  <c r="C36" i="17"/>
  <c r="G36" i="17"/>
  <c r="I36" i="17"/>
  <c r="K36" i="17"/>
  <c r="O36" i="17"/>
  <c r="D37" i="17"/>
  <c r="F37" i="17"/>
  <c r="N37" i="17"/>
  <c r="C38" i="17"/>
  <c r="E38" i="17"/>
  <c r="I38" i="17"/>
  <c r="K38" i="17"/>
  <c r="O38" i="17"/>
  <c r="D39" i="17"/>
  <c r="F39" i="17"/>
  <c r="H39" i="17"/>
  <c r="J39" i="17"/>
  <c r="N39" i="17"/>
  <c r="C40" i="17"/>
  <c r="I40" i="17"/>
  <c r="K40" i="17"/>
  <c r="O40" i="17"/>
  <c r="D41" i="17"/>
  <c r="F41" i="17"/>
  <c r="J41" i="17"/>
  <c r="N41" i="17"/>
  <c r="C42" i="17"/>
  <c r="E42" i="17"/>
  <c r="I42" i="17"/>
  <c r="K42" i="17"/>
  <c r="O42" i="17"/>
  <c r="D43" i="17"/>
  <c r="F43" i="17"/>
  <c r="J43" i="17"/>
  <c r="N43" i="17"/>
  <c r="C44" i="17"/>
  <c r="E44" i="17"/>
  <c r="I44" i="17"/>
  <c r="K44" i="17"/>
  <c r="M44" i="17"/>
  <c r="O44" i="17"/>
  <c r="D45" i="17"/>
  <c r="F45" i="17"/>
  <c r="N45" i="17"/>
  <c r="P45" i="17"/>
  <c r="C46" i="17"/>
  <c r="I46" i="17"/>
  <c r="K46" i="17"/>
  <c r="M46" i="17"/>
  <c r="O46" i="17"/>
  <c r="D47" i="17"/>
  <c r="D54" i="17" s="1"/>
  <c r="F47" i="17"/>
  <c r="F54" i="17" s="1"/>
  <c r="J47" i="17"/>
  <c r="N47" i="17"/>
  <c r="N54" i="17" s="1"/>
  <c r="C48" i="17"/>
  <c r="I48" i="17"/>
  <c r="K48" i="17"/>
  <c r="M48" i="17"/>
  <c r="O48" i="17"/>
  <c r="D49" i="17"/>
  <c r="F49" i="17"/>
  <c r="J49" i="17"/>
  <c r="N49" i="17"/>
  <c r="P49" i="17"/>
  <c r="E33" i="18"/>
  <c r="I33" i="18"/>
  <c r="K33" i="18"/>
  <c r="M33" i="18"/>
  <c r="O33" i="18"/>
  <c r="B34" i="18"/>
  <c r="D34" i="18"/>
  <c r="H34" i="18"/>
  <c r="N34" i="18"/>
  <c r="E35" i="18"/>
  <c r="I35" i="18"/>
  <c r="K35" i="18"/>
  <c r="M35" i="18"/>
  <c r="O35" i="18"/>
  <c r="B36" i="18"/>
  <c r="D36" i="18"/>
  <c r="H36" i="18"/>
  <c r="H53" i="18" s="1"/>
  <c r="J36" i="18"/>
  <c r="N36" i="18"/>
  <c r="E37" i="18"/>
  <c r="G37" i="18"/>
  <c r="I37" i="18"/>
  <c r="K37" i="18"/>
  <c r="O37" i="18"/>
  <c r="B38" i="18"/>
  <c r="D38" i="18"/>
  <c r="H38" i="18"/>
  <c r="N38" i="18"/>
  <c r="P38" i="18"/>
  <c r="C39" i="18"/>
  <c r="E39" i="18"/>
  <c r="I39" i="18"/>
  <c r="K39" i="18"/>
  <c r="O39" i="18"/>
  <c r="B40" i="18"/>
  <c r="D40" i="18"/>
  <c r="H40" i="18"/>
  <c r="N40" i="18"/>
  <c r="P40" i="18"/>
  <c r="E41" i="18"/>
  <c r="I41" i="18"/>
  <c r="K41" i="18"/>
  <c r="M41" i="18"/>
  <c r="O41" i="18"/>
  <c r="B42" i="18"/>
  <c r="D42" i="18"/>
  <c r="H42" i="18"/>
  <c r="N42" i="18"/>
  <c r="E43" i="18"/>
  <c r="I43" i="18"/>
  <c r="K43" i="18"/>
  <c r="M43" i="18"/>
  <c r="O43" i="18"/>
  <c r="B44" i="18"/>
  <c r="D44" i="18"/>
  <c r="H44" i="18"/>
  <c r="L44" i="18"/>
  <c r="N44" i="18"/>
  <c r="P44" i="18"/>
  <c r="E45" i="18"/>
  <c r="G45" i="18"/>
  <c r="I45" i="18"/>
  <c r="K45" i="18"/>
  <c r="O45" i="18"/>
  <c r="B46" i="18"/>
  <c r="D46" i="18"/>
  <c r="H46" i="18"/>
  <c r="J46" i="18"/>
  <c r="N46" i="18"/>
  <c r="P46" i="18"/>
  <c r="C47" i="18"/>
  <c r="E47" i="18"/>
  <c r="I47" i="18"/>
  <c r="K47" i="18"/>
  <c r="M47" i="18"/>
  <c r="O47" i="18"/>
  <c r="O54" i="18" s="1"/>
  <c r="B48" i="18"/>
  <c r="D48" i="18"/>
  <c r="H48" i="18"/>
  <c r="L48" i="18"/>
  <c r="N48" i="18"/>
  <c r="E49" i="18"/>
  <c r="I49" i="18"/>
  <c r="K49" i="18"/>
  <c r="O49" i="18"/>
  <c r="B50" i="18"/>
  <c r="D50" i="18"/>
  <c r="H50" i="18"/>
  <c r="J50" i="18"/>
  <c r="N50" i="18"/>
  <c r="E51" i="18"/>
  <c r="G51" i="18"/>
  <c r="I51" i="18"/>
  <c r="K51" i="18"/>
  <c r="O51" i="18"/>
  <c r="B33" i="18"/>
  <c r="D33" i="18"/>
  <c r="D53" i="18" s="1"/>
  <c r="H33" i="18"/>
  <c r="N33" i="18"/>
  <c r="P33" i="18"/>
  <c r="C34" i="18"/>
  <c r="E34" i="18"/>
  <c r="I34" i="18"/>
  <c r="K34" i="18"/>
  <c r="M34" i="18"/>
  <c r="O34" i="18"/>
  <c r="O52" i="18" s="1"/>
  <c r="B35" i="18"/>
  <c r="D35" i="18"/>
  <c r="H35" i="18"/>
  <c r="J35" i="18"/>
  <c r="N35" i="18"/>
  <c r="E36" i="18"/>
  <c r="I36" i="18"/>
  <c r="K36" i="18"/>
  <c r="M36" i="18"/>
  <c r="O36" i="18"/>
  <c r="B37" i="18"/>
  <c r="D37" i="18"/>
  <c r="H37" i="18"/>
  <c r="J37" i="18"/>
  <c r="N37" i="18"/>
  <c r="E38" i="18"/>
  <c r="G38" i="18"/>
  <c r="I38" i="18"/>
  <c r="K38" i="18"/>
  <c r="O38" i="18"/>
  <c r="B39" i="18"/>
  <c r="D39" i="18"/>
  <c r="H39" i="18"/>
  <c r="J39" i="18"/>
  <c r="N39" i="18"/>
  <c r="C40" i="18"/>
  <c r="E40" i="18"/>
  <c r="I40" i="18"/>
  <c r="K40" i="18"/>
  <c r="O40" i="18"/>
  <c r="B41" i="18"/>
  <c r="D41" i="18"/>
  <c r="H41" i="18"/>
  <c r="J41" i="18"/>
  <c r="N41" i="18"/>
  <c r="C42" i="18"/>
  <c r="E42" i="18"/>
  <c r="I42" i="18"/>
  <c r="K42" i="18"/>
  <c r="M42" i="18"/>
  <c r="O42" i="18"/>
  <c r="B43" i="18"/>
  <c r="D43" i="18"/>
  <c r="H43" i="18"/>
  <c r="J43" i="18"/>
  <c r="N43" i="18"/>
  <c r="E44" i="18"/>
  <c r="I44" i="18"/>
  <c r="K44" i="18"/>
  <c r="M44" i="18"/>
  <c r="O44" i="18"/>
  <c r="B45" i="18"/>
  <c r="D45" i="18"/>
  <c r="H45" i="18"/>
  <c r="J45" i="18"/>
  <c r="N45" i="18"/>
  <c r="P45" i="18"/>
  <c r="E46" i="18"/>
  <c r="G46" i="18"/>
  <c r="I46" i="18"/>
  <c r="K46" i="18"/>
  <c r="O46" i="18"/>
  <c r="B47" i="18"/>
  <c r="D47" i="18"/>
  <c r="H47" i="18"/>
  <c r="J47" i="18"/>
  <c r="L47" i="18"/>
  <c r="N47" i="18"/>
  <c r="N54" i="18" s="1"/>
  <c r="P47" i="18"/>
  <c r="E48" i="18"/>
  <c r="I48" i="18"/>
  <c r="K48" i="18"/>
  <c r="O48" i="18"/>
  <c r="B49" i="18"/>
  <c r="D49" i="18"/>
  <c r="H49" i="18"/>
  <c r="J49" i="18"/>
  <c r="N49" i="18"/>
  <c r="B48" i="15"/>
  <c r="B42" i="15"/>
  <c r="B38" i="15"/>
  <c r="B36" i="15"/>
  <c r="B47" i="15"/>
  <c r="B45" i="15"/>
  <c r="B43" i="15"/>
  <c r="B37" i="15"/>
  <c r="B35" i="15"/>
  <c r="F36" i="15"/>
  <c r="F34" i="15"/>
  <c r="F37" i="15"/>
  <c r="F35" i="15"/>
  <c r="N48" i="15"/>
  <c r="N34" i="15"/>
  <c r="N47" i="15"/>
  <c r="N35" i="15"/>
  <c r="E22" i="15"/>
  <c r="E46" i="15" s="1"/>
  <c r="K22" i="15"/>
  <c r="K46" i="15" s="1"/>
  <c r="B33" i="15"/>
  <c r="F33" i="15"/>
  <c r="P50" i="16"/>
  <c r="P38" i="16"/>
  <c r="P45" i="16"/>
  <c r="P35" i="16"/>
  <c r="C22" i="16"/>
  <c r="C46" i="16" s="1"/>
  <c r="E22" i="16"/>
  <c r="E46" i="16" s="1"/>
  <c r="I22" i="16"/>
  <c r="K22" i="16"/>
  <c r="M22" i="16"/>
  <c r="O22" i="16"/>
  <c r="O46" i="16"/>
  <c r="B38" i="13"/>
  <c r="B64" i="13" s="1"/>
  <c r="J38" i="13"/>
  <c r="L38" i="13"/>
  <c r="E39" i="13"/>
  <c r="G39" i="13"/>
  <c r="I39" i="13"/>
  <c r="K39" i="13"/>
  <c r="O39" i="13"/>
  <c r="B40" i="13"/>
  <c r="F40" i="13"/>
  <c r="H40" i="13"/>
  <c r="J40" i="13"/>
  <c r="L40" i="13"/>
  <c r="P40" i="13"/>
  <c r="E41" i="13"/>
  <c r="G41" i="13"/>
  <c r="I41" i="13"/>
  <c r="K41" i="13"/>
  <c r="O41" i="13"/>
  <c r="B42" i="13"/>
  <c r="H42" i="13"/>
  <c r="J42" i="13"/>
  <c r="L42" i="13"/>
  <c r="P42" i="13"/>
  <c r="E43" i="13"/>
  <c r="G43" i="13"/>
  <c r="K43" i="13"/>
  <c r="O43" i="13"/>
  <c r="B44" i="13"/>
  <c r="J44" i="13"/>
  <c r="L44" i="13"/>
  <c r="E45" i="13"/>
  <c r="G45" i="13"/>
  <c r="I45" i="13"/>
  <c r="K45" i="13"/>
  <c r="O45" i="13"/>
  <c r="B46" i="13"/>
  <c r="J46" i="13"/>
  <c r="L46" i="13"/>
  <c r="E47" i="13"/>
  <c r="G47" i="13"/>
  <c r="I47" i="13"/>
  <c r="K47" i="13"/>
  <c r="O47" i="13"/>
  <c r="B48" i="13"/>
  <c r="F48" i="13"/>
  <c r="H48" i="13"/>
  <c r="J48" i="13"/>
  <c r="L48" i="13"/>
  <c r="P48" i="13"/>
  <c r="E49" i="13"/>
  <c r="G49" i="13"/>
  <c r="I49" i="13"/>
  <c r="K49" i="13"/>
  <c r="O49" i="13"/>
  <c r="B50" i="13"/>
  <c r="H50" i="13"/>
  <c r="J50" i="13"/>
  <c r="L50" i="13"/>
  <c r="P50" i="13"/>
  <c r="E51" i="13"/>
  <c r="G51" i="13"/>
  <c r="K51" i="13"/>
  <c r="O51" i="13"/>
  <c r="B52" i="13"/>
  <c r="J52" i="13"/>
  <c r="L52" i="13"/>
  <c r="E53" i="13"/>
  <c r="G53" i="13"/>
  <c r="I53" i="13"/>
  <c r="K53" i="13"/>
  <c r="O53" i="13"/>
  <c r="B54" i="13"/>
  <c r="J54" i="13"/>
  <c r="L54" i="13"/>
  <c r="E55" i="13"/>
  <c r="G55" i="13"/>
  <c r="I55" i="13"/>
  <c r="K55" i="13"/>
  <c r="O55" i="13"/>
  <c r="B56" i="13"/>
  <c r="F56" i="13"/>
  <c r="H56" i="13"/>
  <c r="J56" i="13"/>
  <c r="L56" i="13"/>
  <c r="P56" i="13"/>
  <c r="E57" i="13"/>
  <c r="G57" i="13"/>
  <c r="I57" i="13"/>
  <c r="K57" i="13"/>
  <c r="O57" i="13"/>
  <c r="B58" i="13"/>
  <c r="H58" i="13"/>
  <c r="J58" i="13"/>
  <c r="L58" i="13"/>
  <c r="P58" i="13"/>
  <c r="C59" i="13"/>
  <c r="E59" i="13"/>
  <c r="G59" i="13"/>
  <c r="I59" i="13"/>
  <c r="K59" i="13"/>
  <c r="O59" i="13"/>
  <c r="B60" i="13"/>
  <c r="J60" i="13"/>
  <c r="L60" i="13"/>
  <c r="E61" i="13"/>
  <c r="G61" i="13"/>
  <c r="I61" i="13"/>
  <c r="K61" i="13"/>
  <c r="O61" i="13"/>
  <c r="P62" i="13"/>
  <c r="O63" i="13"/>
  <c r="E38" i="13"/>
  <c r="G38" i="13"/>
  <c r="I38" i="13"/>
  <c r="K38" i="13"/>
  <c r="K64" i="13" s="1"/>
  <c r="O38" i="13"/>
  <c r="B39" i="13"/>
  <c r="H39" i="13"/>
  <c r="J39" i="13"/>
  <c r="L39" i="13"/>
  <c r="P39" i="13"/>
  <c r="E40" i="13"/>
  <c r="G40" i="13"/>
  <c r="I40" i="13"/>
  <c r="K40" i="13"/>
  <c r="O40" i="13"/>
  <c r="B41" i="13"/>
  <c r="J41" i="13"/>
  <c r="L41" i="13"/>
  <c r="E42" i="13"/>
  <c r="G42" i="13"/>
  <c r="I42" i="13"/>
  <c r="K42" i="13"/>
  <c r="O42" i="13"/>
  <c r="B43" i="13"/>
  <c r="J43" i="13"/>
  <c r="L43" i="13"/>
  <c r="E44" i="13"/>
  <c r="G44" i="13"/>
  <c r="I44" i="13"/>
  <c r="K44" i="13"/>
  <c r="O44" i="13"/>
  <c r="B45" i="13"/>
  <c r="F45" i="13"/>
  <c r="H45" i="13"/>
  <c r="J45" i="13"/>
  <c r="L45" i="13"/>
  <c r="P45" i="13"/>
  <c r="E46" i="13"/>
  <c r="G46" i="13"/>
  <c r="K46" i="13"/>
  <c r="O46" i="13"/>
  <c r="B47" i="13"/>
  <c r="H47" i="13"/>
  <c r="J47" i="13"/>
  <c r="L47" i="13"/>
  <c r="P47" i="13"/>
  <c r="E48" i="13"/>
  <c r="G48" i="13"/>
  <c r="I48" i="13"/>
  <c r="K48" i="13"/>
  <c r="O48" i="13"/>
  <c r="B49" i="13"/>
  <c r="J49" i="13"/>
  <c r="L49" i="13"/>
  <c r="E50" i="13"/>
  <c r="G50" i="13"/>
  <c r="K50" i="13"/>
  <c r="O50" i="13"/>
  <c r="B51" i="13"/>
  <c r="J51" i="13"/>
  <c r="L51" i="13"/>
  <c r="E52" i="13"/>
  <c r="G52" i="13"/>
  <c r="I52" i="13"/>
  <c r="K52" i="13"/>
  <c r="O52" i="13"/>
  <c r="B53" i="13"/>
  <c r="F53" i="13"/>
  <c r="H53" i="13"/>
  <c r="J53" i="13"/>
  <c r="L53" i="13"/>
  <c r="P53" i="13"/>
  <c r="E54" i="13"/>
  <c r="G54" i="13"/>
  <c r="I54" i="13"/>
  <c r="K54" i="13"/>
  <c r="O54" i="13"/>
  <c r="B55" i="13"/>
  <c r="H55" i="13"/>
  <c r="J55" i="13"/>
  <c r="L55" i="13"/>
  <c r="P55" i="13"/>
  <c r="E56" i="13"/>
  <c r="G56" i="13"/>
  <c r="I56" i="13"/>
  <c r="K56" i="13"/>
  <c r="O56" i="13"/>
  <c r="B57" i="13"/>
  <c r="J57" i="13"/>
  <c r="L57" i="13"/>
  <c r="E58" i="13"/>
  <c r="G58" i="13"/>
  <c r="I58" i="13"/>
  <c r="K58" i="13"/>
  <c r="O58" i="13"/>
  <c r="B59" i="13"/>
  <c r="J59" i="13"/>
  <c r="L59" i="13"/>
  <c r="O60" i="13"/>
  <c r="P61" i="13"/>
  <c r="B38" i="14"/>
  <c r="D38" i="14"/>
  <c r="F38" i="14"/>
  <c r="H38" i="14"/>
  <c r="J38" i="14"/>
  <c r="L38" i="14"/>
  <c r="P38" i="14"/>
  <c r="C39" i="14"/>
  <c r="E39" i="14"/>
  <c r="G39" i="14"/>
  <c r="I39" i="14"/>
  <c r="K39" i="14"/>
  <c r="M39" i="14"/>
  <c r="B40" i="14"/>
  <c r="D40" i="14"/>
  <c r="F40" i="14"/>
  <c r="H40" i="14"/>
  <c r="J40" i="14"/>
  <c r="L40" i="14"/>
  <c r="P40" i="14"/>
  <c r="C41" i="14"/>
  <c r="E41" i="14"/>
  <c r="G41" i="14"/>
  <c r="I41" i="14"/>
  <c r="K41" i="14"/>
  <c r="M41" i="14"/>
  <c r="O41" i="14"/>
  <c r="B42" i="14"/>
  <c r="D42" i="14"/>
  <c r="F42" i="14"/>
  <c r="H42" i="14"/>
  <c r="J42" i="14"/>
  <c r="L42" i="14"/>
  <c r="P42" i="14"/>
  <c r="C43" i="14"/>
  <c r="E43" i="14"/>
  <c r="G43" i="14"/>
  <c r="K43" i="14"/>
  <c r="M43" i="14"/>
  <c r="O43" i="14"/>
  <c r="B44" i="14"/>
  <c r="D44" i="14"/>
  <c r="F44" i="14"/>
  <c r="H44" i="14"/>
  <c r="J44" i="14"/>
  <c r="L44" i="14"/>
  <c r="P44" i="14"/>
  <c r="C45" i="14"/>
  <c r="E45" i="14"/>
  <c r="G45" i="14"/>
  <c r="K45" i="14"/>
  <c r="M45" i="14"/>
  <c r="O45" i="14"/>
  <c r="B46" i="14"/>
  <c r="D46" i="14"/>
  <c r="F46" i="14"/>
  <c r="H46" i="14"/>
  <c r="J46" i="14"/>
  <c r="L46" i="14"/>
  <c r="P46" i="14"/>
  <c r="C47" i="14"/>
  <c r="E47" i="14"/>
  <c r="G47" i="14"/>
  <c r="I47" i="14"/>
  <c r="K47" i="14"/>
  <c r="M47" i="14"/>
  <c r="O47" i="14"/>
  <c r="B48" i="14"/>
  <c r="D48" i="14"/>
  <c r="F48" i="14"/>
  <c r="H48" i="14"/>
  <c r="J48" i="14"/>
  <c r="L48" i="14"/>
  <c r="P48" i="14"/>
  <c r="C49" i="14"/>
  <c r="E49" i="14"/>
  <c r="G49" i="14"/>
  <c r="I49" i="14"/>
  <c r="K49" i="14"/>
  <c r="M49" i="14"/>
  <c r="O49" i="14"/>
  <c r="B50" i="14"/>
  <c r="D50" i="14"/>
  <c r="F50" i="14"/>
  <c r="H50" i="14"/>
  <c r="J50" i="14"/>
  <c r="L50" i="14"/>
  <c r="P50" i="14"/>
  <c r="C51" i="14"/>
  <c r="E51" i="14"/>
  <c r="G51" i="14"/>
  <c r="K51" i="14"/>
  <c r="M51" i="14"/>
  <c r="O51" i="14"/>
  <c r="B52" i="14"/>
  <c r="D52" i="14"/>
  <c r="F52" i="14"/>
  <c r="H52" i="14"/>
  <c r="J52" i="14"/>
  <c r="L52" i="14"/>
  <c r="P52" i="14"/>
  <c r="C53" i="14"/>
  <c r="E53" i="14"/>
  <c r="G53" i="14"/>
  <c r="K53" i="14"/>
  <c r="M53" i="14"/>
  <c r="O53" i="14"/>
  <c r="B54" i="14"/>
  <c r="D54" i="14"/>
  <c r="F54" i="14"/>
  <c r="H54" i="14"/>
  <c r="J54" i="14"/>
  <c r="L54" i="14"/>
  <c r="P54" i="14"/>
  <c r="C55" i="14"/>
  <c r="E55" i="14"/>
  <c r="G55" i="14"/>
  <c r="I55" i="14"/>
  <c r="K55" i="14"/>
  <c r="M55" i="14"/>
  <c r="O55" i="14"/>
  <c r="B56" i="14"/>
  <c r="D56" i="14"/>
  <c r="F56" i="14"/>
  <c r="H56" i="14"/>
  <c r="J56" i="14"/>
  <c r="L56" i="14"/>
  <c r="P56" i="14"/>
  <c r="C57" i="14"/>
  <c r="E57" i="14"/>
  <c r="G57" i="14"/>
  <c r="I57" i="14"/>
  <c r="K57" i="14"/>
  <c r="M57" i="14"/>
  <c r="O57" i="14"/>
  <c r="B58" i="14"/>
  <c r="D58" i="14"/>
  <c r="F58" i="14"/>
  <c r="H58" i="14"/>
  <c r="J58" i="14"/>
  <c r="L58" i="14"/>
  <c r="P58" i="14"/>
  <c r="C59" i="14"/>
  <c r="E59" i="14"/>
  <c r="G59" i="14"/>
  <c r="K59" i="14"/>
  <c r="M59" i="14"/>
  <c r="O59" i="14"/>
  <c r="B60" i="14"/>
  <c r="D60" i="14"/>
  <c r="F60" i="14"/>
  <c r="H60" i="14"/>
  <c r="J60" i="14"/>
  <c r="L60" i="14"/>
  <c r="P60" i="14"/>
  <c r="C61" i="14"/>
  <c r="E61" i="14"/>
  <c r="G61" i="14"/>
  <c r="K61" i="14"/>
  <c r="M61" i="14"/>
  <c r="O61" i="14"/>
  <c r="P62" i="14"/>
  <c r="C38" i="14"/>
  <c r="E38" i="14"/>
  <c r="G38" i="14"/>
  <c r="I38" i="14"/>
  <c r="K38" i="14"/>
  <c r="M38" i="14"/>
  <c r="O38" i="14"/>
  <c r="B39" i="14"/>
  <c r="D39" i="14"/>
  <c r="F39" i="14"/>
  <c r="H39" i="14"/>
  <c r="J39" i="14"/>
  <c r="L39" i="14"/>
  <c r="P39" i="14"/>
  <c r="C40" i="14"/>
  <c r="E40" i="14"/>
  <c r="G40" i="14"/>
  <c r="K40" i="14"/>
  <c r="M40" i="14"/>
  <c r="O40" i="14"/>
  <c r="B41" i="14"/>
  <c r="D41" i="14"/>
  <c r="F41" i="14"/>
  <c r="H41" i="14"/>
  <c r="J41" i="14"/>
  <c r="L41" i="14"/>
  <c r="P41" i="14"/>
  <c r="C42" i="14"/>
  <c r="E42" i="14"/>
  <c r="G42" i="14"/>
  <c r="K42" i="14"/>
  <c r="M42" i="14"/>
  <c r="B43" i="14"/>
  <c r="D43" i="14"/>
  <c r="F43" i="14"/>
  <c r="H43" i="14"/>
  <c r="J43" i="14"/>
  <c r="L43" i="14"/>
  <c r="P43" i="14"/>
  <c r="C44" i="14"/>
  <c r="E44" i="14"/>
  <c r="G44" i="14"/>
  <c r="I44" i="14"/>
  <c r="K44" i="14"/>
  <c r="M44" i="14"/>
  <c r="O44" i="14"/>
  <c r="B45" i="14"/>
  <c r="D45" i="14"/>
  <c r="F45" i="14"/>
  <c r="H45" i="14"/>
  <c r="J45" i="14"/>
  <c r="L45" i="14"/>
  <c r="P45" i="14"/>
  <c r="C46" i="14"/>
  <c r="E46" i="14"/>
  <c r="G46" i="14"/>
  <c r="I46" i="14"/>
  <c r="K46" i="14"/>
  <c r="M46" i="14"/>
  <c r="O46" i="14"/>
  <c r="B47" i="14"/>
  <c r="D47" i="14"/>
  <c r="F47" i="14"/>
  <c r="H47" i="14"/>
  <c r="H64" i="14" s="1"/>
  <c r="J47" i="14"/>
  <c r="L47" i="14"/>
  <c r="P47" i="14"/>
  <c r="C48" i="14"/>
  <c r="E48" i="14"/>
  <c r="G48" i="14"/>
  <c r="K48" i="14"/>
  <c r="M48" i="14"/>
  <c r="O48" i="14"/>
  <c r="B49" i="14"/>
  <c r="D49" i="14"/>
  <c r="F49" i="14"/>
  <c r="H49" i="14"/>
  <c r="J49" i="14"/>
  <c r="L49" i="14"/>
  <c r="P49" i="14"/>
  <c r="C50" i="14"/>
  <c r="E50" i="14"/>
  <c r="G50" i="14"/>
  <c r="K50" i="14"/>
  <c r="M50" i="14"/>
  <c r="O50" i="14"/>
  <c r="B51" i="14"/>
  <c r="D51" i="14"/>
  <c r="F51" i="14"/>
  <c r="H51" i="14"/>
  <c r="J51" i="14"/>
  <c r="L51" i="14"/>
  <c r="P51" i="14"/>
  <c r="C52" i="14"/>
  <c r="E52" i="14"/>
  <c r="G52" i="14"/>
  <c r="I52" i="14"/>
  <c r="K52" i="14"/>
  <c r="M52" i="14"/>
  <c r="O52" i="14"/>
  <c r="B53" i="14"/>
  <c r="D53" i="14"/>
  <c r="F53" i="14"/>
  <c r="H53" i="14"/>
  <c r="J53" i="14"/>
  <c r="L53" i="14"/>
  <c r="P53" i="14"/>
  <c r="C54" i="14"/>
  <c r="E54" i="14"/>
  <c r="G54" i="14"/>
  <c r="I54" i="14"/>
  <c r="K54" i="14"/>
  <c r="M54" i="14"/>
  <c r="B55" i="14"/>
  <c r="D55" i="14"/>
  <c r="F55" i="14"/>
  <c r="H55" i="14"/>
  <c r="J55" i="14"/>
  <c r="L55" i="14"/>
  <c r="P55" i="14"/>
  <c r="C56" i="14"/>
  <c r="E56" i="14"/>
  <c r="G56" i="14"/>
  <c r="K56" i="14"/>
  <c r="M56" i="14"/>
  <c r="O56" i="14"/>
  <c r="B57" i="14"/>
  <c r="D57" i="14"/>
  <c r="F57" i="14"/>
  <c r="H57" i="14"/>
  <c r="J57" i="14"/>
  <c r="L57" i="14"/>
  <c r="P57" i="14"/>
  <c r="C58" i="14"/>
  <c r="E58" i="14"/>
  <c r="G58" i="14"/>
  <c r="K58" i="14"/>
  <c r="M58" i="14"/>
  <c r="B59" i="14"/>
  <c r="D59" i="14"/>
  <c r="F59" i="14"/>
  <c r="H59" i="14"/>
  <c r="J59" i="14"/>
  <c r="L59" i="14"/>
  <c r="P59" i="14"/>
  <c r="O60" i="14"/>
  <c r="N61" i="14"/>
  <c r="P61" i="14"/>
  <c r="Q66" i="1"/>
  <c r="Q64" i="1"/>
  <c r="Q62" i="1"/>
  <c r="Q58" i="1"/>
  <c r="Q53" i="1"/>
  <c r="Q70" i="1" s="1"/>
  <c r="Q49" i="1"/>
  <c r="Q57" i="1"/>
  <c r="Q54" i="1"/>
  <c r="Q52" i="1"/>
  <c r="Q48" i="1"/>
  <c r="Q46" i="1"/>
  <c r="Q42" i="1"/>
  <c r="Q33" i="5"/>
  <c r="N48" i="19"/>
  <c r="F53" i="17"/>
  <c r="O53" i="17"/>
  <c r="I54" i="17"/>
  <c r="O54" i="17"/>
  <c r="N53" i="18"/>
  <c r="B53" i="18"/>
  <c r="O53" i="18"/>
  <c r="I53" i="18"/>
  <c r="O49" i="15"/>
  <c r="O43" i="15"/>
  <c r="O40" i="15"/>
  <c r="O34" i="15"/>
  <c r="K49" i="15"/>
  <c r="K47" i="15"/>
  <c r="K43" i="15"/>
  <c r="K41" i="15"/>
  <c r="K39" i="15"/>
  <c r="K37" i="15"/>
  <c r="K35" i="15"/>
  <c r="K48" i="15"/>
  <c r="K44" i="15"/>
  <c r="K42" i="15"/>
  <c r="K40" i="15"/>
  <c r="K38" i="15"/>
  <c r="K34" i="15"/>
  <c r="G49" i="15"/>
  <c r="G47" i="15"/>
  <c r="G37" i="15"/>
  <c r="G35" i="15"/>
  <c r="G40" i="15"/>
  <c r="G38" i="15"/>
  <c r="K33" i="15"/>
  <c r="E49" i="15"/>
  <c r="E41" i="15"/>
  <c r="E48" i="15"/>
  <c r="E40" i="15"/>
  <c r="O49" i="16"/>
  <c r="O47" i="16"/>
  <c r="O45" i="16"/>
  <c r="O43" i="16"/>
  <c r="O41" i="16"/>
  <c r="O39" i="16"/>
  <c r="O37" i="16"/>
  <c r="O35" i="16"/>
  <c r="O50" i="16"/>
  <c r="O48" i="16"/>
  <c r="O44" i="16"/>
  <c r="O42" i="16"/>
  <c r="O40" i="16"/>
  <c r="O38" i="16"/>
  <c r="O36" i="16"/>
  <c r="O34" i="16"/>
  <c r="K42" i="16"/>
  <c r="G43" i="16"/>
  <c r="G41" i="16"/>
  <c r="G50" i="16"/>
  <c r="G34" i="16"/>
  <c r="C49" i="16"/>
  <c r="C47" i="16"/>
  <c r="C45" i="16"/>
  <c r="C51" i="16" s="1"/>
  <c r="C43" i="16"/>
  <c r="C41" i="16"/>
  <c r="C39" i="16"/>
  <c r="C37" i="16"/>
  <c r="C35" i="16"/>
  <c r="C50" i="16"/>
  <c r="C48" i="16"/>
  <c r="C44" i="16"/>
  <c r="C42" i="16"/>
  <c r="C40" i="16"/>
  <c r="C38" i="16"/>
  <c r="C36" i="16"/>
  <c r="C34" i="16"/>
  <c r="O33" i="16"/>
  <c r="C33" i="16"/>
  <c r="M49" i="16"/>
  <c r="M43" i="16"/>
  <c r="M41" i="16"/>
  <c r="M35" i="16"/>
  <c r="M50" i="16"/>
  <c r="M42" i="16"/>
  <c r="M40" i="16"/>
  <c r="M34" i="16"/>
  <c r="I49" i="16"/>
  <c r="I41" i="16"/>
  <c r="I50" i="16"/>
  <c r="I40" i="16"/>
  <c r="I34" i="16"/>
  <c r="E49" i="16"/>
  <c r="E45" i="16"/>
  <c r="E43" i="16"/>
  <c r="E41" i="16"/>
  <c r="E39" i="16"/>
  <c r="E37" i="16"/>
  <c r="E50" i="16"/>
  <c r="E48" i="16"/>
  <c r="E44" i="16"/>
  <c r="E42" i="16"/>
  <c r="E40" i="16"/>
  <c r="E36" i="16"/>
  <c r="E34" i="16"/>
  <c r="M33" i="16"/>
  <c r="E33" i="16"/>
  <c r="V41" i="3"/>
  <c r="V47" i="3"/>
  <c r="V36" i="3"/>
  <c r="V40" i="3"/>
  <c r="V46" i="5"/>
  <c r="V46" i="2"/>
  <c r="V48" i="2"/>
  <c r="V44" i="2"/>
  <c r="V40" i="2"/>
  <c r="V36" i="2"/>
  <c r="V43" i="2"/>
  <c r="V49" i="2"/>
  <c r="V45" i="2"/>
  <c r="V41" i="2"/>
  <c r="V37" i="2"/>
  <c r="V50" i="2"/>
  <c r="V42" i="2"/>
  <c r="V38" i="2"/>
  <c r="V34" i="2"/>
  <c r="V47" i="2"/>
  <c r="V39" i="2"/>
  <c r="V35" i="2"/>
  <c r="V33" i="2"/>
  <c r="R15" i="4"/>
  <c r="R10" i="4"/>
  <c r="R14" i="4" s="1"/>
  <c r="E37" i="1"/>
  <c r="E68" i="14"/>
  <c r="H66" i="13"/>
  <c r="H35" i="1"/>
  <c r="P66" i="13"/>
  <c r="P35" i="1"/>
  <c r="H22" i="15"/>
  <c r="N19" i="3"/>
  <c r="N47" i="20"/>
  <c r="N34" i="20"/>
  <c r="N42" i="20"/>
  <c r="N37" i="20"/>
  <c r="N45" i="20"/>
  <c r="N36" i="20"/>
  <c r="N44" i="20"/>
  <c r="N39" i="20"/>
  <c r="N38" i="20"/>
  <c r="N46" i="20"/>
  <c r="N33" i="20"/>
  <c r="N41" i="20"/>
  <c r="Q124" i="9"/>
  <c r="U118" i="9"/>
  <c r="Y120" i="9"/>
  <c r="G68" i="14"/>
  <c r="G37" i="1"/>
  <c r="Y5" i="9"/>
  <c r="U6" i="9"/>
  <c r="Q34" i="3"/>
  <c r="Q38" i="3"/>
  <c r="Q42" i="3"/>
  <c r="Q46" i="3"/>
  <c r="AD125" i="9"/>
  <c r="Q33" i="3"/>
  <c r="Q37" i="3"/>
  <c r="Q41" i="3"/>
  <c r="Q45" i="3"/>
  <c r="Q36" i="3"/>
  <c r="Q44" i="3"/>
  <c r="Q39" i="3"/>
  <c r="Q47" i="3"/>
  <c r="R47" i="5"/>
  <c r="R35" i="5"/>
  <c r="R37" i="5"/>
  <c r="R22" i="2"/>
  <c r="R33" i="2" s="1"/>
  <c r="J9" i="10"/>
  <c r="D34" i="1"/>
  <c r="D65" i="14"/>
  <c r="F36" i="1"/>
  <c r="F67" i="14"/>
  <c r="L67" i="14"/>
  <c r="L36" i="1"/>
  <c r="B46" i="15"/>
  <c r="B50" i="15"/>
  <c r="B40" i="15"/>
  <c r="B49" i="15"/>
  <c r="B41" i="15"/>
  <c r="B44" i="15"/>
  <c r="B34" i="15"/>
  <c r="B39" i="15"/>
  <c r="F50" i="15"/>
  <c r="F40" i="15"/>
  <c r="F49" i="15"/>
  <c r="F41" i="15"/>
  <c r="L22" i="15"/>
  <c r="L17" i="2"/>
  <c r="B51" i="17"/>
  <c r="B38" i="17"/>
  <c r="B40" i="17"/>
  <c r="B48" i="17"/>
  <c r="B37" i="17"/>
  <c r="B45" i="17"/>
  <c r="B36" i="17"/>
  <c r="B42" i="17"/>
  <c r="B46" i="17"/>
  <c r="B33" i="17"/>
  <c r="B39" i="17"/>
  <c r="B43" i="17"/>
  <c r="B49" i="17"/>
  <c r="H51" i="17"/>
  <c r="H36" i="17"/>
  <c r="H38" i="17"/>
  <c r="H46" i="17"/>
  <c r="H35" i="17"/>
  <c r="H43" i="17"/>
  <c r="H40" i="17"/>
  <c r="H44" i="17"/>
  <c r="H50" i="17"/>
  <c r="H37" i="17"/>
  <c r="H41" i="17"/>
  <c r="P51" i="17"/>
  <c r="P36" i="17"/>
  <c r="P38" i="17"/>
  <c r="P46" i="17"/>
  <c r="P35" i="17"/>
  <c r="P43" i="17"/>
  <c r="P40" i="17"/>
  <c r="P37" i="17"/>
  <c r="P47" i="17"/>
  <c r="P44" i="17"/>
  <c r="P50" i="17"/>
  <c r="P41" i="17"/>
  <c r="D48" i="5"/>
  <c r="AB79" i="9"/>
  <c r="X81" i="9"/>
  <c r="X82" i="9"/>
  <c r="X84" i="9"/>
  <c r="X85" i="9"/>
  <c r="AB155" i="9"/>
  <c r="X156" i="9"/>
  <c r="F43" i="13"/>
  <c r="F33" i="1"/>
  <c r="M48" i="16"/>
  <c r="M47" i="16"/>
  <c r="G33" i="16"/>
  <c r="G39" i="16"/>
  <c r="K48" i="16"/>
  <c r="K47" i="16"/>
  <c r="E36" i="15"/>
  <c r="M36" i="16"/>
  <c r="M44" i="16"/>
  <c r="M37" i="16"/>
  <c r="M45" i="16"/>
  <c r="G44" i="16"/>
  <c r="G37" i="16"/>
  <c r="G45" i="16"/>
  <c r="K44" i="16"/>
  <c r="K45" i="16"/>
  <c r="E33" i="15"/>
  <c r="E34" i="15"/>
  <c r="E35" i="15"/>
  <c r="O36" i="15"/>
  <c r="O44" i="15"/>
  <c r="O37" i="15"/>
  <c r="I56" i="14"/>
  <c r="I48" i="14"/>
  <c r="I40" i="14"/>
  <c r="I59" i="14"/>
  <c r="I51" i="14"/>
  <c r="I43" i="14"/>
  <c r="P57" i="13"/>
  <c r="H57" i="13"/>
  <c r="F55" i="13"/>
  <c r="P49" i="13"/>
  <c r="H49" i="13"/>
  <c r="F47" i="13"/>
  <c r="P41" i="13"/>
  <c r="H41" i="13"/>
  <c r="F39" i="13"/>
  <c r="P60" i="13"/>
  <c r="H60" i="13"/>
  <c r="F58" i="13"/>
  <c r="P52" i="13"/>
  <c r="H52" i="13"/>
  <c r="F50" i="13"/>
  <c r="O22" i="2"/>
  <c r="O46" i="15"/>
  <c r="Q71" i="1"/>
  <c r="K61" i="1"/>
  <c r="K22" i="2"/>
  <c r="X45" i="9" s="1"/>
  <c r="X79" i="9"/>
  <c r="M37" i="1"/>
  <c r="M68" i="14"/>
  <c r="F61" i="13"/>
  <c r="F65" i="13"/>
  <c r="K67" i="13"/>
  <c r="K36" i="1"/>
  <c r="K73" i="1" s="1"/>
  <c r="X7" i="9"/>
  <c r="F19" i="3"/>
  <c r="F43" i="3" s="1"/>
  <c r="F47" i="20"/>
  <c r="F34" i="20"/>
  <c r="F42" i="20"/>
  <c r="F37" i="20"/>
  <c r="F45" i="20"/>
  <c r="F36" i="20"/>
  <c r="F44" i="20"/>
  <c r="F39" i="20"/>
  <c r="F38" i="20"/>
  <c r="F46" i="20"/>
  <c r="F33" i="20"/>
  <c r="F41" i="20"/>
  <c r="G46" i="19"/>
  <c r="G35" i="19"/>
  <c r="G43" i="19"/>
  <c r="G38" i="19"/>
  <c r="G37" i="19"/>
  <c r="G45" i="19"/>
  <c r="G40" i="19"/>
  <c r="G33" i="19"/>
  <c r="G41" i="19"/>
  <c r="G36" i="19"/>
  <c r="G44" i="19"/>
  <c r="G39" i="19"/>
  <c r="G47" i="19"/>
  <c r="G34" i="19"/>
  <c r="G42" i="19"/>
  <c r="O46" i="19"/>
  <c r="O35" i="19"/>
  <c r="O43" i="19"/>
  <c r="O38" i="19"/>
  <c r="O37" i="19"/>
  <c r="O45" i="19"/>
  <c r="O40" i="19"/>
  <c r="O33" i="19"/>
  <c r="O41" i="19"/>
  <c r="O36" i="19"/>
  <c r="O44" i="19"/>
  <c r="O39" i="19"/>
  <c r="O48" i="19" s="1"/>
  <c r="O47" i="19"/>
  <c r="O34" i="19"/>
  <c r="O42" i="19"/>
  <c r="Y118" i="9"/>
  <c r="AC121" i="9"/>
  <c r="AC123" i="9"/>
  <c r="I33" i="1"/>
  <c r="I60" i="14"/>
  <c r="I65" i="14"/>
  <c r="L65" i="14"/>
  <c r="L34" i="1"/>
  <c r="E35" i="1"/>
  <c r="E66" i="14"/>
  <c r="M35" i="1"/>
  <c r="M66" i="14"/>
  <c r="N36" i="1"/>
  <c r="O68" i="14"/>
  <c r="H61" i="13"/>
  <c r="H33" i="1"/>
  <c r="H67" i="13"/>
  <c r="H65" i="13"/>
  <c r="P63" i="13"/>
  <c r="P33" i="1"/>
  <c r="P54" i="1" s="1"/>
  <c r="P60" i="1"/>
  <c r="P67" i="13"/>
  <c r="P65" i="13"/>
  <c r="Y4" i="9"/>
  <c r="D4" i="2"/>
  <c r="D22" i="16"/>
  <c r="D33" i="16" s="1"/>
  <c r="Q35" i="2"/>
  <c r="Q46" i="2"/>
  <c r="Q41" i="2"/>
  <c r="Q49" i="2"/>
  <c r="Q47" i="2"/>
  <c r="Q47" i="1"/>
  <c r="Q61" i="1"/>
  <c r="Q69" i="1"/>
  <c r="Q41" i="1"/>
  <c r="Q59" i="1"/>
  <c r="Q67" i="1"/>
  <c r="Q65" i="1"/>
  <c r="Q51" i="1"/>
  <c r="Q72" i="1"/>
  <c r="G7" i="4"/>
  <c r="G9" i="10"/>
  <c r="K9" i="10"/>
  <c r="K9" i="4" s="1"/>
  <c r="K15" i="4" s="1"/>
  <c r="C60" i="14"/>
  <c r="C67" i="14"/>
  <c r="C65" i="14"/>
  <c r="K60" i="14"/>
  <c r="K67" i="14"/>
  <c r="T2" i="9"/>
  <c r="AB2" i="9"/>
  <c r="X4" i="9"/>
  <c r="X6" i="9"/>
  <c r="AB6" i="9"/>
  <c r="N4" i="2"/>
  <c r="N22" i="16"/>
  <c r="N40" i="16" s="1"/>
  <c r="J17" i="2"/>
  <c r="J22" i="16"/>
  <c r="R86" i="9"/>
  <c r="E40" i="5"/>
  <c r="E43" i="5"/>
  <c r="E39" i="5"/>
  <c r="E35" i="5"/>
  <c r="P23" i="5"/>
  <c r="P40" i="5" s="1"/>
  <c r="P51" i="18"/>
  <c r="P34" i="18"/>
  <c r="P42" i="18"/>
  <c r="P50" i="18"/>
  <c r="P39" i="18"/>
  <c r="P36" i="18"/>
  <c r="P37" i="18"/>
  <c r="P43" i="18"/>
  <c r="P48" i="18"/>
  <c r="P35" i="18"/>
  <c r="P41" i="18"/>
  <c r="P49" i="18"/>
  <c r="E33" i="17"/>
  <c r="E35" i="17"/>
  <c r="E43" i="17"/>
  <c r="E51" i="17"/>
  <c r="E54" i="17"/>
  <c r="E40" i="17"/>
  <c r="E48" i="17"/>
  <c r="E49" i="17"/>
  <c r="E46" i="17"/>
  <c r="E39" i="17"/>
  <c r="E34" i="17"/>
  <c r="E36" i="17"/>
  <c r="T38" i="5"/>
  <c r="T42" i="5"/>
  <c r="T37" i="5"/>
  <c r="T41" i="5"/>
  <c r="T39" i="5"/>
  <c r="T48" i="5"/>
  <c r="AC120" i="9"/>
  <c r="F59" i="13"/>
  <c r="F51" i="13"/>
  <c r="F54" i="13"/>
  <c r="F46" i="13"/>
  <c r="F38" i="13"/>
  <c r="D37" i="1"/>
  <c r="K52" i="1"/>
  <c r="M38" i="16"/>
  <c r="M39" i="16"/>
  <c r="G38" i="16"/>
  <c r="G47" i="16"/>
  <c r="E44" i="15"/>
  <c r="E45" i="15"/>
  <c r="O38" i="15"/>
  <c r="O48" i="15"/>
  <c r="O39" i="15"/>
  <c r="I58" i="14"/>
  <c r="I50" i="14"/>
  <c r="I42" i="14"/>
  <c r="I61" i="14"/>
  <c r="I53" i="14"/>
  <c r="I45" i="14"/>
  <c r="P59" i="13"/>
  <c r="H59" i="13"/>
  <c r="N57" i="13"/>
  <c r="F57" i="13"/>
  <c r="P51" i="13"/>
  <c r="H51" i="13"/>
  <c r="F49" i="13"/>
  <c r="P43" i="13"/>
  <c r="H43" i="13"/>
  <c r="F41" i="13"/>
  <c r="F60" i="13"/>
  <c r="P54" i="13"/>
  <c r="H54" i="13"/>
  <c r="F52" i="13"/>
  <c r="P46" i="13"/>
  <c r="H46" i="13"/>
  <c r="F44" i="13"/>
  <c r="P38" i="13"/>
  <c r="H38" i="13"/>
  <c r="M46" i="16"/>
  <c r="N43" i="20"/>
  <c r="F43" i="20"/>
  <c r="I15" i="10"/>
  <c r="F67" i="13"/>
  <c r="D36" i="1"/>
  <c r="K42" i="1"/>
  <c r="K43" i="1"/>
  <c r="K48" i="1"/>
  <c r="K49" i="1"/>
  <c r="K59" i="1"/>
  <c r="K66" i="1"/>
  <c r="G34" i="1"/>
  <c r="K35" i="1"/>
  <c r="K72" i="1" s="1"/>
  <c r="F25" i="5"/>
  <c r="J25" i="5"/>
  <c r="E41" i="5"/>
  <c r="I35" i="1"/>
  <c r="I66" i="14"/>
  <c r="J36" i="1"/>
  <c r="J67" i="14"/>
  <c r="F4" i="2"/>
  <c r="S42" i="9" s="1"/>
  <c r="F22" i="16"/>
  <c r="F50" i="16" s="1"/>
  <c r="N50" i="15"/>
  <c r="N40" i="15"/>
  <c r="N49" i="15"/>
  <c r="N41" i="15"/>
  <c r="T44" i="9"/>
  <c r="D54" i="18"/>
  <c r="C68" i="14"/>
  <c r="K68" i="14"/>
  <c r="F66" i="13"/>
  <c r="B67" i="13"/>
  <c r="J67" i="13"/>
  <c r="H68" i="13"/>
  <c r="P68" i="13"/>
  <c r="I48" i="1"/>
  <c r="G33" i="1"/>
  <c r="O33" i="1"/>
  <c r="E33" i="1"/>
  <c r="E60" i="14"/>
  <c r="M60" i="14"/>
  <c r="F34" i="1"/>
  <c r="F71" i="1" s="1"/>
  <c r="F65" i="14"/>
  <c r="N34" i="1"/>
  <c r="I37" i="1"/>
  <c r="I68" i="14"/>
  <c r="Y43" i="9"/>
  <c r="AC43" i="9"/>
  <c r="AC44" i="9"/>
  <c r="G35" i="17"/>
  <c r="G50" i="17"/>
  <c r="G37" i="17"/>
  <c r="G45" i="17"/>
  <c r="G34" i="17"/>
  <c r="G42" i="17"/>
  <c r="J51" i="17"/>
  <c r="J38" i="17"/>
  <c r="J40" i="17"/>
  <c r="J48" i="17"/>
  <c r="J37" i="17"/>
  <c r="J45" i="17"/>
  <c r="W80" i="9"/>
  <c r="S81" i="9"/>
  <c r="W82" i="9"/>
  <c r="S83" i="9"/>
  <c r="W83" i="9"/>
  <c r="W84" i="9"/>
  <c r="S85" i="9"/>
  <c r="S155" i="9"/>
  <c r="J54" i="17"/>
  <c r="G66" i="14"/>
  <c r="O66" i="14"/>
  <c r="F68" i="13"/>
  <c r="F64" i="1"/>
  <c r="H37" i="1"/>
  <c r="P37" i="1"/>
  <c r="P74" i="1" s="1"/>
  <c r="J23" i="5"/>
  <c r="W43" i="9"/>
  <c r="H47" i="20"/>
  <c r="H48" i="20" s="1"/>
  <c r="H19" i="3"/>
  <c r="P47" i="20"/>
  <c r="P48" i="20" s="1"/>
  <c r="P19" i="3"/>
  <c r="R44" i="3"/>
  <c r="R40" i="3"/>
  <c r="H23" i="5"/>
  <c r="V4" i="9"/>
  <c r="P41" i="5"/>
  <c r="D33" i="5"/>
  <c r="E45" i="5"/>
  <c r="R155" i="9"/>
  <c r="R156" i="9"/>
  <c r="E49" i="5"/>
  <c r="Z156" i="9"/>
  <c r="J47" i="20"/>
  <c r="S34" i="3"/>
  <c r="S38" i="3"/>
  <c r="S42" i="3"/>
  <c r="S46" i="3"/>
  <c r="AF125" i="9"/>
  <c r="S33" i="3"/>
  <c r="S37" i="3"/>
  <c r="S41" i="3"/>
  <c r="S45" i="3"/>
  <c r="T22" i="2"/>
  <c r="T34" i="2" s="1"/>
  <c r="AG42" i="9"/>
  <c r="E46" i="5"/>
  <c r="G19" i="3"/>
  <c r="G39" i="3" s="1"/>
  <c r="O19" i="3"/>
  <c r="O33" i="3" s="1"/>
  <c r="F33" i="3"/>
  <c r="F39" i="3"/>
  <c r="N43" i="3"/>
  <c r="N47" i="3"/>
  <c r="T67" i="1"/>
  <c r="T59" i="1"/>
  <c r="T50" i="1"/>
  <c r="U85" i="9"/>
  <c r="Y85" i="9"/>
  <c r="V119" i="9"/>
  <c r="V122" i="9"/>
  <c r="R124" i="9"/>
  <c r="T44" i="1"/>
  <c r="T48" i="1"/>
  <c r="T52" i="1"/>
  <c r="T57" i="1"/>
  <c r="T61" i="1"/>
  <c r="T65" i="1"/>
  <c r="T69" i="1"/>
  <c r="T43" i="1"/>
  <c r="T47" i="1"/>
  <c r="T51" i="1"/>
  <c r="T56" i="1"/>
  <c r="T60" i="1"/>
  <c r="T64" i="1"/>
  <c r="M19" i="3"/>
  <c r="N36" i="3"/>
  <c r="S121" i="9"/>
  <c r="AF7" i="9"/>
  <c r="AH7" i="9"/>
  <c r="S67" i="1"/>
  <c r="S63" i="1"/>
  <c r="S59" i="1"/>
  <c r="S54" i="1"/>
  <c r="S50" i="1"/>
  <c r="S46" i="1"/>
  <c r="S49" i="5"/>
  <c r="S44" i="5"/>
  <c r="S40" i="5"/>
  <c r="S33" i="5"/>
  <c r="U67" i="1"/>
  <c r="U63" i="1"/>
  <c r="U59" i="1"/>
  <c r="U54" i="1"/>
  <c r="U50" i="1"/>
  <c r="U46" i="1"/>
  <c r="U49" i="5"/>
  <c r="T41" i="2"/>
  <c r="T49" i="2"/>
  <c r="T47" i="2"/>
  <c r="T36" i="2"/>
  <c r="T46" i="2"/>
  <c r="F22" i="2"/>
  <c r="S45" i="9" s="1"/>
  <c r="F40" i="16"/>
  <c r="F49" i="16"/>
  <c r="F41" i="16"/>
  <c r="F42" i="16"/>
  <c r="F43" i="16"/>
  <c r="F44" i="16"/>
  <c r="F45" i="16"/>
  <c r="F33" i="16"/>
  <c r="F48" i="16"/>
  <c r="F38" i="16"/>
  <c r="F39" i="16"/>
  <c r="F34" i="16"/>
  <c r="F35" i="16"/>
  <c r="F36" i="16"/>
  <c r="F37" i="16"/>
  <c r="AA42" i="9"/>
  <c r="L40" i="15"/>
  <c r="L49" i="15"/>
  <c r="L41" i="15"/>
  <c r="L34" i="15"/>
  <c r="L39" i="15"/>
  <c r="L36" i="15"/>
  <c r="L33" i="15"/>
  <c r="L42" i="15"/>
  <c r="L47" i="15"/>
  <c r="L48" i="15"/>
  <c r="L43" i="15"/>
  <c r="L38" i="15"/>
  <c r="N34" i="16"/>
  <c r="N38" i="16"/>
  <c r="N46" i="16"/>
  <c r="K15" i="10"/>
  <c r="V7" i="9"/>
  <c r="I58" i="1"/>
  <c r="H44" i="15"/>
  <c r="H34" i="15"/>
  <c r="H48" i="15"/>
  <c r="H43" i="15"/>
  <c r="O40" i="3"/>
  <c r="E67" i="1"/>
  <c r="J46" i="16"/>
  <c r="J50" i="16"/>
  <c r="J40" i="16"/>
  <c r="J49" i="16"/>
  <c r="J41" i="16"/>
  <c r="J42" i="16"/>
  <c r="J43" i="16"/>
  <c r="J35" i="16"/>
  <c r="J44" i="16"/>
  <c r="J45" i="16"/>
  <c r="J33" i="16"/>
  <c r="J48" i="16"/>
  <c r="J38" i="16"/>
  <c r="J47" i="16"/>
  <c r="J39" i="16"/>
  <c r="J34" i="16"/>
  <c r="J36" i="16"/>
  <c r="J37" i="16"/>
  <c r="G15" i="10"/>
  <c r="G9" i="4"/>
  <c r="G15" i="4"/>
  <c r="P44" i="1"/>
  <c r="H45" i="1"/>
  <c r="R48" i="2"/>
  <c r="R43" i="2"/>
  <c r="R50" i="2"/>
  <c r="P35" i="5"/>
  <c r="P38" i="3"/>
  <c r="N48" i="20"/>
  <c r="P39" i="5"/>
  <c r="P44" i="5"/>
  <c r="J43" i="5"/>
  <c r="F59" i="1"/>
  <c r="F42" i="1"/>
  <c r="P44" i="3"/>
  <c r="G46" i="1"/>
  <c r="P41" i="3"/>
  <c r="O41" i="1"/>
  <c r="P37" i="3"/>
  <c r="P54" i="17"/>
  <c r="AC86" i="9"/>
  <c r="P51" i="5"/>
  <c r="P49" i="5"/>
  <c r="Q42" i="9"/>
  <c r="T125" i="9"/>
  <c r="G44" i="3"/>
  <c r="G33" i="3"/>
  <c r="G41" i="3"/>
  <c r="D50" i="16"/>
  <c r="D40" i="16"/>
  <c r="D49" i="16"/>
  <c r="D41" i="16"/>
  <c r="D42" i="16"/>
  <c r="D43" i="16"/>
  <c r="D44" i="16"/>
  <c r="D45" i="16"/>
  <c r="D46" i="16"/>
  <c r="D48" i="16"/>
  <c r="D38" i="16"/>
  <c r="D47" i="16"/>
  <c r="D39" i="16"/>
  <c r="D34" i="16"/>
  <c r="D35" i="16"/>
  <c r="D36" i="16"/>
  <c r="D37" i="16"/>
  <c r="F66" i="1"/>
  <c r="F65" i="1"/>
  <c r="T7" i="9"/>
  <c r="G45" i="1"/>
  <c r="G44" i="1"/>
  <c r="G43" i="1"/>
  <c r="E52" i="17"/>
  <c r="P53" i="18"/>
  <c r="S125" i="9"/>
  <c r="F34" i="3"/>
  <c r="F41" i="3"/>
  <c r="F38" i="3"/>
  <c r="F37" i="3"/>
  <c r="J15" i="10"/>
  <c r="AA125" i="9"/>
  <c r="N34" i="3"/>
  <c r="N37" i="3"/>
  <c r="N46" i="3"/>
  <c r="N45" i="3"/>
  <c r="P50" i="5"/>
  <c r="P42" i="5"/>
  <c r="G35" i="3"/>
  <c r="P36" i="5"/>
  <c r="P43" i="5"/>
  <c r="P37" i="5"/>
  <c r="F67" i="1"/>
  <c r="G42" i="3"/>
  <c r="F41" i="1"/>
  <c r="G47" i="1"/>
  <c r="L46" i="15"/>
  <c r="F44" i="2"/>
  <c r="F48" i="2"/>
  <c r="F37" i="2"/>
  <c r="F36" i="2"/>
  <c r="F38" i="2"/>
  <c r="F40" i="2"/>
  <c r="F34" i="2"/>
  <c r="F43" i="2"/>
  <c r="F42" i="2"/>
  <c r="X42" i="3"/>
  <c r="X33" i="3"/>
  <c r="X34" i="3"/>
  <c r="X41" i="3"/>
  <c r="X47" i="5"/>
  <c r="X35" i="5"/>
  <c r="P52" i="1"/>
  <c r="P72" i="1"/>
  <c r="H42" i="1"/>
  <c r="H48" i="1"/>
  <c r="H50" i="1"/>
  <c r="P63" i="1"/>
  <c r="H66" i="1"/>
  <c r="AC7" i="9"/>
  <c r="U7" i="9"/>
  <c r="H74" i="1"/>
  <c r="H64" i="1"/>
  <c r="H65" i="1"/>
  <c r="P65" i="1"/>
  <c r="P66" i="1"/>
  <c r="H44" i="1"/>
  <c r="P59" i="1"/>
  <c r="F61" i="1"/>
  <c r="P45" i="1"/>
  <c r="F53" i="1"/>
  <c r="F56" i="1"/>
  <c r="I69" i="1"/>
  <c r="Q2" i="9"/>
  <c r="E45" i="1"/>
  <c r="R7" i="9"/>
  <c r="E69" i="1"/>
  <c r="E59" i="1"/>
  <c r="E49" i="1"/>
  <c r="E72" i="1"/>
  <c r="E48" i="1"/>
  <c r="T4" i="9"/>
  <c r="G60" i="1"/>
  <c r="E54" i="1"/>
  <c r="F72" i="1"/>
  <c r="F47" i="1"/>
  <c r="F60" i="1"/>
  <c r="F52" i="1"/>
  <c r="F45" i="1"/>
  <c r="F48" i="1"/>
  <c r="F62" i="1"/>
  <c r="F50" i="1"/>
  <c r="F49" i="1"/>
  <c r="F44" i="1"/>
  <c r="F43" i="1"/>
  <c r="F46" i="1"/>
  <c r="S7" i="9"/>
  <c r="V6" i="9"/>
  <c r="E68" i="1"/>
  <c r="AA3" i="9"/>
  <c r="O49" i="1"/>
  <c r="I57" i="1"/>
  <c r="I53" i="1"/>
  <c r="I74" i="1"/>
  <c r="I60" i="1"/>
  <c r="K51" i="1"/>
  <c r="K41" i="1"/>
  <c r="K67" i="1"/>
  <c r="K69" i="1"/>
  <c r="O72" i="1"/>
  <c r="O48" i="1"/>
  <c r="I41" i="1"/>
  <c r="K65" i="1"/>
  <c r="K46" i="1"/>
  <c r="W35" i="3"/>
  <c r="W45" i="3"/>
  <c r="W41" i="3"/>
  <c r="W33" i="3"/>
  <c r="W43" i="3"/>
  <c r="W37" i="3"/>
  <c r="W37" i="5"/>
  <c r="W45" i="5"/>
  <c r="W39" i="5"/>
  <c r="W47" i="5"/>
  <c r="W33" i="5"/>
  <c r="W41" i="5"/>
  <c r="W49" i="5"/>
  <c r="W35" i="5"/>
  <c r="W43" i="5"/>
  <c r="W51" i="5"/>
  <c r="X74" i="1"/>
  <c r="W73" i="1"/>
  <c r="W72" i="1"/>
  <c r="W74" i="1"/>
  <c r="O35" i="3"/>
  <c r="F40" i="3"/>
  <c r="U37" i="3"/>
  <c r="P36" i="3"/>
  <c r="AC117" i="9"/>
  <c r="V42" i="3"/>
  <c r="V35" i="3"/>
  <c r="S40" i="3"/>
  <c r="V39" i="3"/>
  <c r="W39" i="3"/>
  <c r="W47" i="3"/>
  <c r="X37" i="3"/>
  <c r="X45" i="3"/>
  <c r="N38" i="3"/>
  <c r="O37" i="3"/>
  <c r="F42" i="3"/>
  <c r="P40" i="3"/>
  <c r="W121" i="9"/>
  <c r="O39" i="3"/>
  <c r="V44" i="3"/>
  <c r="V37" i="3"/>
  <c r="O41" i="3"/>
  <c r="X38" i="3"/>
  <c r="X46" i="3"/>
  <c r="X35" i="3"/>
  <c r="X39" i="3"/>
  <c r="X43" i="3"/>
  <c r="X47" i="3"/>
  <c r="X36" i="3"/>
  <c r="X40" i="3"/>
  <c r="W34" i="3"/>
  <c r="W38" i="3"/>
  <c r="W42" i="3"/>
  <c r="W46" i="3"/>
  <c r="W36" i="3"/>
  <c r="W40" i="3"/>
  <c r="X41" i="5"/>
  <c r="X45" i="5"/>
  <c r="X46" i="5"/>
  <c r="W36" i="5"/>
  <c r="W40" i="5"/>
  <c r="W44" i="5"/>
  <c r="W48" i="5"/>
  <c r="W34" i="5"/>
  <c r="W38" i="5"/>
  <c r="W42" i="5"/>
  <c r="W46" i="5"/>
  <c r="W42" i="1"/>
  <c r="W46" i="1"/>
  <c r="W50" i="1"/>
  <c r="W57" i="1"/>
  <c r="W61" i="1"/>
  <c r="W65" i="1"/>
  <c r="W69" i="1"/>
  <c r="W71" i="1"/>
  <c r="X44" i="1"/>
  <c r="X48" i="1"/>
  <c r="X52" i="1"/>
  <c r="X57" i="1"/>
  <c r="X61" i="1"/>
  <c r="X63" i="1"/>
  <c r="X67" i="1"/>
  <c r="X73" i="1"/>
  <c r="W41" i="1"/>
  <c r="W43" i="1"/>
  <c r="W45" i="1"/>
  <c r="W47" i="1"/>
  <c r="W49" i="1"/>
  <c r="W51" i="1"/>
  <c r="W53" i="1"/>
  <c r="W56" i="1"/>
  <c r="W58" i="1"/>
  <c r="W60" i="1"/>
  <c r="W62" i="1"/>
  <c r="W64" i="1"/>
  <c r="W66" i="1"/>
  <c r="W68" i="1"/>
  <c r="W44" i="1"/>
  <c r="W48" i="1"/>
  <c r="W52" i="1"/>
  <c r="W54" i="1"/>
  <c r="W59" i="1"/>
  <c r="W63" i="1"/>
  <c r="W67" i="1"/>
  <c r="X42" i="1"/>
  <c r="X46" i="1"/>
  <c r="X50" i="1"/>
  <c r="X54" i="1"/>
  <c r="X59" i="1"/>
  <c r="X65" i="1"/>
  <c r="X69" i="1"/>
  <c r="X71" i="1"/>
  <c r="X41" i="1"/>
  <c r="X43" i="1"/>
  <c r="X45" i="1"/>
  <c r="X47" i="1"/>
  <c r="X49" i="1"/>
  <c r="X51" i="1"/>
  <c r="X53" i="1"/>
  <c r="X56" i="1"/>
  <c r="X58" i="1"/>
  <c r="X60" i="1"/>
  <c r="X62" i="1"/>
  <c r="X64" i="1"/>
  <c r="X66" i="1"/>
  <c r="J39" i="5"/>
  <c r="J45" i="5"/>
  <c r="J36" i="5"/>
  <c r="J42" i="5"/>
  <c r="J40" i="5"/>
  <c r="N52" i="17"/>
  <c r="X123" i="9"/>
  <c r="O36" i="3"/>
  <c r="N43" i="16"/>
  <c r="N48" i="16"/>
  <c r="N49" i="16"/>
  <c r="N44" i="3"/>
  <c r="O42" i="3"/>
  <c r="J41" i="5"/>
  <c r="G48" i="1"/>
  <c r="E65" i="1"/>
  <c r="G58" i="1"/>
  <c r="G72" i="1"/>
  <c r="P38" i="5"/>
  <c r="P58" i="1"/>
  <c r="P57" i="1"/>
  <c r="P67" i="1"/>
  <c r="P64" i="1"/>
  <c r="P68" i="1"/>
  <c r="P61" i="1"/>
  <c r="H43" i="1"/>
  <c r="H63" i="1"/>
  <c r="H49" i="1"/>
  <c r="H46" i="1"/>
  <c r="H69" i="1"/>
  <c r="P69" i="1"/>
  <c r="L50" i="15"/>
  <c r="L44" i="15"/>
  <c r="L45" i="15"/>
  <c r="L37" i="15"/>
  <c r="L35" i="15"/>
  <c r="H68" i="1"/>
  <c r="M45" i="15"/>
  <c r="O64" i="13"/>
  <c r="B51" i="15"/>
  <c r="AE7" i="9"/>
  <c r="R44" i="1"/>
  <c r="R48" i="1"/>
  <c r="R52" i="1"/>
  <c r="R57" i="1"/>
  <c r="R61" i="1"/>
  <c r="R65" i="1"/>
  <c r="R69" i="1"/>
  <c r="R41" i="1"/>
  <c r="R45" i="1"/>
  <c r="R49" i="1"/>
  <c r="R53" i="1"/>
  <c r="R58" i="1"/>
  <c r="R62" i="1"/>
  <c r="R66" i="1"/>
  <c r="R68" i="1"/>
  <c r="R42" i="1"/>
  <c r="R46" i="1"/>
  <c r="R50" i="1"/>
  <c r="R54" i="1"/>
  <c r="R59" i="1"/>
  <c r="R63" i="1"/>
  <c r="R67" i="1"/>
  <c r="R56" i="1"/>
  <c r="R43" i="1"/>
  <c r="R60" i="1"/>
  <c r="R47" i="1"/>
  <c r="R64" i="1"/>
  <c r="C60" i="13"/>
  <c r="C39" i="13"/>
  <c r="C41" i="13"/>
  <c r="C45" i="13"/>
  <c r="C53" i="13"/>
  <c r="C40" i="13"/>
  <c r="C52" i="13"/>
  <c r="C56" i="13"/>
  <c r="C65" i="13"/>
  <c r="C43" i="13"/>
  <c r="C47" i="13"/>
  <c r="C51" i="13"/>
  <c r="C55" i="13"/>
  <c r="C42" i="13"/>
  <c r="C58" i="13"/>
  <c r="C61" i="13"/>
  <c r="C46" i="13"/>
  <c r="C48" i="13"/>
  <c r="C66" i="13"/>
  <c r="C49" i="13"/>
  <c r="C57" i="13"/>
  <c r="C38" i="13"/>
  <c r="C64" i="13" s="1"/>
  <c r="C44" i="13"/>
  <c r="C50" i="13"/>
  <c r="C54" i="13"/>
  <c r="H48" i="19"/>
  <c r="S118" i="9"/>
  <c r="G34" i="3"/>
  <c r="W86" i="9"/>
  <c r="H43" i="5"/>
  <c r="H34" i="5"/>
  <c r="N33" i="16"/>
  <c r="N42" i="16"/>
  <c r="N44" i="16"/>
  <c r="P35" i="3"/>
  <c r="P47" i="3"/>
  <c r="P39" i="3"/>
  <c r="H38" i="3"/>
  <c r="H43" i="3"/>
  <c r="J51" i="5"/>
  <c r="J47" i="5"/>
  <c r="J37" i="5"/>
  <c r="E64" i="1"/>
  <c r="E61" i="1"/>
  <c r="G51" i="1"/>
  <c r="G53" i="1"/>
  <c r="P53" i="1"/>
  <c r="P64" i="14"/>
  <c r="E64" i="13"/>
  <c r="H52" i="18"/>
  <c r="H65" i="14"/>
  <c r="H34" i="1"/>
  <c r="H71" i="1" s="1"/>
  <c r="J35" i="1"/>
  <c r="J66" i="14"/>
  <c r="P48" i="16"/>
  <c r="P40" i="16"/>
  <c r="P49" i="16"/>
  <c r="P41" i="16"/>
  <c r="P44" i="16"/>
  <c r="P36" i="16"/>
  <c r="P43" i="16"/>
  <c r="P33" i="16"/>
  <c r="P51" i="16" s="1"/>
  <c r="P34" i="16"/>
  <c r="P39" i="16"/>
  <c r="P46" i="16"/>
  <c r="P42" i="16"/>
  <c r="P47" i="16"/>
  <c r="P37" i="16"/>
  <c r="H17" i="2"/>
  <c r="J50" i="5"/>
  <c r="J46" i="5"/>
  <c r="J38" i="5"/>
  <c r="N22" i="2"/>
  <c r="N36" i="2" s="1"/>
  <c r="N41" i="16"/>
  <c r="N45" i="16"/>
  <c r="N39" i="16"/>
  <c r="N36" i="16"/>
  <c r="M46" i="15"/>
  <c r="M43" i="15"/>
  <c r="M35" i="15"/>
  <c r="M42" i="15"/>
  <c r="M34" i="15"/>
  <c r="M49" i="15"/>
  <c r="M41" i="15"/>
  <c r="M50" i="15"/>
  <c r="M40" i="15"/>
  <c r="M33" i="15"/>
  <c r="M47" i="15"/>
  <c r="M39" i="15"/>
  <c r="M48" i="15"/>
  <c r="M38" i="15"/>
  <c r="P46" i="3"/>
  <c r="P43" i="3"/>
  <c r="G57" i="1"/>
  <c r="G71" i="1"/>
  <c r="P33" i="3"/>
  <c r="P42" i="3"/>
  <c r="E58" i="1"/>
  <c r="H36" i="5"/>
  <c r="H44" i="5"/>
  <c r="U86" i="9"/>
  <c r="N37" i="16"/>
  <c r="N47" i="16"/>
  <c r="N35" i="16"/>
  <c r="N50" i="16"/>
  <c r="H47" i="5"/>
  <c r="AG45" i="9"/>
  <c r="T37" i="2"/>
  <c r="T39" i="2"/>
  <c r="T42" i="2"/>
  <c r="T33" i="2"/>
  <c r="G46" i="3"/>
  <c r="J44" i="5"/>
  <c r="J35" i="5"/>
  <c r="G59" i="1"/>
  <c r="G49" i="1"/>
  <c r="P73" i="1"/>
  <c r="H62" i="1"/>
  <c r="H50" i="15"/>
  <c r="H39" i="15"/>
  <c r="H47" i="15"/>
  <c r="H38" i="15"/>
  <c r="H72" i="1"/>
  <c r="M44" i="15"/>
  <c r="I46" i="16"/>
  <c r="I47" i="16"/>
  <c r="I39" i="16"/>
  <c r="I48" i="16"/>
  <c r="I38" i="16"/>
  <c r="I45" i="16"/>
  <c r="I37" i="16"/>
  <c r="I44" i="16"/>
  <c r="I33" i="16"/>
  <c r="I43" i="16"/>
  <c r="I35" i="16"/>
  <c r="I42" i="16"/>
  <c r="I36" i="16"/>
  <c r="E53" i="18"/>
  <c r="R51" i="1"/>
  <c r="J9" i="11"/>
  <c r="J15" i="11" s="1"/>
  <c r="J7" i="4"/>
  <c r="D64" i="14"/>
  <c r="O52" i="17"/>
  <c r="Q56" i="1"/>
  <c r="R73" i="1"/>
  <c r="J37" i="1"/>
  <c r="G4" i="2"/>
  <c r="F73" i="1"/>
  <c r="O57" i="1"/>
  <c r="B64" i="14"/>
  <c r="P48" i="19"/>
  <c r="AD7" i="9"/>
  <c r="Q63" i="1"/>
  <c r="Q68" i="1"/>
  <c r="Q60" i="1"/>
  <c r="Q43" i="1"/>
  <c r="Q50" i="1"/>
  <c r="Q45" i="1"/>
  <c r="Q73" i="1"/>
  <c r="Q74" i="1"/>
  <c r="R74" i="1"/>
  <c r="O62" i="14"/>
  <c r="O39" i="14"/>
  <c r="O63" i="14"/>
  <c r="O42" i="14"/>
  <c r="O54" i="14"/>
  <c r="O58" i="14"/>
  <c r="O67" i="14"/>
  <c r="O65" i="14"/>
  <c r="L35" i="1"/>
  <c r="L66" i="14"/>
  <c r="C68" i="13"/>
  <c r="K44" i="1"/>
  <c r="K47" i="1"/>
  <c r="K64" i="1"/>
  <c r="J51" i="18"/>
  <c r="J54" i="18" s="1"/>
  <c r="J42" i="18"/>
  <c r="J44" i="18"/>
  <c r="J48" i="18"/>
  <c r="J33" i="18"/>
  <c r="J34" i="18"/>
  <c r="J53" i="18" s="1"/>
  <c r="J38" i="18"/>
  <c r="J40" i="18"/>
  <c r="F36" i="3"/>
  <c r="O63" i="1"/>
  <c r="Q33" i="2"/>
  <c r="R71" i="1"/>
  <c r="F7" i="4"/>
  <c r="F9" i="10"/>
  <c r="I9" i="4"/>
  <c r="I15" i="4" s="1"/>
  <c r="M67" i="14"/>
  <c r="I60" i="13"/>
  <c r="I43" i="13"/>
  <c r="I51" i="13"/>
  <c r="I46" i="13"/>
  <c r="I50" i="13"/>
  <c r="I66" i="13"/>
  <c r="I65" i="13"/>
  <c r="M66" i="13"/>
  <c r="G23" i="5"/>
  <c r="G50" i="18"/>
  <c r="G41" i="18"/>
  <c r="G36" i="18"/>
  <c r="G40" i="18"/>
  <c r="G44" i="18"/>
  <c r="G48" i="18"/>
  <c r="G33" i="18"/>
  <c r="L40" i="17"/>
  <c r="L37" i="17"/>
  <c r="R38" i="3"/>
  <c r="R33" i="3"/>
  <c r="R36" i="3"/>
  <c r="E9" i="10"/>
  <c r="E15" i="10" s="1"/>
  <c r="N9" i="10"/>
  <c r="E67" i="14"/>
  <c r="G60" i="14"/>
  <c r="G64" i="14" s="1"/>
  <c r="B66" i="14"/>
  <c r="D66" i="14"/>
  <c r="J68" i="14"/>
  <c r="P68" i="14"/>
  <c r="D61" i="13"/>
  <c r="K65" i="13"/>
  <c r="K66" i="13"/>
  <c r="K68" i="13"/>
  <c r="K23" i="5"/>
  <c r="X86" i="9" s="1"/>
  <c r="K50" i="18"/>
  <c r="K54" i="18" s="1"/>
  <c r="M50" i="18"/>
  <c r="M23" i="5"/>
  <c r="E37" i="5"/>
  <c r="T35" i="3"/>
  <c r="T39" i="3"/>
  <c r="T43" i="3"/>
  <c r="T47" i="3"/>
  <c r="T33" i="3"/>
  <c r="T37" i="3"/>
  <c r="T41" i="3"/>
  <c r="T45" i="3"/>
  <c r="AG125" i="9"/>
  <c r="T34" i="3"/>
  <c r="T42" i="3"/>
  <c r="T36" i="3"/>
  <c r="T44" i="3"/>
  <c r="T38" i="3"/>
  <c r="T46" i="3"/>
  <c r="G65" i="14"/>
  <c r="O34" i="1"/>
  <c r="O71" i="1" s="1"/>
  <c r="B68" i="14"/>
  <c r="I67" i="13"/>
  <c r="W5" i="9"/>
  <c r="P4" i="2"/>
  <c r="AC42" i="9" s="1"/>
  <c r="L47" i="20"/>
  <c r="L48" i="20" s="1"/>
  <c r="L19" i="3"/>
  <c r="D47" i="19"/>
  <c r="D48" i="19"/>
  <c r="D19" i="3"/>
  <c r="S22" i="2"/>
  <c r="S50" i="2" s="1"/>
  <c r="R46" i="3"/>
  <c r="R41" i="3"/>
  <c r="I7" i="4"/>
  <c r="L33" i="1"/>
  <c r="L65" i="1" s="1"/>
  <c r="L61" i="14"/>
  <c r="L64" i="14" s="1"/>
  <c r="I36" i="1"/>
  <c r="I73" i="1"/>
  <c r="N68" i="14"/>
  <c r="G65" i="13"/>
  <c r="J65" i="13"/>
  <c r="L65" i="13"/>
  <c r="G66" i="13"/>
  <c r="J66" i="13"/>
  <c r="L66" i="13"/>
  <c r="C67" i="13"/>
  <c r="G67" i="13"/>
  <c r="B68" i="13"/>
  <c r="I68" i="13"/>
  <c r="L58" i="1"/>
  <c r="F51" i="18"/>
  <c r="F23" i="5"/>
  <c r="S86" i="9" s="1"/>
  <c r="I50" i="18"/>
  <c r="I54" i="18"/>
  <c r="I23" i="5"/>
  <c r="L51" i="18"/>
  <c r="N23" i="5"/>
  <c r="N42" i="5" s="1"/>
  <c r="Y83" i="9"/>
  <c r="S41" i="5"/>
  <c r="V67" i="1"/>
  <c r="S51" i="5"/>
  <c r="S37" i="5"/>
  <c r="S42" i="5"/>
  <c r="S48" i="5"/>
  <c r="AF86" i="9"/>
  <c r="S47" i="5"/>
  <c r="S35" i="5"/>
  <c r="S39" i="5"/>
  <c r="S45" i="5"/>
  <c r="S39" i="3"/>
  <c r="S47" i="3"/>
  <c r="S35" i="3"/>
  <c r="S43" i="3"/>
  <c r="U46" i="5"/>
  <c r="V38" i="3"/>
  <c r="V45" i="3"/>
  <c r="AI125" i="9"/>
  <c r="V43" i="3"/>
  <c r="V33" i="3"/>
  <c r="K19" i="3"/>
  <c r="K43" i="3" s="1"/>
  <c r="K46" i="20"/>
  <c r="K48" i="20" s="1"/>
  <c r="S46" i="5"/>
  <c r="S36" i="5"/>
  <c r="S44" i="3"/>
  <c r="U42" i="1"/>
  <c r="U43" i="1"/>
  <c r="U48" i="1"/>
  <c r="U53" i="1"/>
  <c r="U60" i="1"/>
  <c r="U65" i="1"/>
  <c r="U45" i="1"/>
  <c r="U51" i="1"/>
  <c r="U57" i="1"/>
  <c r="U62" i="1"/>
  <c r="U69" i="1"/>
  <c r="AI86" i="9"/>
  <c r="V34" i="3"/>
  <c r="U22" i="2"/>
  <c r="U40" i="2" s="1"/>
  <c r="L62" i="1"/>
  <c r="F48" i="5"/>
  <c r="F38" i="5"/>
  <c r="F44" i="5"/>
  <c r="F36" i="5"/>
  <c r="F42" i="5"/>
  <c r="F35" i="5"/>
  <c r="F40" i="5"/>
  <c r="F43" i="5"/>
  <c r="Y125" i="9"/>
  <c r="L33" i="3"/>
  <c r="L40" i="3"/>
  <c r="L38" i="3"/>
  <c r="L39" i="3"/>
  <c r="L35" i="3"/>
  <c r="L41" i="3"/>
  <c r="L43" i="3"/>
  <c r="L42" i="3"/>
  <c r="L36" i="3"/>
  <c r="L37" i="3"/>
  <c r="E9" i="4"/>
  <c r="S37" i="2"/>
  <c r="S42" i="2"/>
  <c r="S46" i="2"/>
  <c r="K50" i="5"/>
  <c r="I33" i="5"/>
  <c r="L50" i="1"/>
  <c r="L46" i="1"/>
  <c r="L63" i="1"/>
  <c r="L49" i="1"/>
  <c r="L47" i="1"/>
  <c r="L45" i="1"/>
  <c r="Y7" i="9"/>
  <c r="L44" i="1"/>
  <c r="L61" i="1"/>
  <c r="M47" i="5"/>
  <c r="J9" i="4"/>
  <c r="J15" i="4"/>
  <c r="U37" i="2"/>
  <c r="U43" i="2"/>
  <c r="U42" i="2"/>
  <c r="U39" i="2"/>
  <c r="U45" i="2"/>
  <c r="U35" i="2"/>
  <c r="AH45" i="9"/>
  <c r="U50" i="2"/>
  <c r="U33" i="2"/>
  <c r="U41" i="2"/>
  <c r="U36" i="2"/>
  <c r="U48" i="2"/>
  <c r="U49" i="2"/>
  <c r="U34" i="2"/>
  <c r="U46" i="2"/>
  <c r="U47" i="2"/>
  <c r="N36" i="5"/>
  <c r="N35" i="5"/>
  <c r="N34" i="5"/>
  <c r="L56" i="1"/>
  <c r="L53" i="1"/>
  <c r="F9" i="4"/>
  <c r="F15" i="10"/>
  <c r="J52" i="18"/>
  <c r="L72" i="1"/>
  <c r="I52" i="18"/>
  <c r="N35" i="2"/>
  <c r="J54" i="5"/>
  <c r="M48" i="5" l="1"/>
  <c r="Q48" i="5"/>
  <c r="AD86" i="9"/>
  <c r="G39" i="5"/>
  <c r="X42" i="5"/>
  <c r="X37" i="5"/>
  <c r="X44" i="5"/>
  <c r="X39" i="5"/>
  <c r="T49" i="5"/>
  <c r="T34" i="5"/>
  <c r="T35" i="5"/>
  <c r="T52" i="5" s="1"/>
  <c r="D40" i="5"/>
  <c r="Q43" i="5"/>
  <c r="N50" i="5"/>
  <c r="H51" i="5"/>
  <c r="N51" i="5"/>
  <c r="AA86" i="9"/>
  <c r="M45" i="5"/>
  <c r="N40" i="5"/>
  <c r="N47" i="5"/>
  <c r="Q36" i="5"/>
  <c r="H35" i="5"/>
  <c r="H48" i="5"/>
  <c r="X38" i="5"/>
  <c r="X33" i="5"/>
  <c r="X36" i="5"/>
  <c r="X48" i="5"/>
  <c r="H38" i="5"/>
  <c r="AA84" i="9"/>
  <c r="T43" i="5"/>
  <c r="T40" i="5"/>
  <c r="T50" i="5"/>
  <c r="T51" i="5"/>
  <c r="D36" i="5"/>
  <c r="Q45" i="5"/>
  <c r="D51" i="5"/>
  <c r="J34" i="5"/>
  <c r="P34" i="5"/>
  <c r="N49" i="5"/>
  <c r="M39" i="5"/>
  <c r="Z86" i="9"/>
  <c r="M40" i="5"/>
  <c r="G48" i="5"/>
  <c r="H45" i="5"/>
  <c r="X34" i="5"/>
  <c r="X51" i="5"/>
  <c r="X40" i="5"/>
  <c r="D41" i="5"/>
  <c r="T47" i="5"/>
  <c r="T33" i="5"/>
  <c r="AG86" i="9"/>
  <c r="D50" i="5"/>
  <c r="N46" i="5"/>
  <c r="N39" i="5"/>
  <c r="N48" i="5"/>
  <c r="H39" i="5"/>
  <c r="X49" i="5"/>
  <c r="X43" i="5"/>
  <c r="D47" i="5"/>
  <c r="D54" i="5" s="1"/>
  <c r="T36" i="5"/>
  <c r="T45" i="5"/>
  <c r="T46" i="5"/>
  <c r="U47" i="5"/>
  <c r="S54" i="5"/>
  <c r="U44" i="5"/>
  <c r="D39" i="5"/>
  <c r="R45" i="5"/>
  <c r="R39" i="5"/>
  <c r="R33" i="5"/>
  <c r="K48" i="5"/>
  <c r="AH86" i="9"/>
  <c r="U41" i="5"/>
  <c r="P33" i="5"/>
  <c r="R50" i="5"/>
  <c r="R49" i="5"/>
  <c r="R51" i="5"/>
  <c r="R54" i="5" s="1"/>
  <c r="U35" i="5"/>
  <c r="U43" i="5"/>
  <c r="U36" i="5"/>
  <c r="D45" i="5"/>
  <c r="R42" i="5"/>
  <c r="R44" i="5"/>
  <c r="R41" i="5"/>
  <c r="U45" i="5"/>
  <c r="U38" i="5"/>
  <c r="U50" i="5"/>
  <c r="U33" i="5"/>
  <c r="R48" i="5"/>
  <c r="R40" i="5"/>
  <c r="P53" i="5"/>
  <c r="U34" i="5"/>
  <c r="I38" i="5"/>
  <c r="J33" i="5"/>
  <c r="U40" i="5"/>
  <c r="R43" i="5"/>
  <c r="R36" i="5"/>
  <c r="U39" i="5"/>
  <c r="I44" i="5"/>
  <c r="G37" i="5"/>
  <c r="H50" i="5"/>
  <c r="H54" i="5" s="1"/>
  <c r="U48" i="5"/>
  <c r="I46" i="5"/>
  <c r="G51" i="5"/>
  <c r="I50" i="5"/>
  <c r="I51" i="5"/>
  <c r="U42" i="5"/>
  <c r="N54" i="5"/>
  <c r="W53" i="5"/>
  <c r="U37" i="5"/>
  <c r="J53" i="5"/>
  <c r="N37" i="2"/>
  <c r="S48" i="2"/>
  <c r="S47" i="2"/>
  <c r="S41" i="2"/>
  <c r="AF42" i="9"/>
  <c r="R35" i="2"/>
  <c r="R37" i="2"/>
  <c r="R42" i="2"/>
  <c r="R46" i="2"/>
  <c r="Q45" i="2"/>
  <c r="Q42" i="2"/>
  <c r="O50" i="2"/>
  <c r="R38" i="2"/>
  <c r="R51" i="2" s="1"/>
  <c r="N39" i="2"/>
  <c r="S39" i="2"/>
  <c r="S34" i="2"/>
  <c r="Q48" i="2"/>
  <c r="R34" i="2"/>
  <c r="R39" i="2"/>
  <c r="R45" i="2"/>
  <c r="O38" i="2"/>
  <c r="O41" i="2"/>
  <c r="Q39" i="2"/>
  <c r="Q38" i="2"/>
  <c r="V51" i="2"/>
  <c r="S43" i="2"/>
  <c r="AE45" i="9"/>
  <c r="R44" i="2"/>
  <c r="R41" i="2"/>
  <c r="Q44" i="2"/>
  <c r="Q34" i="2"/>
  <c r="Q36" i="2"/>
  <c r="S40" i="2"/>
  <c r="R49" i="2"/>
  <c r="N44" i="2"/>
  <c r="S36" i="2"/>
  <c r="S49" i="2"/>
  <c r="Q43" i="2"/>
  <c r="S35" i="2"/>
  <c r="S45" i="2"/>
  <c r="S44" i="2"/>
  <c r="AD45" i="9"/>
  <c r="R40" i="2"/>
  <c r="R47" i="2"/>
  <c r="R36" i="2"/>
  <c r="Q37" i="2"/>
  <c r="Q50" i="2"/>
  <c r="AD42" i="9"/>
  <c r="M69" i="1"/>
  <c r="I43" i="3"/>
  <c r="I38" i="3"/>
  <c r="V125" i="9"/>
  <c r="I37" i="3"/>
  <c r="I46" i="3"/>
  <c r="I41" i="3"/>
  <c r="I35" i="3"/>
  <c r="I47" i="3"/>
  <c r="I39" i="3"/>
  <c r="T42" i="9"/>
  <c r="M39" i="13"/>
  <c r="M53" i="13"/>
  <c r="M46" i="13"/>
  <c r="M48" i="13"/>
  <c r="M43" i="13"/>
  <c r="M52" i="13"/>
  <c r="M41" i="13"/>
  <c r="M51" i="13"/>
  <c r="M56" i="13"/>
  <c r="M45" i="13"/>
  <c r="M57" i="13"/>
  <c r="M44" i="13"/>
  <c r="M50" i="13"/>
  <c r="M33" i="1"/>
  <c r="M60" i="13"/>
  <c r="M42" i="13"/>
  <c r="M67" i="13"/>
  <c r="M47" i="13"/>
  <c r="M54" i="13"/>
  <c r="M61" i="13"/>
  <c r="M40" i="13"/>
  <c r="M49" i="13"/>
  <c r="M58" i="13"/>
  <c r="M38" i="13"/>
  <c r="AC2" i="9"/>
  <c r="P41" i="1"/>
  <c r="V3" i="9"/>
  <c r="I52" i="1"/>
  <c r="M65" i="1"/>
  <c r="H4" i="2"/>
  <c r="H22" i="16"/>
  <c r="K46" i="3"/>
  <c r="N33" i="4"/>
  <c r="L36" i="17"/>
  <c r="L41" i="17"/>
  <c r="L42" i="17"/>
  <c r="L50" i="17"/>
  <c r="L47" i="17"/>
  <c r="L54" i="17" s="1"/>
  <c r="L46" i="17"/>
  <c r="L33" i="17"/>
  <c r="L51" i="17"/>
  <c r="L48" i="17"/>
  <c r="L35" i="17"/>
  <c r="L49" i="17"/>
  <c r="L44" i="17"/>
  <c r="L45" i="17"/>
  <c r="L23" i="5"/>
  <c r="L35" i="5" s="1"/>
  <c r="J47" i="19"/>
  <c r="J40" i="19"/>
  <c r="J35" i="19"/>
  <c r="J42" i="19"/>
  <c r="J37" i="19"/>
  <c r="J44" i="19"/>
  <c r="J39" i="19"/>
  <c r="J38" i="19"/>
  <c r="J33" i="19"/>
  <c r="J48" i="19" s="1"/>
  <c r="J45" i="19"/>
  <c r="J36" i="19"/>
  <c r="J34" i="19"/>
  <c r="J41" i="19"/>
  <c r="J19" i="3"/>
  <c r="J46" i="19"/>
  <c r="J43" i="19"/>
  <c r="U123" i="9"/>
  <c r="H42" i="3"/>
  <c r="AI7" i="9"/>
  <c r="L38" i="17"/>
  <c r="M65" i="13"/>
  <c r="W44" i="2"/>
  <c r="H39" i="3"/>
  <c r="J51" i="16"/>
  <c r="E64" i="14"/>
  <c r="D44" i="3"/>
  <c r="D46" i="3"/>
  <c r="Q125" i="9"/>
  <c r="D43" i="3"/>
  <c r="D34" i="3"/>
  <c r="D33" i="3"/>
  <c r="M35" i="3"/>
  <c r="M42" i="3"/>
  <c r="M37" i="3"/>
  <c r="M41" i="3"/>
  <c r="Z125" i="9"/>
  <c r="P65" i="14"/>
  <c r="P34" i="1"/>
  <c r="P71" i="1" s="1"/>
  <c r="Z5" i="9"/>
  <c r="M61" i="1"/>
  <c r="W42" i="2"/>
  <c r="K41" i="2"/>
  <c r="K44" i="2"/>
  <c r="K34" i="2"/>
  <c r="K39" i="2"/>
  <c r="K36" i="2"/>
  <c r="K35" i="2"/>
  <c r="K33" i="2"/>
  <c r="K42" i="2"/>
  <c r="K43" i="2"/>
  <c r="L37" i="1"/>
  <c r="L68" i="14"/>
  <c r="N61" i="13"/>
  <c r="N45" i="13"/>
  <c r="N54" i="13"/>
  <c r="N50" i="13"/>
  <c r="N40" i="13"/>
  <c r="N56" i="13"/>
  <c r="N63" i="13"/>
  <c r="N51" i="13"/>
  <c r="N53" i="13"/>
  <c r="N46" i="13"/>
  <c r="N58" i="13"/>
  <c r="N43" i="13"/>
  <c r="N41" i="13"/>
  <c r="N52" i="13"/>
  <c r="N68" i="13"/>
  <c r="N48" i="13"/>
  <c r="N38" i="13"/>
  <c r="N39" i="13"/>
  <c r="N49" i="13"/>
  <c r="N60" i="13"/>
  <c r="N66" i="13"/>
  <c r="N65" i="13"/>
  <c r="N55" i="13"/>
  <c r="N42" i="13"/>
  <c r="N62" i="13"/>
  <c r="N47" i="13"/>
  <c r="N59" i="13"/>
  <c r="N44" i="13"/>
  <c r="AC85" i="9"/>
  <c r="P47" i="5"/>
  <c r="P54" i="5" s="1"/>
  <c r="D47" i="20"/>
  <c r="D34" i="20"/>
  <c r="D42" i="20"/>
  <c r="D45" i="20"/>
  <c r="D36" i="20"/>
  <c r="D44" i="20"/>
  <c r="D38" i="20"/>
  <c r="D46" i="20"/>
  <c r="D37" i="20"/>
  <c r="D35" i="20"/>
  <c r="D43" i="20"/>
  <c r="D39" i="20"/>
  <c r="D41" i="20"/>
  <c r="D33" i="20"/>
  <c r="D40" i="20"/>
  <c r="E43" i="19"/>
  <c r="E38" i="19"/>
  <c r="E33" i="19"/>
  <c r="E45" i="19"/>
  <c r="E40" i="19"/>
  <c r="E35" i="19"/>
  <c r="E47" i="19"/>
  <c r="E42" i="19"/>
  <c r="E41" i="19"/>
  <c r="E36" i="19"/>
  <c r="E34" i="19"/>
  <c r="E37" i="19"/>
  <c r="E39" i="19"/>
  <c r="E44" i="19"/>
  <c r="E19" i="3"/>
  <c r="E38" i="3" s="1"/>
  <c r="M43" i="3"/>
  <c r="E15" i="4"/>
  <c r="M68" i="13"/>
  <c r="K38" i="5"/>
  <c r="K45" i="5"/>
  <c r="K33" i="5"/>
  <c r="K41" i="5"/>
  <c r="K51" i="5"/>
  <c r="K35" i="5"/>
  <c r="K40" i="5"/>
  <c r="K39" i="5"/>
  <c r="K52" i="5" s="1"/>
  <c r="K46" i="5"/>
  <c r="K47" i="5"/>
  <c r="L34" i="17"/>
  <c r="M55" i="13"/>
  <c r="AA45" i="9"/>
  <c r="N45" i="2"/>
  <c r="N41" i="2"/>
  <c r="N49" i="2"/>
  <c r="N42" i="2"/>
  <c r="N38" i="2"/>
  <c r="R70" i="1"/>
  <c r="W70" i="1"/>
  <c r="W41" i="2"/>
  <c r="H40" i="3"/>
  <c r="H47" i="3"/>
  <c r="H34" i="3"/>
  <c r="U125" i="9"/>
  <c r="H45" i="3"/>
  <c r="H44" i="3"/>
  <c r="H33" i="3"/>
  <c r="H46" i="3"/>
  <c r="K42" i="3"/>
  <c r="K34" i="3"/>
  <c r="K38" i="3"/>
  <c r="K37" i="3"/>
  <c r="K40" i="3"/>
  <c r="K35" i="3"/>
  <c r="M9" i="11"/>
  <c r="M15" i="11" s="1"/>
  <c r="M7" i="4"/>
  <c r="D53" i="1"/>
  <c r="J47" i="1"/>
  <c r="AA4" i="9"/>
  <c r="B22" i="16"/>
  <c r="B33" i="16"/>
  <c r="U79" i="9"/>
  <c r="H33" i="5"/>
  <c r="S124" i="9"/>
  <c r="F44" i="3"/>
  <c r="N33" i="5"/>
  <c r="N53" i="5" s="1"/>
  <c r="M59" i="13"/>
  <c r="J74" i="1"/>
  <c r="J49" i="5"/>
  <c r="J52" i="5" s="1"/>
  <c r="W156" i="9"/>
  <c r="M39" i="20"/>
  <c r="M47" i="20"/>
  <c r="M38" i="20"/>
  <c r="M40" i="20"/>
  <c r="M34" i="20"/>
  <c r="M42" i="20"/>
  <c r="M37" i="20"/>
  <c r="M45" i="20"/>
  <c r="M36" i="20"/>
  <c r="M33" i="20"/>
  <c r="M43" i="20"/>
  <c r="M44" i="20"/>
  <c r="M35" i="20"/>
  <c r="M41" i="20"/>
  <c r="U35" i="3"/>
  <c r="U43" i="3"/>
  <c r="U45" i="3"/>
  <c r="U39" i="3"/>
  <c r="U46" i="3"/>
  <c r="AH125" i="9"/>
  <c r="U47" i="3"/>
  <c r="U40" i="3"/>
  <c r="U38" i="3"/>
  <c r="U44" i="3"/>
  <c r="U34" i="3"/>
  <c r="U36" i="3"/>
  <c r="U33" i="3"/>
  <c r="V44" i="5"/>
  <c r="V50" i="5"/>
  <c r="V35" i="5"/>
  <c r="V48" i="5"/>
  <c r="V33" i="5"/>
  <c r="V36" i="5"/>
  <c r="V42" i="5"/>
  <c r="V45" i="5"/>
  <c r="V47" i="5"/>
  <c r="V40" i="5"/>
  <c r="V49" i="5"/>
  <c r="V34" i="5"/>
  <c r="V39" i="5"/>
  <c r="V38" i="5"/>
  <c r="V43" i="5"/>
  <c r="V41" i="5"/>
  <c r="V51" i="5"/>
  <c r="X22" i="2"/>
  <c r="X46" i="2" s="1"/>
  <c r="I37" i="5"/>
  <c r="V86" i="9"/>
  <c r="I39" i="5"/>
  <c r="I36" i="5"/>
  <c r="I41" i="5"/>
  <c r="I45" i="5"/>
  <c r="I40" i="5"/>
  <c r="I47" i="5"/>
  <c r="I54" i="5" s="1"/>
  <c r="F15" i="4"/>
  <c r="I48" i="5"/>
  <c r="K37" i="5"/>
  <c r="T48" i="3"/>
  <c r="L43" i="17"/>
  <c r="I51" i="16"/>
  <c r="E41" i="1"/>
  <c r="N51" i="16"/>
  <c r="U41" i="3"/>
  <c r="N42" i="3"/>
  <c r="K37" i="2"/>
  <c r="N67" i="13"/>
  <c r="G64" i="13"/>
  <c r="M54" i="18"/>
  <c r="K52" i="18"/>
  <c r="J34" i="1"/>
  <c r="J65" i="14"/>
  <c r="M64" i="1"/>
  <c r="Z6" i="9"/>
  <c r="M67" i="1"/>
  <c r="I46" i="19"/>
  <c r="I41" i="19"/>
  <c r="I36" i="19"/>
  <c r="I43" i="19"/>
  <c r="I38" i="19"/>
  <c r="I33" i="19"/>
  <c r="I45" i="19"/>
  <c r="I40" i="19"/>
  <c r="I39" i="19"/>
  <c r="I34" i="19"/>
  <c r="I35" i="19"/>
  <c r="I37" i="19"/>
  <c r="I47" i="19"/>
  <c r="I44" i="19"/>
  <c r="I42" i="19"/>
  <c r="AJ45" i="9"/>
  <c r="W48" i="2"/>
  <c r="W35" i="2"/>
  <c r="W47" i="2"/>
  <c r="W36" i="2"/>
  <c r="W39" i="2"/>
  <c r="W34" i="2"/>
  <c r="W45" i="2"/>
  <c r="W49" i="2"/>
  <c r="W40" i="2"/>
  <c r="W33" i="2"/>
  <c r="W38" i="2"/>
  <c r="W43" i="2"/>
  <c r="N15" i="10"/>
  <c r="N9" i="4"/>
  <c r="N15" i="4" s="1"/>
  <c r="N63" i="14"/>
  <c r="N56" i="14"/>
  <c r="N41" i="14"/>
  <c r="N57" i="14"/>
  <c r="N42" i="14"/>
  <c r="N52" i="14"/>
  <c r="N62" i="14"/>
  <c r="N43" i="14"/>
  <c r="N47" i="14"/>
  <c r="N59" i="14"/>
  <c r="N38" i="14"/>
  <c r="N48" i="14"/>
  <c r="N53" i="14"/>
  <c r="N46" i="14"/>
  <c r="N50" i="14"/>
  <c r="N60" i="14"/>
  <c r="N51" i="14"/>
  <c r="N58" i="14"/>
  <c r="N55" i="14"/>
  <c r="N33" i="1"/>
  <c r="N40" i="14"/>
  <c r="N54" i="14"/>
  <c r="N49" i="14"/>
  <c r="N65" i="14"/>
  <c r="N44" i="14"/>
  <c r="N39" i="14"/>
  <c r="N66" i="14"/>
  <c r="N67" i="14"/>
  <c r="D66" i="13"/>
  <c r="D50" i="13"/>
  <c r="D56" i="13"/>
  <c r="D51" i="13"/>
  <c r="D39" i="13"/>
  <c r="D41" i="13"/>
  <c r="D46" i="13"/>
  <c r="D58" i="13"/>
  <c r="D60" i="13"/>
  <c r="D45" i="13"/>
  <c r="D59" i="13"/>
  <c r="D38" i="13"/>
  <c r="D64" i="13" s="1"/>
  <c r="D42" i="13"/>
  <c r="D48" i="13"/>
  <c r="D52" i="13"/>
  <c r="D55" i="13"/>
  <c r="D57" i="13"/>
  <c r="D40" i="13"/>
  <c r="D53" i="13"/>
  <c r="D33" i="1"/>
  <c r="D54" i="13"/>
  <c r="D43" i="13"/>
  <c r="D49" i="13"/>
  <c r="D47" i="13"/>
  <c r="D68" i="13"/>
  <c r="D44" i="13"/>
  <c r="W155" i="9"/>
  <c r="J48" i="5"/>
  <c r="AA122" i="9"/>
  <c r="N40" i="3"/>
  <c r="Y124" i="9"/>
  <c r="L44" i="3"/>
  <c r="V41" i="1"/>
  <c r="V66" i="1"/>
  <c r="V61" i="1"/>
  <c r="V56" i="1"/>
  <c r="V42" i="1"/>
  <c r="V70" i="1" s="1"/>
  <c r="V62" i="1"/>
  <c r="V49" i="1"/>
  <c r="V65" i="1"/>
  <c r="V60" i="1"/>
  <c r="V46" i="1"/>
  <c r="V72" i="1"/>
  <c r="V52" i="1"/>
  <c r="V47" i="1"/>
  <c r="V44" i="1"/>
  <c r="V59" i="1"/>
  <c r="V45" i="1"/>
  <c r="V51" i="1"/>
  <c r="V63" i="1"/>
  <c r="V53" i="1"/>
  <c r="V64" i="1"/>
  <c r="V48" i="1"/>
  <c r="V68" i="1"/>
  <c r="V58" i="1"/>
  <c r="V43" i="1"/>
  <c r="V54" i="1"/>
  <c r="V74" i="1"/>
  <c r="V57" i="1"/>
  <c r="V73" i="1"/>
  <c r="V71" i="1"/>
  <c r="D41" i="3"/>
  <c r="V48" i="3"/>
  <c r="D37" i="3"/>
  <c r="K49" i="5"/>
  <c r="D35" i="3"/>
  <c r="I34" i="5"/>
  <c r="K36" i="5"/>
  <c r="L39" i="17"/>
  <c r="G33" i="5"/>
  <c r="G41" i="5"/>
  <c r="G40" i="5"/>
  <c r="G36" i="5"/>
  <c r="G46" i="5"/>
  <c r="G50" i="5"/>
  <c r="G49" i="5"/>
  <c r="G45" i="5"/>
  <c r="T86" i="9"/>
  <c r="G47" i="5"/>
  <c r="G38" i="5"/>
  <c r="M38" i="3"/>
  <c r="M51" i="15"/>
  <c r="W46" i="2"/>
  <c r="X53" i="5"/>
  <c r="H60" i="1"/>
  <c r="K34" i="1"/>
  <c r="K71" i="1" s="1"/>
  <c r="V69" i="1"/>
  <c r="K64" i="14"/>
  <c r="P64" i="13"/>
  <c r="S48" i="3"/>
  <c r="O64" i="14"/>
  <c r="O42" i="1"/>
  <c r="O45" i="1"/>
  <c r="O62" i="1"/>
  <c r="O74" i="1"/>
  <c r="O66" i="1"/>
  <c r="O50" i="1"/>
  <c r="L64" i="13"/>
  <c r="L51" i="15"/>
  <c r="H49" i="5"/>
  <c r="G54" i="17"/>
  <c r="H49" i="15"/>
  <c r="H45" i="15"/>
  <c r="H33" i="15"/>
  <c r="H51" i="15" s="1"/>
  <c r="H41" i="15"/>
  <c r="H42" i="15"/>
  <c r="H46" i="15"/>
  <c r="H37" i="15"/>
  <c r="H40" i="15"/>
  <c r="H36" i="15"/>
  <c r="H35" i="15"/>
  <c r="K34" i="16"/>
  <c r="K38" i="16"/>
  <c r="K37" i="16"/>
  <c r="K35" i="16"/>
  <c r="K50" i="16"/>
  <c r="K36" i="16"/>
  <c r="K40" i="16"/>
  <c r="K33" i="16"/>
  <c r="K51" i="16" s="1"/>
  <c r="K49" i="16"/>
  <c r="K43" i="16"/>
  <c r="K39" i="16"/>
  <c r="K46" i="16"/>
  <c r="K41" i="16"/>
  <c r="U38" i="2"/>
  <c r="U51" i="2" s="1"/>
  <c r="U44" i="2"/>
  <c r="L41" i="1"/>
  <c r="L66" i="1"/>
  <c r="AF45" i="9"/>
  <c r="S38" i="2"/>
  <c r="S51" i="2" s="1"/>
  <c r="I64" i="13"/>
  <c r="H41" i="5"/>
  <c r="T44" i="2"/>
  <c r="D73" i="1"/>
  <c r="E53" i="17"/>
  <c r="F48" i="20"/>
  <c r="K48" i="19"/>
  <c r="G22" i="2"/>
  <c r="G33" i="2" s="1"/>
  <c r="G42" i="16"/>
  <c r="G51" i="16" s="1"/>
  <c r="G36" i="16"/>
  <c r="G46" i="16"/>
  <c r="G49" i="16"/>
  <c r="G40" i="16"/>
  <c r="G35" i="16"/>
  <c r="G48" i="16"/>
  <c r="N42" i="15"/>
  <c r="N51" i="15" s="1"/>
  <c r="N43" i="15"/>
  <c r="N38" i="15"/>
  <c r="N39" i="15"/>
  <c r="N33" i="15"/>
  <c r="N36" i="15"/>
  <c r="N37" i="15"/>
  <c r="N46" i="15"/>
  <c r="N44" i="15"/>
  <c r="N45" i="15"/>
  <c r="P17" i="2"/>
  <c r="P46" i="15"/>
  <c r="D51" i="16"/>
  <c r="AB125" i="9"/>
  <c r="T38" i="2"/>
  <c r="G67" i="1"/>
  <c r="N73" i="1"/>
  <c r="F40" i="18"/>
  <c r="F34" i="18"/>
  <c r="F42" i="18"/>
  <c r="F35" i="18"/>
  <c r="F43" i="18"/>
  <c r="F36" i="18"/>
  <c r="F44" i="18"/>
  <c r="F48" i="18"/>
  <c r="F37" i="18"/>
  <c r="F45" i="18"/>
  <c r="F33" i="18"/>
  <c r="F41" i="18"/>
  <c r="F47" i="18"/>
  <c r="F54" i="18" s="1"/>
  <c r="F39" i="18"/>
  <c r="F38" i="18"/>
  <c r="F46" i="18"/>
  <c r="F49" i="18"/>
  <c r="F50" i="18"/>
  <c r="L38" i="18"/>
  <c r="L50" i="18"/>
  <c r="L49" i="18"/>
  <c r="L46" i="18"/>
  <c r="L33" i="18"/>
  <c r="L39" i="18"/>
  <c r="L40" i="18"/>
  <c r="L41" i="18"/>
  <c r="L36" i="18"/>
  <c r="L37" i="18"/>
  <c r="L45" i="18"/>
  <c r="L34" i="18"/>
  <c r="L53" i="18" s="1"/>
  <c r="L43" i="18"/>
  <c r="L42" i="18"/>
  <c r="L35" i="18"/>
  <c r="N71" i="1"/>
  <c r="H64" i="13"/>
  <c r="I64" i="14"/>
  <c r="D74" i="1"/>
  <c r="C64" i="14"/>
  <c r="E39" i="15"/>
  <c r="E43" i="15"/>
  <c r="E50" i="15"/>
  <c r="E47" i="15"/>
  <c r="E38" i="15"/>
  <c r="E37" i="15"/>
  <c r="E42" i="15"/>
  <c r="E22" i="2"/>
  <c r="Q34" i="5"/>
  <c r="Q38" i="5"/>
  <c r="Q40" i="5"/>
  <c r="Q50" i="5"/>
  <c r="Q46" i="5"/>
  <c r="Q51" i="5"/>
  <c r="Q39" i="5"/>
  <c r="Q49" i="5"/>
  <c r="Q37" i="5"/>
  <c r="Q47" i="5"/>
  <c r="Q35" i="5"/>
  <c r="Q42" i="5"/>
  <c r="Q41" i="5"/>
  <c r="F47" i="16"/>
  <c r="F46" i="16"/>
  <c r="F51" i="16" s="1"/>
  <c r="J52" i="17"/>
  <c r="T54" i="5"/>
  <c r="C53" i="17"/>
  <c r="C52" i="17"/>
  <c r="G43" i="15"/>
  <c r="G48" i="15"/>
  <c r="G34" i="15"/>
  <c r="G46" i="15"/>
  <c r="G41" i="15"/>
  <c r="G44" i="15"/>
  <c r="G33" i="15"/>
  <c r="G39" i="15"/>
  <c r="G42" i="15"/>
  <c r="G45" i="15"/>
  <c r="G50" i="15"/>
  <c r="G36" i="15"/>
  <c r="M36" i="15"/>
  <c r="M22" i="2"/>
  <c r="M37" i="15"/>
  <c r="I17" i="2"/>
  <c r="I22" i="15"/>
  <c r="O47" i="15"/>
  <c r="O35" i="15"/>
  <c r="O50" i="15"/>
  <c r="O42" i="15"/>
  <c r="O41" i="15"/>
  <c r="O33" i="15"/>
  <c r="O51" i="15" s="1"/>
  <c r="O45" i="15"/>
  <c r="M53" i="18"/>
  <c r="D52" i="17"/>
  <c r="N53" i="17"/>
  <c r="H33" i="4"/>
  <c r="F44" i="15"/>
  <c r="F45" i="15"/>
  <c r="F42" i="15"/>
  <c r="F43" i="15"/>
  <c r="F46" i="15"/>
  <c r="F38" i="15"/>
  <c r="F51" i="15" s="1"/>
  <c r="F39" i="15"/>
  <c r="F48" i="15"/>
  <c r="F47" i="15"/>
  <c r="P39" i="17"/>
  <c r="P48" i="17"/>
  <c r="P33" i="17"/>
  <c r="P34" i="17"/>
  <c r="O51" i="16"/>
  <c r="H54" i="18"/>
  <c r="R35" i="3"/>
  <c r="R37" i="3"/>
  <c r="R42" i="3"/>
  <c r="R45" i="3"/>
  <c r="AE125" i="9"/>
  <c r="L15" i="4"/>
  <c r="J33" i="1"/>
  <c r="J48" i="1" s="1"/>
  <c r="J61" i="14"/>
  <c r="G47" i="18"/>
  <c r="G54" i="18" s="1"/>
  <c r="G34" i="18"/>
  <c r="G42" i="18"/>
  <c r="G35" i="18"/>
  <c r="G43" i="18"/>
  <c r="G49" i="18"/>
  <c r="G39" i="18"/>
  <c r="M37" i="18"/>
  <c r="M45" i="18"/>
  <c r="M38" i="18"/>
  <c r="M51" i="18"/>
  <c r="M40" i="18"/>
  <c r="M52" i="18" s="1"/>
  <c r="M46" i="18"/>
  <c r="M39" i="18"/>
  <c r="M49" i="18"/>
  <c r="M48" i="18"/>
  <c r="G33" i="17"/>
  <c r="G53" i="17" s="1"/>
  <c r="G41" i="17"/>
  <c r="G43" i="17"/>
  <c r="G46" i="17"/>
  <c r="G48" i="17"/>
  <c r="G44" i="17"/>
  <c r="G39" i="17"/>
  <c r="G38" i="17"/>
  <c r="G52" i="17" s="1"/>
  <c r="G40" i="17"/>
  <c r="G47" i="17"/>
  <c r="M50" i="17"/>
  <c r="M34" i="17"/>
  <c r="M49" i="17"/>
  <c r="M51" i="17"/>
  <c r="M36" i="17"/>
  <c r="M37" i="17"/>
  <c r="M45" i="17"/>
  <c r="M47" i="17"/>
  <c r="M39" i="17"/>
  <c r="M38" i="17"/>
  <c r="M40" i="17"/>
  <c r="M42" i="17"/>
  <c r="E46" i="20"/>
  <c r="E35" i="20"/>
  <c r="E43" i="20"/>
  <c r="E37" i="20"/>
  <c r="E45" i="20"/>
  <c r="E36" i="20"/>
  <c r="E39" i="20"/>
  <c r="E47" i="20"/>
  <c r="E38" i="20"/>
  <c r="E33" i="20"/>
  <c r="E41" i="20"/>
  <c r="E44" i="20"/>
  <c r="I40" i="3"/>
  <c r="P54" i="18"/>
  <c r="E38" i="16"/>
  <c r="E51" i="16" s="1"/>
  <c r="E35" i="16"/>
  <c r="E47" i="16"/>
  <c r="K36" i="15"/>
  <c r="K50" i="15"/>
  <c r="K45" i="15"/>
  <c r="K51" i="15" s="1"/>
  <c r="M64" i="14"/>
  <c r="N52" i="18"/>
  <c r="J27" i="4"/>
  <c r="P27" i="4"/>
  <c r="D22" i="15"/>
  <c r="J22" i="15"/>
  <c r="C49" i="18"/>
  <c r="C36" i="18"/>
  <c r="C44" i="18"/>
  <c r="C37" i="18"/>
  <c r="C45" i="18"/>
  <c r="C38" i="18"/>
  <c r="C48" i="18"/>
  <c r="C51" i="18"/>
  <c r="C54" i="18" s="1"/>
  <c r="C46" i="18"/>
  <c r="C33" i="18"/>
  <c r="C53" i="18" s="1"/>
  <c r="C35" i="18"/>
  <c r="C41" i="18"/>
  <c r="C43" i="18"/>
  <c r="H24" i="5"/>
  <c r="K25" i="5"/>
  <c r="B41" i="17"/>
  <c r="B35" i="17"/>
  <c r="B34" i="17"/>
  <c r="B52" i="17" s="1"/>
  <c r="B44" i="17"/>
  <c r="B47" i="17"/>
  <c r="B54" i="17" s="1"/>
  <c r="H48" i="17"/>
  <c r="H42" i="17"/>
  <c r="H49" i="17"/>
  <c r="H34" i="17"/>
  <c r="H45" i="17"/>
  <c r="H47" i="17"/>
  <c r="H54" i="17" s="1"/>
  <c r="H33" i="17"/>
  <c r="S38" i="5"/>
  <c r="S43" i="5"/>
  <c r="S34" i="5"/>
  <c r="J64" i="14"/>
  <c r="B54" i="18"/>
  <c r="M9" i="4"/>
  <c r="M15" i="4" s="1"/>
  <c r="M37" i="19"/>
  <c r="M44" i="19"/>
  <c r="M39" i="19"/>
  <c r="M34" i="19"/>
  <c r="M41" i="19"/>
  <c r="M36" i="19"/>
  <c r="M46" i="19"/>
  <c r="M35" i="19"/>
  <c r="M47" i="19"/>
  <c r="M42" i="19"/>
  <c r="O48" i="20"/>
  <c r="F14" i="4"/>
  <c r="L14" i="4"/>
  <c r="N72" i="1"/>
  <c r="F74" i="1"/>
  <c r="C22" i="15"/>
  <c r="K53" i="18"/>
  <c r="K53" i="17"/>
  <c r="H9" i="4"/>
  <c r="H15" i="4" s="1"/>
  <c r="L7" i="4"/>
  <c r="K27" i="4"/>
  <c r="Q27" i="4"/>
  <c r="B67" i="14"/>
  <c r="G36" i="1"/>
  <c r="G73" i="1" s="1"/>
  <c r="M73" i="1"/>
  <c r="N74" i="1"/>
  <c r="O65" i="13"/>
  <c r="M4" i="2"/>
  <c r="D17" i="2"/>
  <c r="O17" i="2"/>
  <c r="O46" i="2" s="1"/>
  <c r="S65" i="1"/>
  <c r="S48" i="1"/>
  <c r="S73" i="1"/>
  <c r="T42" i="1"/>
  <c r="D52" i="18"/>
  <c r="I52" i="17"/>
  <c r="K54" i="17"/>
  <c r="H7" i="4"/>
  <c r="B65" i="14"/>
  <c r="D68" i="14"/>
  <c r="J68" i="13"/>
  <c r="O23" i="5"/>
  <c r="O34" i="5" s="1"/>
  <c r="B52" i="18"/>
  <c r="F52" i="17"/>
  <c r="G48" i="20"/>
  <c r="L48" i="19"/>
  <c r="AE86" i="9"/>
  <c r="K14" i="4"/>
  <c r="E4" i="2"/>
  <c r="O4" i="2"/>
  <c r="AB42" i="9" s="1"/>
  <c r="F17" i="2"/>
  <c r="F46" i="2" s="1"/>
  <c r="K17" i="2"/>
  <c r="K46" i="2" s="1"/>
  <c r="P22" i="15"/>
  <c r="E50" i="18"/>
  <c r="E52" i="18" s="1"/>
  <c r="S60" i="1"/>
  <c r="S43" i="1"/>
  <c r="S74" i="1"/>
  <c r="T62" i="1"/>
  <c r="T74" i="1"/>
  <c r="G54" i="5"/>
  <c r="L54" i="18"/>
  <c r="E62" i="1"/>
  <c r="E60" i="1"/>
  <c r="F64" i="13"/>
  <c r="G48" i="19"/>
  <c r="H53" i="5"/>
  <c r="T45" i="2"/>
  <c r="T40" i="2"/>
  <c r="T50" i="2"/>
  <c r="T43" i="2"/>
  <c r="T48" i="2"/>
  <c r="T35" i="2"/>
  <c r="P34" i="3"/>
  <c r="AC125" i="9"/>
  <c r="M51" i="16"/>
  <c r="P52" i="18"/>
  <c r="J48" i="20"/>
  <c r="E54" i="18"/>
  <c r="M71" i="1"/>
  <c r="D72" i="1"/>
  <c r="H66" i="14"/>
  <c r="D67" i="14"/>
  <c r="H73" i="1"/>
  <c r="P67" i="14"/>
  <c r="F68" i="14"/>
  <c r="H68" i="14"/>
  <c r="E65" i="13"/>
  <c r="E66" i="13"/>
  <c r="D67" i="13"/>
  <c r="E67" i="13"/>
  <c r="E68" i="13"/>
  <c r="D42" i="1"/>
  <c r="D48" i="1"/>
  <c r="D60" i="1"/>
  <c r="D67" i="1"/>
  <c r="M40" i="3"/>
  <c r="M34" i="3"/>
  <c r="J43" i="3"/>
  <c r="J34" i="3"/>
  <c r="M62" i="1"/>
  <c r="M48" i="1"/>
  <c r="M50" i="1"/>
  <c r="F33" i="2"/>
  <c r="H58" i="1"/>
  <c r="H57" i="1"/>
  <c r="Q43" i="3"/>
  <c r="Q48" i="3" s="1"/>
  <c r="R46" i="5"/>
  <c r="R34" i="5"/>
  <c r="R47" i="3"/>
  <c r="R43" i="3"/>
  <c r="R39" i="3"/>
  <c r="R34" i="3"/>
  <c r="H15" i="10"/>
  <c r="L15" i="10"/>
  <c r="M15" i="10"/>
  <c r="E65" i="14"/>
  <c r="F61" i="14"/>
  <c r="F64" i="14" s="1"/>
  <c r="G67" i="14"/>
  <c r="K45" i="1"/>
  <c r="K58" i="1"/>
  <c r="K57" i="1"/>
  <c r="H67" i="14"/>
  <c r="D47" i="1"/>
  <c r="D51" i="1"/>
  <c r="D56" i="1"/>
  <c r="J68" i="1"/>
  <c r="D64" i="1"/>
  <c r="L42" i="1"/>
  <c r="P42" i="1"/>
  <c r="J43" i="1"/>
  <c r="L43" i="1"/>
  <c r="J46" i="1"/>
  <c r="M49" i="1"/>
  <c r="E50" i="1"/>
  <c r="G50" i="1"/>
  <c r="I50" i="1"/>
  <c r="K50" i="1"/>
  <c r="N50" i="1"/>
  <c r="P50" i="1"/>
  <c r="F51" i="1"/>
  <c r="H51" i="1"/>
  <c r="L51" i="1"/>
  <c r="K53" i="1"/>
  <c r="K54" i="1"/>
  <c r="P56" i="1"/>
  <c r="F57" i="1"/>
  <c r="L57" i="1"/>
  <c r="N57" i="1"/>
  <c r="F58" i="1"/>
  <c r="N58" i="1"/>
  <c r="H59" i="1"/>
  <c r="L59" i="1"/>
  <c r="N59" i="1"/>
  <c r="J61" i="1"/>
  <c r="K63" i="1"/>
  <c r="O65" i="1"/>
  <c r="E66" i="1"/>
  <c r="M66" i="1"/>
  <c r="F69" i="1"/>
  <c r="L69" i="1"/>
  <c r="O69" i="1"/>
  <c r="K38" i="2"/>
  <c r="E42" i="2"/>
  <c r="M42" i="2"/>
  <c r="O42" i="2"/>
  <c r="G43" i="2"/>
  <c r="M43" i="2"/>
  <c r="E44" i="2"/>
  <c r="G44" i="2"/>
  <c r="K45" i="2"/>
  <c r="K47" i="2"/>
  <c r="O47" i="2"/>
  <c r="G48" i="2"/>
  <c r="K48" i="2"/>
  <c r="M48" i="2"/>
  <c r="O48" i="2"/>
  <c r="E49" i="2"/>
  <c r="K49" i="2"/>
  <c r="G50" i="2"/>
  <c r="K50" i="2"/>
  <c r="M50" i="2"/>
  <c r="D37" i="5"/>
  <c r="P45" i="3"/>
  <c r="D63" i="1"/>
  <c r="E42" i="1"/>
  <c r="G42" i="1"/>
  <c r="M43" i="1"/>
  <c r="M46" i="1"/>
  <c r="O46" i="1"/>
  <c r="E47" i="1"/>
  <c r="M47" i="1"/>
  <c r="N48" i="1"/>
  <c r="M51" i="1"/>
  <c r="F54" i="1"/>
  <c r="H54" i="1"/>
  <c r="K56" i="1"/>
  <c r="M56" i="1"/>
  <c r="K60" i="1"/>
  <c r="K70" i="1" s="1"/>
  <c r="K62" i="1"/>
  <c r="N62" i="1"/>
  <c r="P62" i="1"/>
  <c r="F63" i="1"/>
  <c r="F68" i="1"/>
  <c r="K68" i="1"/>
  <c r="M68" i="1"/>
  <c r="L22" i="16"/>
  <c r="D34" i="5"/>
  <c r="D38" i="5"/>
  <c r="D42" i="5"/>
  <c r="H41" i="3"/>
  <c r="D43" i="5"/>
  <c r="D49" i="5"/>
  <c r="E38" i="5"/>
  <c r="E48" i="5"/>
  <c r="E50" i="5"/>
  <c r="E51" i="5"/>
  <c r="I33" i="3"/>
  <c r="N33" i="3"/>
  <c r="H37" i="3"/>
  <c r="N39" i="3"/>
  <c r="I44" i="3"/>
  <c r="G45" i="3"/>
  <c r="I45" i="3"/>
  <c r="K45" i="3"/>
  <c r="M45" i="3"/>
  <c r="F47" i="3"/>
  <c r="U64" i="1"/>
  <c r="U58" i="1"/>
  <c r="U52" i="1"/>
  <c r="U47" i="1"/>
  <c r="W50" i="2"/>
  <c r="W50" i="5"/>
  <c r="X50" i="5"/>
  <c r="W44" i="3"/>
  <c r="W48" i="3" s="1"/>
  <c r="X44" i="3"/>
  <c r="X48" i="3" s="1"/>
  <c r="X68" i="1"/>
  <c r="X55" i="1"/>
  <c r="X70" i="1" s="1"/>
  <c r="D44" i="5"/>
  <c r="D46" i="5"/>
  <c r="E34" i="5"/>
  <c r="G34" i="5"/>
  <c r="K34" i="5"/>
  <c r="M34" i="5"/>
  <c r="O41" i="5"/>
  <c r="E42" i="5"/>
  <c r="G42" i="5"/>
  <c r="I42" i="5"/>
  <c r="K42" i="5"/>
  <c r="G43" i="5"/>
  <c r="I43" i="5"/>
  <c r="K43" i="5"/>
  <c r="M43" i="5"/>
  <c r="E44" i="5"/>
  <c r="G44" i="5"/>
  <c r="K44" i="5"/>
  <c r="M44" i="5"/>
  <c r="F46" i="5"/>
  <c r="L46" i="5"/>
  <c r="P46" i="5"/>
  <c r="D45" i="3"/>
  <c r="D47" i="3"/>
  <c r="M33" i="3"/>
  <c r="F35" i="3"/>
  <c r="F48" i="3" s="1"/>
  <c r="H35" i="3"/>
  <c r="I36" i="3"/>
  <c r="G37" i="3"/>
  <c r="G40" i="3"/>
  <c r="M46" i="3"/>
  <c r="S68" i="1"/>
  <c r="S66" i="1"/>
  <c r="S64" i="1"/>
  <c r="S61" i="1"/>
  <c r="S58" i="1"/>
  <c r="S56" i="1"/>
  <c r="S52" i="1"/>
  <c r="S49" i="1"/>
  <c r="S47" i="1"/>
  <c r="S44" i="1"/>
  <c r="T68" i="1"/>
  <c r="T63" i="1"/>
  <c r="T58" i="1"/>
  <c r="T53" i="1"/>
  <c r="T46" i="1"/>
  <c r="T41" i="1"/>
  <c r="I56" i="1"/>
  <c r="I51" i="1"/>
  <c r="I44" i="1"/>
  <c r="I45" i="1"/>
  <c r="I49" i="1"/>
  <c r="O35" i="2"/>
  <c r="O33" i="2"/>
  <c r="O34" i="2"/>
  <c r="O36" i="2"/>
  <c r="O37" i="2"/>
  <c r="W2" i="9"/>
  <c r="J41" i="1"/>
  <c r="AA6" i="9"/>
  <c r="N67" i="1"/>
  <c r="Q80" i="9"/>
  <c r="D35" i="5"/>
  <c r="V117" i="9"/>
  <c r="I34" i="3"/>
  <c r="Z119" i="9"/>
  <c r="M36" i="3"/>
  <c r="V123" i="9"/>
  <c r="I42" i="3"/>
  <c r="M44" i="3"/>
  <c r="Z124" i="9"/>
  <c r="AB124" i="9"/>
  <c r="O44" i="3"/>
  <c r="H61" i="1"/>
  <c r="H47" i="1"/>
  <c r="T3" i="9"/>
  <c r="G52" i="1"/>
  <c r="AB84" i="9"/>
  <c r="R85" i="9"/>
  <c r="E47" i="5"/>
  <c r="N35" i="3"/>
  <c r="AA118" i="9"/>
  <c r="H36" i="3"/>
  <c r="U119" i="9"/>
  <c r="R121" i="9"/>
  <c r="W124" i="9"/>
  <c r="L48" i="1"/>
  <c r="O49" i="2"/>
  <c r="I71" i="1"/>
  <c r="I42" i="1"/>
  <c r="I47" i="1"/>
  <c r="O53" i="1"/>
  <c r="O56" i="1"/>
  <c r="I62" i="1"/>
  <c r="I65" i="1"/>
  <c r="I66" i="1"/>
  <c r="O68" i="1"/>
  <c r="O43" i="2"/>
  <c r="M44" i="2"/>
  <c r="M45" i="2"/>
  <c r="O45" i="2"/>
  <c r="M47" i="2"/>
  <c r="O45" i="3"/>
  <c r="O46" i="3"/>
  <c r="T122" i="9"/>
  <c r="L74" i="1"/>
  <c r="N50" i="2"/>
  <c r="N43" i="2"/>
  <c r="N46" i="2"/>
  <c r="N34" i="2"/>
  <c r="N47" i="2"/>
  <c r="N33" i="2"/>
  <c r="N40" i="2"/>
  <c r="N48" i="2"/>
  <c r="L38" i="5"/>
  <c r="L67" i="1"/>
  <c r="M51" i="5"/>
  <c r="M54" i="5" s="1"/>
  <c r="M33" i="5"/>
  <c r="M36" i="5"/>
  <c r="M38" i="5"/>
  <c r="M37" i="5"/>
  <c r="M35" i="5"/>
  <c r="M41" i="5"/>
  <c r="D40" i="3"/>
  <c r="D38" i="3"/>
  <c r="D39" i="3"/>
  <c r="D36" i="3"/>
  <c r="D42" i="3"/>
  <c r="L71" i="1"/>
  <c r="L60" i="1"/>
  <c r="L64" i="1"/>
  <c r="L52" i="1"/>
  <c r="L73" i="1"/>
  <c r="L54" i="1"/>
  <c r="L68" i="1"/>
  <c r="I35" i="5"/>
  <c r="I49" i="5"/>
  <c r="K33" i="3"/>
  <c r="X125" i="9"/>
  <c r="K41" i="3"/>
  <c r="K39" i="3"/>
  <c r="K36" i="3"/>
  <c r="K44" i="3"/>
  <c r="L49" i="5"/>
  <c r="G35" i="5"/>
  <c r="L34" i="3"/>
  <c r="L48" i="3" s="1"/>
  <c r="F45" i="5"/>
  <c r="F47" i="5"/>
  <c r="F54" i="5" s="1"/>
  <c r="F39" i="5"/>
  <c r="F49" i="5"/>
  <c r="F37" i="5"/>
  <c r="F33" i="5"/>
  <c r="F41" i="5"/>
  <c r="F34" i="5"/>
  <c r="I68" i="1"/>
  <c r="H52" i="1"/>
  <c r="M39" i="2"/>
  <c r="M39" i="3"/>
  <c r="E63" i="1"/>
  <c r="E51" i="1"/>
  <c r="G61" i="1"/>
  <c r="O38" i="3"/>
  <c r="M38" i="2"/>
  <c r="M40" i="2"/>
  <c r="Z45" i="9"/>
  <c r="E43" i="1"/>
  <c r="E74" i="1"/>
  <c r="E52" i="1"/>
  <c r="O34" i="3"/>
  <c r="E40" i="3"/>
  <c r="H41" i="1"/>
  <c r="E73" i="1"/>
  <c r="O47" i="3"/>
  <c r="H40" i="5"/>
  <c r="G38" i="3"/>
  <c r="O43" i="3"/>
  <c r="V124" i="9"/>
  <c r="W118" i="9"/>
  <c r="O44" i="1"/>
  <c r="O60" i="1"/>
  <c r="I59" i="1"/>
  <c r="O61" i="1"/>
  <c r="I67" i="1"/>
  <c r="E46" i="1"/>
  <c r="E56" i="1"/>
  <c r="E53" i="1"/>
  <c r="E44" i="1"/>
  <c r="E71" i="1"/>
  <c r="E57" i="1"/>
  <c r="I61" i="1"/>
  <c r="J67" i="1"/>
  <c r="F45" i="2"/>
  <c r="F50" i="2"/>
  <c r="F47" i="2"/>
  <c r="F49" i="2"/>
  <c r="F41" i="2"/>
  <c r="F39" i="2"/>
  <c r="F35" i="2"/>
  <c r="O43" i="1"/>
  <c r="P48" i="5"/>
  <c r="E38" i="2"/>
  <c r="G36" i="3"/>
  <c r="O52" i="1"/>
  <c r="O47" i="1"/>
  <c r="O64" i="1"/>
  <c r="I43" i="1"/>
  <c r="E47" i="3"/>
  <c r="AB45" i="9"/>
  <c r="O51" i="1"/>
  <c r="AB7" i="9"/>
  <c r="I54" i="1"/>
  <c r="P45" i="5"/>
  <c r="E33" i="5"/>
  <c r="O39" i="2"/>
  <c r="X43" i="9"/>
  <c r="I72" i="1"/>
  <c r="E36" i="5"/>
  <c r="G74" i="1"/>
  <c r="G41" i="1"/>
  <c r="I46" i="1"/>
  <c r="G54" i="1"/>
  <c r="O54" i="1"/>
  <c r="G56" i="1"/>
  <c r="O58" i="1"/>
  <c r="O59" i="1"/>
  <c r="I63" i="1"/>
  <c r="I64" i="1"/>
  <c r="H67" i="1"/>
  <c r="O67" i="1"/>
  <c r="K40" i="2"/>
  <c r="E44" i="3"/>
  <c r="G47" i="3"/>
  <c r="M47" i="3"/>
  <c r="P70" i="1" l="1"/>
  <c r="T53" i="5"/>
  <c r="U54" i="5"/>
  <c r="U53" i="5"/>
  <c r="O45" i="5"/>
  <c r="U52" i="5"/>
  <c r="O43" i="5"/>
  <c r="O39" i="5"/>
  <c r="L45" i="5"/>
  <c r="L42" i="5"/>
  <c r="K53" i="5"/>
  <c r="S52" i="5"/>
  <c r="S53" i="5"/>
  <c r="L39" i="5"/>
  <c r="L40" i="5"/>
  <c r="L47" i="5"/>
  <c r="D53" i="5"/>
  <c r="O42" i="5"/>
  <c r="Q52" i="5"/>
  <c r="H52" i="5"/>
  <c r="K54" i="5"/>
  <c r="Q51" i="2"/>
  <c r="K51" i="2"/>
  <c r="I48" i="19"/>
  <c r="U48" i="3"/>
  <c r="E52" i="5"/>
  <c r="G53" i="5"/>
  <c r="U70" i="1"/>
  <c r="AK45" i="9"/>
  <c r="R48" i="3"/>
  <c r="Z42" i="9"/>
  <c r="M33" i="2"/>
  <c r="C43" i="15"/>
  <c r="C38" i="15"/>
  <c r="C45" i="15"/>
  <c r="C47" i="15"/>
  <c r="C35" i="15"/>
  <c r="C44" i="15"/>
  <c r="C39" i="15"/>
  <c r="C42" i="15"/>
  <c r="C40" i="15"/>
  <c r="C46" i="15"/>
  <c r="C50" i="15"/>
  <c r="C37" i="15"/>
  <c r="C36" i="15"/>
  <c r="C49" i="15"/>
  <c r="C41" i="15"/>
  <c r="C33" i="15"/>
  <c r="C48" i="15"/>
  <c r="C34" i="15"/>
  <c r="M48" i="19"/>
  <c r="G53" i="18"/>
  <c r="G52" i="18"/>
  <c r="P53" i="17"/>
  <c r="P52" i="17"/>
  <c r="F53" i="18"/>
  <c r="F52" i="18"/>
  <c r="J72" i="1"/>
  <c r="D71" i="1"/>
  <c r="D54" i="1"/>
  <c r="D52" i="1"/>
  <c r="D62" i="1"/>
  <c r="D46" i="1"/>
  <c r="D43" i="1"/>
  <c r="Q7" i="9"/>
  <c r="D50" i="1"/>
  <c r="D68" i="1"/>
  <c r="D69" i="1"/>
  <c r="D57" i="1"/>
  <c r="D44" i="1"/>
  <c r="D58" i="1"/>
  <c r="D61" i="1"/>
  <c r="D45" i="1"/>
  <c r="D49" i="1"/>
  <c r="D59" i="1"/>
  <c r="D66" i="1"/>
  <c r="D41" i="1"/>
  <c r="N64" i="14"/>
  <c r="J71" i="1"/>
  <c r="M48" i="20"/>
  <c r="J51" i="1"/>
  <c r="L53" i="17"/>
  <c r="L52" i="17"/>
  <c r="S70" i="1"/>
  <c r="R125" i="9"/>
  <c r="E35" i="3"/>
  <c r="E37" i="3"/>
  <c r="E41" i="3"/>
  <c r="E45" i="3"/>
  <c r="W125" i="9"/>
  <c r="J41" i="3"/>
  <c r="J37" i="3"/>
  <c r="J40" i="3"/>
  <c r="J42" i="3"/>
  <c r="J45" i="3"/>
  <c r="J46" i="3"/>
  <c r="J38" i="3"/>
  <c r="J47" i="3"/>
  <c r="J36" i="3"/>
  <c r="J33" i="3"/>
  <c r="M64" i="13"/>
  <c r="E46" i="3"/>
  <c r="J44" i="3"/>
  <c r="R42" i="9"/>
  <c r="E33" i="2"/>
  <c r="H52" i="17"/>
  <c r="J42" i="15"/>
  <c r="J48" i="15"/>
  <c r="J44" i="15"/>
  <c r="J43" i="15"/>
  <c r="J33" i="15"/>
  <c r="J38" i="15"/>
  <c r="J39" i="15"/>
  <c r="J36" i="15"/>
  <c r="J37" i="15"/>
  <c r="J45" i="15"/>
  <c r="J34" i="15"/>
  <c r="J46" i="15"/>
  <c r="J47" i="15"/>
  <c r="J50" i="15"/>
  <c r="J22" i="2"/>
  <c r="J41" i="15"/>
  <c r="J40" i="15"/>
  <c r="J35" i="15"/>
  <c r="J49" i="15"/>
  <c r="B53" i="17"/>
  <c r="J65" i="1"/>
  <c r="J53" i="1"/>
  <c r="J58" i="1"/>
  <c r="J64" i="1"/>
  <c r="J54" i="1"/>
  <c r="J60" i="1"/>
  <c r="J57" i="1"/>
  <c r="J63" i="1"/>
  <c r="J59" i="1"/>
  <c r="J62" i="1"/>
  <c r="J69" i="1"/>
  <c r="J44" i="1"/>
  <c r="J56" i="1"/>
  <c r="J52" i="1"/>
  <c r="W7" i="9"/>
  <c r="J42" i="1"/>
  <c r="J66" i="1"/>
  <c r="J45" i="1"/>
  <c r="J73" i="1"/>
  <c r="T45" i="9"/>
  <c r="G49" i="2"/>
  <c r="G45" i="2"/>
  <c r="G47" i="2"/>
  <c r="G35" i="2"/>
  <c r="G34" i="2"/>
  <c r="G42" i="2"/>
  <c r="G39" i="2"/>
  <c r="G36" i="2"/>
  <c r="G38" i="2"/>
  <c r="G37" i="2"/>
  <c r="G46" i="2"/>
  <c r="G40" i="2"/>
  <c r="G41" i="2"/>
  <c r="B37" i="16"/>
  <c r="B43" i="16"/>
  <c r="B45" i="16"/>
  <c r="B34" i="16"/>
  <c r="B48" i="16"/>
  <c r="B50" i="16"/>
  <c r="B44" i="16"/>
  <c r="B36" i="16"/>
  <c r="B35" i="16"/>
  <c r="B39" i="16"/>
  <c r="B40" i="16"/>
  <c r="B46" i="16"/>
  <c r="B42" i="16"/>
  <c r="B51" i="16" s="1"/>
  <c r="B49" i="16"/>
  <c r="B41" i="16"/>
  <c r="B47" i="16"/>
  <c r="B38" i="16"/>
  <c r="H38" i="16"/>
  <c r="H22" i="2"/>
  <c r="H35" i="16"/>
  <c r="H47" i="16"/>
  <c r="H42" i="16"/>
  <c r="H39" i="16"/>
  <c r="H49" i="16"/>
  <c r="H50" i="16"/>
  <c r="H48" i="16"/>
  <c r="H41" i="16"/>
  <c r="H45" i="16"/>
  <c r="H43" i="16"/>
  <c r="H34" i="16"/>
  <c r="H44" i="16"/>
  <c r="H37" i="16"/>
  <c r="H40" i="16"/>
  <c r="H36" i="16"/>
  <c r="H46" i="16"/>
  <c r="N52" i="5"/>
  <c r="I38" i="15"/>
  <c r="I36" i="15"/>
  <c r="I47" i="15"/>
  <c r="I35" i="15"/>
  <c r="I50" i="15"/>
  <c r="I46" i="15"/>
  <c r="I33" i="15"/>
  <c r="I51" i="15" s="1"/>
  <c r="I34" i="15"/>
  <c r="I37" i="15"/>
  <c r="I41" i="15"/>
  <c r="I22" i="2"/>
  <c r="I46" i="2" s="1"/>
  <c r="I43" i="15"/>
  <c r="I42" i="15"/>
  <c r="I39" i="15"/>
  <c r="I45" i="15"/>
  <c r="I48" i="15"/>
  <c r="I49" i="15"/>
  <c r="I44" i="15"/>
  <c r="I40" i="15"/>
  <c r="X38" i="2"/>
  <c r="X37" i="2"/>
  <c r="X40" i="2"/>
  <c r="X44" i="2"/>
  <c r="X48" i="2"/>
  <c r="X45" i="2"/>
  <c r="X50" i="2"/>
  <c r="X33" i="2"/>
  <c r="X47" i="2"/>
  <c r="X35" i="2"/>
  <c r="X36" i="2"/>
  <c r="X42" i="2"/>
  <c r="X43" i="2"/>
  <c r="X41" i="2"/>
  <c r="X39" i="2"/>
  <c r="X34" i="2"/>
  <c r="Q53" i="5"/>
  <c r="E48" i="20"/>
  <c r="L52" i="18"/>
  <c r="E48" i="19"/>
  <c r="J39" i="3"/>
  <c r="E42" i="3"/>
  <c r="E43" i="3"/>
  <c r="I53" i="5"/>
  <c r="E33" i="3"/>
  <c r="E48" i="3" s="1"/>
  <c r="E34" i="3"/>
  <c r="N48" i="3"/>
  <c r="J35" i="3"/>
  <c r="O46" i="5"/>
  <c r="O36" i="5"/>
  <c r="O40" i="5"/>
  <c r="O33" i="5"/>
  <c r="O48" i="5"/>
  <c r="O35" i="5"/>
  <c r="AB86" i="9"/>
  <c r="O38" i="5"/>
  <c r="O44" i="5"/>
  <c r="O47" i="5"/>
  <c r="O50" i="5"/>
  <c r="O49" i="5"/>
  <c r="O37" i="5"/>
  <c r="D47" i="15"/>
  <c r="D45" i="15"/>
  <c r="D48" i="15"/>
  <c r="D39" i="15"/>
  <c r="D34" i="15"/>
  <c r="D37" i="15"/>
  <c r="D35" i="15"/>
  <c r="D44" i="15"/>
  <c r="D38" i="15"/>
  <c r="D49" i="15"/>
  <c r="D42" i="15"/>
  <c r="D50" i="15"/>
  <c r="D33" i="15"/>
  <c r="D22" i="2"/>
  <c r="D41" i="15"/>
  <c r="D46" i="15"/>
  <c r="D36" i="15"/>
  <c r="D43" i="15"/>
  <c r="D40" i="15"/>
  <c r="M54" i="17"/>
  <c r="M52" i="17"/>
  <c r="M53" i="17"/>
  <c r="M37" i="2"/>
  <c r="M35" i="2"/>
  <c r="M41" i="2"/>
  <c r="M46" i="2"/>
  <c r="M36" i="2"/>
  <c r="M34" i="2"/>
  <c r="M49" i="2"/>
  <c r="Q54" i="5"/>
  <c r="N69" i="1"/>
  <c r="AA7" i="9"/>
  <c r="N45" i="1"/>
  <c r="N66" i="1"/>
  <c r="N47" i="1"/>
  <c r="N51" i="1"/>
  <c r="N49" i="1"/>
  <c r="N63" i="1"/>
  <c r="N65" i="1"/>
  <c r="N46" i="1"/>
  <c r="N68" i="1"/>
  <c r="N61" i="1"/>
  <c r="N52" i="1"/>
  <c r="N44" i="1"/>
  <c r="N64" i="1"/>
  <c r="N42" i="1"/>
  <c r="N41" i="1"/>
  <c r="N43" i="1"/>
  <c r="N70" i="1" s="1"/>
  <c r="J49" i="1"/>
  <c r="V54" i="5"/>
  <c r="O51" i="5"/>
  <c r="N60" i="1"/>
  <c r="N64" i="13"/>
  <c r="N56" i="1"/>
  <c r="L36" i="5"/>
  <c r="L37" i="5"/>
  <c r="L41" i="5"/>
  <c r="L44" i="5"/>
  <c r="L33" i="5"/>
  <c r="Y86" i="9"/>
  <c r="L50" i="5"/>
  <c r="L48" i="5"/>
  <c r="L43" i="5"/>
  <c r="L51" i="5"/>
  <c r="L34" i="5"/>
  <c r="H33" i="16"/>
  <c r="M58" i="1"/>
  <c r="M60" i="1"/>
  <c r="M42" i="1"/>
  <c r="M52" i="1"/>
  <c r="M41" i="1"/>
  <c r="M53" i="1"/>
  <c r="M45" i="1"/>
  <c r="M70" i="1" s="1"/>
  <c r="M54" i="1"/>
  <c r="M74" i="1"/>
  <c r="Z7" i="9"/>
  <c r="M57" i="1"/>
  <c r="M72" i="1"/>
  <c r="M59" i="1"/>
  <c r="M44" i="1"/>
  <c r="M63" i="1"/>
  <c r="V53" i="5"/>
  <c r="V52" i="5"/>
  <c r="H48" i="3"/>
  <c r="E50" i="2"/>
  <c r="E36" i="2"/>
  <c r="E34" i="2"/>
  <c r="E47" i="2"/>
  <c r="E40" i="2"/>
  <c r="E43" i="2"/>
  <c r="R45" i="9"/>
  <c r="E35" i="2"/>
  <c r="E39" i="2"/>
  <c r="E48" i="2"/>
  <c r="E46" i="2"/>
  <c r="E41" i="2"/>
  <c r="E37" i="2"/>
  <c r="E36" i="3"/>
  <c r="E39" i="3"/>
  <c r="E54" i="5"/>
  <c r="X49" i="2"/>
  <c r="E45" i="2"/>
  <c r="P42" i="15"/>
  <c r="P47" i="15"/>
  <c r="P35" i="15"/>
  <c r="P40" i="15"/>
  <c r="P45" i="15"/>
  <c r="P38" i="15"/>
  <c r="P43" i="15"/>
  <c r="P33" i="15"/>
  <c r="P50" i="15"/>
  <c r="P44" i="15"/>
  <c r="P49" i="15"/>
  <c r="P37" i="15"/>
  <c r="P39" i="15"/>
  <c r="P48" i="15"/>
  <c r="P41" i="15"/>
  <c r="P36" i="15"/>
  <c r="P34" i="15"/>
  <c r="P22" i="2"/>
  <c r="D46" i="2"/>
  <c r="C52" i="18"/>
  <c r="G51" i="15"/>
  <c r="E51" i="15"/>
  <c r="H53" i="17"/>
  <c r="W51" i="2"/>
  <c r="D48" i="20"/>
  <c r="J50" i="1"/>
  <c r="U42" i="9"/>
  <c r="H33" i="2"/>
  <c r="D65" i="1"/>
  <c r="N54" i="1"/>
  <c r="N53" i="1"/>
  <c r="O48" i="3"/>
  <c r="X52" i="5"/>
  <c r="X54" i="5"/>
  <c r="L36" i="16"/>
  <c r="L37" i="16"/>
  <c r="L43" i="16"/>
  <c r="L47" i="16"/>
  <c r="L48" i="16"/>
  <c r="L34" i="16"/>
  <c r="L33" i="16"/>
  <c r="L49" i="16"/>
  <c r="L50" i="16"/>
  <c r="L44" i="16"/>
  <c r="L45" i="16"/>
  <c r="L42" i="16"/>
  <c r="L39" i="16"/>
  <c r="L38" i="16"/>
  <c r="L35" i="16"/>
  <c r="L40" i="16"/>
  <c r="L46" i="16"/>
  <c r="L41" i="16"/>
  <c r="L22" i="2"/>
  <c r="F70" i="1"/>
  <c r="R53" i="5"/>
  <c r="R52" i="5"/>
  <c r="P48" i="3"/>
  <c r="G48" i="3"/>
  <c r="P52" i="5"/>
  <c r="F51" i="2"/>
  <c r="I52" i="5"/>
  <c r="D48" i="3"/>
  <c r="M53" i="5"/>
  <c r="L70" i="1"/>
  <c r="T70" i="1"/>
  <c r="W54" i="5"/>
  <c r="W52" i="5"/>
  <c r="T51" i="2"/>
  <c r="F53" i="5"/>
  <c r="F52" i="5"/>
  <c r="I70" i="1"/>
  <c r="O51" i="2"/>
  <c r="M52" i="5"/>
  <c r="G52" i="5"/>
  <c r="G70" i="1"/>
  <c r="E53" i="5"/>
  <c r="E70" i="1"/>
  <c r="H70" i="1"/>
  <c r="K48" i="3"/>
  <c r="N51" i="2"/>
  <c r="O70" i="1"/>
  <c r="M48" i="3"/>
  <c r="I48" i="3"/>
  <c r="D52" i="5"/>
  <c r="J70" i="1" l="1"/>
  <c r="D70" i="1"/>
  <c r="L53" i="5"/>
  <c r="L52" i="5"/>
  <c r="L54" i="5"/>
  <c r="O52" i="5"/>
  <c r="E51" i="2"/>
  <c r="G51" i="2"/>
  <c r="M51" i="2"/>
  <c r="D49" i="2"/>
  <c r="D37" i="2"/>
  <c r="D44" i="2"/>
  <c r="D35" i="2"/>
  <c r="D42" i="2"/>
  <c r="D40" i="2"/>
  <c r="D41" i="2"/>
  <c r="D34" i="2"/>
  <c r="D48" i="2"/>
  <c r="D50" i="2"/>
  <c r="D43" i="2"/>
  <c r="D47" i="2"/>
  <c r="D38" i="2"/>
  <c r="Q45" i="9"/>
  <c r="D45" i="2"/>
  <c r="D36" i="2"/>
  <c r="D33" i="2"/>
  <c r="D39" i="2"/>
  <c r="X51" i="2"/>
  <c r="P51" i="15"/>
  <c r="J51" i="15"/>
  <c r="H46" i="2"/>
  <c r="H47" i="2"/>
  <c r="H50" i="2"/>
  <c r="U45" i="9"/>
  <c r="H45" i="2"/>
  <c r="H35" i="2"/>
  <c r="H40" i="2"/>
  <c r="H44" i="2"/>
  <c r="H48" i="2"/>
  <c r="H38" i="2"/>
  <c r="H37" i="2"/>
  <c r="H49" i="2"/>
  <c r="H34" i="2"/>
  <c r="H42" i="2"/>
  <c r="H36" i="2"/>
  <c r="H39" i="2"/>
  <c r="H43" i="2"/>
  <c r="H41" i="2"/>
  <c r="C51" i="15"/>
  <c r="I41" i="2"/>
  <c r="I43" i="2"/>
  <c r="V45" i="9"/>
  <c r="I45" i="2"/>
  <c r="I40" i="2"/>
  <c r="I49" i="2"/>
  <c r="I37" i="2"/>
  <c r="I35" i="2"/>
  <c r="I50" i="2"/>
  <c r="I36" i="2"/>
  <c r="I34" i="2"/>
  <c r="I39" i="2"/>
  <c r="I33" i="2"/>
  <c r="I48" i="2"/>
  <c r="I38" i="2"/>
  <c r="I47" i="2"/>
  <c r="I44" i="2"/>
  <c r="I42" i="2"/>
  <c r="H51" i="16"/>
  <c r="D51" i="15"/>
  <c r="P43" i="2"/>
  <c r="P35" i="2"/>
  <c r="P39" i="2"/>
  <c r="P40" i="2"/>
  <c r="P48" i="2"/>
  <c r="P38" i="2"/>
  <c r="P37" i="2"/>
  <c r="P49" i="2"/>
  <c r="P47" i="2"/>
  <c r="P33" i="2"/>
  <c r="P36" i="2"/>
  <c r="P42" i="2"/>
  <c r="P50" i="2"/>
  <c r="P46" i="2"/>
  <c r="P41" i="2"/>
  <c r="P34" i="2"/>
  <c r="AC45" i="9"/>
  <c r="P45" i="2"/>
  <c r="P44" i="2"/>
  <c r="O54" i="5"/>
  <c r="O53" i="5"/>
  <c r="J48" i="3"/>
  <c r="J40" i="2"/>
  <c r="J33" i="2"/>
  <c r="J35" i="2"/>
  <c r="J36" i="2"/>
  <c r="J37" i="2"/>
  <c r="J38" i="2"/>
  <c r="W45" i="9"/>
  <c r="J50" i="2"/>
  <c r="J47" i="2"/>
  <c r="J44" i="2"/>
  <c r="J48" i="2"/>
  <c r="J43" i="2"/>
  <c r="J39" i="2"/>
  <c r="J42" i="2"/>
  <c r="J45" i="2"/>
  <c r="J49" i="2"/>
  <c r="J34" i="2"/>
  <c r="J46" i="2"/>
  <c r="J41" i="2"/>
  <c r="Y45" i="9"/>
  <c r="L43" i="2"/>
  <c r="L50" i="2"/>
  <c r="L35" i="2"/>
  <c r="L49" i="2"/>
  <c r="L45" i="2"/>
  <c r="L42" i="2"/>
  <c r="L48" i="2"/>
  <c r="L44" i="2"/>
  <c r="L39" i="2"/>
  <c r="L34" i="2"/>
  <c r="L38" i="2"/>
  <c r="L47" i="2"/>
  <c r="L40" i="2"/>
  <c r="L36" i="2"/>
  <c r="L37" i="2"/>
  <c r="L33" i="2"/>
  <c r="L41" i="2"/>
  <c r="L46" i="2"/>
  <c r="L51" i="16"/>
  <c r="J51" i="2" l="1"/>
  <c r="D51" i="2"/>
  <c r="L51" i="2"/>
  <c r="P51" i="2"/>
  <c r="H51" i="2"/>
  <c r="I51" i="2"/>
</calcChain>
</file>

<file path=xl/sharedStrings.xml><?xml version="1.0" encoding="utf-8"?>
<sst xmlns="http://schemas.openxmlformats.org/spreadsheetml/2006/main" count="1329" uniqueCount="314">
  <si>
    <t>　 歳 入 合 計</t>
  </si>
  <si>
    <t>一般財源(1～11）</t>
    <phoneticPr fontId="2"/>
  </si>
  <si>
    <t>依存財源（2～11+15+16+22）</t>
    <phoneticPr fontId="3"/>
  </si>
  <si>
    <t>自主財源（1+12+13+14+17～21）</t>
    <phoneticPr fontId="3"/>
  </si>
  <si>
    <t>収支状況</t>
    <rPh sb="0" eb="2">
      <t>シュウシ</t>
    </rPh>
    <rPh sb="2" eb="4">
      <t>ジョウキョウ</t>
    </rPh>
    <phoneticPr fontId="2"/>
  </si>
  <si>
    <t>物件等購入</t>
    <rPh sb="0" eb="3">
      <t>ブッケントウ</t>
    </rPh>
    <rPh sb="3" eb="5">
      <t>コウニュウ</t>
    </rPh>
    <phoneticPr fontId="2"/>
  </si>
  <si>
    <t>保証・補償</t>
    <rPh sb="0" eb="2">
      <t>ホショウ</t>
    </rPh>
    <rPh sb="3" eb="5">
      <t>ホショウ</t>
    </rPh>
    <phoneticPr fontId="2"/>
  </si>
  <si>
    <t>その他</t>
    <rPh sb="2" eb="3">
      <t>タ</t>
    </rPh>
    <phoneticPr fontId="2"/>
  </si>
  <si>
    <t>実質的なもの</t>
    <rPh sb="0" eb="3">
      <t>ジッシツテキ</t>
    </rPh>
    <phoneticPr fontId="2"/>
  </si>
  <si>
    <t>財政調整基金現在高</t>
    <rPh sb="0" eb="2">
      <t>ザイセイ</t>
    </rPh>
    <rPh sb="2" eb="4">
      <t>チョウセイ</t>
    </rPh>
    <rPh sb="4" eb="6">
      <t>キキン</t>
    </rPh>
    <rPh sb="6" eb="9">
      <t>ゲンザイダカ</t>
    </rPh>
    <phoneticPr fontId="2"/>
  </si>
  <si>
    <t>減債基金現在高</t>
    <rPh sb="0" eb="2">
      <t>ゲンサイ</t>
    </rPh>
    <rPh sb="2" eb="4">
      <t>キキン</t>
    </rPh>
    <rPh sb="4" eb="7">
      <t>ゲンザイダカ</t>
    </rPh>
    <phoneticPr fontId="2"/>
  </si>
  <si>
    <t>その他特定目的基金現在高</t>
    <rPh sb="0" eb="3">
      <t>ソノタ</t>
    </rPh>
    <rPh sb="3" eb="5">
      <t>トクテイ</t>
    </rPh>
    <rPh sb="5" eb="7">
      <t>モクテキ</t>
    </rPh>
    <rPh sb="7" eb="9">
      <t>キキン</t>
    </rPh>
    <rPh sb="9" eb="12">
      <t>ゲンザイダカ</t>
    </rPh>
    <phoneticPr fontId="2"/>
  </si>
  <si>
    <t>１歳入総額</t>
    <phoneticPr fontId="2"/>
  </si>
  <si>
    <t>２歳出総額</t>
    <phoneticPr fontId="2"/>
  </si>
  <si>
    <t>３歳入歳出差引</t>
    <phoneticPr fontId="2"/>
  </si>
  <si>
    <t>４翌年度繰越財源</t>
    <phoneticPr fontId="2"/>
  </si>
  <si>
    <t>５実質収支</t>
    <phoneticPr fontId="2"/>
  </si>
  <si>
    <t>６単年度収支</t>
    <phoneticPr fontId="2"/>
  </si>
  <si>
    <t>７積立金</t>
    <phoneticPr fontId="2"/>
  </si>
  <si>
    <t>８繰上償還金</t>
    <phoneticPr fontId="2"/>
  </si>
  <si>
    <t>９積立金取崩額</t>
    <phoneticPr fontId="2"/>
  </si>
  <si>
    <t>10実質単年度収支</t>
    <phoneticPr fontId="2"/>
  </si>
  <si>
    <t>12実質収支比率</t>
    <rPh sb="2" eb="4">
      <t>ジッシツ</t>
    </rPh>
    <rPh sb="4" eb="6">
      <t>シュウシ</t>
    </rPh>
    <rPh sb="6" eb="8">
      <t>ヒリツ</t>
    </rPh>
    <phoneticPr fontId="2"/>
  </si>
  <si>
    <t>13基準財政収入額</t>
    <rPh sb="2" eb="4">
      <t>キジュン</t>
    </rPh>
    <rPh sb="4" eb="6">
      <t>ザイセイ</t>
    </rPh>
    <rPh sb="6" eb="8">
      <t>シュウニュウ</t>
    </rPh>
    <rPh sb="8" eb="9">
      <t>ガク</t>
    </rPh>
    <phoneticPr fontId="2"/>
  </si>
  <si>
    <t>14基準財政需要額</t>
    <rPh sb="2" eb="4">
      <t>キジュン</t>
    </rPh>
    <rPh sb="4" eb="6">
      <t>ザイセイ</t>
    </rPh>
    <rPh sb="6" eb="8">
      <t>ジュヨウ</t>
    </rPh>
    <rPh sb="8" eb="9">
      <t>ガク</t>
    </rPh>
    <phoneticPr fontId="2"/>
  </si>
  <si>
    <t>15標準税収入額</t>
    <rPh sb="2" eb="4">
      <t>ヒョウジュン</t>
    </rPh>
    <rPh sb="4" eb="5">
      <t>ゼイ</t>
    </rPh>
    <rPh sb="5" eb="7">
      <t>シュウニュウ</t>
    </rPh>
    <rPh sb="7" eb="8">
      <t>ガク</t>
    </rPh>
    <phoneticPr fontId="2"/>
  </si>
  <si>
    <t>16標準財政規模</t>
    <rPh sb="2" eb="4">
      <t>ヒョウジュン</t>
    </rPh>
    <rPh sb="4" eb="6">
      <t>ザイセイ</t>
    </rPh>
    <rPh sb="6" eb="8">
      <t>キボ</t>
    </rPh>
    <phoneticPr fontId="2"/>
  </si>
  <si>
    <t>17財政力指数</t>
    <rPh sb="2" eb="5">
      <t>ザイセイリョク</t>
    </rPh>
    <rPh sb="5" eb="7">
      <t>シスウ</t>
    </rPh>
    <phoneticPr fontId="2"/>
  </si>
  <si>
    <t>18経常収支比率</t>
    <rPh sb="2" eb="4">
      <t>ケイジョウ</t>
    </rPh>
    <rPh sb="4" eb="6">
      <t>シュウシ</t>
    </rPh>
    <rPh sb="6" eb="8">
      <t>ヒリツ</t>
    </rPh>
    <phoneticPr fontId="2"/>
  </si>
  <si>
    <t>19公債費負担比率</t>
    <rPh sb="2" eb="5">
      <t>コウサイヒ</t>
    </rPh>
    <rPh sb="5" eb="7">
      <t>フタン</t>
    </rPh>
    <rPh sb="7" eb="9">
      <t>ヒリツ</t>
    </rPh>
    <phoneticPr fontId="2"/>
  </si>
  <si>
    <t>20公債費比率</t>
    <rPh sb="2" eb="5">
      <t>コウサイヒ</t>
    </rPh>
    <rPh sb="5" eb="7">
      <t>ヒリツ</t>
    </rPh>
    <phoneticPr fontId="2"/>
  </si>
  <si>
    <t>１市町村民税</t>
    <rPh sb="1" eb="4">
      <t>シチョウソン</t>
    </rPh>
    <rPh sb="4" eb="5">
      <t>ミン</t>
    </rPh>
    <rPh sb="5" eb="6">
      <t>ゼイ</t>
    </rPh>
    <phoneticPr fontId="2"/>
  </si>
  <si>
    <t xml:space="preserve">   個人均等割</t>
    <rPh sb="3" eb="5">
      <t>コジン</t>
    </rPh>
    <rPh sb="5" eb="8">
      <t>キントウワ</t>
    </rPh>
    <phoneticPr fontId="2"/>
  </si>
  <si>
    <t>　　所得割</t>
    <rPh sb="2" eb="4">
      <t>ショトク</t>
    </rPh>
    <rPh sb="4" eb="5">
      <t>ワ</t>
    </rPh>
    <phoneticPr fontId="2"/>
  </si>
  <si>
    <t>　　法人均等割</t>
    <rPh sb="2" eb="4">
      <t>ホウジン</t>
    </rPh>
    <rPh sb="4" eb="6">
      <t>キントウ</t>
    </rPh>
    <rPh sb="6" eb="7">
      <t>ワ</t>
    </rPh>
    <phoneticPr fontId="3"/>
  </si>
  <si>
    <t>　　法人税割</t>
    <rPh sb="2" eb="5">
      <t>ホウジンゼイ</t>
    </rPh>
    <rPh sb="5" eb="6">
      <t>ワ</t>
    </rPh>
    <phoneticPr fontId="3"/>
  </si>
  <si>
    <t>２固定資産税</t>
    <rPh sb="1" eb="3">
      <t>コテイ</t>
    </rPh>
    <rPh sb="3" eb="6">
      <t>シサンゼイ</t>
    </rPh>
    <phoneticPr fontId="2"/>
  </si>
  <si>
    <t>　　うち純固定資産税</t>
    <rPh sb="4" eb="5">
      <t>ジュン</t>
    </rPh>
    <rPh sb="5" eb="7">
      <t>コテイ</t>
    </rPh>
    <rPh sb="7" eb="10">
      <t>シサンゼイ</t>
    </rPh>
    <phoneticPr fontId="2"/>
  </si>
  <si>
    <t>３軽自動車税</t>
    <rPh sb="1" eb="2">
      <t>ケイ</t>
    </rPh>
    <rPh sb="2" eb="5">
      <t>ジドウシャ</t>
    </rPh>
    <rPh sb="5" eb="6">
      <t>ゼイ</t>
    </rPh>
    <phoneticPr fontId="3"/>
  </si>
  <si>
    <t>４市町村たばこ税</t>
    <rPh sb="1" eb="4">
      <t>シチョウソン</t>
    </rPh>
    <rPh sb="7" eb="8">
      <t>ゼイ</t>
    </rPh>
    <phoneticPr fontId="3"/>
  </si>
  <si>
    <t>５鉱産税</t>
    <rPh sb="1" eb="3">
      <t>コウサン</t>
    </rPh>
    <rPh sb="3" eb="4">
      <t>ゼイ</t>
    </rPh>
    <phoneticPr fontId="3"/>
  </si>
  <si>
    <t>６特別土地保有税</t>
    <rPh sb="1" eb="3">
      <t>トクベツ</t>
    </rPh>
    <rPh sb="3" eb="5">
      <t>トチ</t>
    </rPh>
    <rPh sb="5" eb="7">
      <t>ホユウ</t>
    </rPh>
    <rPh sb="7" eb="8">
      <t>ゼイ</t>
    </rPh>
    <phoneticPr fontId="3"/>
  </si>
  <si>
    <t>７法廷外普通税</t>
    <rPh sb="1" eb="3">
      <t>ホウテイ</t>
    </rPh>
    <rPh sb="3" eb="4">
      <t>ガイ</t>
    </rPh>
    <rPh sb="4" eb="6">
      <t>フツウ</t>
    </rPh>
    <rPh sb="6" eb="7">
      <t>ゼイ</t>
    </rPh>
    <phoneticPr fontId="3"/>
  </si>
  <si>
    <t>８旧法による税</t>
    <rPh sb="1" eb="3">
      <t>キュウホウ</t>
    </rPh>
    <rPh sb="6" eb="7">
      <t>ゼイ</t>
    </rPh>
    <phoneticPr fontId="3"/>
  </si>
  <si>
    <t>９目的税</t>
    <rPh sb="1" eb="4">
      <t>モクテキゼイ</t>
    </rPh>
    <phoneticPr fontId="2"/>
  </si>
  <si>
    <t>　　入湯税</t>
    <rPh sb="2" eb="4">
      <t>ニュウトウ</t>
    </rPh>
    <rPh sb="4" eb="5">
      <t>ゼイ</t>
    </rPh>
    <phoneticPr fontId="2"/>
  </si>
  <si>
    <t>　　事業所税</t>
    <rPh sb="2" eb="5">
      <t>ジギョウショ</t>
    </rPh>
    <rPh sb="5" eb="6">
      <t>ゼイ</t>
    </rPh>
    <phoneticPr fontId="3"/>
  </si>
  <si>
    <t>　　都市計画税</t>
    <rPh sb="2" eb="4">
      <t>トシ</t>
    </rPh>
    <rPh sb="4" eb="6">
      <t>ケイカク</t>
    </rPh>
    <rPh sb="6" eb="7">
      <t>ゼイ</t>
    </rPh>
    <phoneticPr fontId="3"/>
  </si>
  <si>
    <t>　　水利地益税等</t>
    <rPh sb="2" eb="4">
      <t>スイリ</t>
    </rPh>
    <rPh sb="4" eb="6">
      <t>チエキ</t>
    </rPh>
    <rPh sb="6" eb="7">
      <t>ゼイ</t>
    </rPh>
    <rPh sb="7" eb="8">
      <t>トウ</t>
    </rPh>
    <phoneticPr fontId="3"/>
  </si>
  <si>
    <t>　  合　　　　 計</t>
    <phoneticPr fontId="2"/>
  </si>
  <si>
    <t xml:space="preserve"> 　歳 　出 　合　計</t>
    <rPh sb="8" eb="9">
      <t>ゴウ</t>
    </rPh>
    <rPh sb="10" eb="11">
      <t>ケイ</t>
    </rPh>
    <phoneticPr fontId="2"/>
  </si>
  <si>
    <t>１人　件　費</t>
    <phoneticPr fontId="2"/>
  </si>
  <si>
    <t>　　うち職員給与費</t>
    <rPh sb="4" eb="6">
      <t>ショクイン</t>
    </rPh>
    <rPh sb="6" eb="8">
      <t>キュウヨ</t>
    </rPh>
    <rPh sb="8" eb="9">
      <t>ヒ</t>
    </rPh>
    <phoneticPr fontId="2"/>
  </si>
  <si>
    <t>２扶　助　費</t>
    <phoneticPr fontId="2"/>
  </si>
  <si>
    <t>３公　債　費</t>
    <phoneticPr fontId="2"/>
  </si>
  <si>
    <t>　　元利償還金</t>
    <rPh sb="2" eb="4">
      <t>ガンリ</t>
    </rPh>
    <rPh sb="4" eb="7">
      <t>ショウカンキン</t>
    </rPh>
    <phoneticPr fontId="2"/>
  </si>
  <si>
    <t>　　一時借入金利子</t>
    <rPh sb="2" eb="4">
      <t>イチジ</t>
    </rPh>
    <rPh sb="4" eb="6">
      <t>カリイレ</t>
    </rPh>
    <rPh sb="6" eb="7">
      <t>キン</t>
    </rPh>
    <rPh sb="7" eb="9">
      <t>リシ</t>
    </rPh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</si>
  <si>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</si>
  <si>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</si>
  <si>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</si>
  <si>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　　うち一部事務組合負担金</t>
    <rPh sb="4" eb="6">
      <t>イチブ</t>
    </rPh>
    <rPh sb="6" eb="8">
      <t>ジム</t>
    </rPh>
    <rPh sb="8" eb="10">
      <t>クミアイ</t>
    </rPh>
    <rPh sb="10" eb="13">
      <t>フタンキン</t>
    </rPh>
    <phoneticPr fontId="2"/>
  </si>
  <si>
    <t>７繰　出　金</t>
    <phoneticPr fontId="2"/>
  </si>
  <si>
    <t>８積　立　金　</t>
    <phoneticPr fontId="2"/>
  </si>
  <si>
    <t>９投資・出資金・貸出金</t>
    <rPh sb="8" eb="10">
      <t>カシダシ</t>
    </rPh>
    <rPh sb="10" eb="11">
      <t>キン</t>
    </rPh>
    <phoneticPr fontId="2"/>
  </si>
  <si>
    <t>10普 通 建 設 事 業 費</t>
    <phoneticPr fontId="2"/>
  </si>
  <si>
    <t xml:space="preserve"> 　　うち補助事業費</t>
    <phoneticPr fontId="2"/>
  </si>
  <si>
    <t xml:space="preserve"> 　　うち単独事業費</t>
    <phoneticPr fontId="2"/>
  </si>
  <si>
    <t>11災 害 復 旧 事 業 費</t>
    <phoneticPr fontId="2"/>
  </si>
  <si>
    <t>12失 業 対 策 事 業 費</t>
    <phoneticPr fontId="2"/>
  </si>
  <si>
    <t>義 務 的 経 費（1～３）</t>
    <phoneticPr fontId="2"/>
  </si>
  <si>
    <t>投 資 的 経 費（10～12）</t>
    <phoneticPr fontId="2"/>
  </si>
  <si>
    <t>10前年度繰上充用金</t>
    <rPh sb="2" eb="5">
      <t>ゼンネンド</t>
    </rPh>
    <rPh sb="5" eb="7">
      <t>クリア</t>
    </rPh>
    <rPh sb="7" eb="9">
      <t>ジュウヨウ</t>
    </rPh>
    <rPh sb="9" eb="10">
      <t>キン</t>
    </rPh>
    <phoneticPr fontId="2"/>
  </si>
  <si>
    <t>13 諸 支 出 金</t>
  </si>
  <si>
    <t>0 年度末住民基本台帳人口</t>
    <rPh sb="2" eb="4">
      <t>ネンド</t>
    </rPh>
    <rPh sb="4" eb="5">
      <t>マツ</t>
    </rPh>
    <rPh sb="5" eb="7">
      <t>ジュウミン</t>
    </rPh>
    <rPh sb="7" eb="9">
      <t>キホン</t>
    </rPh>
    <rPh sb="9" eb="11">
      <t>ダイチョウ</t>
    </rPh>
    <rPh sb="11" eb="13">
      <t>ジンコウ</t>
    </rPh>
    <phoneticPr fontId="2"/>
  </si>
  <si>
    <t>２ 総　務　費</t>
    <phoneticPr fontId="2"/>
  </si>
  <si>
    <t>１ 議　会　費</t>
    <phoneticPr fontId="2"/>
  </si>
  <si>
    <t>３ 民　生　費</t>
    <phoneticPr fontId="2"/>
  </si>
  <si>
    <t>歳入の状況</t>
    <rPh sb="0" eb="2">
      <t>サイニュウ</t>
    </rPh>
    <rPh sb="3" eb="5">
      <t>ジョウキョウ</t>
    </rPh>
    <phoneticPr fontId="2"/>
  </si>
  <si>
    <t>歳入の状況（構成比）</t>
    <rPh sb="0" eb="2">
      <t>サイニュウ</t>
    </rPh>
    <rPh sb="3" eb="5">
      <t>ジョウキョウ</t>
    </rPh>
    <rPh sb="6" eb="9">
      <t>コウセイヒ</t>
    </rPh>
    <phoneticPr fontId="2"/>
  </si>
  <si>
    <t>税の状況</t>
    <rPh sb="0" eb="1">
      <t>ゼイ</t>
    </rPh>
    <rPh sb="2" eb="4">
      <t>ジョウキョウ</t>
    </rPh>
    <phoneticPr fontId="2"/>
  </si>
  <si>
    <t>性質別歳出の状況</t>
    <rPh sb="0" eb="2">
      <t>セイシツ</t>
    </rPh>
    <rPh sb="2" eb="3">
      <t>ベツ</t>
    </rPh>
    <rPh sb="3" eb="5">
      <t>サイシュツ</t>
    </rPh>
    <rPh sb="6" eb="8">
      <t>ジョウキョウ</t>
    </rPh>
    <phoneticPr fontId="2"/>
  </si>
  <si>
    <t>性質別歳出の状況（構成比）</t>
    <rPh sb="0" eb="2">
      <t>セイシツ</t>
    </rPh>
    <rPh sb="2" eb="3">
      <t>ベツ</t>
    </rPh>
    <rPh sb="3" eb="5">
      <t>サイシュツ</t>
    </rPh>
    <rPh sb="6" eb="8">
      <t>ジョウキョウ</t>
    </rPh>
    <rPh sb="9" eb="12">
      <t>コウセイヒ</t>
    </rPh>
    <phoneticPr fontId="2"/>
  </si>
  <si>
    <t>税の状況（構成比）</t>
    <rPh sb="0" eb="1">
      <t>ゼイ</t>
    </rPh>
    <rPh sb="2" eb="4">
      <t>ジョウキョウ</t>
    </rPh>
    <rPh sb="5" eb="8">
      <t>コウセイヒ</t>
    </rPh>
    <phoneticPr fontId="2"/>
  </si>
  <si>
    <t>目的別歳出</t>
    <rPh sb="0" eb="3">
      <t>モクテキベツ</t>
    </rPh>
    <rPh sb="3" eb="5">
      <t>サイシュツ</t>
    </rPh>
    <phoneticPr fontId="2"/>
  </si>
  <si>
    <t>目的別歳出（構成比）</t>
    <rPh sb="0" eb="3">
      <t>モクテキベツ</t>
    </rPh>
    <rPh sb="3" eb="5">
      <t>サイシュツ</t>
    </rPh>
    <rPh sb="6" eb="9">
      <t>コウセイヒ</t>
    </rPh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</si>
  <si>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</si>
  <si>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</si>
  <si>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</si>
  <si>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</si>
  <si>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</si>
  <si>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</si>
  <si>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</si>
  <si>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</si>
  <si>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</si>
  <si>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15 特別区財調納付金</t>
    <rPh sb="3" eb="6">
      <t>トクベツク</t>
    </rPh>
    <rPh sb="6" eb="7">
      <t>ザイ</t>
    </rPh>
    <rPh sb="7" eb="8">
      <t>チョウ</t>
    </rPh>
    <rPh sb="8" eb="11">
      <t>ノウフキン</t>
    </rPh>
    <phoneticPr fontId="2"/>
  </si>
  <si>
    <t>14 前年度繰上充用金</t>
    <rPh sb="3" eb="6">
      <t>ゼンネンド</t>
    </rPh>
    <rPh sb="6" eb="8">
      <t>クリアゲ</t>
    </rPh>
    <rPh sb="8" eb="10">
      <t>ジュウヨウ</t>
    </rPh>
    <rPh sb="10" eb="11">
      <t>キン</t>
    </rPh>
    <phoneticPr fontId="2"/>
  </si>
  <si>
    <t xml:space="preserve">   歳 出 合　計</t>
    <rPh sb="7" eb="8">
      <t>ゴウ</t>
    </rPh>
    <rPh sb="9" eb="10">
      <t>ケイ</t>
    </rPh>
    <phoneticPr fontId="2"/>
  </si>
  <si>
    <t>１ 地 方 税</t>
    <phoneticPr fontId="2"/>
  </si>
  <si>
    <t>２ 地方譲与税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</si>
  <si>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</si>
  <si>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</si>
  <si>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</si>
  <si>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</si>
  <si>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</si>
  <si>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９ 地方特例交付金</t>
    <rPh sb="2" eb="4">
      <t>チホウ</t>
    </rPh>
    <rPh sb="4" eb="6">
      <t>トクレイ</t>
    </rPh>
    <rPh sb="6" eb="9">
      <t>コウフキン</t>
    </rPh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</si>
  <si>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</si>
  <si>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</si>
  <si>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</si>
  <si>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</si>
  <si>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</si>
  <si>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</si>
  <si>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</si>
  <si>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</si>
  <si>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</si>
  <si>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</si>
  <si>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18 寄 附 金</t>
    <rPh sb="5" eb="6">
      <t>フ</t>
    </rPh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</si>
  <si>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</si>
  <si>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</si>
  <si>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</si>
  <si>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</si>
  <si>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財政指標</t>
    <rPh sb="0" eb="2">
      <t>ザイセイ</t>
    </rPh>
    <rPh sb="2" eb="4">
      <t>シヒョウ</t>
    </rPh>
    <phoneticPr fontId="2"/>
  </si>
  <si>
    <t xml:space="preserve"> 地 方 税</t>
    <phoneticPr fontId="2"/>
  </si>
  <si>
    <t xml:space="preserve"> 国庫支出金</t>
    <phoneticPr fontId="2"/>
  </si>
  <si>
    <t xml:space="preserve"> 地 方 債</t>
    <phoneticPr fontId="2"/>
  </si>
  <si>
    <t>　  合　　　　 計</t>
  </si>
  <si>
    <t>市町村民税</t>
    <phoneticPr fontId="2"/>
  </si>
  <si>
    <t>固定資産税</t>
    <phoneticPr fontId="2"/>
  </si>
  <si>
    <t>市町村たばこ税</t>
    <phoneticPr fontId="2"/>
  </si>
  <si>
    <t>歳出総額</t>
    <phoneticPr fontId="2"/>
  </si>
  <si>
    <t>地方債現在高</t>
    <phoneticPr fontId="2"/>
  </si>
  <si>
    <t>人　件　費</t>
    <phoneticPr fontId="2"/>
  </si>
  <si>
    <t>扶　助　費</t>
    <phoneticPr fontId="2"/>
  </si>
  <si>
    <t>公　債　費</t>
    <phoneticPr fontId="2"/>
  </si>
  <si>
    <t>物　件　費</t>
    <phoneticPr fontId="2"/>
  </si>
  <si>
    <t>維 持 補 修 費</t>
    <phoneticPr fontId="2"/>
  </si>
  <si>
    <t>投資・出資金・貸出金</t>
    <phoneticPr fontId="2"/>
  </si>
  <si>
    <t>総額</t>
    <rPh sb="0" eb="2">
      <t>ソウガク</t>
    </rPh>
    <phoneticPr fontId="2"/>
  </si>
  <si>
    <t>普通建設事業費</t>
    <phoneticPr fontId="2"/>
  </si>
  <si>
    <t xml:space="preserve"> 総　務　費</t>
    <phoneticPr fontId="2"/>
  </si>
  <si>
    <t xml:space="preserve"> 民　生　費</t>
    <phoneticPr fontId="2"/>
  </si>
  <si>
    <t xml:space="preserve"> 衛　生　費</t>
    <phoneticPr fontId="2"/>
  </si>
  <si>
    <t xml:space="preserve"> 商　工　費</t>
    <phoneticPr fontId="2"/>
  </si>
  <si>
    <t xml:space="preserve"> 土　木　費</t>
    <phoneticPr fontId="2"/>
  </si>
  <si>
    <t xml:space="preserve"> 教　育　費</t>
    <phoneticPr fontId="2"/>
  </si>
  <si>
    <t xml:space="preserve"> 公　債　費</t>
    <phoneticPr fontId="2"/>
  </si>
  <si>
    <t xml:space="preserve"> 総　　額</t>
    <rPh sb="1" eb="2">
      <t>フサ</t>
    </rPh>
    <rPh sb="4" eb="5">
      <t>ガク</t>
    </rPh>
    <phoneticPr fontId="2"/>
  </si>
  <si>
    <t xml:space="preserve"> 補助事業費</t>
    <phoneticPr fontId="2"/>
  </si>
  <si>
    <t xml:space="preserve"> 単独事業費</t>
    <phoneticPr fontId="2"/>
  </si>
  <si>
    <t>（百万円）</t>
    <rPh sb="1" eb="2">
      <t>ヒャク</t>
    </rPh>
    <rPh sb="2" eb="4">
      <t>マンエン</t>
    </rPh>
    <phoneticPr fontId="2"/>
  </si>
  <si>
    <t>　　　（百万円、％）</t>
    <rPh sb="4" eb="5">
      <t>ヒャク</t>
    </rPh>
    <rPh sb="5" eb="7">
      <t>マンエン</t>
    </rPh>
    <phoneticPr fontId="2"/>
  </si>
  <si>
    <t xml:space="preserve"> 農林水産業費</t>
    <phoneticPr fontId="2"/>
  </si>
  <si>
    <t>特定財源（12～22）</t>
    <rPh sb="0" eb="2">
      <t>トクテイ</t>
    </rPh>
    <rPh sb="2" eb="4">
      <t>ザイゲン</t>
    </rPh>
    <phoneticPr fontId="2"/>
  </si>
  <si>
    <t>地方交付税</t>
    <phoneticPr fontId="2"/>
  </si>
  <si>
    <t>11普 通 建 設 事 業 費</t>
    <phoneticPr fontId="2"/>
  </si>
  <si>
    <t>12災 害 復 旧 事 業 費</t>
    <phoneticPr fontId="2"/>
  </si>
  <si>
    <t>13失 業 対 策 事 業 費</t>
    <phoneticPr fontId="2"/>
  </si>
  <si>
    <t>投 資 的 経 費（11～12）</t>
    <phoneticPr fontId="2"/>
  </si>
  <si>
    <t>県支出金</t>
    <rPh sb="0" eb="1">
      <t>ケン</t>
    </rPh>
    <rPh sb="1" eb="3">
      <t>シシュツ</t>
    </rPh>
    <rPh sb="3" eb="4">
      <t>キン</t>
    </rPh>
    <phoneticPr fontId="2"/>
  </si>
  <si>
    <t xml:space="preserve"> (1)減税補てん債</t>
    <rPh sb="4" eb="6">
      <t>ゲンゼイ</t>
    </rPh>
    <rPh sb="6" eb="7">
      <t>ホ</t>
    </rPh>
    <rPh sb="9" eb="10">
      <t>サイ</t>
    </rPh>
    <phoneticPr fontId="2"/>
  </si>
  <si>
    <t xml:space="preserve"> (2)臨時財政対策債</t>
    <rPh sb="4" eb="6">
      <t>リンジ</t>
    </rPh>
    <rPh sb="6" eb="8">
      <t>ザイセイ</t>
    </rPh>
    <rPh sb="8" eb="10">
      <t>タイサク</t>
    </rPh>
    <rPh sb="10" eb="11">
      <t>サイ</t>
    </rPh>
    <phoneticPr fontId="2"/>
  </si>
  <si>
    <t>０４(H16)</t>
    <phoneticPr fontId="2"/>
  </si>
  <si>
    <t>さくら市</t>
    <rPh sb="3" eb="4">
      <t>シ</t>
    </rPh>
    <phoneticPr fontId="2"/>
  </si>
  <si>
    <t>さくら市</t>
    <phoneticPr fontId="2"/>
  </si>
  <si>
    <t>3-1利子割交付金</t>
    <phoneticPr fontId="2"/>
  </si>
  <si>
    <t>3-2配当割交付金</t>
    <phoneticPr fontId="2"/>
  </si>
  <si>
    <t>3-3株式等譲渡所得割交付金</t>
    <phoneticPr fontId="2"/>
  </si>
  <si>
    <t>21実質公債費比率</t>
    <rPh sb="2" eb="4">
      <t>ジッシツ</t>
    </rPh>
    <rPh sb="4" eb="7">
      <t>コウサイヒ</t>
    </rPh>
    <rPh sb="7" eb="9">
      <t>ヒリツ</t>
    </rPh>
    <phoneticPr fontId="2"/>
  </si>
  <si>
    <t>22起債制限比率</t>
    <rPh sb="2" eb="4">
      <t>キサイ</t>
    </rPh>
    <rPh sb="4" eb="6">
      <t>セイゲン</t>
    </rPh>
    <rPh sb="6" eb="8">
      <t>ヒリツ</t>
    </rPh>
    <phoneticPr fontId="2"/>
  </si>
  <si>
    <t>０５(H17)</t>
    <phoneticPr fontId="2"/>
  </si>
  <si>
    <t>８９（元）</t>
    <rPh sb="3" eb="4">
      <t>ガン</t>
    </rPh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</si>
  <si>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</si>
  <si>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</si>
  <si>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</si>
  <si>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</si>
  <si>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</si>
  <si>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</si>
  <si>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</si>
  <si>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９７（H9）</t>
    <phoneticPr fontId="2"/>
  </si>
  <si>
    <t>９８(H10)</t>
    <phoneticPr fontId="2"/>
  </si>
  <si>
    <t>９９(H11)</t>
    <phoneticPr fontId="2"/>
  </si>
  <si>
    <t>００(H12)</t>
    <phoneticPr fontId="2"/>
  </si>
  <si>
    <t>００(H12)</t>
    <phoneticPr fontId="2"/>
  </si>
  <si>
    <t>０１(H13)</t>
    <phoneticPr fontId="2"/>
  </si>
  <si>
    <t>０１(H13)</t>
    <phoneticPr fontId="2"/>
  </si>
  <si>
    <t>０２(H14)</t>
    <phoneticPr fontId="2"/>
  </si>
  <si>
    <t>０３(H15)</t>
    <phoneticPr fontId="2"/>
  </si>
  <si>
    <t>９２（H4）</t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</si>
  <si>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</si>
  <si>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</si>
  <si>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</si>
  <si>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</si>
  <si>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</si>
  <si>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</si>
  <si>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９６（H8）</t>
    <phoneticPr fontId="2"/>
  </si>
  <si>
    <t>９７（H9）</t>
    <phoneticPr fontId="2"/>
  </si>
  <si>
    <t>９８(H10)</t>
    <phoneticPr fontId="2"/>
  </si>
  <si>
    <t>９９(H11)</t>
    <phoneticPr fontId="2"/>
  </si>
  <si>
    <t>００(H12)</t>
    <phoneticPr fontId="2"/>
  </si>
  <si>
    <t>０１(H13)</t>
    <phoneticPr fontId="2"/>
  </si>
  <si>
    <t>０２(H14)</t>
    <phoneticPr fontId="2"/>
  </si>
  <si>
    <t>０３(H15)</t>
    <phoneticPr fontId="2"/>
  </si>
  <si>
    <t>氏家町</t>
    <rPh sb="0" eb="3">
      <t>ウジイエマチ</t>
    </rPh>
    <phoneticPr fontId="2"/>
  </si>
  <si>
    <t>９３（H5）</t>
    <phoneticPr fontId="2"/>
  </si>
  <si>
    <t>００(H12)</t>
    <phoneticPr fontId="2"/>
  </si>
  <si>
    <t>３歳入歳出差引</t>
    <phoneticPr fontId="2"/>
  </si>
  <si>
    <t>10実質単年度収支</t>
    <phoneticPr fontId="2"/>
  </si>
  <si>
    <t>21起債制限比率</t>
    <rPh sb="2" eb="4">
      <t>キサイ</t>
    </rPh>
    <rPh sb="4" eb="6">
      <t>セイゲン</t>
    </rPh>
    <rPh sb="6" eb="8">
      <t>ヒリツ</t>
    </rPh>
    <phoneticPr fontId="2"/>
  </si>
  <si>
    <t>22積立金現在高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</si>
  <si>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23地方債現在高</t>
    <rPh sb="2" eb="5">
      <t>チホウサイ</t>
    </rPh>
    <rPh sb="5" eb="7">
      <t>ゲンザイ</t>
    </rPh>
    <rPh sb="7" eb="8">
      <t>ダカ</t>
    </rPh>
    <phoneticPr fontId="2"/>
  </si>
  <si>
    <t>24債務負担行為額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</si>
  <si>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25収益事業収入</t>
    <rPh sb="2" eb="4">
      <t>シュウエキ</t>
    </rPh>
    <rPh sb="4" eb="6">
      <t>ジギョウ</t>
    </rPh>
    <rPh sb="6" eb="8">
      <t>シュウニュウ</t>
    </rPh>
    <phoneticPr fontId="2"/>
  </si>
  <si>
    <t>26土地開発基金現在高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</si>
  <si>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喜連川町</t>
    <rPh sb="0" eb="4">
      <t>キツレガワマチ</t>
    </rPh>
    <phoneticPr fontId="2"/>
  </si>
  <si>
    <t>０３(H15)までは合併前の２町の合算</t>
    <rPh sb="10" eb="12">
      <t>ガッペイ</t>
    </rPh>
    <rPh sb="12" eb="13">
      <t>マエ</t>
    </rPh>
    <rPh sb="15" eb="16">
      <t>チョウ</t>
    </rPh>
    <rPh sb="17" eb="19">
      <t>ガッサン</t>
    </rPh>
    <phoneticPr fontId="2"/>
  </si>
  <si>
    <t>９７(H9）</t>
    <phoneticPr fontId="2"/>
  </si>
  <si>
    <t>９８(H10）</t>
    <phoneticPr fontId="2"/>
  </si>
  <si>
    <t>９９(H11）</t>
    <phoneticPr fontId="2"/>
  </si>
  <si>
    <t>００(H12）</t>
    <phoneticPr fontId="2"/>
  </si>
  <si>
    <t>３ 利子割交付金</t>
    <phoneticPr fontId="2"/>
  </si>
  <si>
    <t>９７(H9）</t>
    <phoneticPr fontId="2"/>
  </si>
  <si>
    <t>９８(H10）</t>
    <phoneticPr fontId="2"/>
  </si>
  <si>
    <t>９９(H11）</t>
    <phoneticPr fontId="2"/>
  </si>
  <si>
    <t>００(H12）</t>
    <phoneticPr fontId="2"/>
  </si>
  <si>
    <t>１ 地 方 税</t>
    <phoneticPr fontId="2"/>
  </si>
  <si>
    <t>２ 地方譲与税</t>
    <phoneticPr fontId="2"/>
  </si>
  <si>
    <t>３ 利子割交付金</t>
    <phoneticPr fontId="2"/>
  </si>
  <si>
    <t>４ 地方消費税交付金</t>
    <phoneticPr fontId="2"/>
  </si>
  <si>
    <t>５ ゴルフ場利用税交付金</t>
    <phoneticPr fontId="3"/>
  </si>
  <si>
    <t>６ 特別地方消費税交付金</t>
    <phoneticPr fontId="3"/>
  </si>
  <si>
    <t>７ 自動車取得税交付金</t>
    <phoneticPr fontId="3"/>
  </si>
  <si>
    <t>８ 国有提供施設等助成交付金</t>
    <phoneticPr fontId="3"/>
  </si>
  <si>
    <t>10 地方交付税</t>
    <phoneticPr fontId="3"/>
  </si>
  <si>
    <t xml:space="preserve"> (1) 普通交付税</t>
    <phoneticPr fontId="2"/>
  </si>
  <si>
    <t xml:space="preserve"> (2) 特別交付税</t>
    <phoneticPr fontId="2"/>
  </si>
  <si>
    <t>11 交通安全対策特別交付金</t>
    <phoneticPr fontId="3"/>
  </si>
  <si>
    <t>12 分担金・負担金</t>
    <phoneticPr fontId="3"/>
  </si>
  <si>
    <t>13 使用料</t>
    <phoneticPr fontId="3"/>
  </si>
  <si>
    <t>14 手 数 料</t>
    <phoneticPr fontId="3"/>
  </si>
  <si>
    <t>15 国庫支出金</t>
    <phoneticPr fontId="3"/>
  </si>
  <si>
    <t>16 県支出金</t>
    <phoneticPr fontId="3"/>
  </si>
  <si>
    <t>17 財産収入</t>
    <phoneticPr fontId="3"/>
  </si>
  <si>
    <t>19 繰 入 金</t>
    <phoneticPr fontId="3"/>
  </si>
  <si>
    <t>20 繰 越 金</t>
    <phoneticPr fontId="3"/>
  </si>
  <si>
    <t>21 諸 収 入</t>
    <phoneticPr fontId="3"/>
  </si>
  <si>
    <t>22 地 方 債</t>
    <phoneticPr fontId="3"/>
  </si>
  <si>
    <t>一般財源(1～11）</t>
    <phoneticPr fontId="2"/>
  </si>
  <si>
    <t>自主財源（1+12+13+14+17～21）</t>
    <phoneticPr fontId="3"/>
  </si>
  <si>
    <t>依存財源（2～11+15+16+22）</t>
    <phoneticPr fontId="3"/>
  </si>
  <si>
    <t>　  合　　　　 計</t>
    <phoneticPr fontId="2"/>
  </si>
  <si>
    <t>９０（H2）</t>
    <phoneticPr fontId="2"/>
  </si>
  <si>
    <t>９１（H3）</t>
    <phoneticPr fontId="2"/>
  </si>
  <si>
    <t>９２（H4）</t>
    <phoneticPr fontId="2"/>
  </si>
  <si>
    <t>９３（H5）</t>
    <phoneticPr fontId="2"/>
  </si>
  <si>
    <t>９４（H6）</t>
    <phoneticPr fontId="2"/>
  </si>
  <si>
    <t>９５（H7）</t>
    <phoneticPr fontId="2"/>
  </si>
  <si>
    <t>９７(H9）</t>
    <phoneticPr fontId="2"/>
  </si>
  <si>
    <t>９８(H10）</t>
    <phoneticPr fontId="2"/>
  </si>
  <si>
    <t>９９(H11)</t>
    <phoneticPr fontId="2"/>
  </si>
  <si>
    <t>００(H12)</t>
    <phoneticPr fontId="2"/>
  </si>
  <si>
    <t>０１(H13)</t>
    <phoneticPr fontId="2"/>
  </si>
  <si>
    <t>０２(H14)</t>
    <phoneticPr fontId="2"/>
  </si>
  <si>
    <t>０３(H15)</t>
    <phoneticPr fontId="2"/>
  </si>
  <si>
    <t>１人　件　費</t>
    <phoneticPr fontId="2"/>
  </si>
  <si>
    <t>２扶　助　費</t>
    <phoneticPr fontId="2"/>
  </si>
  <si>
    <t>３公　債　費</t>
    <phoneticPr fontId="2"/>
  </si>
  <si>
    <t>４物　件　費</t>
    <phoneticPr fontId="2"/>
  </si>
  <si>
    <t>５維 持 補 修 費</t>
    <phoneticPr fontId="2"/>
  </si>
  <si>
    <t>６補　助　費　等</t>
    <phoneticPr fontId="2"/>
  </si>
  <si>
    <t>７繰　出　金</t>
    <phoneticPr fontId="2"/>
  </si>
  <si>
    <t>８積　立　金　</t>
    <phoneticPr fontId="2"/>
  </si>
  <si>
    <t xml:space="preserve"> 　　うち補助事業費</t>
    <phoneticPr fontId="2"/>
  </si>
  <si>
    <t xml:space="preserve"> 　　うち単独事業費</t>
    <phoneticPr fontId="2"/>
  </si>
  <si>
    <t>投 資 的 経 費（11～12）</t>
    <phoneticPr fontId="2"/>
  </si>
  <si>
    <t>１ 議　会　費</t>
    <phoneticPr fontId="2"/>
  </si>
  <si>
    <t>２ 総　務　費</t>
    <phoneticPr fontId="2"/>
  </si>
  <si>
    <t>３ 民　生　費</t>
    <phoneticPr fontId="2"/>
  </si>
  <si>
    <t>４ 衛　生　費</t>
    <phoneticPr fontId="2"/>
  </si>
  <si>
    <t>５ 労　働　費</t>
    <phoneticPr fontId="2"/>
  </si>
  <si>
    <t>６ 農 林 水 産 業 費</t>
    <phoneticPr fontId="2"/>
  </si>
  <si>
    <t>７ 商　工　費</t>
    <phoneticPr fontId="2"/>
  </si>
  <si>
    <t>８ 土　木　費</t>
    <phoneticPr fontId="2"/>
  </si>
  <si>
    <t>９ 消　防　費</t>
    <phoneticPr fontId="2"/>
  </si>
  <si>
    <t>10 教　育　費</t>
    <phoneticPr fontId="2"/>
  </si>
  <si>
    <t>11 災 害 復 旧 費</t>
    <phoneticPr fontId="2"/>
  </si>
  <si>
    <t>12 公　債　費</t>
    <phoneticPr fontId="2"/>
  </si>
  <si>
    <t>０６(H18)</t>
    <phoneticPr fontId="2"/>
  </si>
  <si>
    <t>23将来負担比率</t>
    <phoneticPr fontId="2"/>
  </si>
  <si>
    <t>24積立金現在高</t>
    <rPh sb="2" eb="4">
      <t>ツミタテ</t>
    </rPh>
    <rPh sb="4" eb="5">
      <t>キン</t>
    </rPh>
    <rPh sb="5" eb="7">
      <t>ゲンザイ</t>
    </rPh>
    <rPh sb="7" eb="8">
      <t>ダカ</t>
    </rPh>
    <phoneticPr fontId="2"/>
  </si>
  <si>
    <t>25地方債現在高</t>
    <rPh sb="2" eb="5">
      <t>チホウサイ</t>
    </rPh>
    <rPh sb="5" eb="7">
      <t>ゲンザイ</t>
    </rPh>
    <rPh sb="7" eb="8">
      <t>ダカ</t>
    </rPh>
    <phoneticPr fontId="2"/>
  </si>
  <si>
    <t>26債務負担行為額</t>
    <rPh sb="2" eb="4">
      <t>サイム</t>
    </rPh>
    <rPh sb="4" eb="6">
      <t>フタン</t>
    </rPh>
    <rPh sb="6" eb="8">
      <t>コウイ</t>
    </rPh>
    <rPh sb="8" eb="9">
      <t>ガク</t>
    </rPh>
    <phoneticPr fontId="2"/>
  </si>
  <si>
    <t>27収益事業収入</t>
    <rPh sb="2" eb="4">
      <t>シュウエキ</t>
    </rPh>
    <rPh sb="4" eb="6">
      <t>ジギョウ</t>
    </rPh>
    <rPh sb="6" eb="8">
      <t>シュウニュウ</t>
    </rPh>
    <phoneticPr fontId="2"/>
  </si>
  <si>
    <t>28土地開発基金現在高</t>
    <rPh sb="2" eb="4">
      <t>トチ</t>
    </rPh>
    <rPh sb="4" eb="6">
      <t>カイハツ</t>
    </rPh>
    <rPh sb="6" eb="8">
      <t>キキン</t>
    </rPh>
    <rPh sb="8" eb="10">
      <t>ゲンザイ</t>
    </rPh>
    <rPh sb="10" eb="11">
      <t>ダカ</t>
    </rPh>
    <phoneticPr fontId="2"/>
  </si>
  <si>
    <t>０７(H19)</t>
    <phoneticPr fontId="2"/>
  </si>
  <si>
    <t>０８(H20)</t>
    <phoneticPr fontId="2"/>
  </si>
  <si>
    <t>０９(H21)</t>
    <phoneticPr fontId="2"/>
  </si>
  <si>
    <t>１０(H22)</t>
    <phoneticPr fontId="2"/>
  </si>
  <si>
    <t>１１(H23)</t>
    <phoneticPr fontId="2"/>
  </si>
  <si>
    <t xml:space="preserve"> (3) 震災復興特別交付税</t>
    <phoneticPr fontId="2"/>
  </si>
  <si>
    <t>１２(H24)</t>
  </si>
  <si>
    <t>１３(H25)</t>
  </si>
  <si>
    <t>１４(H26)</t>
  </si>
  <si>
    <t>１５(H27)</t>
  </si>
  <si>
    <t>-</t>
    <phoneticPr fontId="2"/>
  </si>
  <si>
    <t>１６(H28)</t>
    <phoneticPr fontId="2"/>
  </si>
  <si>
    <t>うち臨時財政対策債</t>
    <rPh sb="2" eb="9">
      <t>リ</t>
    </rPh>
    <phoneticPr fontId="2"/>
  </si>
  <si>
    <t>１６(H28)</t>
    <phoneticPr fontId="2"/>
  </si>
  <si>
    <t>１７(H29)</t>
  </si>
  <si>
    <t>１７(H29)</t>
    <phoneticPr fontId="2"/>
  </si>
  <si>
    <t>１８(H30)</t>
    <phoneticPr fontId="2"/>
  </si>
  <si>
    <t>１９(R１)</t>
    <phoneticPr fontId="2"/>
  </si>
  <si>
    <t>８ 自動車税環境性能割交付金</t>
  </si>
  <si>
    <t>８ 自動車税環境性能割交付金</t>
    <phoneticPr fontId="2"/>
  </si>
  <si>
    <t>（％）</t>
    <phoneticPr fontId="2"/>
  </si>
  <si>
    <t>さくら市</t>
    <rPh sb="3" eb="4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</si>
</sst>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#,##0.00_ ;[Red]\-#,##0.00\ "/>
    <numFmt numFmtId="177" formatCode="0.0_);[Red]\(0.0\)"/>
    <numFmt numFmtId="178" formatCode="#,##0;[Red]#,##0"/>
    <numFmt numFmtId="179" formatCode="#,###,"/>
    <numFmt numFmtId="180" formatCode="0.0_);\(0.0\)"/>
    <numFmt numFmtId="181" formatCode="0.00_ "/>
    <numFmt numFmtId="182" formatCode="0.0_ "/>
    <numFmt numFmtId="183" formatCode="#,##0,"/>
    <numFmt numFmtId="184" formatCode="#,##0.0"/>
    <numFmt numFmtId="185" formatCode="0.0%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</font>
    <font>
      <sz val="11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126">
    <xf numFmtId="0" fontId="0" fillId="0" borderId="0" xfId="0"/>
    <xf numFmtId="0" fontId="5" fillId="0" borderId="0" xfId="0" applyFont="1"/>
    <xf numFmtId="0" fontId="5" fillId="0" borderId="1" xfId="0" applyFont="1" applyBorder="1"/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179" fontId="5" fillId="0" borderId="1" xfId="0" applyNumberFormat="1" applyFont="1" applyBorder="1"/>
    <xf numFmtId="179" fontId="5" fillId="0" borderId="1" xfId="1" applyNumberFormat="1" applyFont="1" applyBorder="1"/>
    <xf numFmtId="179" fontId="4" fillId="0" borderId="1" xfId="1" applyNumberFormat="1" applyFont="1" applyFill="1" applyBorder="1" applyProtection="1"/>
    <xf numFmtId="179" fontId="4" fillId="0" borderId="1" xfId="0" applyNumberFormat="1" applyFont="1" applyFill="1" applyBorder="1" applyProtection="1"/>
    <xf numFmtId="179" fontId="4" fillId="0" borderId="1" xfId="1" applyNumberFormat="1" applyFont="1" applyFill="1" applyBorder="1" applyAlignment="1" applyProtection="1">
      <alignment horizontal="right" vertical="center"/>
    </xf>
    <xf numFmtId="179" fontId="5" fillId="0" borderId="0" xfId="0" applyNumberFormat="1" applyFont="1"/>
    <xf numFmtId="179" fontId="4" fillId="0" borderId="1" xfId="0" applyNumberFormat="1" applyFont="1" applyFill="1" applyBorder="1" applyAlignment="1" applyProtection="1">
      <alignment vertical="center"/>
    </xf>
    <xf numFmtId="183" fontId="5" fillId="0" borderId="1" xfId="0" applyNumberFormat="1" applyFont="1" applyBorder="1"/>
    <xf numFmtId="183" fontId="4" fillId="0" borderId="1" xfId="1" applyNumberFormat="1" applyFont="1" applyFill="1" applyBorder="1" applyProtection="1"/>
    <xf numFmtId="183" fontId="5" fillId="0" borderId="1" xfId="1" applyNumberFormat="1" applyFont="1" applyBorder="1"/>
    <xf numFmtId="183" fontId="5" fillId="0" borderId="0" xfId="0" applyNumberFormat="1" applyFont="1"/>
    <xf numFmtId="183" fontId="4" fillId="0" borderId="1" xfId="0" applyNumberFormat="1" applyFont="1" applyFill="1" applyBorder="1" applyProtection="1"/>
    <xf numFmtId="183" fontId="4" fillId="0" borderId="1" xfId="0" applyNumberFormat="1" applyFont="1" applyBorder="1"/>
    <xf numFmtId="183" fontId="4" fillId="0" borderId="0" xfId="0" applyNumberFormat="1" applyFont="1"/>
    <xf numFmtId="183" fontId="4" fillId="0" borderId="1" xfId="0" applyNumberFormat="1" applyFont="1" applyFill="1" applyBorder="1" applyAlignment="1" applyProtection="1">
      <alignment vertical="center"/>
    </xf>
    <xf numFmtId="182" fontId="5" fillId="0" borderId="1" xfId="0" applyNumberFormat="1" applyFont="1" applyBorder="1"/>
    <xf numFmtId="182" fontId="5" fillId="0" borderId="1" xfId="1" applyNumberFormat="1" applyFont="1" applyBorder="1"/>
    <xf numFmtId="0" fontId="6" fillId="0" borderId="0" xfId="0" applyFont="1"/>
    <xf numFmtId="0" fontId="7" fillId="0" borderId="0" xfId="0" applyFont="1"/>
    <xf numFmtId="179" fontId="6" fillId="0" borderId="0" xfId="0" applyNumberFormat="1" applyFont="1"/>
    <xf numFmtId="184" fontId="4" fillId="0" borderId="1" xfId="1" applyNumberFormat="1" applyFont="1" applyFill="1" applyBorder="1" applyProtection="1"/>
    <xf numFmtId="184" fontId="5" fillId="0" borderId="1" xfId="1" applyNumberFormat="1" applyFont="1" applyBorder="1"/>
    <xf numFmtId="183" fontId="6" fillId="0" borderId="0" xfId="0" applyNumberFormat="1" applyFont="1"/>
    <xf numFmtId="183" fontId="7" fillId="0" borderId="0" xfId="0" applyNumberFormat="1" applyFont="1"/>
    <xf numFmtId="184" fontId="4" fillId="0" borderId="1" xfId="0" applyNumberFormat="1" applyFont="1" applyFill="1" applyBorder="1" applyProtection="1"/>
    <xf numFmtId="182" fontId="4" fillId="0" borderId="1" xfId="0" applyNumberFormat="1" applyFont="1" applyBorder="1"/>
    <xf numFmtId="183" fontId="8" fillId="0" borderId="0" xfId="0" applyNumberFormat="1" applyFont="1"/>
    <xf numFmtId="183" fontId="9" fillId="0" borderId="0" xfId="0" applyNumberFormat="1" applyFont="1"/>
    <xf numFmtId="182" fontId="4" fillId="0" borderId="1" xfId="0" applyNumberFormat="1" applyFont="1" applyFill="1" applyBorder="1" applyProtection="1"/>
    <xf numFmtId="182" fontId="4" fillId="0" borderId="0" xfId="0" applyNumberFormat="1" applyFont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83" fontId="0" fillId="0" borderId="0" xfId="0" applyNumberFormat="1"/>
    <xf numFmtId="0" fontId="5" fillId="0" borderId="1" xfId="0" applyFont="1" applyBorder="1" applyAlignment="1">
      <alignment vertical="center"/>
    </xf>
    <xf numFmtId="178" fontId="5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/>
    </xf>
    <xf numFmtId="183" fontId="5" fillId="0" borderId="1" xfId="0" applyNumberFormat="1" applyFont="1" applyBorder="1" applyAlignment="1">
      <alignment vertical="center"/>
    </xf>
    <xf numFmtId="183" fontId="5" fillId="0" borderId="1" xfId="1" applyNumberFormat="1" applyFont="1" applyBorder="1" applyAlignment="1">
      <alignment vertical="center"/>
    </xf>
    <xf numFmtId="183" fontId="4" fillId="0" borderId="1" xfId="1" applyNumberFormat="1" applyFont="1" applyBorder="1" applyAlignment="1" applyProtection="1">
      <alignment vertical="center"/>
    </xf>
    <xf numFmtId="180" fontId="5" fillId="0" borderId="1" xfId="1" applyNumberFormat="1" applyFont="1" applyBorder="1" applyAlignment="1">
      <alignment vertical="center"/>
    </xf>
    <xf numFmtId="179" fontId="5" fillId="0" borderId="1" xfId="0" applyNumberFormat="1" applyFont="1" applyBorder="1" applyAlignment="1">
      <alignment vertical="center"/>
    </xf>
    <xf numFmtId="181" fontId="5" fillId="0" borderId="1" xfId="0" applyNumberFormat="1" applyFont="1" applyBorder="1" applyAlignment="1">
      <alignment vertical="center"/>
    </xf>
    <xf numFmtId="182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85" fontId="5" fillId="0" borderId="0" xfId="0" applyNumberFormat="1" applyFont="1"/>
    <xf numFmtId="183" fontId="4" fillId="0" borderId="1" xfId="0" applyNumberFormat="1" applyFont="1" applyFill="1" applyBorder="1" applyAlignment="1" applyProtection="1"/>
    <xf numFmtId="183" fontId="4" fillId="0" borderId="1" xfId="0" applyNumberFormat="1" applyFont="1" applyBorder="1" applyAlignment="1"/>
    <xf numFmtId="185" fontId="7" fillId="0" borderId="0" xfId="0" applyNumberFormat="1" applyFont="1"/>
    <xf numFmtId="179" fontId="7" fillId="0" borderId="0" xfId="0" applyNumberFormat="1" applyFont="1"/>
    <xf numFmtId="0" fontId="0" fillId="0" borderId="0" xfId="0" applyAlignment="1">
      <alignment horizontal="left"/>
    </xf>
    <xf numFmtId="0" fontId="5" fillId="0" borderId="1" xfId="0" applyFont="1" applyBorder="1" applyAlignment="1"/>
    <xf numFmtId="38" fontId="5" fillId="0" borderId="1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9" fontId="5" fillId="0" borderId="1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182" fontId="5" fillId="0" borderId="1" xfId="1" applyNumberFormat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38" fontId="5" fillId="2" borderId="1" xfId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78" fontId="5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vertical="center"/>
    </xf>
    <xf numFmtId="183" fontId="4" fillId="2" borderId="1" xfId="1" applyNumberFormat="1" applyFont="1" applyFill="1" applyBorder="1" applyAlignment="1" applyProtection="1">
      <alignment vertical="center"/>
    </xf>
    <xf numFmtId="183" fontId="5" fillId="2" borderId="1" xfId="1" applyNumberFormat="1" applyFont="1" applyFill="1" applyBorder="1" applyAlignment="1">
      <alignment vertical="center"/>
    </xf>
    <xf numFmtId="180" fontId="5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</xf>
    <xf numFmtId="179" fontId="5" fillId="2" borderId="1" xfId="0" applyNumberFormat="1" applyFont="1" applyFill="1" applyBorder="1" applyAlignment="1">
      <alignment vertical="center"/>
    </xf>
    <xf numFmtId="181" fontId="5" fillId="2" borderId="1" xfId="0" applyNumberFormat="1" applyFont="1" applyFill="1" applyBorder="1" applyAlignment="1">
      <alignment vertical="center"/>
    </xf>
    <xf numFmtId="182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/>
    <xf numFmtId="183" fontId="5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38" fontId="5" fillId="0" borderId="0" xfId="1" applyFont="1"/>
    <xf numFmtId="38" fontId="5" fillId="0" borderId="1" xfId="1" applyFont="1" applyBorder="1"/>
    <xf numFmtId="183" fontId="5" fillId="0" borderId="0" xfId="0" applyNumberFormat="1" applyFont="1" applyBorder="1"/>
    <xf numFmtId="179" fontId="5" fillId="0" borderId="0" xfId="1" applyNumberFormat="1" applyFont="1"/>
    <xf numFmtId="183" fontId="5" fillId="2" borderId="1" xfId="0" applyNumberFormat="1" applyFont="1" applyFill="1" applyBorder="1"/>
    <xf numFmtId="179" fontId="4" fillId="2" borderId="1" xfId="1" applyNumberFormat="1" applyFont="1" applyFill="1" applyBorder="1" applyProtection="1"/>
    <xf numFmtId="179" fontId="4" fillId="2" borderId="1" xfId="0" applyNumberFormat="1" applyFont="1" applyFill="1" applyBorder="1" applyProtection="1"/>
    <xf numFmtId="179" fontId="5" fillId="2" borderId="1" xfId="1" applyNumberFormat="1" applyFont="1" applyFill="1" applyBorder="1"/>
    <xf numFmtId="179" fontId="4" fillId="2" borderId="1" xfId="1" applyNumberFormat="1" applyFont="1" applyFill="1" applyBorder="1" applyAlignment="1" applyProtection="1">
      <alignment horizontal="right" vertical="center"/>
    </xf>
    <xf numFmtId="182" fontId="5" fillId="2" borderId="1" xfId="0" applyNumberFormat="1" applyFont="1" applyFill="1" applyBorder="1"/>
    <xf numFmtId="182" fontId="5" fillId="2" borderId="1" xfId="1" applyNumberFormat="1" applyFont="1" applyFill="1" applyBorder="1"/>
    <xf numFmtId="179" fontId="4" fillId="2" borderId="1" xfId="0" applyNumberFormat="1" applyFont="1" applyFill="1" applyBorder="1" applyAlignment="1" applyProtection="1">
      <alignment vertical="center"/>
    </xf>
    <xf numFmtId="179" fontId="4" fillId="2" borderId="1" xfId="0" applyNumberFormat="1" applyFont="1" applyFill="1" applyBorder="1" applyAlignment="1" applyProtection="1"/>
    <xf numFmtId="184" fontId="4" fillId="2" borderId="1" xfId="1" applyNumberFormat="1" applyFont="1" applyFill="1" applyBorder="1" applyProtection="1"/>
    <xf numFmtId="184" fontId="5" fillId="2" borderId="1" xfId="1" applyNumberFormat="1" applyFont="1" applyFill="1" applyBorder="1"/>
    <xf numFmtId="183" fontId="5" fillId="0" borderId="0" xfId="1" applyNumberFormat="1" applyFont="1"/>
    <xf numFmtId="182" fontId="4" fillId="0" borderId="1" xfId="1" applyNumberFormat="1" applyFont="1" applyFill="1" applyBorder="1" applyProtection="1"/>
    <xf numFmtId="183" fontId="4" fillId="0" borderId="0" xfId="1" applyNumberFormat="1" applyFont="1"/>
    <xf numFmtId="183" fontId="5" fillId="0" borderId="1" xfId="0" applyNumberFormat="1" applyFont="1" applyBorder="1" applyAlignment="1"/>
    <xf numFmtId="183" fontId="4" fillId="0" borderId="1" xfId="1" applyNumberFormat="1" applyFont="1" applyBorder="1"/>
    <xf numFmtId="182" fontId="4" fillId="0" borderId="0" xfId="1" applyNumberFormat="1" applyFont="1"/>
    <xf numFmtId="183" fontId="4" fillId="2" borderId="1" xfId="0" applyNumberFormat="1" applyFont="1" applyFill="1" applyBorder="1" applyAlignment="1" applyProtection="1"/>
    <xf numFmtId="182" fontId="4" fillId="2" borderId="1" xfId="0" applyNumberFormat="1" applyFont="1" applyFill="1" applyBorder="1" applyProtection="1"/>
    <xf numFmtId="182" fontId="4" fillId="2" borderId="1" xfId="0" applyNumberFormat="1" applyFont="1" applyFill="1" applyBorder="1"/>
    <xf numFmtId="183" fontId="4" fillId="2" borderId="1" xfId="0" applyNumberFormat="1" applyFont="1" applyFill="1" applyBorder="1" applyProtection="1"/>
    <xf numFmtId="184" fontId="4" fillId="2" borderId="1" xfId="0" applyNumberFormat="1" applyFont="1" applyFill="1" applyBorder="1" applyProtection="1"/>
    <xf numFmtId="0" fontId="5" fillId="0" borderId="0" xfId="0" applyFont="1" applyAlignment="1">
      <alignment vertical="center"/>
    </xf>
    <xf numFmtId="179" fontId="5" fillId="0" borderId="0" xfId="0" applyNumberFormat="1" applyFont="1" applyAlignment="1">
      <alignment vertical="center"/>
    </xf>
    <xf numFmtId="183" fontId="5" fillId="0" borderId="1" xfId="1" applyNumberFormat="1" applyFont="1" applyBorder="1" applyAlignment="1" applyProtection="1">
      <alignment vertical="center"/>
    </xf>
    <xf numFmtId="182" fontId="5" fillId="0" borderId="1" xfId="0" applyNumberFormat="1" applyFont="1" applyBorder="1" applyAlignment="1">
      <alignment horizontal="right" vertical="center"/>
    </xf>
    <xf numFmtId="179" fontId="5" fillId="0" borderId="1" xfId="1" applyNumberFormat="1" applyFont="1" applyFill="1" applyBorder="1" applyProtection="1"/>
    <xf numFmtId="179" fontId="5" fillId="0" borderId="1" xfId="0" applyNumberFormat="1" applyFont="1" applyFill="1" applyBorder="1" applyProtection="1"/>
    <xf numFmtId="179" fontId="5" fillId="0" borderId="1" xfId="1" applyNumberFormat="1" applyFont="1" applyFill="1" applyBorder="1" applyAlignment="1" applyProtection="1">
      <alignment horizontal="right" vertical="center"/>
    </xf>
    <xf numFmtId="183" fontId="5" fillId="0" borderId="1" xfId="1" applyNumberFormat="1" applyFont="1" applyFill="1" applyBorder="1" applyProtection="1"/>
    <xf numFmtId="184" fontId="5" fillId="0" borderId="1" xfId="1" applyNumberFormat="1" applyFont="1" applyFill="1" applyBorder="1" applyProtection="1"/>
    <xf numFmtId="183" fontId="5" fillId="0" borderId="1" xfId="0" applyNumberFormat="1" applyFont="1" applyFill="1" applyBorder="1" applyProtection="1"/>
    <xf numFmtId="184" fontId="5" fillId="0" borderId="1" xfId="0" applyNumberFormat="1" applyFont="1" applyFill="1" applyBorder="1" applyProtection="1"/>
    <xf numFmtId="183" fontId="5" fillId="0" borderId="1" xfId="0" applyNumberFormat="1" applyFont="1" applyFill="1" applyBorder="1" applyAlignment="1" applyProtection="1"/>
    <xf numFmtId="182" fontId="5" fillId="0" borderId="1" xfId="0" applyNumberFormat="1" applyFont="1" applyFill="1" applyBorder="1" applyProtection="1"/>
    <xf numFmtId="182" fontId="5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</cellXfs>
  <cellStyles count="6">
    <cellStyle name="桁区切り" xfId="1" builtinId="6"/>
    <cellStyle name="標準" xfId="0" builtinId="0"/>
    <cellStyle name="標準 3" xfId="4" xr:uid="{E62D2D6A-8C4A-4679-B249-9158B010A930}"/>
    <cellStyle name="標準 3 3" xfId="3" xr:uid="{3E8BC873-2CA8-4090-864E-11EECC970A49}"/>
    <cellStyle name="標準 6" xfId="5" xr:uid="{D7B9FDE8-D85B-463A-AC7D-C6A2B8CD36B4}"/>
    <cellStyle name="標準 6 2" xfId="2" xr:uid="{F0D4FB4D-136B-49C8-A9C6-1BD519CB0B7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歳入の状況</a:t>
            </a:r>
          </a:p>
        </c:rich>
      </c:tx>
      <c:layout>
        <c:manualLayout>
          <c:xMode val="edge"/>
          <c:yMode val="edge"/>
          <c:x val="0.39579701159402325"/>
          <c:y val="2.8014598026215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899222885144123E-2"/>
          <c:y val="9.3788188841390618E-2"/>
          <c:w val="0.86897712607776745"/>
          <c:h val="0.77411482397344955"/>
        </c:manualLayout>
      </c:layout>
      <c:barChart>
        <c:barDir val="col"/>
        <c:grouping val="clustered"/>
        <c:varyColors val="0"/>
        <c:ser>
          <c:idx val="5"/>
          <c:order val="5"/>
          <c:tx>
            <c:strRef>
              <c:f>グラフ!$P$7</c:f>
              <c:strCache>
                <c:ptCount val="1"/>
                <c:pt idx="0">
                  <c:v>　 歳 入 合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グラフ!$Q$7:$AS$7</c:f>
              <c:numCache>
                <c:formatCode>#,##0,</c:formatCode>
                <c:ptCount val="29"/>
                <c:pt idx="0">
                  <c:v>12772829</c:v>
                </c:pt>
                <c:pt idx="1">
                  <c:v>13085451</c:v>
                </c:pt>
                <c:pt idx="2">
                  <c:v>13782531</c:v>
                </c:pt>
                <c:pt idx="3">
                  <c:v>13114849</c:v>
                </c:pt>
                <c:pt idx="4">
                  <c:v>13838968</c:v>
                </c:pt>
                <c:pt idx="5">
                  <c:v>14559212</c:v>
                </c:pt>
                <c:pt idx="6">
                  <c:v>13858554</c:v>
                </c:pt>
                <c:pt idx="7">
                  <c:v>14579217</c:v>
                </c:pt>
                <c:pt idx="8">
                  <c:v>14360334</c:v>
                </c:pt>
                <c:pt idx="9">
                  <c:v>14365723</c:v>
                </c:pt>
                <c:pt idx="10">
                  <c:v>15287784</c:v>
                </c:pt>
                <c:pt idx="11">
                  <c:v>14393464</c:v>
                </c:pt>
                <c:pt idx="12">
                  <c:v>13401769</c:v>
                </c:pt>
                <c:pt idx="13">
                  <c:v>14246481</c:v>
                </c:pt>
                <c:pt idx="14">
                  <c:v>15246709</c:v>
                </c:pt>
                <c:pt idx="15">
                  <c:v>14219781</c:v>
                </c:pt>
                <c:pt idx="16">
                  <c:v>15238313</c:v>
                </c:pt>
                <c:pt idx="17">
                  <c:v>15515411</c:v>
                </c:pt>
                <c:pt idx="18">
                  <c:v>19361444</c:v>
                </c:pt>
                <c:pt idx="19">
                  <c:v>17494967</c:v>
                </c:pt>
                <c:pt idx="20">
                  <c:v>19063037</c:v>
                </c:pt>
                <c:pt idx="21">
                  <c:v>18141474</c:v>
                </c:pt>
                <c:pt idx="22">
                  <c:v>18020298</c:v>
                </c:pt>
                <c:pt idx="23">
                  <c:v>18895813</c:v>
                </c:pt>
                <c:pt idx="24">
                  <c:v>19727673</c:v>
                </c:pt>
                <c:pt idx="25">
                  <c:v>20154423</c:v>
                </c:pt>
                <c:pt idx="26">
                  <c:v>19542276</c:v>
                </c:pt>
                <c:pt idx="27">
                  <c:v>19678159</c:v>
                </c:pt>
                <c:pt idx="28">
                  <c:v>19224356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E6-4F9A-97BF-1A3CC9409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38413056"/>
        <c:axId val="38414208"/>
      </c:barChart>
      <c:lineChart>
        <c:grouping val="standard"/>
        <c:varyColors val="0"/>
        <c:ser>
          <c:idx val="1"/>
          <c:order val="0"/>
          <c:tx>
            <c:strRef>
              <c:f>グラフ!$P$2</c:f>
              <c:strCache>
                <c:ptCount val="1"/>
                <c:pt idx="0">
                  <c:v> 地 方 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グラフ!$Q$2:$AS$2</c:f>
              <c:numCache>
                <c:formatCode>#,##0,</c:formatCode>
                <c:ptCount val="29"/>
                <c:pt idx="0">
                  <c:v>4123411</c:v>
                </c:pt>
                <c:pt idx="1">
                  <c:v>4513741</c:v>
                </c:pt>
                <c:pt idx="2">
                  <c:v>4581354</c:v>
                </c:pt>
                <c:pt idx="3">
                  <c:v>4398273</c:v>
                </c:pt>
                <c:pt idx="4">
                  <c:v>4823245</c:v>
                </c:pt>
                <c:pt idx="5">
                  <c:v>4927831</c:v>
                </c:pt>
                <c:pt idx="6">
                  <c:v>5119864</c:v>
                </c:pt>
                <c:pt idx="7">
                  <c:v>5108970</c:v>
                </c:pt>
                <c:pt idx="8">
                  <c:v>5162072</c:v>
                </c:pt>
                <c:pt idx="9">
                  <c:v>5036950</c:v>
                </c:pt>
                <c:pt idx="10">
                  <c:v>5127033</c:v>
                </c:pt>
                <c:pt idx="11">
                  <c:v>5108360</c:v>
                </c:pt>
                <c:pt idx="12">
                  <c:v>4937834</c:v>
                </c:pt>
                <c:pt idx="13">
                  <c:v>5255456</c:v>
                </c:pt>
                <c:pt idx="14">
                  <c:v>5215799</c:v>
                </c:pt>
                <c:pt idx="15">
                  <c:v>5372659</c:v>
                </c:pt>
                <c:pt idx="16">
                  <c:v>6285156</c:v>
                </c:pt>
                <c:pt idx="17">
                  <c:v>6345779</c:v>
                </c:pt>
                <c:pt idx="18">
                  <c:v>6064060</c:v>
                </c:pt>
                <c:pt idx="19">
                  <c:v>6209695</c:v>
                </c:pt>
                <c:pt idx="20">
                  <c:v>6374986</c:v>
                </c:pt>
                <c:pt idx="21">
                  <c:v>6358359</c:v>
                </c:pt>
                <c:pt idx="22">
                  <c:v>6444751</c:v>
                </c:pt>
                <c:pt idx="23">
                  <c:v>6500182</c:v>
                </c:pt>
                <c:pt idx="24">
                  <c:v>6525093</c:v>
                </c:pt>
                <c:pt idx="25">
                  <c:v>6844768</c:v>
                </c:pt>
                <c:pt idx="26">
                  <c:v>7060313</c:v>
                </c:pt>
                <c:pt idx="27">
                  <c:v>6961479</c:v>
                </c:pt>
                <c:pt idx="28">
                  <c:v>6995236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E6-4F9A-97BF-1A3CC9409104}"/>
            </c:ext>
          </c:extLst>
        </c:ser>
        <c:ser>
          <c:idx val="0"/>
          <c:order val="1"/>
          <c:tx>
            <c:strRef>
              <c:f>グラフ!$P$3</c:f>
              <c:strCache>
                <c:ptCount val="1"/>
                <c:pt idx="0">
                  <c:v>地方交付税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グラフ!$Q$3:$AS$3</c:f>
              <c:numCache>
                <c:formatCode>#,##0,</c:formatCode>
                <c:ptCount val="29"/>
                <c:pt idx="0">
                  <c:v>2462891</c:v>
                </c:pt>
                <c:pt idx="1">
                  <c:v>2570554</c:v>
                </c:pt>
                <c:pt idx="2">
                  <c:v>2463809</c:v>
                </c:pt>
                <c:pt idx="3">
                  <c:v>2525932</c:v>
                </c:pt>
                <c:pt idx="4">
                  <c:v>2825281</c:v>
                </c:pt>
                <c:pt idx="5">
                  <c:v>2795361</c:v>
                </c:pt>
                <c:pt idx="6">
                  <c:v>2859613</c:v>
                </c:pt>
                <c:pt idx="7">
                  <c:v>2955586</c:v>
                </c:pt>
                <c:pt idx="8">
                  <c:v>3142367</c:v>
                </c:pt>
                <c:pt idx="9">
                  <c:v>3200594</c:v>
                </c:pt>
                <c:pt idx="10">
                  <c:v>2725922</c:v>
                </c:pt>
                <c:pt idx="11">
                  <c:v>2419689</c:v>
                </c:pt>
                <c:pt idx="12">
                  <c:v>2043167</c:v>
                </c:pt>
                <c:pt idx="13">
                  <c:v>2041653</c:v>
                </c:pt>
                <c:pt idx="14">
                  <c:v>2352566</c:v>
                </c:pt>
                <c:pt idx="15">
                  <c:v>2462332</c:v>
                </c:pt>
                <c:pt idx="16">
                  <c:v>2307669</c:v>
                </c:pt>
                <c:pt idx="17">
                  <c:v>2423266</c:v>
                </c:pt>
                <c:pt idx="18">
                  <c:v>2493648</c:v>
                </c:pt>
                <c:pt idx="19">
                  <c:v>2736811</c:v>
                </c:pt>
                <c:pt idx="20">
                  <c:v>3169862</c:v>
                </c:pt>
                <c:pt idx="21">
                  <c:v>3107347</c:v>
                </c:pt>
                <c:pt idx="22">
                  <c:v>2887700</c:v>
                </c:pt>
                <c:pt idx="23">
                  <c:v>2847888</c:v>
                </c:pt>
                <c:pt idx="24">
                  <c:v>2801878</c:v>
                </c:pt>
                <c:pt idx="25">
                  <c:v>2651686</c:v>
                </c:pt>
                <c:pt idx="26">
                  <c:v>2523046</c:v>
                </c:pt>
                <c:pt idx="27">
                  <c:v>3937799</c:v>
                </c:pt>
                <c:pt idx="28">
                  <c:v>3195805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E6-4F9A-97BF-1A3CC9409104}"/>
            </c:ext>
          </c:extLst>
        </c:ser>
        <c:ser>
          <c:idx val="4"/>
          <c:order val="2"/>
          <c:tx>
            <c:strRef>
              <c:f>グラフ!$P$4</c:f>
              <c:strCache>
                <c:ptCount val="1"/>
                <c:pt idx="0">
                  <c:v> 国庫支出金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グラフ!$Q$4:$AS$4</c:f>
              <c:numCache>
                <c:formatCode>#,##0,</c:formatCode>
                <c:ptCount val="29"/>
                <c:pt idx="0">
                  <c:v>788441</c:v>
                </c:pt>
                <c:pt idx="1">
                  <c:v>697838</c:v>
                </c:pt>
                <c:pt idx="2">
                  <c:v>516523</c:v>
                </c:pt>
                <c:pt idx="3">
                  <c:v>579492</c:v>
                </c:pt>
                <c:pt idx="4">
                  <c:v>530579</c:v>
                </c:pt>
                <c:pt idx="5">
                  <c:v>763105</c:v>
                </c:pt>
                <c:pt idx="6">
                  <c:v>634139</c:v>
                </c:pt>
                <c:pt idx="7">
                  <c:v>873331</c:v>
                </c:pt>
                <c:pt idx="8">
                  <c:v>1001909</c:v>
                </c:pt>
                <c:pt idx="9">
                  <c:v>600298</c:v>
                </c:pt>
                <c:pt idx="10">
                  <c:v>808570</c:v>
                </c:pt>
                <c:pt idx="11">
                  <c:v>772975</c:v>
                </c:pt>
                <c:pt idx="12">
                  <c:v>730523</c:v>
                </c:pt>
                <c:pt idx="13">
                  <c:v>668172</c:v>
                </c:pt>
                <c:pt idx="14">
                  <c:v>1190235</c:v>
                </c:pt>
                <c:pt idx="15">
                  <c:v>953563</c:v>
                </c:pt>
                <c:pt idx="16">
                  <c:v>1070985</c:v>
                </c:pt>
                <c:pt idx="17">
                  <c:v>1141787</c:v>
                </c:pt>
                <c:pt idx="18">
                  <c:v>2316393</c:v>
                </c:pt>
                <c:pt idx="19">
                  <c:v>2168816</c:v>
                </c:pt>
                <c:pt idx="20">
                  <c:v>2113601</c:v>
                </c:pt>
                <c:pt idx="21">
                  <c:v>1585762</c:v>
                </c:pt>
                <c:pt idx="22">
                  <c:v>1927544</c:v>
                </c:pt>
                <c:pt idx="23">
                  <c:v>2374779</c:v>
                </c:pt>
                <c:pt idx="24">
                  <c:v>2602459</c:v>
                </c:pt>
                <c:pt idx="25">
                  <c:v>2293850</c:v>
                </c:pt>
                <c:pt idx="26">
                  <c:v>2256269</c:v>
                </c:pt>
                <c:pt idx="27">
                  <c:v>2024237</c:v>
                </c:pt>
                <c:pt idx="28">
                  <c:v>2185554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E6-4F9A-97BF-1A3CC9409104}"/>
            </c:ext>
          </c:extLst>
        </c:ser>
        <c:ser>
          <c:idx val="2"/>
          <c:order val="3"/>
          <c:tx>
            <c:strRef>
              <c:f>グラフ!$P$5</c:f>
              <c:strCache>
                <c:ptCount val="1"/>
                <c:pt idx="0">
                  <c:v>県支出金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グラフ!$Q$5:$AS$5</c:f>
              <c:numCache>
                <c:formatCode>#,##0,</c:formatCode>
                <c:ptCount val="29"/>
                <c:pt idx="0">
                  <c:v>917200</c:v>
                </c:pt>
                <c:pt idx="1">
                  <c:v>1164177</c:v>
                </c:pt>
                <c:pt idx="2">
                  <c:v>1371796</c:v>
                </c:pt>
                <c:pt idx="3">
                  <c:v>950242</c:v>
                </c:pt>
                <c:pt idx="4">
                  <c:v>1237430</c:v>
                </c:pt>
                <c:pt idx="5">
                  <c:v>1359586</c:v>
                </c:pt>
                <c:pt idx="6">
                  <c:v>932977</c:v>
                </c:pt>
                <c:pt idx="7">
                  <c:v>1098547</c:v>
                </c:pt>
                <c:pt idx="8">
                  <c:v>870635</c:v>
                </c:pt>
                <c:pt idx="9">
                  <c:v>882722</c:v>
                </c:pt>
                <c:pt idx="10">
                  <c:v>826004</c:v>
                </c:pt>
                <c:pt idx="11">
                  <c:v>983996</c:v>
                </c:pt>
                <c:pt idx="12">
                  <c:v>783125</c:v>
                </c:pt>
                <c:pt idx="13">
                  <c:v>921814</c:v>
                </c:pt>
                <c:pt idx="14">
                  <c:v>839943</c:v>
                </c:pt>
                <c:pt idx="15">
                  <c:v>868355</c:v>
                </c:pt>
                <c:pt idx="16">
                  <c:v>808347</c:v>
                </c:pt>
                <c:pt idx="17">
                  <c:v>751743</c:v>
                </c:pt>
                <c:pt idx="18">
                  <c:v>927944</c:v>
                </c:pt>
                <c:pt idx="19">
                  <c:v>924021</c:v>
                </c:pt>
                <c:pt idx="20">
                  <c:v>1132080</c:v>
                </c:pt>
                <c:pt idx="21">
                  <c:v>954337</c:v>
                </c:pt>
                <c:pt idx="22">
                  <c:v>961530</c:v>
                </c:pt>
                <c:pt idx="23">
                  <c:v>1056735</c:v>
                </c:pt>
                <c:pt idx="24">
                  <c:v>1180681</c:v>
                </c:pt>
                <c:pt idx="25">
                  <c:v>1134868</c:v>
                </c:pt>
                <c:pt idx="26">
                  <c:v>2030645</c:v>
                </c:pt>
                <c:pt idx="27">
                  <c:v>1124707</c:v>
                </c:pt>
                <c:pt idx="28">
                  <c:v>1231892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E6-4F9A-97BF-1A3CC9409104}"/>
            </c:ext>
          </c:extLst>
        </c:ser>
        <c:ser>
          <c:idx val="3"/>
          <c:order val="4"/>
          <c:tx>
            <c:strRef>
              <c:f>グラフ!$P$6</c:f>
              <c:strCache>
                <c:ptCount val="1"/>
                <c:pt idx="0">
                  <c:v> 地 方 債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グラフ!$Q$1:$AS$1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グラフ!$Q$6:$AS$6</c:f>
              <c:numCache>
                <c:formatCode>#,##0,</c:formatCode>
                <c:ptCount val="29"/>
                <c:pt idx="0">
                  <c:v>962300</c:v>
                </c:pt>
                <c:pt idx="1">
                  <c:v>533500</c:v>
                </c:pt>
                <c:pt idx="2">
                  <c:v>1466700</c:v>
                </c:pt>
                <c:pt idx="3">
                  <c:v>1514400</c:v>
                </c:pt>
                <c:pt idx="4">
                  <c:v>1233000</c:v>
                </c:pt>
                <c:pt idx="5">
                  <c:v>1176800</c:v>
                </c:pt>
                <c:pt idx="6">
                  <c:v>1773600</c:v>
                </c:pt>
                <c:pt idx="7">
                  <c:v>1721200</c:v>
                </c:pt>
                <c:pt idx="8">
                  <c:v>1160900</c:v>
                </c:pt>
                <c:pt idx="9">
                  <c:v>883700</c:v>
                </c:pt>
                <c:pt idx="10">
                  <c:v>1559100</c:v>
                </c:pt>
                <c:pt idx="11">
                  <c:v>1368701</c:v>
                </c:pt>
                <c:pt idx="12">
                  <c:v>1710100</c:v>
                </c:pt>
                <c:pt idx="13">
                  <c:v>1612100</c:v>
                </c:pt>
                <c:pt idx="14">
                  <c:v>2440300</c:v>
                </c:pt>
                <c:pt idx="15">
                  <c:v>954200</c:v>
                </c:pt>
                <c:pt idx="16">
                  <c:v>1382390</c:v>
                </c:pt>
                <c:pt idx="17">
                  <c:v>1575773</c:v>
                </c:pt>
                <c:pt idx="18">
                  <c:v>3143863</c:v>
                </c:pt>
                <c:pt idx="19">
                  <c:v>1762200</c:v>
                </c:pt>
                <c:pt idx="20">
                  <c:v>1829500</c:v>
                </c:pt>
                <c:pt idx="21">
                  <c:v>1410500</c:v>
                </c:pt>
                <c:pt idx="22">
                  <c:v>1429100</c:v>
                </c:pt>
                <c:pt idx="23">
                  <c:v>1859000</c:v>
                </c:pt>
                <c:pt idx="24">
                  <c:v>2148700</c:v>
                </c:pt>
                <c:pt idx="25">
                  <c:v>2335500</c:v>
                </c:pt>
                <c:pt idx="26">
                  <c:v>1188900</c:v>
                </c:pt>
                <c:pt idx="27">
                  <c:v>1026200</c:v>
                </c:pt>
                <c:pt idx="28">
                  <c:v>1207300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E6-4F9A-97BF-1A3CC9409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7248"/>
        <c:axId val="38438784"/>
      </c:lineChart>
      <c:catAx>
        <c:axId val="38413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142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8414208"/>
        <c:scaling>
          <c:orientation val="minMax"/>
          <c:max val="21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5590551181102358E-2"/>
              <c:y val="4.17287630402384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13056"/>
        <c:crosses val="autoZero"/>
        <c:crossBetween val="between"/>
      </c:valAx>
      <c:catAx>
        <c:axId val="384372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8438784"/>
        <c:crosses val="autoZero"/>
        <c:auto val="0"/>
        <c:lblAlgn val="ctr"/>
        <c:lblOffset val="100"/>
        <c:noMultiLvlLbl val="0"/>
      </c:catAx>
      <c:valAx>
        <c:axId val="38438784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448901564469803"/>
              <c:y val="4.619970193740687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3724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063119170656606E-2"/>
          <c:y val="0.93233275850849218"/>
          <c:w val="0.82311804187934567"/>
          <c:h val="5.18341250732088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78740157480314954" l="0.78740157480314954" r="0.78740157480314954" t="0.78740157480314954" header="0.51181102362204722" footer="0.51181102362204722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性質別歳出の状況</a:t>
            </a:r>
          </a:p>
        </c:rich>
      </c:tx>
      <c:layout>
        <c:manualLayout>
          <c:xMode val="edge"/>
          <c:yMode val="edge"/>
          <c:x val="0.33565309219160111"/>
          <c:y val="2.85359102839417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829355608591894E-2"/>
          <c:y val="0.100904812548989"/>
          <c:w val="0.877601220566403"/>
          <c:h val="0.72082922720161857"/>
        </c:manualLayout>
      </c:layout>
      <c:barChart>
        <c:barDir val="col"/>
        <c:grouping val="clustered"/>
        <c:varyColors val="0"/>
        <c:ser>
          <c:idx val="5"/>
          <c:order val="7"/>
          <c:tx>
            <c:strRef>
              <c:f>グラフ!$P$86</c:f>
              <c:strCache>
                <c:ptCount val="1"/>
                <c:pt idx="0">
                  <c:v>総額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グラフ!$Q$86:$AS$86</c:f>
              <c:numCache>
                <c:formatCode>#,##0,</c:formatCode>
                <c:ptCount val="29"/>
                <c:pt idx="0">
                  <c:v>12300491</c:v>
                </c:pt>
                <c:pt idx="1">
                  <c:v>12734586</c:v>
                </c:pt>
                <c:pt idx="2">
                  <c:v>13266621</c:v>
                </c:pt>
                <c:pt idx="3">
                  <c:v>12704947</c:v>
                </c:pt>
                <c:pt idx="4">
                  <c:v>13394895</c:v>
                </c:pt>
                <c:pt idx="5">
                  <c:v>14019996</c:v>
                </c:pt>
                <c:pt idx="6">
                  <c:v>13402565</c:v>
                </c:pt>
                <c:pt idx="7">
                  <c:v>14003792</c:v>
                </c:pt>
                <c:pt idx="8">
                  <c:v>13559280</c:v>
                </c:pt>
                <c:pt idx="9">
                  <c:v>13311213</c:v>
                </c:pt>
                <c:pt idx="10">
                  <c:v>14498606</c:v>
                </c:pt>
                <c:pt idx="11">
                  <c:v>13552803</c:v>
                </c:pt>
                <c:pt idx="12">
                  <c:v>12777375</c:v>
                </c:pt>
                <c:pt idx="13">
                  <c:v>13534981</c:v>
                </c:pt>
                <c:pt idx="14">
                  <c:v>14277394</c:v>
                </c:pt>
                <c:pt idx="15">
                  <c:v>13262643</c:v>
                </c:pt>
                <c:pt idx="16">
                  <c:v>14204355</c:v>
                </c:pt>
                <c:pt idx="17">
                  <c:v>14119591</c:v>
                </c:pt>
                <c:pt idx="18">
                  <c:v>17873476</c:v>
                </c:pt>
                <c:pt idx="19">
                  <c:v>15484579</c:v>
                </c:pt>
                <c:pt idx="20">
                  <c:v>16900421</c:v>
                </c:pt>
                <c:pt idx="21">
                  <c:v>16205515</c:v>
                </c:pt>
                <c:pt idx="22">
                  <c:v>16296969</c:v>
                </c:pt>
                <c:pt idx="23">
                  <c:v>17484918</c:v>
                </c:pt>
                <c:pt idx="24">
                  <c:v>17806282</c:v>
                </c:pt>
                <c:pt idx="25">
                  <c:v>18367786</c:v>
                </c:pt>
                <c:pt idx="26">
                  <c:v>17819656</c:v>
                </c:pt>
                <c:pt idx="27">
                  <c:v>18300063</c:v>
                </c:pt>
                <c:pt idx="28">
                  <c:v>17954196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B0-4B64-8BF9-BB185C801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39887616"/>
        <c:axId val="39889536"/>
      </c:barChart>
      <c:lineChart>
        <c:grouping val="standard"/>
        <c:varyColors val="0"/>
        <c:ser>
          <c:idx val="1"/>
          <c:order val="0"/>
          <c:tx>
            <c:strRef>
              <c:f>グラフ!$P$79</c:f>
              <c:strCache>
                <c:ptCount val="1"/>
                <c:pt idx="0">
                  <c:v>人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グラフ!$Q$79:$AS$79</c:f>
              <c:numCache>
                <c:formatCode>#,##0,</c:formatCode>
                <c:ptCount val="29"/>
                <c:pt idx="0">
                  <c:v>2460848</c:v>
                </c:pt>
                <c:pt idx="1">
                  <c:v>2674741</c:v>
                </c:pt>
                <c:pt idx="2">
                  <c:v>2843311</c:v>
                </c:pt>
                <c:pt idx="3">
                  <c:v>2938099</c:v>
                </c:pt>
                <c:pt idx="4">
                  <c:v>3008063</c:v>
                </c:pt>
                <c:pt idx="5">
                  <c:v>3109361</c:v>
                </c:pt>
                <c:pt idx="6">
                  <c:v>3148292</c:v>
                </c:pt>
                <c:pt idx="7">
                  <c:v>3207237</c:v>
                </c:pt>
                <c:pt idx="8">
                  <c:v>3220248</c:v>
                </c:pt>
                <c:pt idx="9">
                  <c:v>3170881</c:v>
                </c:pt>
                <c:pt idx="10">
                  <c:v>3146478</c:v>
                </c:pt>
                <c:pt idx="11">
                  <c:v>3097882</c:v>
                </c:pt>
                <c:pt idx="12">
                  <c:v>3033357</c:v>
                </c:pt>
                <c:pt idx="13">
                  <c:v>3080552</c:v>
                </c:pt>
                <c:pt idx="14">
                  <c:v>3048105</c:v>
                </c:pt>
                <c:pt idx="15">
                  <c:v>2883403</c:v>
                </c:pt>
                <c:pt idx="16">
                  <c:v>2869242</c:v>
                </c:pt>
                <c:pt idx="17">
                  <c:v>2844528</c:v>
                </c:pt>
                <c:pt idx="18">
                  <c:v>2760463</c:v>
                </c:pt>
                <c:pt idx="19">
                  <c:v>2657980</c:v>
                </c:pt>
                <c:pt idx="20">
                  <c:v>2701339</c:v>
                </c:pt>
                <c:pt idx="21">
                  <c:v>2606841</c:v>
                </c:pt>
                <c:pt idx="22">
                  <c:v>2457726</c:v>
                </c:pt>
                <c:pt idx="23">
                  <c:v>2488027</c:v>
                </c:pt>
                <c:pt idx="24">
                  <c:v>2494110</c:v>
                </c:pt>
                <c:pt idx="25">
                  <c:v>2429121</c:v>
                </c:pt>
                <c:pt idx="26">
                  <c:v>2463809</c:v>
                </c:pt>
                <c:pt idx="27">
                  <c:v>2564993</c:v>
                </c:pt>
                <c:pt idx="28">
                  <c:v>2556977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B0-4B64-8BF9-BB185C801031}"/>
            </c:ext>
          </c:extLst>
        </c:ser>
        <c:ser>
          <c:idx val="0"/>
          <c:order val="1"/>
          <c:tx>
            <c:strRef>
              <c:f>グラフ!$P$80</c:f>
              <c:strCache>
                <c:ptCount val="1"/>
                <c:pt idx="0">
                  <c:v>扶　助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グラフ!$Q$80:$AS$80</c:f>
              <c:numCache>
                <c:formatCode>#,##0,</c:formatCode>
                <c:ptCount val="29"/>
                <c:pt idx="0">
                  <c:v>139688</c:v>
                </c:pt>
                <c:pt idx="1">
                  <c:v>179922</c:v>
                </c:pt>
                <c:pt idx="2">
                  <c:v>359303</c:v>
                </c:pt>
                <c:pt idx="3">
                  <c:v>377236</c:v>
                </c:pt>
                <c:pt idx="4">
                  <c:v>419260</c:v>
                </c:pt>
                <c:pt idx="5">
                  <c:v>430902</c:v>
                </c:pt>
                <c:pt idx="6">
                  <c:v>466930</c:v>
                </c:pt>
                <c:pt idx="7">
                  <c:v>490468</c:v>
                </c:pt>
                <c:pt idx="8">
                  <c:v>516810</c:v>
                </c:pt>
                <c:pt idx="9">
                  <c:v>299532</c:v>
                </c:pt>
                <c:pt idx="10">
                  <c:v>368022</c:v>
                </c:pt>
                <c:pt idx="11">
                  <c:v>555483</c:v>
                </c:pt>
                <c:pt idx="12">
                  <c:v>749793</c:v>
                </c:pt>
                <c:pt idx="13">
                  <c:v>869420</c:v>
                </c:pt>
                <c:pt idx="14">
                  <c:v>1314420</c:v>
                </c:pt>
                <c:pt idx="15">
                  <c:v>1426462</c:v>
                </c:pt>
                <c:pt idx="16">
                  <c:v>1581846</c:v>
                </c:pt>
                <c:pt idx="17">
                  <c:v>1599320</c:v>
                </c:pt>
                <c:pt idx="18">
                  <c:v>1714306</c:v>
                </c:pt>
                <c:pt idx="19">
                  <c:v>2305041</c:v>
                </c:pt>
                <c:pt idx="20">
                  <c:v>2427361</c:v>
                </c:pt>
                <c:pt idx="21">
                  <c:v>2570944</c:v>
                </c:pt>
                <c:pt idx="22">
                  <c:v>2579580</c:v>
                </c:pt>
                <c:pt idx="23">
                  <c:v>2796006</c:v>
                </c:pt>
                <c:pt idx="24">
                  <c:v>2808733</c:v>
                </c:pt>
                <c:pt idx="25">
                  <c:v>2957799</c:v>
                </c:pt>
                <c:pt idx="26">
                  <c:v>3076132</c:v>
                </c:pt>
                <c:pt idx="27">
                  <c:v>3080866</c:v>
                </c:pt>
                <c:pt idx="28">
                  <c:v>3150600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B0-4B64-8BF9-BB185C801031}"/>
            </c:ext>
          </c:extLst>
        </c:ser>
        <c:ser>
          <c:idx val="6"/>
          <c:order val="2"/>
          <c:tx>
            <c:strRef>
              <c:f>グラフ!$P$81</c:f>
              <c:strCache>
                <c:ptCount val="1"/>
                <c:pt idx="0">
                  <c:v>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グラフ!$Q$81:$AS$81</c:f>
              <c:numCache>
                <c:formatCode>#,##0,</c:formatCode>
                <c:ptCount val="29"/>
                <c:pt idx="0">
                  <c:v>820733</c:v>
                </c:pt>
                <c:pt idx="1">
                  <c:v>851871</c:v>
                </c:pt>
                <c:pt idx="2">
                  <c:v>909093</c:v>
                </c:pt>
                <c:pt idx="3">
                  <c:v>982291</c:v>
                </c:pt>
                <c:pt idx="4">
                  <c:v>1070471</c:v>
                </c:pt>
                <c:pt idx="5">
                  <c:v>1183407</c:v>
                </c:pt>
                <c:pt idx="6">
                  <c:v>1264225</c:v>
                </c:pt>
                <c:pt idx="7">
                  <c:v>1824236</c:v>
                </c:pt>
                <c:pt idx="8">
                  <c:v>1213849</c:v>
                </c:pt>
                <c:pt idx="9">
                  <c:v>1255701</c:v>
                </c:pt>
                <c:pt idx="10">
                  <c:v>1301710</c:v>
                </c:pt>
                <c:pt idx="11">
                  <c:v>1363878</c:v>
                </c:pt>
                <c:pt idx="12">
                  <c:v>1307570</c:v>
                </c:pt>
                <c:pt idx="13">
                  <c:v>1308855</c:v>
                </c:pt>
                <c:pt idx="14">
                  <c:v>1360683</c:v>
                </c:pt>
                <c:pt idx="15">
                  <c:v>1387872</c:v>
                </c:pt>
                <c:pt idx="16">
                  <c:v>1616440</c:v>
                </c:pt>
                <c:pt idx="17">
                  <c:v>1714668</c:v>
                </c:pt>
                <c:pt idx="18">
                  <c:v>1770525</c:v>
                </c:pt>
                <c:pt idx="19">
                  <c:v>1540965</c:v>
                </c:pt>
                <c:pt idx="20">
                  <c:v>1664780</c:v>
                </c:pt>
                <c:pt idx="21">
                  <c:v>1898608</c:v>
                </c:pt>
                <c:pt idx="22">
                  <c:v>1845731</c:v>
                </c:pt>
                <c:pt idx="23">
                  <c:v>1978199</c:v>
                </c:pt>
                <c:pt idx="24">
                  <c:v>1997811</c:v>
                </c:pt>
                <c:pt idx="25">
                  <c:v>1939766</c:v>
                </c:pt>
                <c:pt idx="26">
                  <c:v>1837939</c:v>
                </c:pt>
                <c:pt idx="27">
                  <c:v>1927419</c:v>
                </c:pt>
                <c:pt idx="28">
                  <c:v>1950643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B0-4B64-8BF9-BB185C801031}"/>
            </c:ext>
          </c:extLst>
        </c:ser>
        <c:ser>
          <c:idx val="7"/>
          <c:order val="3"/>
          <c:tx>
            <c:strRef>
              <c:f>グラフ!$P$82</c:f>
              <c:strCache>
                <c:ptCount val="1"/>
                <c:pt idx="0">
                  <c:v>物　件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グラフ!$Q$82:$AS$82</c:f>
              <c:numCache>
                <c:formatCode>#,##0,</c:formatCode>
                <c:ptCount val="29"/>
                <c:pt idx="0">
                  <c:v>1104961</c:v>
                </c:pt>
                <c:pt idx="1">
                  <c:v>1351427</c:v>
                </c:pt>
                <c:pt idx="2">
                  <c:v>1377653</c:v>
                </c:pt>
                <c:pt idx="3">
                  <c:v>1352670</c:v>
                </c:pt>
                <c:pt idx="4">
                  <c:v>1501126</c:v>
                </c:pt>
                <c:pt idx="5">
                  <c:v>1612950</c:v>
                </c:pt>
                <c:pt idx="6">
                  <c:v>1645938</c:v>
                </c:pt>
                <c:pt idx="7">
                  <c:v>1752184</c:v>
                </c:pt>
                <c:pt idx="8">
                  <c:v>1756909</c:v>
                </c:pt>
                <c:pt idx="9">
                  <c:v>1738726</c:v>
                </c:pt>
                <c:pt idx="10">
                  <c:v>1865263</c:v>
                </c:pt>
                <c:pt idx="11">
                  <c:v>2012718</c:v>
                </c:pt>
                <c:pt idx="12">
                  <c:v>1815116</c:v>
                </c:pt>
                <c:pt idx="13">
                  <c:v>2020360</c:v>
                </c:pt>
                <c:pt idx="14">
                  <c:v>1877262</c:v>
                </c:pt>
                <c:pt idx="15">
                  <c:v>1962909</c:v>
                </c:pt>
                <c:pt idx="16">
                  <c:v>1882629</c:v>
                </c:pt>
                <c:pt idx="17">
                  <c:v>1869499</c:v>
                </c:pt>
                <c:pt idx="18">
                  <c:v>2064937</c:v>
                </c:pt>
                <c:pt idx="19">
                  <c:v>2224268</c:v>
                </c:pt>
                <c:pt idx="20">
                  <c:v>2278634</c:v>
                </c:pt>
                <c:pt idx="21">
                  <c:v>2290522</c:v>
                </c:pt>
                <c:pt idx="22">
                  <c:v>2342472</c:v>
                </c:pt>
                <c:pt idx="23">
                  <c:v>2536911</c:v>
                </c:pt>
                <c:pt idx="24">
                  <c:v>2656079</c:v>
                </c:pt>
                <c:pt idx="25">
                  <c:v>2593731</c:v>
                </c:pt>
                <c:pt idx="26">
                  <c:v>2612905</c:v>
                </c:pt>
                <c:pt idx="27">
                  <c:v>2749668</c:v>
                </c:pt>
                <c:pt idx="28">
                  <c:v>2870758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B0-4B64-8BF9-BB185C801031}"/>
            </c:ext>
          </c:extLst>
        </c:ser>
        <c:ser>
          <c:idx val="2"/>
          <c:order val="4"/>
          <c:tx>
            <c:strRef>
              <c:f>グラフ!$P$83</c:f>
              <c:strCache>
                <c:ptCount val="1"/>
                <c:pt idx="0">
                  <c:v>維 持 補 修 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グラフ!$Q$83:$AS$83</c:f>
              <c:numCache>
                <c:formatCode>#,##0,</c:formatCode>
                <c:ptCount val="29"/>
                <c:pt idx="0">
                  <c:v>148328</c:v>
                </c:pt>
                <c:pt idx="1">
                  <c:v>107145</c:v>
                </c:pt>
                <c:pt idx="2">
                  <c:v>164292</c:v>
                </c:pt>
                <c:pt idx="3">
                  <c:v>132540</c:v>
                </c:pt>
                <c:pt idx="4">
                  <c:v>95366</c:v>
                </c:pt>
                <c:pt idx="5">
                  <c:v>224304</c:v>
                </c:pt>
                <c:pt idx="6">
                  <c:v>263184</c:v>
                </c:pt>
                <c:pt idx="7">
                  <c:v>220579</c:v>
                </c:pt>
                <c:pt idx="8">
                  <c:v>203365</c:v>
                </c:pt>
                <c:pt idx="9">
                  <c:v>186444</c:v>
                </c:pt>
                <c:pt idx="10">
                  <c:v>177817</c:v>
                </c:pt>
                <c:pt idx="11">
                  <c:v>149937</c:v>
                </c:pt>
                <c:pt idx="12">
                  <c:v>130589</c:v>
                </c:pt>
                <c:pt idx="13">
                  <c:v>310295</c:v>
                </c:pt>
                <c:pt idx="14">
                  <c:v>104030</c:v>
                </c:pt>
                <c:pt idx="15">
                  <c:v>107791</c:v>
                </c:pt>
                <c:pt idx="16">
                  <c:v>149133</c:v>
                </c:pt>
                <c:pt idx="17">
                  <c:v>134178</c:v>
                </c:pt>
                <c:pt idx="18">
                  <c:v>127372</c:v>
                </c:pt>
                <c:pt idx="19">
                  <c:v>161228</c:v>
                </c:pt>
                <c:pt idx="20">
                  <c:v>157933</c:v>
                </c:pt>
                <c:pt idx="21">
                  <c:v>189674</c:v>
                </c:pt>
                <c:pt idx="22">
                  <c:v>138967</c:v>
                </c:pt>
                <c:pt idx="23">
                  <c:v>75667</c:v>
                </c:pt>
                <c:pt idx="24">
                  <c:v>31298</c:v>
                </c:pt>
                <c:pt idx="25">
                  <c:v>32350</c:v>
                </c:pt>
                <c:pt idx="26">
                  <c:v>28961</c:v>
                </c:pt>
                <c:pt idx="27">
                  <c:v>81251</c:v>
                </c:pt>
                <c:pt idx="28">
                  <c:v>86015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B0-4B64-8BF9-BB185C801031}"/>
            </c:ext>
          </c:extLst>
        </c:ser>
        <c:ser>
          <c:idx val="3"/>
          <c:order val="5"/>
          <c:tx>
            <c:strRef>
              <c:f>グラフ!$P$84</c:f>
              <c:strCache>
                <c:ptCount val="1"/>
                <c:pt idx="0">
                  <c:v>投資・出資金・貸出金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グラフ!$Q$84:$AS$84</c:f>
              <c:numCache>
                <c:formatCode>#,##0,</c:formatCode>
                <c:ptCount val="29"/>
                <c:pt idx="0">
                  <c:v>99898</c:v>
                </c:pt>
                <c:pt idx="1">
                  <c:v>172419</c:v>
                </c:pt>
                <c:pt idx="2">
                  <c:v>170261</c:v>
                </c:pt>
                <c:pt idx="3">
                  <c:v>486009</c:v>
                </c:pt>
                <c:pt idx="4">
                  <c:v>175465</c:v>
                </c:pt>
                <c:pt idx="5">
                  <c:v>268323</c:v>
                </c:pt>
                <c:pt idx="6">
                  <c:v>180048</c:v>
                </c:pt>
                <c:pt idx="7">
                  <c:v>386039</c:v>
                </c:pt>
                <c:pt idx="8">
                  <c:v>186639</c:v>
                </c:pt>
                <c:pt idx="9">
                  <c:v>228103</c:v>
                </c:pt>
                <c:pt idx="10">
                  <c:v>210587</c:v>
                </c:pt>
                <c:pt idx="11">
                  <c:v>193292</c:v>
                </c:pt>
                <c:pt idx="12">
                  <c:v>247925</c:v>
                </c:pt>
                <c:pt idx="13">
                  <c:v>229244</c:v>
                </c:pt>
                <c:pt idx="14">
                  <c:v>227112</c:v>
                </c:pt>
                <c:pt idx="15">
                  <c:v>230501</c:v>
                </c:pt>
                <c:pt idx="16">
                  <c:v>229000</c:v>
                </c:pt>
                <c:pt idx="17">
                  <c:v>239780</c:v>
                </c:pt>
                <c:pt idx="18">
                  <c:v>423422</c:v>
                </c:pt>
                <c:pt idx="19">
                  <c:v>429586</c:v>
                </c:pt>
                <c:pt idx="20">
                  <c:v>721574</c:v>
                </c:pt>
                <c:pt idx="21">
                  <c:v>721415</c:v>
                </c:pt>
                <c:pt idx="22">
                  <c:v>720910</c:v>
                </c:pt>
                <c:pt idx="23">
                  <c:v>820991</c:v>
                </c:pt>
                <c:pt idx="24">
                  <c:v>821085</c:v>
                </c:pt>
                <c:pt idx="25">
                  <c:v>865112</c:v>
                </c:pt>
                <c:pt idx="26">
                  <c:v>825016</c:v>
                </c:pt>
                <c:pt idx="27">
                  <c:v>756900</c:v>
                </c:pt>
                <c:pt idx="28">
                  <c:v>729600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B0-4B64-8BF9-BB185C801031}"/>
            </c:ext>
          </c:extLst>
        </c:ser>
        <c:ser>
          <c:idx val="4"/>
          <c:order val="6"/>
          <c:tx>
            <c:strRef>
              <c:f>グラフ!$P$85</c:f>
              <c:strCache>
                <c:ptCount val="1"/>
                <c:pt idx="0">
                  <c:v>普通建設事業費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グラフ!$Q$78:$AS$78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グラフ!$Q$85:$AS$85</c:f>
              <c:numCache>
                <c:formatCode>#,##0,</c:formatCode>
                <c:ptCount val="29"/>
                <c:pt idx="0">
                  <c:v>4600102</c:v>
                </c:pt>
                <c:pt idx="1">
                  <c:v>4752209</c:v>
                </c:pt>
                <c:pt idx="2">
                  <c:v>4820639</c:v>
                </c:pt>
                <c:pt idx="3">
                  <c:v>3830626</c:v>
                </c:pt>
                <c:pt idx="4">
                  <c:v>4243751</c:v>
                </c:pt>
                <c:pt idx="5">
                  <c:v>3945134</c:v>
                </c:pt>
                <c:pt idx="6">
                  <c:v>3349620</c:v>
                </c:pt>
                <c:pt idx="7">
                  <c:v>3237958</c:v>
                </c:pt>
                <c:pt idx="8">
                  <c:v>2925361</c:v>
                </c:pt>
                <c:pt idx="9">
                  <c:v>3163698</c:v>
                </c:pt>
                <c:pt idx="10">
                  <c:v>4257505</c:v>
                </c:pt>
                <c:pt idx="11">
                  <c:v>3161065</c:v>
                </c:pt>
                <c:pt idx="12">
                  <c:v>2173889</c:v>
                </c:pt>
                <c:pt idx="13">
                  <c:v>2082983</c:v>
                </c:pt>
                <c:pt idx="14">
                  <c:v>1766102</c:v>
                </c:pt>
                <c:pt idx="15">
                  <c:v>1597463</c:v>
                </c:pt>
                <c:pt idx="16">
                  <c:v>2173873</c:v>
                </c:pt>
                <c:pt idx="17">
                  <c:v>2359184</c:v>
                </c:pt>
                <c:pt idx="18">
                  <c:v>4858393</c:v>
                </c:pt>
                <c:pt idx="19">
                  <c:v>2502386</c:v>
                </c:pt>
                <c:pt idx="20">
                  <c:v>3028184</c:v>
                </c:pt>
                <c:pt idx="21">
                  <c:v>1923576</c:v>
                </c:pt>
                <c:pt idx="22">
                  <c:v>2632389</c:v>
                </c:pt>
                <c:pt idx="23">
                  <c:v>3151463</c:v>
                </c:pt>
                <c:pt idx="24">
                  <c:v>3202391</c:v>
                </c:pt>
                <c:pt idx="25">
                  <c:v>3643254</c:v>
                </c:pt>
                <c:pt idx="26">
                  <c:v>2137860</c:v>
                </c:pt>
                <c:pt idx="27">
                  <c:v>1339584</c:v>
                </c:pt>
                <c:pt idx="28">
                  <c:v>1379207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B0-4B64-8BF9-BB185C8010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719680"/>
        <c:axId val="39721216"/>
      </c:lineChart>
      <c:catAx>
        <c:axId val="39887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895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889536"/>
        <c:scaling>
          <c:orientation val="minMax"/>
          <c:max val="2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1.2567065378760827E-2"/>
              <c:y val="5.50955061844035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87616"/>
        <c:crosses val="autoZero"/>
        <c:crossBetween val="between"/>
      </c:valAx>
      <c:catAx>
        <c:axId val="3971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721216"/>
        <c:crosses val="autoZero"/>
        <c:auto val="0"/>
        <c:lblAlgn val="ctr"/>
        <c:lblOffset val="100"/>
        <c:noMultiLvlLbl val="0"/>
      </c:catAx>
      <c:valAx>
        <c:axId val="39721216"/>
        <c:scaling>
          <c:orientation val="minMax"/>
          <c:max val="500000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91041263413075746"/>
              <c:y val="4.696975610390708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71968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7826259747604672E-2"/>
          <c:y val="0.90154715790637696"/>
          <c:w val="0.86087175833498242"/>
          <c:h val="7.77938770664819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地方債残高の推移</a:t>
            </a:r>
          </a:p>
        </c:rich>
      </c:tx>
      <c:layout>
        <c:manualLayout>
          <c:xMode val="edge"/>
          <c:yMode val="edge"/>
          <c:x val="0.37223252192941442"/>
          <c:y val="2.94116872514681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510043578281936E-2"/>
          <c:y val="0.10828899979323076"/>
          <c:w val="0.86842842313950663"/>
          <c:h val="0.7459908874644787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グラフ!$P$194</c:f>
              <c:strCache>
                <c:ptCount val="1"/>
                <c:pt idx="0">
                  <c:v>地方債現在高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グラフ!$Q$192:$AS$192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グラフ!$Q$194:$AS$194</c:f>
              <c:numCache>
                <c:formatCode>#,##0,</c:formatCode>
                <c:ptCount val="29"/>
                <c:pt idx="0">
                  <c:v>6717447</c:v>
                </c:pt>
                <c:pt idx="1">
                  <c:v>6782067</c:v>
                </c:pt>
                <c:pt idx="2">
                  <c:v>7729818</c:v>
                </c:pt>
                <c:pt idx="3">
                  <c:v>8682372</c:v>
                </c:pt>
                <c:pt idx="4">
                  <c:v>9285157</c:v>
                </c:pt>
                <c:pt idx="5">
                  <c:v>9721956</c:v>
                </c:pt>
                <c:pt idx="6">
                  <c:v>10667831</c:v>
                </c:pt>
                <c:pt idx="7">
                  <c:v>10991646</c:v>
                </c:pt>
                <c:pt idx="8">
                  <c:v>11329786</c:v>
                </c:pt>
                <c:pt idx="9">
                  <c:v>11329791</c:v>
                </c:pt>
                <c:pt idx="10">
                  <c:v>11932783</c:v>
                </c:pt>
                <c:pt idx="11">
                  <c:v>12267582</c:v>
                </c:pt>
                <c:pt idx="12">
                  <c:v>12954576</c:v>
                </c:pt>
                <c:pt idx="13">
                  <c:v>13547052</c:v>
                </c:pt>
                <c:pt idx="14">
                  <c:v>14816675</c:v>
                </c:pt>
                <c:pt idx="15">
                  <c:v>14658521</c:v>
                </c:pt>
                <c:pt idx="16">
                  <c:v>14686276</c:v>
                </c:pt>
                <c:pt idx="17">
                  <c:v>14794569</c:v>
                </c:pt>
                <c:pt idx="18">
                  <c:v>16405572</c:v>
                </c:pt>
                <c:pt idx="19">
                  <c:v>16860181</c:v>
                </c:pt>
                <c:pt idx="20">
                  <c:v>17262286</c:v>
                </c:pt>
                <c:pt idx="21">
                  <c:v>17003108</c:v>
                </c:pt>
                <c:pt idx="22">
                  <c:v>16798537</c:v>
                </c:pt>
                <c:pt idx="23">
                  <c:v>16871505</c:v>
                </c:pt>
                <c:pt idx="24">
                  <c:v>17192194</c:v>
                </c:pt>
                <c:pt idx="25">
                  <c:v>17738095</c:v>
                </c:pt>
                <c:pt idx="26">
                  <c:v>17222936</c:v>
                </c:pt>
                <c:pt idx="27">
                  <c:v>16438893</c:v>
                </c:pt>
                <c:pt idx="28">
                  <c:v>15792316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21-4221-A3A4-69757A7EDD52}"/>
            </c:ext>
          </c:extLst>
        </c:ser>
        <c:ser>
          <c:idx val="2"/>
          <c:order val="2"/>
          <c:tx>
            <c:strRef>
              <c:f>グラフ!$P$195</c:f>
              <c:strCache>
                <c:ptCount val="1"/>
                <c:pt idx="0">
                  <c:v>うち臨時財政対策債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グラフ!$Q$192:$AS$192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グラフ!$Q$195:$AS$195</c:f>
              <c:numCache>
                <c:formatCode>#,##0,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231300</c:v>
                </c:pt>
                <c:pt idx="11">
                  <c:v>693600</c:v>
                </c:pt>
                <c:pt idx="12">
                  <c:v>1682000</c:v>
                </c:pt>
                <c:pt idx="13">
                  <c:v>2375400</c:v>
                </c:pt>
                <c:pt idx="14">
                  <c:v>2895959</c:v>
                </c:pt>
                <c:pt idx="15">
                  <c:v>3349064</c:v>
                </c:pt>
                <c:pt idx="16">
                  <c:v>3693758</c:v>
                </c:pt>
                <c:pt idx="17">
                  <c:v>3952439</c:v>
                </c:pt>
                <c:pt idx="18">
                  <c:v>4395041</c:v>
                </c:pt>
                <c:pt idx="19">
                  <c:v>4753879</c:v>
                </c:pt>
                <c:pt idx="20">
                  <c:v>5075678</c:v>
                </c:pt>
                <c:pt idx="21">
                  <c:v>5206920</c:v>
                </c:pt>
                <c:pt idx="22">
                  <c:v>5369777</c:v>
                </c:pt>
                <c:pt idx="23">
                  <c:v>5403516</c:v>
                </c:pt>
                <c:pt idx="24">
                  <c:v>5673138</c:v>
                </c:pt>
                <c:pt idx="25">
                  <c:v>5564936</c:v>
                </c:pt>
                <c:pt idx="26">
                  <c:v>5588325</c:v>
                </c:pt>
                <c:pt idx="27">
                  <c:v>5521345</c:v>
                </c:pt>
                <c:pt idx="28">
                  <c:v>5445994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21-4221-A3A4-69757A7ED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9802752"/>
        <c:axId val="39809024"/>
      </c:barChart>
      <c:lineChart>
        <c:grouping val="standard"/>
        <c:varyColors val="0"/>
        <c:ser>
          <c:idx val="1"/>
          <c:order val="0"/>
          <c:tx>
            <c:strRef>
              <c:f>グラフ!$P$193</c:f>
              <c:strCache>
                <c:ptCount val="1"/>
                <c:pt idx="0">
                  <c:v>歳出総額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</c:spPr>
          </c:marker>
          <c:cat>
            <c:strRef>
              <c:f>グラフ!$Q$192:$AS$192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グラフ!$Q$193:$AS$193</c:f>
              <c:numCache>
                <c:formatCode>#,##0,</c:formatCode>
                <c:ptCount val="29"/>
                <c:pt idx="0">
                  <c:v>12300491</c:v>
                </c:pt>
                <c:pt idx="1">
                  <c:v>12734586</c:v>
                </c:pt>
                <c:pt idx="2">
                  <c:v>13266621</c:v>
                </c:pt>
                <c:pt idx="3">
                  <c:v>12704947</c:v>
                </c:pt>
                <c:pt idx="4">
                  <c:v>13394995</c:v>
                </c:pt>
                <c:pt idx="5">
                  <c:v>14019996</c:v>
                </c:pt>
                <c:pt idx="6">
                  <c:v>13402565</c:v>
                </c:pt>
                <c:pt idx="7">
                  <c:v>14002948</c:v>
                </c:pt>
                <c:pt idx="8">
                  <c:v>13559280</c:v>
                </c:pt>
                <c:pt idx="9">
                  <c:v>13311213</c:v>
                </c:pt>
                <c:pt idx="10">
                  <c:v>14498606</c:v>
                </c:pt>
                <c:pt idx="11">
                  <c:v>13552803</c:v>
                </c:pt>
                <c:pt idx="12">
                  <c:v>12777375</c:v>
                </c:pt>
                <c:pt idx="13">
                  <c:v>13534978</c:v>
                </c:pt>
                <c:pt idx="14">
                  <c:v>14277391</c:v>
                </c:pt>
                <c:pt idx="15">
                  <c:v>13262640</c:v>
                </c:pt>
                <c:pt idx="16">
                  <c:v>14204352</c:v>
                </c:pt>
                <c:pt idx="17">
                  <c:v>14119589</c:v>
                </c:pt>
                <c:pt idx="18">
                  <c:v>17873474</c:v>
                </c:pt>
                <c:pt idx="19">
                  <c:v>15484577</c:v>
                </c:pt>
                <c:pt idx="20">
                  <c:v>16900419</c:v>
                </c:pt>
                <c:pt idx="21">
                  <c:v>16205513</c:v>
                </c:pt>
                <c:pt idx="22">
                  <c:v>16296967</c:v>
                </c:pt>
                <c:pt idx="23">
                  <c:v>17484916</c:v>
                </c:pt>
                <c:pt idx="24">
                  <c:v>17806280</c:v>
                </c:pt>
                <c:pt idx="25">
                  <c:v>18367784</c:v>
                </c:pt>
                <c:pt idx="26">
                  <c:v>17819654</c:v>
                </c:pt>
                <c:pt idx="27">
                  <c:v>18300061</c:v>
                </c:pt>
                <c:pt idx="28">
                  <c:v>17954194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21-4221-A3A4-69757A7ED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02752"/>
        <c:axId val="39809024"/>
      </c:lineChart>
      <c:catAx>
        <c:axId val="39802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0902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9809024"/>
        <c:scaling>
          <c:orientation val="minMax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9900199600798403E-2"/>
              <c:y val="5.55557271027396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802752"/>
        <c:crosses val="autoZero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619786503824787"/>
          <c:y val="0.92537938140257547"/>
          <c:w val="0.51554334916864597"/>
          <c:h val="5.99885115740131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普通建設事業の推移</a:t>
            </a:r>
          </a:p>
        </c:rich>
      </c:tx>
      <c:layout>
        <c:manualLayout>
          <c:xMode val="edge"/>
          <c:yMode val="edge"/>
          <c:x val="0.33913139763779532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5683103365027483E-2"/>
          <c:y val="0.11229970348927636"/>
          <c:w val="0.93518886495320175"/>
          <c:h val="0.743317085000447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グラフ!$P$155</c:f>
              <c:strCache>
                <c:ptCount val="1"/>
                <c:pt idx="0">
                  <c:v> 補助事業費</c:v>
                </c:pt>
              </c:strCache>
            </c:strRef>
          </c:tx>
          <c:spPr>
            <a:pattFill prst="pct9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グラフ!$Q$154:$AS$154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グラフ!$Q$155:$AS$155</c:f>
              <c:numCache>
                <c:formatCode>#,##0,</c:formatCode>
                <c:ptCount val="29"/>
                <c:pt idx="0">
                  <c:v>1365787</c:v>
                </c:pt>
                <c:pt idx="1">
                  <c:v>1478156</c:v>
                </c:pt>
                <c:pt idx="2">
                  <c:v>869993</c:v>
                </c:pt>
                <c:pt idx="3">
                  <c:v>802243</c:v>
                </c:pt>
                <c:pt idx="4">
                  <c:v>871649</c:v>
                </c:pt>
                <c:pt idx="5">
                  <c:v>1174370</c:v>
                </c:pt>
                <c:pt idx="6">
                  <c:v>642901</c:v>
                </c:pt>
                <c:pt idx="7">
                  <c:v>914569</c:v>
                </c:pt>
                <c:pt idx="8">
                  <c:v>696736</c:v>
                </c:pt>
                <c:pt idx="9">
                  <c:v>918629</c:v>
                </c:pt>
                <c:pt idx="10">
                  <c:v>727084</c:v>
                </c:pt>
                <c:pt idx="11">
                  <c:v>946953</c:v>
                </c:pt>
                <c:pt idx="12">
                  <c:v>535842</c:v>
                </c:pt>
                <c:pt idx="13">
                  <c:v>390593</c:v>
                </c:pt>
                <c:pt idx="14">
                  <c:v>729329</c:v>
                </c:pt>
                <c:pt idx="15">
                  <c:v>549391</c:v>
                </c:pt>
                <c:pt idx="16">
                  <c:v>1116146</c:v>
                </c:pt>
                <c:pt idx="17">
                  <c:v>705328</c:v>
                </c:pt>
                <c:pt idx="18">
                  <c:v>1330427</c:v>
                </c:pt>
                <c:pt idx="19">
                  <c:v>1471355</c:v>
                </c:pt>
                <c:pt idx="20">
                  <c:v>1796594</c:v>
                </c:pt>
                <c:pt idx="21">
                  <c:v>525198</c:v>
                </c:pt>
                <c:pt idx="22">
                  <c:v>992175</c:v>
                </c:pt>
                <c:pt idx="23">
                  <c:v>1820954</c:v>
                </c:pt>
                <c:pt idx="24">
                  <c:v>1184754</c:v>
                </c:pt>
                <c:pt idx="25">
                  <c:v>941130</c:v>
                </c:pt>
                <c:pt idx="26">
                  <c:v>1098566</c:v>
                </c:pt>
                <c:pt idx="27">
                  <c:v>360099</c:v>
                </c:pt>
                <c:pt idx="28">
                  <c:v>311530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B7-436C-A4C0-8BAD0E2EE21D}"/>
            </c:ext>
          </c:extLst>
        </c:ser>
        <c:ser>
          <c:idx val="1"/>
          <c:order val="1"/>
          <c:tx>
            <c:strRef>
              <c:f>グラフ!$P$156</c:f>
              <c:strCache>
                <c:ptCount val="1"/>
                <c:pt idx="0">
                  <c:v> 単独事業費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グラフ!$Q$154:$AS$154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グラフ!$Q$156:$AS$156</c:f>
              <c:numCache>
                <c:formatCode>#,##0,</c:formatCode>
                <c:ptCount val="29"/>
                <c:pt idx="0">
                  <c:v>3201321</c:v>
                </c:pt>
                <c:pt idx="1">
                  <c:v>3224923</c:v>
                </c:pt>
                <c:pt idx="2">
                  <c:v>3922115</c:v>
                </c:pt>
                <c:pt idx="3">
                  <c:v>3018924</c:v>
                </c:pt>
                <c:pt idx="4">
                  <c:v>3354441</c:v>
                </c:pt>
                <c:pt idx="5">
                  <c:v>2717400</c:v>
                </c:pt>
                <c:pt idx="6">
                  <c:v>2602135</c:v>
                </c:pt>
                <c:pt idx="7">
                  <c:v>2184167</c:v>
                </c:pt>
                <c:pt idx="8">
                  <c:v>2107573</c:v>
                </c:pt>
                <c:pt idx="9">
                  <c:v>2190211</c:v>
                </c:pt>
                <c:pt idx="10">
                  <c:v>3501861</c:v>
                </c:pt>
                <c:pt idx="11">
                  <c:v>2203412</c:v>
                </c:pt>
                <c:pt idx="12">
                  <c:v>1609726</c:v>
                </c:pt>
                <c:pt idx="13">
                  <c:v>1638313</c:v>
                </c:pt>
                <c:pt idx="14">
                  <c:v>968869</c:v>
                </c:pt>
                <c:pt idx="15">
                  <c:v>993558</c:v>
                </c:pt>
                <c:pt idx="16">
                  <c:v>993845</c:v>
                </c:pt>
                <c:pt idx="17">
                  <c:v>1548028</c:v>
                </c:pt>
                <c:pt idx="18">
                  <c:v>3454548</c:v>
                </c:pt>
                <c:pt idx="19">
                  <c:v>974332</c:v>
                </c:pt>
                <c:pt idx="20">
                  <c:v>1195209</c:v>
                </c:pt>
                <c:pt idx="21">
                  <c:v>1329590</c:v>
                </c:pt>
                <c:pt idx="22">
                  <c:v>1608119</c:v>
                </c:pt>
                <c:pt idx="23">
                  <c:v>1326470</c:v>
                </c:pt>
                <c:pt idx="24">
                  <c:v>2015658</c:v>
                </c:pt>
                <c:pt idx="25">
                  <c:v>2697803</c:v>
                </c:pt>
                <c:pt idx="26">
                  <c:v>1035625</c:v>
                </c:pt>
                <c:pt idx="27">
                  <c:v>968405</c:v>
                </c:pt>
                <c:pt idx="28">
                  <c:v>1061228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B7-436C-A4C0-8BAD0E2EE2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9974784"/>
        <c:axId val="39976320"/>
      </c:barChart>
      <c:catAx>
        <c:axId val="39974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76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76320"/>
        <c:scaling>
          <c:orientation val="minMax"/>
          <c:max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4.1015625000000007E-2"/>
              <c:y val="5.06535947712418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747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826147654927796"/>
          <c:y val="0.93182015871459045"/>
          <c:w val="0.5652188312300388"/>
          <c:h val="3.877013572844063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目的別歳出の状況</a:t>
            </a:r>
          </a:p>
        </c:rich>
      </c:tx>
      <c:layout>
        <c:manualLayout>
          <c:xMode val="edge"/>
          <c:yMode val="edge"/>
          <c:x val="0.33274390402988896"/>
          <c:y val="2.857140581251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1489524663507E-2"/>
          <c:y val="9.4410038102658383E-2"/>
          <c:w val="0.86691605720103493"/>
          <c:h val="0.71677094717413015"/>
        </c:manualLayout>
      </c:layout>
      <c:barChart>
        <c:barDir val="col"/>
        <c:grouping val="clustered"/>
        <c:varyColors val="0"/>
        <c:ser>
          <c:idx val="5"/>
          <c:order val="8"/>
          <c:tx>
            <c:strRef>
              <c:f>グラフ!$P$125</c:f>
              <c:strCache>
                <c:ptCount val="1"/>
                <c:pt idx="0">
                  <c:v> 総　　額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グラフ!$Q$125:$AS$125</c:f>
              <c:numCache>
                <c:formatCode>#,##0,</c:formatCode>
                <c:ptCount val="29"/>
                <c:pt idx="0">
                  <c:v>12300491</c:v>
                </c:pt>
                <c:pt idx="1">
                  <c:v>12734586</c:v>
                </c:pt>
                <c:pt idx="2">
                  <c:v>13266621</c:v>
                </c:pt>
                <c:pt idx="3">
                  <c:v>12704947</c:v>
                </c:pt>
                <c:pt idx="4">
                  <c:v>13394995</c:v>
                </c:pt>
                <c:pt idx="5">
                  <c:v>14019996</c:v>
                </c:pt>
                <c:pt idx="6">
                  <c:v>13402565</c:v>
                </c:pt>
                <c:pt idx="7">
                  <c:v>14002948</c:v>
                </c:pt>
                <c:pt idx="8">
                  <c:v>13559280</c:v>
                </c:pt>
                <c:pt idx="9">
                  <c:v>13311213</c:v>
                </c:pt>
                <c:pt idx="10">
                  <c:v>14498606</c:v>
                </c:pt>
                <c:pt idx="11">
                  <c:v>13552803</c:v>
                </c:pt>
                <c:pt idx="12">
                  <c:v>12777375</c:v>
                </c:pt>
                <c:pt idx="13">
                  <c:v>13534981</c:v>
                </c:pt>
                <c:pt idx="14">
                  <c:v>14277393</c:v>
                </c:pt>
                <c:pt idx="15">
                  <c:v>13262642</c:v>
                </c:pt>
                <c:pt idx="16">
                  <c:v>14204354</c:v>
                </c:pt>
                <c:pt idx="17">
                  <c:v>14119591</c:v>
                </c:pt>
                <c:pt idx="18">
                  <c:v>17873476</c:v>
                </c:pt>
                <c:pt idx="19">
                  <c:v>15484579</c:v>
                </c:pt>
                <c:pt idx="20">
                  <c:v>16900421</c:v>
                </c:pt>
                <c:pt idx="21">
                  <c:v>16205515</c:v>
                </c:pt>
                <c:pt idx="22">
                  <c:v>16296969</c:v>
                </c:pt>
                <c:pt idx="23">
                  <c:v>17484918</c:v>
                </c:pt>
                <c:pt idx="24">
                  <c:v>17806282</c:v>
                </c:pt>
                <c:pt idx="25">
                  <c:v>18367786</c:v>
                </c:pt>
                <c:pt idx="26">
                  <c:v>17819656</c:v>
                </c:pt>
                <c:pt idx="27">
                  <c:v>18300063</c:v>
                </c:pt>
                <c:pt idx="28">
                  <c:v>17954196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4-422F-B0D6-B411A7176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0"/>
        <c:axId val="39933824"/>
        <c:axId val="39944192"/>
      </c:barChart>
      <c:lineChart>
        <c:grouping val="standard"/>
        <c:varyColors val="0"/>
        <c:ser>
          <c:idx val="1"/>
          <c:order val="0"/>
          <c:tx>
            <c:strRef>
              <c:f>グラフ!$P$117</c:f>
              <c:strCache>
                <c:ptCount val="1"/>
                <c:pt idx="0">
                  <c:v> 総　務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グラフ!$Q$117:$AS$117</c:f>
              <c:numCache>
                <c:formatCode>#,##0,</c:formatCode>
                <c:ptCount val="29"/>
                <c:pt idx="0">
                  <c:v>2278075</c:v>
                </c:pt>
                <c:pt idx="1">
                  <c:v>1846374</c:v>
                </c:pt>
                <c:pt idx="2">
                  <c:v>2911338</c:v>
                </c:pt>
                <c:pt idx="3">
                  <c:v>2605001</c:v>
                </c:pt>
                <c:pt idx="4">
                  <c:v>2490757</c:v>
                </c:pt>
                <c:pt idx="5">
                  <c:v>2363039</c:v>
                </c:pt>
                <c:pt idx="6">
                  <c:v>1983506</c:v>
                </c:pt>
                <c:pt idx="7">
                  <c:v>2024756</c:v>
                </c:pt>
                <c:pt idx="8">
                  <c:v>2306341</c:v>
                </c:pt>
                <c:pt idx="9">
                  <c:v>2068750</c:v>
                </c:pt>
                <c:pt idx="10">
                  <c:v>2721622</c:v>
                </c:pt>
                <c:pt idx="11">
                  <c:v>1801095</c:v>
                </c:pt>
                <c:pt idx="12">
                  <c:v>2149091</c:v>
                </c:pt>
                <c:pt idx="13">
                  <c:v>2831083</c:v>
                </c:pt>
                <c:pt idx="14">
                  <c:v>3406552</c:v>
                </c:pt>
                <c:pt idx="15">
                  <c:v>2362831</c:v>
                </c:pt>
                <c:pt idx="16">
                  <c:v>2278563</c:v>
                </c:pt>
                <c:pt idx="17">
                  <c:v>1991674</c:v>
                </c:pt>
                <c:pt idx="18">
                  <c:v>3065383</c:v>
                </c:pt>
                <c:pt idx="19">
                  <c:v>2435199</c:v>
                </c:pt>
                <c:pt idx="20">
                  <c:v>2139024</c:v>
                </c:pt>
                <c:pt idx="21">
                  <c:v>2454103</c:v>
                </c:pt>
                <c:pt idx="22">
                  <c:v>2068183</c:v>
                </c:pt>
                <c:pt idx="23">
                  <c:v>1887193</c:v>
                </c:pt>
                <c:pt idx="24">
                  <c:v>1791724</c:v>
                </c:pt>
                <c:pt idx="25">
                  <c:v>1765616</c:v>
                </c:pt>
                <c:pt idx="26">
                  <c:v>1902411</c:v>
                </c:pt>
                <c:pt idx="27">
                  <c:v>2075486</c:v>
                </c:pt>
                <c:pt idx="28">
                  <c:v>1806387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E4-422F-B0D6-B411A717659F}"/>
            </c:ext>
          </c:extLst>
        </c:ser>
        <c:ser>
          <c:idx val="0"/>
          <c:order val="1"/>
          <c:tx>
            <c:strRef>
              <c:f>グラフ!$P$118</c:f>
              <c:strCache>
                <c:ptCount val="1"/>
                <c:pt idx="0">
                  <c:v> 民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グラフ!$Q$118:$AS$118</c:f>
              <c:numCache>
                <c:formatCode>#,##0,</c:formatCode>
                <c:ptCount val="29"/>
                <c:pt idx="0">
                  <c:v>1150749</c:v>
                </c:pt>
                <c:pt idx="1">
                  <c:v>1403473</c:v>
                </c:pt>
                <c:pt idx="2">
                  <c:v>1584638</c:v>
                </c:pt>
                <c:pt idx="3">
                  <c:v>1815774</c:v>
                </c:pt>
                <c:pt idx="4">
                  <c:v>1760662</c:v>
                </c:pt>
                <c:pt idx="5">
                  <c:v>2343055</c:v>
                </c:pt>
                <c:pt idx="6">
                  <c:v>1918528</c:v>
                </c:pt>
                <c:pt idx="7">
                  <c:v>2081190</c:v>
                </c:pt>
                <c:pt idx="8">
                  <c:v>2366848</c:v>
                </c:pt>
                <c:pt idx="9">
                  <c:v>2080808</c:v>
                </c:pt>
                <c:pt idx="10">
                  <c:v>2772803</c:v>
                </c:pt>
                <c:pt idx="11">
                  <c:v>2866800</c:v>
                </c:pt>
                <c:pt idx="12">
                  <c:v>2564523</c:v>
                </c:pt>
                <c:pt idx="13">
                  <c:v>2758486</c:v>
                </c:pt>
                <c:pt idx="14">
                  <c:v>3212991</c:v>
                </c:pt>
                <c:pt idx="15">
                  <c:v>3303618</c:v>
                </c:pt>
                <c:pt idx="16">
                  <c:v>3679880</c:v>
                </c:pt>
                <c:pt idx="17">
                  <c:v>3503118</c:v>
                </c:pt>
                <c:pt idx="18">
                  <c:v>3809558</c:v>
                </c:pt>
                <c:pt idx="19">
                  <c:v>4372220</c:v>
                </c:pt>
                <c:pt idx="20">
                  <c:v>4766311</c:v>
                </c:pt>
                <c:pt idx="21">
                  <c:v>4857899</c:v>
                </c:pt>
                <c:pt idx="22">
                  <c:v>4575144</c:v>
                </c:pt>
                <c:pt idx="23">
                  <c:v>5014619</c:v>
                </c:pt>
                <c:pt idx="24">
                  <c:v>5500052</c:v>
                </c:pt>
                <c:pt idx="25">
                  <c:v>5512581</c:v>
                </c:pt>
                <c:pt idx="26">
                  <c:v>5819649</c:v>
                </c:pt>
                <c:pt idx="27">
                  <c:v>5728571</c:v>
                </c:pt>
                <c:pt idx="28">
                  <c:v>6072300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E4-422F-B0D6-B411A717659F}"/>
            </c:ext>
          </c:extLst>
        </c:ser>
        <c:ser>
          <c:idx val="6"/>
          <c:order val="2"/>
          <c:tx>
            <c:strRef>
              <c:f>グラフ!$P$119</c:f>
              <c:strCache>
                <c:ptCount val="1"/>
                <c:pt idx="0">
                  <c:v> 衛　生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グラフ!$Q$119:$AS$119</c:f>
              <c:numCache>
                <c:formatCode>#,##0,</c:formatCode>
                <c:ptCount val="29"/>
                <c:pt idx="0">
                  <c:v>641553</c:v>
                </c:pt>
                <c:pt idx="1">
                  <c:v>781935</c:v>
                </c:pt>
                <c:pt idx="2">
                  <c:v>760987</c:v>
                </c:pt>
                <c:pt idx="3">
                  <c:v>760819</c:v>
                </c:pt>
                <c:pt idx="4">
                  <c:v>988610</c:v>
                </c:pt>
                <c:pt idx="5">
                  <c:v>1026108</c:v>
                </c:pt>
                <c:pt idx="6">
                  <c:v>1023000</c:v>
                </c:pt>
                <c:pt idx="7">
                  <c:v>1185813</c:v>
                </c:pt>
                <c:pt idx="8">
                  <c:v>896893</c:v>
                </c:pt>
                <c:pt idx="9">
                  <c:v>1060826</c:v>
                </c:pt>
                <c:pt idx="10">
                  <c:v>1039877</c:v>
                </c:pt>
                <c:pt idx="11">
                  <c:v>1332633</c:v>
                </c:pt>
                <c:pt idx="12">
                  <c:v>1045992</c:v>
                </c:pt>
                <c:pt idx="13">
                  <c:v>1042680</c:v>
                </c:pt>
                <c:pt idx="14">
                  <c:v>960250</c:v>
                </c:pt>
                <c:pt idx="15">
                  <c:v>958564</c:v>
                </c:pt>
                <c:pt idx="16">
                  <c:v>945600</c:v>
                </c:pt>
                <c:pt idx="17">
                  <c:v>917804</c:v>
                </c:pt>
                <c:pt idx="18">
                  <c:v>1049507</c:v>
                </c:pt>
                <c:pt idx="19">
                  <c:v>940399</c:v>
                </c:pt>
                <c:pt idx="20">
                  <c:v>974363</c:v>
                </c:pt>
                <c:pt idx="21">
                  <c:v>958141</c:v>
                </c:pt>
                <c:pt idx="22">
                  <c:v>1000169</c:v>
                </c:pt>
                <c:pt idx="23">
                  <c:v>1086102</c:v>
                </c:pt>
                <c:pt idx="24">
                  <c:v>1146628</c:v>
                </c:pt>
                <c:pt idx="25">
                  <c:v>1075256</c:v>
                </c:pt>
                <c:pt idx="26">
                  <c:v>1305184</c:v>
                </c:pt>
                <c:pt idx="27">
                  <c:v>2702622</c:v>
                </c:pt>
                <c:pt idx="28">
                  <c:v>1899374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E4-422F-B0D6-B411A717659F}"/>
            </c:ext>
          </c:extLst>
        </c:ser>
        <c:ser>
          <c:idx val="7"/>
          <c:order val="3"/>
          <c:tx>
            <c:strRef>
              <c:f>グラフ!$P$120</c:f>
              <c:strCache>
                <c:ptCount val="1"/>
                <c:pt idx="0">
                  <c:v> 農林水産業費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グラフ!$Q$120:$AS$120</c:f>
              <c:numCache>
                <c:formatCode>#,##0,</c:formatCode>
                <c:ptCount val="29"/>
                <c:pt idx="0">
                  <c:v>1588066</c:v>
                </c:pt>
                <c:pt idx="1">
                  <c:v>1961032</c:v>
                </c:pt>
                <c:pt idx="2">
                  <c:v>2131732</c:v>
                </c:pt>
                <c:pt idx="3">
                  <c:v>1593805</c:v>
                </c:pt>
                <c:pt idx="4">
                  <c:v>2224726</c:v>
                </c:pt>
                <c:pt idx="5">
                  <c:v>1968526</c:v>
                </c:pt>
                <c:pt idx="6">
                  <c:v>1530769</c:v>
                </c:pt>
                <c:pt idx="7">
                  <c:v>1575507</c:v>
                </c:pt>
                <c:pt idx="8">
                  <c:v>1416830</c:v>
                </c:pt>
                <c:pt idx="9">
                  <c:v>1634372</c:v>
                </c:pt>
                <c:pt idx="10">
                  <c:v>1268616</c:v>
                </c:pt>
                <c:pt idx="11">
                  <c:v>1316871</c:v>
                </c:pt>
                <c:pt idx="12">
                  <c:v>981971</c:v>
                </c:pt>
                <c:pt idx="13">
                  <c:v>873459</c:v>
                </c:pt>
                <c:pt idx="14">
                  <c:v>701712</c:v>
                </c:pt>
                <c:pt idx="15">
                  <c:v>843720</c:v>
                </c:pt>
                <c:pt idx="16">
                  <c:v>832610</c:v>
                </c:pt>
                <c:pt idx="17">
                  <c:v>729842</c:v>
                </c:pt>
                <c:pt idx="18">
                  <c:v>704825</c:v>
                </c:pt>
                <c:pt idx="19">
                  <c:v>465749</c:v>
                </c:pt>
                <c:pt idx="20">
                  <c:v>505326</c:v>
                </c:pt>
                <c:pt idx="21">
                  <c:v>413930</c:v>
                </c:pt>
                <c:pt idx="22">
                  <c:v>336121</c:v>
                </c:pt>
                <c:pt idx="23">
                  <c:v>486692</c:v>
                </c:pt>
                <c:pt idx="24">
                  <c:v>490528</c:v>
                </c:pt>
                <c:pt idx="25">
                  <c:v>1404343</c:v>
                </c:pt>
                <c:pt idx="26">
                  <c:v>1445805</c:v>
                </c:pt>
                <c:pt idx="27">
                  <c:v>541558</c:v>
                </c:pt>
                <c:pt idx="28">
                  <c:v>493791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DE4-422F-B0D6-B411A717659F}"/>
            </c:ext>
          </c:extLst>
        </c:ser>
        <c:ser>
          <c:idx val="8"/>
          <c:order val="4"/>
          <c:tx>
            <c:strRef>
              <c:f>グラフ!$P$121</c:f>
              <c:strCache>
                <c:ptCount val="1"/>
                <c:pt idx="0">
                  <c:v> 商　工　費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グラフ!$Q$121:$AS$121</c:f>
              <c:numCache>
                <c:formatCode>#,##0,</c:formatCode>
                <c:ptCount val="29"/>
                <c:pt idx="0">
                  <c:v>159235</c:v>
                </c:pt>
                <c:pt idx="1">
                  <c:v>205718</c:v>
                </c:pt>
                <c:pt idx="2">
                  <c:v>288518</c:v>
                </c:pt>
                <c:pt idx="3">
                  <c:v>305204</c:v>
                </c:pt>
                <c:pt idx="4">
                  <c:v>323679</c:v>
                </c:pt>
                <c:pt idx="5">
                  <c:v>346899</c:v>
                </c:pt>
                <c:pt idx="6">
                  <c:v>344442</c:v>
                </c:pt>
                <c:pt idx="7">
                  <c:v>301141</c:v>
                </c:pt>
                <c:pt idx="8">
                  <c:v>303183</c:v>
                </c:pt>
                <c:pt idx="9">
                  <c:v>324961</c:v>
                </c:pt>
                <c:pt idx="10">
                  <c:v>373735</c:v>
                </c:pt>
                <c:pt idx="11">
                  <c:v>351876</c:v>
                </c:pt>
                <c:pt idx="12">
                  <c:v>438143</c:v>
                </c:pt>
                <c:pt idx="13">
                  <c:v>474569</c:v>
                </c:pt>
                <c:pt idx="14">
                  <c:v>500515</c:v>
                </c:pt>
                <c:pt idx="15">
                  <c:v>527768</c:v>
                </c:pt>
                <c:pt idx="16">
                  <c:v>441516</c:v>
                </c:pt>
                <c:pt idx="17">
                  <c:v>484355</c:v>
                </c:pt>
                <c:pt idx="18">
                  <c:v>683831</c:v>
                </c:pt>
                <c:pt idx="19">
                  <c:v>708285</c:v>
                </c:pt>
                <c:pt idx="20">
                  <c:v>950376</c:v>
                </c:pt>
                <c:pt idx="21">
                  <c:v>1082191</c:v>
                </c:pt>
                <c:pt idx="22">
                  <c:v>1153958</c:v>
                </c:pt>
                <c:pt idx="23">
                  <c:v>1143761</c:v>
                </c:pt>
                <c:pt idx="24">
                  <c:v>1094909</c:v>
                </c:pt>
                <c:pt idx="25">
                  <c:v>1132490</c:v>
                </c:pt>
                <c:pt idx="26">
                  <c:v>996553</c:v>
                </c:pt>
                <c:pt idx="27">
                  <c:v>930109</c:v>
                </c:pt>
                <c:pt idx="28">
                  <c:v>928666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DE4-422F-B0D6-B411A717659F}"/>
            </c:ext>
          </c:extLst>
        </c:ser>
        <c:ser>
          <c:idx val="2"/>
          <c:order val="5"/>
          <c:tx>
            <c:strRef>
              <c:f>グラフ!$P$122</c:f>
              <c:strCache>
                <c:ptCount val="1"/>
                <c:pt idx="0">
                  <c:v> 土　木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グラフ!$Q$122:$AS$122</c:f>
              <c:numCache>
                <c:formatCode>#,##0,</c:formatCode>
                <c:ptCount val="29"/>
                <c:pt idx="0">
                  <c:v>2853516</c:v>
                </c:pt>
                <c:pt idx="1">
                  <c:v>2717066</c:v>
                </c:pt>
                <c:pt idx="2">
                  <c:v>2105342</c:v>
                </c:pt>
                <c:pt idx="3">
                  <c:v>1848143</c:v>
                </c:pt>
                <c:pt idx="4">
                  <c:v>1872357</c:v>
                </c:pt>
                <c:pt idx="5">
                  <c:v>2244555</c:v>
                </c:pt>
                <c:pt idx="6">
                  <c:v>2010545</c:v>
                </c:pt>
                <c:pt idx="7">
                  <c:v>2266907</c:v>
                </c:pt>
                <c:pt idx="8">
                  <c:v>1974343</c:v>
                </c:pt>
                <c:pt idx="9">
                  <c:v>2347874</c:v>
                </c:pt>
                <c:pt idx="10">
                  <c:v>2478429</c:v>
                </c:pt>
                <c:pt idx="11">
                  <c:v>2099758</c:v>
                </c:pt>
                <c:pt idx="12">
                  <c:v>2089383</c:v>
                </c:pt>
                <c:pt idx="13">
                  <c:v>2069051</c:v>
                </c:pt>
                <c:pt idx="14">
                  <c:v>1753261</c:v>
                </c:pt>
                <c:pt idx="15">
                  <c:v>1782006</c:v>
                </c:pt>
                <c:pt idx="16">
                  <c:v>1711897</c:v>
                </c:pt>
                <c:pt idx="17">
                  <c:v>2241077</c:v>
                </c:pt>
                <c:pt idx="18">
                  <c:v>2487739</c:v>
                </c:pt>
                <c:pt idx="19">
                  <c:v>2488376</c:v>
                </c:pt>
                <c:pt idx="20">
                  <c:v>3011053</c:v>
                </c:pt>
                <c:pt idx="21">
                  <c:v>2074821</c:v>
                </c:pt>
                <c:pt idx="22">
                  <c:v>2176452</c:v>
                </c:pt>
                <c:pt idx="23">
                  <c:v>1904156</c:v>
                </c:pt>
                <c:pt idx="24">
                  <c:v>2019191</c:v>
                </c:pt>
                <c:pt idx="25">
                  <c:v>1820985</c:v>
                </c:pt>
                <c:pt idx="26">
                  <c:v>1855372</c:v>
                </c:pt>
                <c:pt idx="27">
                  <c:v>1426972</c:v>
                </c:pt>
                <c:pt idx="28">
                  <c:v>1526190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DE4-422F-B0D6-B411A717659F}"/>
            </c:ext>
          </c:extLst>
        </c:ser>
        <c:ser>
          <c:idx val="3"/>
          <c:order val="6"/>
          <c:tx>
            <c:strRef>
              <c:f>グラフ!$P$123</c:f>
              <c:strCache>
                <c:ptCount val="1"/>
                <c:pt idx="0">
                  <c:v> 教　育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グラフ!$Q$123:$AS$123</c:f>
              <c:numCache>
                <c:formatCode>#,##0,</c:formatCode>
                <c:ptCount val="29"/>
                <c:pt idx="0">
                  <c:v>2120306</c:v>
                </c:pt>
                <c:pt idx="1">
                  <c:v>2305859</c:v>
                </c:pt>
                <c:pt idx="2">
                  <c:v>1905872</c:v>
                </c:pt>
                <c:pt idx="3">
                  <c:v>2126647</c:v>
                </c:pt>
                <c:pt idx="4">
                  <c:v>1716293</c:v>
                </c:pt>
                <c:pt idx="5">
                  <c:v>1721508</c:v>
                </c:pt>
                <c:pt idx="6">
                  <c:v>2492972</c:v>
                </c:pt>
                <c:pt idx="7">
                  <c:v>1850459</c:v>
                </c:pt>
                <c:pt idx="8">
                  <c:v>2143507</c:v>
                </c:pt>
                <c:pt idx="9">
                  <c:v>1703106</c:v>
                </c:pt>
                <c:pt idx="10">
                  <c:v>1668656</c:v>
                </c:pt>
                <c:pt idx="11">
                  <c:v>1519331</c:v>
                </c:pt>
                <c:pt idx="12">
                  <c:v>1390325</c:v>
                </c:pt>
                <c:pt idx="13">
                  <c:v>1375513</c:v>
                </c:pt>
                <c:pt idx="14">
                  <c:v>1632575</c:v>
                </c:pt>
                <c:pt idx="15">
                  <c:v>1331723</c:v>
                </c:pt>
                <c:pt idx="16">
                  <c:v>1491042</c:v>
                </c:pt>
                <c:pt idx="17">
                  <c:v>1785128</c:v>
                </c:pt>
                <c:pt idx="18">
                  <c:v>3441234</c:v>
                </c:pt>
                <c:pt idx="19">
                  <c:v>1670439</c:v>
                </c:pt>
                <c:pt idx="20">
                  <c:v>1542843</c:v>
                </c:pt>
                <c:pt idx="21">
                  <c:v>1365175</c:v>
                </c:pt>
                <c:pt idx="22">
                  <c:v>2180096</c:v>
                </c:pt>
                <c:pt idx="23">
                  <c:v>3067335</c:v>
                </c:pt>
                <c:pt idx="24">
                  <c:v>2585948</c:v>
                </c:pt>
                <c:pt idx="25">
                  <c:v>2777449</c:v>
                </c:pt>
                <c:pt idx="26">
                  <c:v>1768426</c:v>
                </c:pt>
                <c:pt idx="27">
                  <c:v>1958531</c:v>
                </c:pt>
                <c:pt idx="28">
                  <c:v>2149216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DE4-422F-B0D6-B411A717659F}"/>
            </c:ext>
          </c:extLst>
        </c:ser>
        <c:ser>
          <c:idx val="4"/>
          <c:order val="7"/>
          <c:tx>
            <c:strRef>
              <c:f>グラフ!$P$124</c:f>
              <c:strCache>
                <c:ptCount val="1"/>
                <c:pt idx="0">
                  <c:v> 公　債　費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グラフ!$Q$116:$AS$116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グラフ!$Q$124:$AS$124</c:f>
              <c:numCache>
                <c:formatCode>#,##0,</c:formatCode>
                <c:ptCount val="29"/>
                <c:pt idx="0">
                  <c:v>820842</c:v>
                </c:pt>
                <c:pt idx="1">
                  <c:v>852189</c:v>
                </c:pt>
                <c:pt idx="2">
                  <c:v>909496</c:v>
                </c:pt>
                <c:pt idx="3">
                  <c:v>982749</c:v>
                </c:pt>
                <c:pt idx="4">
                  <c:v>1070606</c:v>
                </c:pt>
                <c:pt idx="5">
                  <c:v>1183501</c:v>
                </c:pt>
                <c:pt idx="6">
                  <c:v>1264275</c:v>
                </c:pt>
                <c:pt idx="7">
                  <c:v>1823575</c:v>
                </c:pt>
                <c:pt idx="8">
                  <c:v>1213976</c:v>
                </c:pt>
                <c:pt idx="9">
                  <c:v>1255733</c:v>
                </c:pt>
                <c:pt idx="10">
                  <c:v>1301754</c:v>
                </c:pt>
                <c:pt idx="11">
                  <c:v>1363919</c:v>
                </c:pt>
                <c:pt idx="12">
                  <c:v>1307609</c:v>
                </c:pt>
                <c:pt idx="13">
                  <c:v>1308891</c:v>
                </c:pt>
                <c:pt idx="14">
                  <c:v>1360714</c:v>
                </c:pt>
                <c:pt idx="15">
                  <c:v>1387901</c:v>
                </c:pt>
                <c:pt idx="16">
                  <c:v>1616460</c:v>
                </c:pt>
                <c:pt idx="17">
                  <c:v>1714687</c:v>
                </c:pt>
                <c:pt idx="18">
                  <c:v>1770544</c:v>
                </c:pt>
                <c:pt idx="19">
                  <c:v>1540978</c:v>
                </c:pt>
                <c:pt idx="20">
                  <c:v>1664780</c:v>
                </c:pt>
                <c:pt idx="21">
                  <c:v>1898608</c:v>
                </c:pt>
                <c:pt idx="22">
                  <c:v>1845731</c:v>
                </c:pt>
                <c:pt idx="23">
                  <c:v>1978199</c:v>
                </c:pt>
                <c:pt idx="24">
                  <c:v>1997811</c:v>
                </c:pt>
                <c:pt idx="25">
                  <c:v>1939766</c:v>
                </c:pt>
                <c:pt idx="26">
                  <c:v>1837939</c:v>
                </c:pt>
                <c:pt idx="27">
                  <c:v>1927419</c:v>
                </c:pt>
                <c:pt idx="28">
                  <c:v>1950643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DE4-422F-B0D6-B411A7176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46112"/>
        <c:axId val="39947648"/>
      </c:lineChart>
      <c:catAx>
        <c:axId val="39933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41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944192"/>
        <c:scaling>
          <c:orientation val="minMax"/>
          <c:max val="200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3.3797216699801194E-2"/>
              <c:y val="4.552352048558421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33824"/>
        <c:crosses val="autoZero"/>
        <c:crossBetween val="between"/>
      </c:valAx>
      <c:catAx>
        <c:axId val="39946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947648"/>
        <c:crosses val="autoZero"/>
        <c:auto val="0"/>
        <c:lblAlgn val="ctr"/>
        <c:lblOffset val="100"/>
        <c:noMultiLvlLbl val="0"/>
      </c:catAx>
      <c:valAx>
        <c:axId val="39947648"/>
        <c:scaling>
          <c:orientation val="minMax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4294234592445327"/>
              <c:y val="4.400606980273143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94611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955880697586472E-2"/>
          <c:y val="0.89192641260143035"/>
          <c:w val="0.85309863533826391"/>
          <c:h val="9.19255634157463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税の状況</a:t>
            </a:r>
          </a:p>
        </c:rich>
      </c:tx>
      <c:layout>
        <c:manualLayout>
          <c:xMode val="edge"/>
          <c:yMode val="edge"/>
          <c:x val="0.41342832145981767"/>
          <c:y val="2.80145980262154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214146108814784E-2"/>
          <c:y val="0.10353241625348317"/>
          <c:w val="0.87758640843885016"/>
          <c:h val="0.72190745415543989"/>
        </c:manualLayout>
      </c:layout>
      <c:barChart>
        <c:barDir val="col"/>
        <c:grouping val="clustered"/>
        <c:varyColors val="0"/>
        <c:ser>
          <c:idx val="4"/>
          <c:order val="3"/>
          <c:tx>
            <c:strRef>
              <c:f>グラフ!$P$45</c:f>
              <c:strCache>
                <c:ptCount val="1"/>
                <c:pt idx="0">
                  <c:v>　  合　　　　 計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グラフ!$Q$41:$AS$41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グラフ!$Q$45:$AS$45</c:f>
              <c:numCache>
                <c:formatCode>#,##0,</c:formatCode>
                <c:ptCount val="29"/>
                <c:pt idx="0">
                  <c:v>4123411</c:v>
                </c:pt>
                <c:pt idx="1">
                  <c:v>4513741</c:v>
                </c:pt>
                <c:pt idx="2">
                  <c:v>4581354</c:v>
                </c:pt>
                <c:pt idx="3">
                  <c:v>4398273</c:v>
                </c:pt>
                <c:pt idx="4">
                  <c:v>4823245</c:v>
                </c:pt>
                <c:pt idx="5">
                  <c:v>4927831</c:v>
                </c:pt>
                <c:pt idx="6">
                  <c:v>5119864</c:v>
                </c:pt>
                <c:pt idx="7">
                  <c:v>5108970</c:v>
                </c:pt>
                <c:pt idx="8">
                  <c:v>5162067</c:v>
                </c:pt>
                <c:pt idx="9">
                  <c:v>5036950</c:v>
                </c:pt>
                <c:pt idx="10">
                  <c:v>5127033</c:v>
                </c:pt>
                <c:pt idx="11">
                  <c:v>5108360</c:v>
                </c:pt>
                <c:pt idx="12">
                  <c:v>4937834</c:v>
                </c:pt>
                <c:pt idx="13">
                  <c:v>5255462</c:v>
                </c:pt>
                <c:pt idx="14">
                  <c:v>5215805</c:v>
                </c:pt>
                <c:pt idx="15">
                  <c:v>5372665</c:v>
                </c:pt>
                <c:pt idx="16">
                  <c:v>6285162</c:v>
                </c:pt>
                <c:pt idx="17">
                  <c:v>6345784</c:v>
                </c:pt>
                <c:pt idx="18">
                  <c:v>6064065</c:v>
                </c:pt>
                <c:pt idx="19">
                  <c:v>6209700</c:v>
                </c:pt>
                <c:pt idx="20">
                  <c:v>6374991</c:v>
                </c:pt>
                <c:pt idx="21">
                  <c:v>6358364</c:v>
                </c:pt>
                <c:pt idx="22">
                  <c:v>6444756</c:v>
                </c:pt>
                <c:pt idx="23">
                  <c:v>6500187</c:v>
                </c:pt>
                <c:pt idx="24">
                  <c:v>6525097</c:v>
                </c:pt>
                <c:pt idx="25">
                  <c:v>6844772</c:v>
                </c:pt>
                <c:pt idx="26">
                  <c:v>7060317</c:v>
                </c:pt>
                <c:pt idx="27">
                  <c:v>6961483</c:v>
                </c:pt>
                <c:pt idx="28">
                  <c:v>6995240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E-44AD-8B66-51179501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0"/>
        <c:axId val="39678336"/>
        <c:axId val="39680256"/>
      </c:barChart>
      <c:lineChart>
        <c:grouping val="standard"/>
        <c:varyColors val="0"/>
        <c:ser>
          <c:idx val="1"/>
          <c:order val="0"/>
          <c:tx>
            <c:strRef>
              <c:f>グラフ!$P$42</c:f>
              <c:strCache>
                <c:ptCount val="1"/>
                <c:pt idx="0">
                  <c:v>市町村民税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グラフ!$Q$41:$AS$41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グラフ!$Q$42:$AS$42</c:f>
              <c:numCache>
                <c:formatCode>#,##0,</c:formatCode>
                <c:ptCount val="29"/>
                <c:pt idx="0">
                  <c:v>1976157</c:v>
                </c:pt>
                <c:pt idx="1">
                  <c:v>2137351</c:v>
                </c:pt>
                <c:pt idx="2">
                  <c:v>2034752</c:v>
                </c:pt>
                <c:pt idx="3">
                  <c:v>1741296</c:v>
                </c:pt>
                <c:pt idx="4">
                  <c:v>1893728</c:v>
                </c:pt>
                <c:pt idx="5">
                  <c:v>1824065</c:v>
                </c:pt>
                <c:pt idx="6">
                  <c:v>2010822</c:v>
                </c:pt>
                <c:pt idx="7">
                  <c:v>1837456</c:v>
                </c:pt>
                <c:pt idx="8">
                  <c:v>1760032</c:v>
                </c:pt>
                <c:pt idx="9">
                  <c:v>1797710</c:v>
                </c:pt>
                <c:pt idx="10">
                  <c:v>1785302</c:v>
                </c:pt>
                <c:pt idx="11">
                  <c:v>1739159</c:v>
                </c:pt>
                <c:pt idx="12">
                  <c:v>1660042</c:v>
                </c:pt>
                <c:pt idx="13">
                  <c:v>1876601</c:v>
                </c:pt>
                <c:pt idx="14">
                  <c:v>1832674</c:v>
                </c:pt>
                <c:pt idx="15">
                  <c:v>2039095</c:v>
                </c:pt>
                <c:pt idx="16">
                  <c:v>2522339</c:v>
                </c:pt>
                <c:pt idx="17">
                  <c:v>2664893</c:v>
                </c:pt>
                <c:pt idx="18">
                  <c:v>2468225</c:v>
                </c:pt>
                <c:pt idx="19">
                  <c:v>2437386</c:v>
                </c:pt>
                <c:pt idx="20">
                  <c:v>2502488</c:v>
                </c:pt>
                <c:pt idx="21">
                  <c:v>2637182</c:v>
                </c:pt>
                <c:pt idx="22">
                  <c:v>2670552</c:v>
                </c:pt>
                <c:pt idx="23">
                  <c:v>2617277</c:v>
                </c:pt>
                <c:pt idx="24">
                  <c:v>2623750</c:v>
                </c:pt>
                <c:pt idx="25">
                  <c:v>2843425</c:v>
                </c:pt>
                <c:pt idx="26">
                  <c:v>2880760</c:v>
                </c:pt>
                <c:pt idx="27">
                  <c:v>2879901</c:v>
                </c:pt>
                <c:pt idx="28">
                  <c:v>2881340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E-44AD-8B66-5117950171A1}"/>
            </c:ext>
          </c:extLst>
        </c:ser>
        <c:ser>
          <c:idx val="0"/>
          <c:order val="1"/>
          <c:tx>
            <c:strRef>
              <c:f>グラフ!$P$43</c:f>
              <c:strCache>
                <c:ptCount val="1"/>
                <c:pt idx="0">
                  <c:v>固定資産税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グラフ!$Q$41:$AS$41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グラフ!$Q$43:$AS$43</c:f>
              <c:numCache>
                <c:formatCode>#,##0,</c:formatCode>
                <c:ptCount val="29"/>
                <c:pt idx="0">
                  <c:v>1618910</c:v>
                </c:pt>
                <c:pt idx="1">
                  <c:v>1748898</c:v>
                </c:pt>
                <c:pt idx="2">
                  <c:v>1915378</c:v>
                </c:pt>
                <c:pt idx="3">
                  <c:v>2070550</c:v>
                </c:pt>
                <c:pt idx="4">
                  <c:v>2337763</c:v>
                </c:pt>
                <c:pt idx="5">
                  <c:v>2511283</c:v>
                </c:pt>
                <c:pt idx="6">
                  <c:v>2489585</c:v>
                </c:pt>
                <c:pt idx="7">
                  <c:v>2652895</c:v>
                </c:pt>
                <c:pt idx="8">
                  <c:v>2818409</c:v>
                </c:pt>
                <c:pt idx="9">
                  <c:v>2664476</c:v>
                </c:pt>
                <c:pt idx="10">
                  <c:v>2774300</c:v>
                </c:pt>
                <c:pt idx="11">
                  <c:v>2825602</c:v>
                </c:pt>
                <c:pt idx="12">
                  <c:v>2780091</c:v>
                </c:pt>
                <c:pt idx="13">
                  <c:v>2874966</c:v>
                </c:pt>
                <c:pt idx="14">
                  <c:v>2877740</c:v>
                </c:pt>
                <c:pt idx="15">
                  <c:v>2801166</c:v>
                </c:pt>
                <c:pt idx="16">
                  <c:v>3201314</c:v>
                </c:pt>
                <c:pt idx="17">
                  <c:v>3133521</c:v>
                </c:pt>
                <c:pt idx="18">
                  <c:v>3065369</c:v>
                </c:pt>
                <c:pt idx="19">
                  <c:v>3222292</c:v>
                </c:pt>
                <c:pt idx="20">
                  <c:v>3274337</c:v>
                </c:pt>
                <c:pt idx="21">
                  <c:v>3140923</c:v>
                </c:pt>
                <c:pt idx="22">
                  <c:v>3155048</c:v>
                </c:pt>
                <c:pt idx="23">
                  <c:v>3253217</c:v>
                </c:pt>
                <c:pt idx="24">
                  <c:v>3262831</c:v>
                </c:pt>
                <c:pt idx="25">
                  <c:v>3366020</c:v>
                </c:pt>
                <c:pt idx="26">
                  <c:v>3549964</c:v>
                </c:pt>
                <c:pt idx="27">
                  <c:v>3452418</c:v>
                </c:pt>
                <c:pt idx="28">
                  <c:v>3476195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E-44AD-8B66-5117950171A1}"/>
            </c:ext>
          </c:extLst>
        </c:ser>
        <c:ser>
          <c:idx val="2"/>
          <c:order val="2"/>
          <c:tx>
            <c:strRef>
              <c:f>グラフ!$P$44</c:f>
              <c:strCache>
                <c:ptCount val="1"/>
                <c:pt idx="0">
                  <c:v>市町村たばこ税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グラフ!$Q$41:$AS$41</c:f>
              <c:strCache>
                <c:ptCount val="29"/>
                <c:pt idx="0">
                  <c:v>９１（H3）</c:v>
                </c:pt>
                <c:pt idx="1">
                  <c:v>９２（H4）</c:v>
                </c:pt>
                <c:pt idx="2">
                  <c:v>９３（H5）</c:v>
                </c:pt>
                <c:pt idx="3">
                  <c:v>９４（H6）</c:v>
                </c:pt>
                <c:pt idx="4">
                  <c:v>９５（H7）</c:v>
                </c:pt>
                <c:pt idx="5">
                  <c:v>９６（H8）</c:v>
                </c:pt>
                <c:pt idx="6">
                  <c:v>９７（H9）</c:v>
                </c:pt>
                <c:pt idx="7">
                  <c:v>９８(H10)</c:v>
                </c:pt>
                <c:pt idx="8">
                  <c:v>９９(H11)</c:v>
                </c:pt>
                <c:pt idx="9">
                  <c:v>００(H12)</c:v>
                </c:pt>
                <c:pt idx="10">
                  <c:v>０１(H13)</c:v>
                </c:pt>
                <c:pt idx="11">
                  <c:v>０２(H14)</c:v>
                </c:pt>
                <c:pt idx="12">
                  <c:v>０３(H15)</c:v>
                </c:pt>
                <c:pt idx="13">
                  <c:v>０４(H16)</c:v>
                </c:pt>
                <c:pt idx="14">
                  <c:v>０５(H17)</c:v>
                </c:pt>
                <c:pt idx="15">
                  <c:v>０６(H18)</c:v>
                </c:pt>
                <c:pt idx="16">
                  <c:v>０７(H19)</c:v>
                </c:pt>
                <c:pt idx="17">
                  <c:v>０８(H20)</c:v>
                </c:pt>
                <c:pt idx="18">
                  <c:v>０９(H21)</c:v>
                </c:pt>
                <c:pt idx="19">
                  <c:v>１０(H22)</c:v>
                </c:pt>
                <c:pt idx="20">
                  <c:v>１１(H23)</c:v>
                </c:pt>
                <c:pt idx="21">
                  <c:v>１２(H24)</c:v>
                </c:pt>
                <c:pt idx="22">
                  <c:v>１３(H25)</c:v>
                </c:pt>
                <c:pt idx="23">
                  <c:v>１４(H26)</c:v>
                </c:pt>
                <c:pt idx="24">
                  <c:v>１５(H27)</c:v>
                </c:pt>
                <c:pt idx="25">
                  <c:v>１６(H28)</c:v>
                </c:pt>
                <c:pt idx="26">
                  <c:v>１７(H29)</c:v>
                </c:pt>
                <c:pt idx="27">
                  <c:v>１８(H30)</c:v>
                </c:pt>
                <c:pt idx="28">
                  <c:v>１９(R１)</c:v>
                </c:pt>
              </c:strCache>
            </c:strRef>
          </c:cat>
          <c:val>
            <c:numRef>
              <c:f>グラフ!$Q$44:$AS$44</c:f>
              <c:numCache>
                <c:formatCode>#,##0,</c:formatCode>
                <c:ptCount val="29"/>
                <c:pt idx="0">
                  <c:v>226128</c:v>
                </c:pt>
                <c:pt idx="1">
                  <c:v>228716</c:v>
                </c:pt>
                <c:pt idx="2">
                  <c:v>232123</c:v>
                </c:pt>
                <c:pt idx="3">
                  <c:v>236343</c:v>
                </c:pt>
                <c:pt idx="4">
                  <c:v>238942</c:v>
                </c:pt>
                <c:pt idx="5">
                  <c:v>244515</c:v>
                </c:pt>
                <c:pt idx="6">
                  <c:v>292083</c:v>
                </c:pt>
                <c:pt idx="7">
                  <c:v>296287</c:v>
                </c:pt>
                <c:pt idx="8">
                  <c:v>310895</c:v>
                </c:pt>
                <c:pt idx="9">
                  <c:v>308318</c:v>
                </c:pt>
                <c:pt idx="10">
                  <c:v>300008</c:v>
                </c:pt>
                <c:pt idx="11">
                  <c:v>283120</c:v>
                </c:pt>
                <c:pt idx="12">
                  <c:v>276632</c:v>
                </c:pt>
                <c:pt idx="13">
                  <c:v>277731</c:v>
                </c:pt>
                <c:pt idx="14">
                  <c:v>274110</c:v>
                </c:pt>
                <c:pt idx="15">
                  <c:v>295358</c:v>
                </c:pt>
                <c:pt idx="16">
                  <c:v>291612</c:v>
                </c:pt>
                <c:pt idx="17">
                  <c:v>279597</c:v>
                </c:pt>
                <c:pt idx="18">
                  <c:v>266453</c:v>
                </c:pt>
                <c:pt idx="19">
                  <c:v>279812</c:v>
                </c:pt>
                <c:pt idx="20">
                  <c:v>331076</c:v>
                </c:pt>
                <c:pt idx="21">
                  <c:v>317709</c:v>
                </c:pt>
                <c:pt idx="22">
                  <c:v>348772</c:v>
                </c:pt>
                <c:pt idx="23">
                  <c:v>351877</c:v>
                </c:pt>
                <c:pt idx="24">
                  <c:v>348574</c:v>
                </c:pt>
                <c:pt idx="25">
                  <c:v>335795</c:v>
                </c:pt>
                <c:pt idx="26">
                  <c:v>315546</c:v>
                </c:pt>
                <c:pt idx="27">
                  <c:v>311487</c:v>
                </c:pt>
                <c:pt idx="28">
                  <c:v>313135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E-44AD-8B66-511795017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86528"/>
        <c:axId val="39688064"/>
      </c:lineChart>
      <c:catAx>
        <c:axId val="39678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8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9680256"/>
        <c:scaling>
          <c:orientation val="minMax"/>
          <c:max val="75000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総額（百万円）</a:t>
                </a:r>
              </a:p>
            </c:rich>
          </c:tx>
          <c:layout>
            <c:manualLayout>
              <c:xMode val="edge"/>
              <c:yMode val="edge"/>
              <c:x val="2.2881286587988856E-2"/>
              <c:y val="5.812220420121904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78336"/>
        <c:crosses val="autoZero"/>
        <c:crossBetween val="between"/>
      </c:valAx>
      <c:catAx>
        <c:axId val="3968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9688064"/>
        <c:crosses val="autoZero"/>
        <c:auto val="0"/>
        <c:lblAlgn val="ctr"/>
        <c:lblOffset val="100"/>
        <c:noMultiLvlLbl val="0"/>
      </c:catAx>
      <c:valAx>
        <c:axId val="39688064"/>
        <c:scaling>
          <c:orientation val="minMax"/>
          <c:max val="4000000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0.89074744702339759"/>
              <c:y val="5.514165380490229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,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968652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829864682888512"/>
          <c:y val="0.92246481544458103"/>
          <c:w val="0.79076381225802816"/>
          <c:h val="5.80481400580741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2</xdr:row>
      <xdr:rowOff>40640</xdr:rowOff>
    </xdr:from>
    <xdr:to>
      <xdr:col>13</xdr:col>
      <xdr:colOff>487680</xdr:colOff>
      <xdr:row>37</xdr:row>
      <xdr:rowOff>142240</xdr:rowOff>
    </xdr:to>
    <xdr:graphicFrame macro="">
      <xdr:nvGraphicFramePr>
        <xdr:cNvPr id="4130" name="Chart 4">
          <a:extLst>
            <a:ext uri="{FF2B5EF4-FFF2-40B4-BE49-F238E27FC236}">
              <a16:creationId xmlns:a16="http://schemas.microsoft.com/office/drawing/2014/main" id="{00000000-0008-0000-0F00-00002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79</xdr:row>
      <xdr:rowOff>162560</xdr:rowOff>
    </xdr:from>
    <xdr:to>
      <xdr:col>13</xdr:col>
      <xdr:colOff>477520</xdr:colOff>
      <xdr:row>116</xdr:row>
      <xdr:rowOff>30480</xdr:rowOff>
    </xdr:to>
    <xdr:graphicFrame macro="">
      <xdr:nvGraphicFramePr>
        <xdr:cNvPr id="4133" name="Chart 7">
          <a:extLst>
            <a:ext uri="{FF2B5EF4-FFF2-40B4-BE49-F238E27FC236}">
              <a16:creationId xmlns:a16="http://schemas.microsoft.com/office/drawing/2014/main" id="{00000000-0008-0000-0F00-000025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203200</xdr:colOff>
      <xdr:row>197</xdr:row>
      <xdr:rowOff>10160</xdr:rowOff>
    </xdr:from>
    <xdr:to>
      <xdr:col>13</xdr:col>
      <xdr:colOff>568960</xdr:colOff>
      <xdr:row>233</xdr:row>
      <xdr:rowOff>10160</xdr:rowOff>
    </xdr:to>
    <xdr:graphicFrame macro="">
      <xdr:nvGraphicFramePr>
        <xdr:cNvPr id="8" name="Chart 6">
          <a:extLst>
            <a:ext uri="{FF2B5EF4-FFF2-40B4-BE49-F238E27FC236}">
              <a16:creationId xmlns:a16="http://schemas.microsoft.com/office/drawing/2014/main" id="{79C0CB92-062F-40C5-A779-C4995C2647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182880</xdr:colOff>
      <xdr:row>158</xdr:row>
      <xdr:rowOff>10160</xdr:rowOff>
    </xdr:from>
    <xdr:to>
      <xdr:col>13</xdr:col>
      <xdr:colOff>497840</xdr:colOff>
      <xdr:row>194</xdr:row>
      <xdr:rowOff>50800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C76324BA-A34F-4983-A499-F8455D153A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152400</xdr:colOff>
      <xdr:row>119</xdr:row>
      <xdr:rowOff>20320</xdr:rowOff>
    </xdr:from>
    <xdr:to>
      <xdr:col>13</xdr:col>
      <xdr:colOff>528320</xdr:colOff>
      <xdr:row>154</xdr:row>
      <xdr:rowOff>152400</xdr:rowOff>
    </xdr:to>
    <xdr:graphicFrame macro="">
      <xdr:nvGraphicFramePr>
        <xdr:cNvPr id="12" name="Chart 8">
          <a:extLst>
            <a:ext uri="{FF2B5EF4-FFF2-40B4-BE49-F238E27FC236}">
              <a16:creationId xmlns:a16="http://schemas.microsoft.com/office/drawing/2014/main" id="{7E1E38D6-DB73-4C23-B40C-15B1678241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142240</xdr:colOff>
      <xdr:row>41</xdr:row>
      <xdr:rowOff>81280</xdr:rowOff>
    </xdr:from>
    <xdr:to>
      <xdr:col>13</xdr:col>
      <xdr:colOff>508000</xdr:colOff>
      <xdr:row>76</xdr:row>
      <xdr:rowOff>152400</xdr:rowOff>
    </xdr:to>
    <xdr:graphicFrame macro="">
      <xdr:nvGraphicFramePr>
        <xdr:cNvPr id="15" name="Chart 5">
          <a:extLst>
            <a:ext uri="{FF2B5EF4-FFF2-40B4-BE49-F238E27FC236}">
              <a16:creationId xmlns:a16="http://schemas.microsoft.com/office/drawing/2014/main" id="{50A70253-365C-46B2-881B-57A38D666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121&#27663;&#23478;&#3001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a81385d7e5d192/&#12489;&#12461;&#12517;&#12513;&#12531;&#12488;/&#30476;&#36001;&#25919;/&#24066;&#30010;&#26449;&#65288;91&#65374;15&#65289;/122&#21916;&#36899;&#24029;&#3001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氏家町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政指標"/>
      <sheetName val="歳入"/>
      <sheetName val="税"/>
      <sheetName val="歳出（性質別）"/>
      <sheetName val="歳出（目的別）"/>
      <sheetName val="グラフ"/>
    </sheetNames>
    <sheetDataSet>
      <sheetData sheetId="0">
        <row r="1">
          <cell r="M1" t="str">
            <v>喜連川町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27"/>
  <sheetViews>
    <sheetView tabSelected="1" view="pageBreakPreview" zoomScaleNormal="100" zoomScaleSheetLayoutView="100" workbookViewId="0">
      <pane xSplit="2" ySplit="3" topLeftCell="H10" activePane="bottomRight" state="frozen"/>
      <selection pane="topRight" activeCell="C1" sqref="C1"/>
      <selection pane="bottomLeft" activeCell="A2" sqref="A2"/>
      <selection pane="bottomRight" activeCell="X1" sqref="X1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4" width="9.77734375" style="35" hidden="1" customWidth="1"/>
    <col min="5" max="33" width="9.77734375" style="35" customWidth="1"/>
    <col min="34" max="16384" width="9" style="35"/>
  </cols>
  <sheetData>
    <row r="1" spans="1:33" ht="14.1" customHeight="1" x14ac:dyDescent="0.2">
      <c r="A1" s="36" t="s">
        <v>120</v>
      </c>
      <c r="L1" s="37" t="s">
        <v>161</v>
      </c>
      <c r="U1" s="37"/>
      <c r="V1" s="37" t="s">
        <v>161</v>
      </c>
      <c r="AF1" s="37" t="s">
        <v>161</v>
      </c>
    </row>
    <row r="2" spans="1:33" ht="14.1" customHeight="1" x14ac:dyDescent="0.15">
      <c r="L2" s="18" t="s">
        <v>149</v>
      </c>
      <c r="N2" s="35" t="s">
        <v>213</v>
      </c>
      <c r="U2" s="18"/>
      <c r="V2" s="18" t="s">
        <v>149</v>
      </c>
      <c r="AF2" s="18" t="s">
        <v>149</v>
      </c>
    </row>
    <row r="3" spans="1:33" ht="14.1" customHeight="1" x14ac:dyDescent="0.2">
      <c r="A3" s="39"/>
      <c r="B3" s="39"/>
      <c r="C3" s="65" t="s">
        <v>169</v>
      </c>
      <c r="D3" s="65" t="s">
        <v>170</v>
      </c>
      <c r="E3" s="65" t="s">
        <v>171</v>
      </c>
      <c r="F3" s="65" t="s">
        <v>172</v>
      </c>
      <c r="G3" s="65" t="s">
        <v>173</v>
      </c>
      <c r="H3" s="65" t="s">
        <v>174</v>
      </c>
      <c r="I3" s="66" t="s">
        <v>175</v>
      </c>
      <c r="J3" s="65" t="s">
        <v>176</v>
      </c>
      <c r="K3" s="66" t="s">
        <v>177</v>
      </c>
      <c r="L3" s="66" t="s">
        <v>178</v>
      </c>
      <c r="M3" s="65" t="s">
        <v>179</v>
      </c>
      <c r="N3" s="65" t="s">
        <v>181</v>
      </c>
      <c r="O3" s="65" t="s">
        <v>183</v>
      </c>
      <c r="P3" s="65" t="s">
        <v>184</v>
      </c>
      <c r="Q3" s="65" t="s">
        <v>185</v>
      </c>
      <c r="R3" s="39" t="s">
        <v>160</v>
      </c>
      <c r="S3" s="39" t="s">
        <v>168</v>
      </c>
      <c r="T3" s="39" t="s">
        <v>285</v>
      </c>
      <c r="U3" s="39" t="s">
        <v>292</v>
      </c>
      <c r="V3" s="39" t="s">
        <v>293</v>
      </c>
      <c r="W3" s="39" t="s">
        <v>294</v>
      </c>
      <c r="X3" s="39" t="s">
        <v>295</v>
      </c>
      <c r="Y3" s="39" t="s">
        <v>296</v>
      </c>
      <c r="Z3" s="39" t="s">
        <v>298</v>
      </c>
      <c r="AA3" s="39" t="s">
        <v>299</v>
      </c>
      <c r="AB3" s="39" t="s">
        <v>300</v>
      </c>
      <c r="AC3" s="39" t="s">
        <v>301</v>
      </c>
      <c r="AD3" s="39" t="s">
        <v>303</v>
      </c>
      <c r="AE3" s="39" t="s">
        <v>307</v>
      </c>
      <c r="AF3" s="39" t="s">
        <v>308</v>
      </c>
      <c r="AG3" s="39" t="s">
        <v>309</v>
      </c>
    </row>
    <row r="4" spans="1:33" ht="14.1" customHeight="1" x14ac:dyDescent="0.2">
      <c r="A4" s="120" t="s">
        <v>73</v>
      </c>
      <c r="B4" s="120"/>
      <c r="C4" s="67"/>
      <c r="D4" s="67"/>
      <c r="E4" s="68">
        <f>旧氏家町!E4+旧喜連川町!E4</f>
        <v>37095</v>
      </c>
      <c r="F4" s="68">
        <f>旧氏家町!F4+旧喜連川町!F4</f>
        <v>37315</v>
      </c>
      <c r="G4" s="68">
        <f>旧氏家町!G4+旧喜連川町!G4</f>
        <v>37940</v>
      </c>
      <c r="H4" s="68">
        <f>旧氏家町!H4+旧喜連川町!H4</f>
        <v>38329</v>
      </c>
      <c r="I4" s="68">
        <f>旧氏家町!I4+旧喜連川町!I4</f>
        <v>38713</v>
      </c>
      <c r="J4" s="68">
        <f>旧氏家町!J4+旧喜連川町!J4</f>
        <v>39228</v>
      </c>
      <c r="K4" s="68">
        <f>旧氏家町!K4+旧喜連川町!K4</f>
        <v>39701</v>
      </c>
      <c r="L4" s="68">
        <f>旧氏家町!L4+旧喜連川町!L4</f>
        <v>40064</v>
      </c>
      <c r="M4" s="68">
        <f>旧氏家町!M4+旧喜連川町!M4</f>
        <v>40341</v>
      </c>
      <c r="N4" s="68">
        <f>旧氏家町!N4+旧喜連川町!N4</f>
        <v>40599</v>
      </c>
      <c r="O4" s="68">
        <f>旧氏家町!O4+旧喜連川町!O4</f>
        <v>40929</v>
      </c>
      <c r="P4" s="68">
        <f>旧氏家町!P4+旧喜連川町!P4</f>
        <v>41163</v>
      </c>
      <c r="Q4" s="68">
        <f>旧氏家町!Q4+旧喜連川町!Q4</f>
        <v>41413</v>
      </c>
      <c r="R4" s="40">
        <v>41675</v>
      </c>
      <c r="S4" s="40">
        <v>41911</v>
      </c>
      <c r="T4" s="40">
        <v>42163</v>
      </c>
      <c r="U4" s="40">
        <v>42839</v>
      </c>
      <c r="V4" s="40">
        <v>43219</v>
      </c>
      <c r="W4" s="40">
        <v>43781</v>
      </c>
      <c r="X4" s="40">
        <v>43899</v>
      </c>
      <c r="Y4" s="40">
        <v>43882</v>
      </c>
      <c r="Z4" s="40">
        <v>44194</v>
      </c>
      <c r="AA4" s="40">
        <v>44369</v>
      </c>
      <c r="AB4" s="40">
        <v>44362</v>
      </c>
      <c r="AC4" s="40">
        <v>44430</v>
      </c>
      <c r="AD4" s="40">
        <v>44359</v>
      </c>
      <c r="AE4" s="40">
        <v>44378</v>
      </c>
      <c r="AF4" s="40">
        <v>44233</v>
      </c>
      <c r="AG4" s="40">
        <v>44167</v>
      </c>
    </row>
    <row r="5" spans="1:33" ht="14.1" customHeight="1" x14ac:dyDescent="0.2">
      <c r="A5" s="123" t="s">
        <v>4</v>
      </c>
      <c r="B5" s="42" t="s">
        <v>12</v>
      </c>
      <c r="C5" s="69"/>
      <c r="D5" s="69"/>
      <c r="E5" s="70">
        <f>旧氏家町!E5+旧喜連川町!E5</f>
        <v>12772829</v>
      </c>
      <c r="F5" s="70">
        <f>旧氏家町!F5+旧喜連川町!F5</f>
        <v>13085451</v>
      </c>
      <c r="G5" s="70">
        <f>旧氏家町!G5+旧喜連川町!G5</f>
        <v>13782531</v>
      </c>
      <c r="H5" s="70">
        <f>旧氏家町!H5+旧喜連川町!H5</f>
        <v>13114671</v>
      </c>
      <c r="I5" s="70">
        <f>旧氏家町!I5+旧喜連川町!I5</f>
        <v>13838968</v>
      </c>
      <c r="J5" s="70">
        <f>旧氏家町!J5+旧喜連川町!J5</f>
        <v>14559643</v>
      </c>
      <c r="K5" s="70">
        <f>旧氏家町!K5+旧喜連川町!K5</f>
        <v>13858554</v>
      </c>
      <c r="L5" s="70">
        <f>旧氏家町!L5+旧喜連川町!L5</f>
        <v>14579217</v>
      </c>
      <c r="M5" s="70">
        <f>旧氏家町!M5+旧喜連川町!M5</f>
        <v>14360329</v>
      </c>
      <c r="N5" s="70">
        <f>旧氏家町!N5+旧喜連川町!N5</f>
        <v>14365723</v>
      </c>
      <c r="O5" s="70">
        <f>旧氏家町!O5+旧喜連川町!O5</f>
        <v>15287784</v>
      </c>
      <c r="P5" s="70">
        <f>旧氏家町!P5+旧喜連川町!P5</f>
        <v>14393464</v>
      </c>
      <c r="Q5" s="70">
        <f>旧氏家町!Q5+旧喜連川町!Q5</f>
        <v>13401769</v>
      </c>
      <c r="R5" s="45">
        <v>14246479</v>
      </c>
      <c r="S5" s="45">
        <v>15246707</v>
      </c>
      <c r="T5" s="45">
        <v>14219779</v>
      </c>
      <c r="U5" s="45">
        <v>15238311</v>
      </c>
      <c r="V5" s="45">
        <v>15515409</v>
      </c>
      <c r="W5" s="45">
        <v>19361443</v>
      </c>
      <c r="X5" s="45">
        <v>17494966</v>
      </c>
      <c r="Y5" s="45">
        <v>19063037</v>
      </c>
      <c r="Z5" s="108">
        <v>18141474</v>
      </c>
      <c r="AA5" s="108">
        <v>18020298</v>
      </c>
      <c r="AB5" s="108">
        <v>18895813</v>
      </c>
      <c r="AC5" s="108">
        <v>19727673</v>
      </c>
      <c r="AD5" s="108">
        <v>20154423</v>
      </c>
      <c r="AE5" s="108">
        <v>19542276</v>
      </c>
      <c r="AF5" s="108">
        <v>19678159</v>
      </c>
      <c r="AG5" s="108">
        <v>19224356</v>
      </c>
    </row>
    <row r="6" spans="1:33" ht="14.1" customHeight="1" x14ac:dyDescent="0.2">
      <c r="A6" s="123"/>
      <c r="B6" s="42" t="s">
        <v>13</v>
      </c>
      <c r="C6" s="69"/>
      <c r="D6" s="69"/>
      <c r="E6" s="70">
        <f>旧氏家町!E6+旧喜連川町!E6</f>
        <v>12300491</v>
      </c>
      <c r="F6" s="70">
        <f>旧氏家町!F6+旧喜連川町!F6</f>
        <v>12734586</v>
      </c>
      <c r="G6" s="70">
        <f>旧氏家町!G6+旧喜連川町!G6</f>
        <v>13266621</v>
      </c>
      <c r="H6" s="70">
        <f>旧氏家町!H6+旧喜連川町!H6</f>
        <v>12704947</v>
      </c>
      <c r="I6" s="70">
        <f>旧氏家町!I6+旧喜連川町!I6</f>
        <v>13394995</v>
      </c>
      <c r="J6" s="70">
        <f>旧氏家町!J6+旧喜連川町!J6</f>
        <v>14019996</v>
      </c>
      <c r="K6" s="70">
        <f>旧氏家町!K6+旧喜連川町!K6</f>
        <v>13402565</v>
      </c>
      <c r="L6" s="70">
        <f>旧氏家町!L6+旧喜連川町!L6</f>
        <v>14002948</v>
      </c>
      <c r="M6" s="70">
        <f>旧氏家町!M6+旧喜連川町!M6</f>
        <v>13559280</v>
      </c>
      <c r="N6" s="70">
        <f>旧氏家町!N6+旧喜連川町!N6</f>
        <v>13311213</v>
      </c>
      <c r="O6" s="70">
        <f>旧氏家町!O6+旧喜連川町!O6</f>
        <v>14498606</v>
      </c>
      <c r="P6" s="70">
        <f>旧氏家町!P6+旧喜連川町!P6</f>
        <v>13552803</v>
      </c>
      <c r="Q6" s="70">
        <f>旧氏家町!Q6+旧喜連川町!Q6</f>
        <v>12777375</v>
      </c>
      <c r="R6" s="45">
        <v>13534978</v>
      </c>
      <c r="S6" s="45">
        <v>14277391</v>
      </c>
      <c r="T6" s="45">
        <v>13262640</v>
      </c>
      <c r="U6" s="45">
        <v>14204352</v>
      </c>
      <c r="V6" s="45">
        <v>14119589</v>
      </c>
      <c r="W6" s="45">
        <v>17873474</v>
      </c>
      <c r="X6" s="45">
        <v>15484577</v>
      </c>
      <c r="Y6" s="45">
        <v>16900419</v>
      </c>
      <c r="Z6" s="108">
        <v>16205513</v>
      </c>
      <c r="AA6" s="108">
        <v>16296967</v>
      </c>
      <c r="AB6" s="108">
        <v>17484916</v>
      </c>
      <c r="AC6" s="108">
        <v>17806280</v>
      </c>
      <c r="AD6" s="108">
        <v>18367784</v>
      </c>
      <c r="AE6" s="108">
        <v>17819654</v>
      </c>
      <c r="AF6" s="108">
        <v>18300061</v>
      </c>
      <c r="AG6" s="108">
        <v>17954194</v>
      </c>
    </row>
    <row r="7" spans="1:33" ht="14.1" customHeight="1" x14ac:dyDescent="0.2">
      <c r="A7" s="123"/>
      <c r="B7" s="42" t="s">
        <v>14</v>
      </c>
      <c r="C7" s="69"/>
      <c r="D7" s="69"/>
      <c r="E7" s="71">
        <f>旧氏家町!E7+旧喜連川町!E7</f>
        <v>472338</v>
      </c>
      <c r="F7" s="71">
        <f>旧氏家町!F7+旧喜連川町!F7</f>
        <v>350865</v>
      </c>
      <c r="G7" s="71">
        <f>旧氏家町!G7+旧喜連川町!G7</f>
        <v>515910</v>
      </c>
      <c r="H7" s="71">
        <f>旧氏家町!H7+旧喜連川町!H7</f>
        <v>409724</v>
      </c>
      <c r="I7" s="71">
        <f>旧氏家町!I7+旧喜連川町!I7</f>
        <v>443973</v>
      </c>
      <c r="J7" s="71">
        <f>旧氏家町!J7+旧喜連川町!J7</f>
        <v>539647</v>
      </c>
      <c r="K7" s="71">
        <f>旧氏家町!K7+旧喜連川町!K7</f>
        <v>455989</v>
      </c>
      <c r="L7" s="71">
        <f>旧氏家町!L7+旧喜連川町!L7</f>
        <v>576269</v>
      </c>
      <c r="M7" s="71">
        <f>旧氏家町!M7+旧喜連川町!M7</f>
        <v>801049</v>
      </c>
      <c r="N7" s="71">
        <f>旧氏家町!N7+旧喜連川町!N7</f>
        <v>1054510</v>
      </c>
      <c r="O7" s="71">
        <f>旧氏家町!O7+旧喜連川町!O7</f>
        <v>789178</v>
      </c>
      <c r="P7" s="71">
        <f>旧氏家町!P7+旧喜連川町!P7</f>
        <v>840661</v>
      </c>
      <c r="Q7" s="71">
        <f>旧氏家町!Q7+旧喜連川町!Q7</f>
        <v>624394</v>
      </c>
      <c r="R7" s="44">
        <v>711501</v>
      </c>
      <c r="S7" s="44">
        <v>969316</v>
      </c>
      <c r="T7" s="44">
        <v>957139</v>
      </c>
      <c r="U7" s="44">
        <v>1033959</v>
      </c>
      <c r="V7" s="44">
        <v>1395820</v>
      </c>
      <c r="W7" s="44">
        <v>1487969</v>
      </c>
      <c r="X7" s="44">
        <v>2010389</v>
      </c>
      <c r="Y7" s="44">
        <v>2162618</v>
      </c>
      <c r="Z7" s="44">
        <v>1935961</v>
      </c>
      <c r="AA7" s="44">
        <v>1723331</v>
      </c>
      <c r="AB7" s="44">
        <v>1410897</v>
      </c>
      <c r="AC7" s="44">
        <v>1921393</v>
      </c>
      <c r="AD7" s="44">
        <v>1786639</v>
      </c>
      <c r="AE7" s="44">
        <v>1722622</v>
      </c>
      <c r="AF7" s="44">
        <v>1378098</v>
      </c>
      <c r="AG7" s="44">
        <v>1270162</v>
      </c>
    </row>
    <row r="8" spans="1:33" ht="14.1" customHeight="1" x14ac:dyDescent="0.2">
      <c r="A8" s="123"/>
      <c r="B8" s="42" t="s">
        <v>15</v>
      </c>
      <c r="C8" s="69"/>
      <c r="D8" s="69"/>
      <c r="E8" s="70">
        <f>旧氏家町!E8+旧喜連川町!E8</f>
        <v>56214</v>
      </c>
      <c r="F8" s="70">
        <f>旧氏家町!F8+旧喜連川町!F8</f>
        <v>64378</v>
      </c>
      <c r="G8" s="70">
        <f>旧氏家町!G8+旧喜連川町!G8</f>
        <v>78430</v>
      </c>
      <c r="H8" s="70">
        <f>旧氏家町!H8+旧喜連川町!H8</f>
        <v>100286</v>
      </c>
      <c r="I8" s="70">
        <f>旧氏家町!I8+旧喜連川町!I8</f>
        <v>14021</v>
      </c>
      <c r="J8" s="70">
        <f>旧氏家町!J8+旧喜連川町!J8</f>
        <v>57344</v>
      </c>
      <c r="K8" s="70">
        <f>旧氏家町!K8+旧喜連川町!K8</f>
        <v>33039</v>
      </c>
      <c r="L8" s="70">
        <f>旧氏家町!L8+旧喜連川町!L8</f>
        <v>140630</v>
      </c>
      <c r="M8" s="70">
        <f>旧氏家町!M8+旧喜連川町!M8</f>
        <v>262117</v>
      </c>
      <c r="N8" s="70">
        <f>旧氏家町!N8+旧喜連川町!N8</f>
        <v>521536</v>
      </c>
      <c r="O8" s="70">
        <f>旧氏家町!O8+旧喜連川町!O8</f>
        <v>124836</v>
      </c>
      <c r="P8" s="70">
        <f>旧氏家町!P8+旧喜連川町!P8</f>
        <v>185731</v>
      </c>
      <c r="Q8" s="70">
        <f>旧氏家町!Q8+旧喜連川町!Q8</f>
        <v>126560</v>
      </c>
      <c r="R8" s="45">
        <v>82067</v>
      </c>
      <c r="S8" s="45">
        <v>189049</v>
      </c>
      <c r="T8" s="45">
        <v>152452</v>
      </c>
      <c r="U8" s="45">
        <v>95184</v>
      </c>
      <c r="V8" s="45">
        <v>224074</v>
      </c>
      <c r="W8" s="45">
        <v>114142</v>
      </c>
      <c r="X8" s="45">
        <v>439489</v>
      </c>
      <c r="Y8" s="45">
        <v>433653</v>
      </c>
      <c r="Z8" s="108">
        <v>334599</v>
      </c>
      <c r="AA8" s="108">
        <v>239423</v>
      </c>
      <c r="AB8" s="108">
        <v>128005</v>
      </c>
      <c r="AC8" s="108">
        <v>452415</v>
      </c>
      <c r="AD8" s="108">
        <v>228104</v>
      </c>
      <c r="AE8" s="108">
        <v>134697</v>
      </c>
      <c r="AF8" s="108">
        <v>86093</v>
      </c>
      <c r="AG8" s="108">
        <v>151353</v>
      </c>
    </row>
    <row r="9" spans="1:33" ht="14.1" customHeight="1" x14ac:dyDescent="0.2">
      <c r="A9" s="123"/>
      <c r="B9" s="42" t="s">
        <v>16</v>
      </c>
      <c r="C9" s="69"/>
      <c r="D9" s="69"/>
      <c r="E9" s="71">
        <f>旧氏家町!E9+旧喜連川町!E9</f>
        <v>416124</v>
      </c>
      <c r="F9" s="71">
        <f>旧氏家町!F9+旧喜連川町!F9</f>
        <v>286487</v>
      </c>
      <c r="G9" s="71">
        <f>旧氏家町!G9+旧喜連川町!G9</f>
        <v>437480</v>
      </c>
      <c r="H9" s="71">
        <f>旧氏家町!H9+旧喜連川町!H9</f>
        <v>309438</v>
      </c>
      <c r="I9" s="71">
        <f>旧氏家町!I9+旧喜連川町!I9</f>
        <v>429952</v>
      </c>
      <c r="J9" s="71">
        <f>旧氏家町!J9+旧喜連川町!J9</f>
        <v>482303</v>
      </c>
      <c r="K9" s="71">
        <f>旧氏家町!K9+旧喜連川町!K9</f>
        <v>422950</v>
      </c>
      <c r="L9" s="71">
        <f>旧氏家町!L9+旧喜連川町!L9</f>
        <v>435639</v>
      </c>
      <c r="M9" s="71">
        <f>旧氏家町!M9+旧喜連川町!M9</f>
        <v>538932</v>
      </c>
      <c r="N9" s="71">
        <f>旧氏家町!N9+旧喜連川町!N9</f>
        <v>532974</v>
      </c>
      <c r="O9" s="71">
        <f>旧氏家町!O9+旧喜連川町!O9</f>
        <v>664342</v>
      </c>
      <c r="P9" s="71">
        <f>旧氏家町!P9+旧喜連川町!P9</f>
        <v>654930</v>
      </c>
      <c r="Q9" s="71">
        <f>旧氏家町!Q9+旧喜連川町!Q9</f>
        <v>497834</v>
      </c>
      <c r="R9" s="44">
        <f>R7-R8</f>
        <v>629434</v>
      </c>
      <c r="S9" s="44">
        <v>780267</v>
      </c>
      <c r="T9" s="44">
        <v>804687</v>
      </c>
      <c r="U9" s="44">
        <v>938775</v>
      </c>
      <c r="V9" s="44">
        <v>1171746</v>
      </c>
      <c r="W9" s="44">
        <v>1373827</v>
      </c>
      <c r="X9" s="44">
        <v>1570900</v>
      </c>
      <c r="Y9" s="44">
        <v>1728965</v>
      </c>
      <c r="Z9" s="44">
        <v>1601362</v>
      </c>
      <c r="AA9" s="44">
        <v>1483908</v>
      </c>
      <c r="AB9" s="44">
        <v>1282892</v>
      </c>
      <c r="AC9" s="44">
        <v>1468978</v>
      </c>
      <c r="AD9" s="44">
        <v>1558535</v>
      </c>
      <c r="AE9" s="44">
        <v>1587925</v>
      </c>
      <c r="AF9" s="44">
        <v>1292005</v>
      </c>
      <c r="AG9" s="44">
        <v>1118809</v>
      </c>
    </row>
    <row r="10" spans="1:33" ht="14.1" customHeight="1" x14ac:dyDescent="0.2">
      <c r="A10" s="123"/>
      <c r="B10" s="42" t="s">
        <v>17</v>
      </c>
      <c r="C10" s="69"/>
      <c r="D10" s="69"/>
      <c r="E10" s="70">
        <f>旧氏家町!E10+旧喜連川町!E10</f>
        <v>29317</v>
      </c>
      <c r="F10" s="70">
        <f>旧氏家町!F10+旧喜連川町!F10</f>
        <v>-129637</v>
      </c>
      <c r="G10" s="70">
        <f>旧氏家町!G10+旧喜連川町!G10</f>
        <v>150993</v>
      </c>
      <c r="H10" s="70">
        <f>旧氏家町!H10+旧喜連川町!H10</f>
        <v>-127864</v>
      </c>
      <c r="I10" s="70">
        <f>旧氏家町!I10+旧喜連川町!I10</f>
        <v>120336</v>
      </c>
      <c r="J10" s="70">
        <f>旧氏家町!J10+旧喜連川町!J10</f>
        <v>52351</v>
      </c>
      <c r="K10" s="70">
        <f>旧氏家町!K10+旧喜連川町!K10</f>
        <v>-59353</v>
      </c>
      <c r="L10" s="70">
        <f>旧氏家町!L10+旧喜連川町!L10</f>
        <v>12689</v>
      </c>
      <c r="M10" s="70">
        <f>旧氏家町!M10+旧喜連川町!M10</f>
        <v>103293</v>
      </c>
      <c r="N10" s="70">
        <f>旧氏家町!N10+旧喜連川町!N10</f>
        <v>-5958</v>
      </c>
      <c r="O10" s="70">
        <f>旧氏家町!O10+旧喜連川町!O10</f>
        <v>145857</v>
      </c>
      <c r="P10" s="70">
        <f>旧氏家町!P10+旧喜連川町!P10</f>
        <v>-9412</v>
      </c>
      <c r="Q10" s="70">
        <f>旧氏家町!Q10+旧喜連川町!Q10</f>
        <v>-157096</v>
      </c>
      <c r="R10" s="45">
        <f>R9-Q9</f>
        <v>131600</v>
      </c>
      <c r="S10" s="45">
        <v>150833</v>
      </c>
      <c r="T10" s="45">
        <v>24420</v>
      </c>
      <c r="U10" s="45">
        <v>-44713</v>
      </c>
      <c r="V10" s="45">
        <v>232971</v>
      </c>
      <c r="W10" s="45">
        <v>202081</v>
      </c>
      <c r="X10" s="45">
        <v>197073</v>
      </c>
      <c r="Y10" s="45">
        <v>158065</v>
      </c>
      <c r="Z10" s="108">
        <v>-127603</v>
      </c>
      <c r="AA10" s="108">
        <v>-117454</v>
      </c>
      <c r="AB10" s="108">
        <v>-201016</v>
      </c>
      <c r="AC10" s="108">
        <v>180262</v>
      </c>
      <c r="AD10" s="108">
        <v>89557</v>
      </c>
      <c r="AE10" s="108">
        <v>29390</v>
      </c>
      <c r="AF10" s="108">
        <v>-295920</v>
      </c>
      <c r="AG10" s="108">
        <v>-173196</v>
      </c>
    </row>
    <row r="11" spans="1:33" ht="14.1" customHeight="1" x14ac:dyDescent="0.2">
      <c r="A11" s="123"/>
      <c r="B11" s="42" t="s">
        <v>18</v>
      </c>
      <c r="C11" s="69"/>
      <c r="D11" s="69"/>
      <c r="E11" s="70">
        <f>旧氏家町!E11+旧喜連川町!E11</f>
        <v>83357</v>
      </c>
      <c r="F11" s="70">
        <f>旧氏家町!F11+旧喜連川町!F11</f>
        <v>67310</v>
      </c>
      <c r="G11" s="70">
        <f>旧氏家町!G11+旧喜連川町!G11</f>
        <v>60740</v>
      </c>
      <c r="H11" s="70">
        <f>旧氏家町!H11+旧喜連川町!H11</f>
        <v>64449</v>
      </c>
      <c r="I11" s="70">
        <f>旧氏家町!I11+旧喜連川町!I11</f>
        <v>17406</v>
      </c>
      <c r="J11" s="70">
        <f>旧氏家町!J11+旧喜連川町!J11</f>
        <v>8002</v>
      </c>
      <c r="K11" s="70">
        <f>旧氏家町!K11+旧喜連川町!K11</f>
        <v>130278</v>
      </c>
      <c r="L11" s="70">
        <f>旧氏家町!L11+旧喜連川町!L11</f>
        <v>2754</v>
      </c>
      <c r="M11" s="70">
        <f>旧氏家町!M11+旧喜連川町!M11</f>
        <v>182047</v>
      </c>
      <c r="N11" s="70">
        <f>旧氏家町!N11+旧喜連川町!N11</f>
        <v>186058</v>
      </c>
      <c r="O11" s="70">
        <f>旧氏家町!O11+旧喜連川町!O11</f>
        <v>1582</v>
      </c>
      <c r="P11" s="70">
        <f>旧氏家町!P11+旧喜連川町!P11</f>
        <v>36665</v>
      </c>
      <c r="Q11" s="70">
        <f>旧氏家町!Q11+旧喜連川町!Q11</f>
        <v>92564</v>
      </c>
      <c r="R11" s="45">
        <v>341935</v>
      </c>
      <c r="S11" s="45">
        <v>110</v>
      </c>
      <c r="T11" s="45">
        <v>100459</v>
      </c>
      <c r="U11" s="45">
        <v>101278</v>
      </c>
      <c r="V11" s="45">
        <v>1388</v>
      </c>
      <c r="W11" s="45">
        <v>71856</v>
      </c>
      <c r="X11" s="45">
        <v>356912</v>
      </c>
      <c r="Y11" s="45">
        <v>252468</v>
      </c>
      <c r="Z11" s="108">
        <v>281662</v>
      </c>
      <c r="AA11" s="108">
        <v>178889</v>
      </c>
      <c r="AB11" s="108">
        <v>32956</v>
      </c>
      <c r="AC11" s="108">
        <v>1118</v>
      </c>
      <c r="AD11" s="108">
        <v>1094</v>
      </c>
      <c r="AE11" s="108">
        <v>5330</v>
      </c>
      <c r="AF11" s="108">
        <v>5090</v>
      </c>
      <c r="AG11" s="108">
        <v>12758</v>
      </c>
    </row>
    <row r="12" spans="1:33" ht="14.1" customHeight="1" x14ac:dyDescent="0.2">
      <c r="A12" s="123"/>
      <c r="B12" s="42" t="s">
        <v>19</v>
      </c>
      <c r="C12" s="69"/>
      <c r="D12" s="69"/>
      <c r="E12" s="70">
        <f>旧氏家町!E12+旧喜連川町!E12</f>
        <v>0</v>
      </c>
      <c r="F12" s="70">
        <f>旧氏家町!F12+旧喜連川町!F12</f>
        <v>0</v>
      </c>
      <c r="G12" s="70">
        <f>旧氏家町!G12+旧喜連川町!G12</f>
        <v>0</v>
      </c>
      <c r="H12" s="70">
        <f>旧氏家町!H12+旧喜連川町!H12</f>
        <v>0</v>
      </c>
      <c r="I12" s="70">
        <f>旧氏家町!I12+旧喜連川町!I12</f>
        <v>0</v>
      </c>
      <c r="J12" s="70">
        <f>旧氏家町!J12+旧喜連川町!J12</f>
        <v>0</v>
      </c>
      <c r="K12" s="70">
        <f>旧氏家町!K12+旧喜連川町!K12</f>
        <v>0</v>
      </c>
      <c r="L12" s="70">
        <f>旧氏家町!L12+旧喜連川町!L12</f>
        <v>0</v>
      </c>
      <c r="M12" s="70">
        <f>旧氏家町!M12+旧喜連川町!M12</f>
        <v>0</v>
      </c>
      <c r="N12" s="70">
        <f>旧氏家町!N12+旧喜連川町!N12</f>
        <v>0</v>
      </c>
      <c r="O12" s="70">
        <f>旧氏家町!O12+旧喜連川町!O12</f>
        <v>0</v>
      </c>
      <c r="P12" s="70">
        <f>旧氏家町!P12+旧喜連川町!P12</f>
        <v>0</v>
      </c>
      <c r="Q12" s="70">
        <f>旧氏家町!Q12+旧喜連川町!Q12</f>
        <v>0</v>
      </c>
      <c r="R12" s="45">
        <v>1</v>
      </c>
      <c r="S12" s="45">
        <v>1</v>
      </c>
      <c r="T12" s="45">
        <v>0</v>
      </c>
      <c r="U12" s="45">
        <v>22476</v>
      </c>
      <c r="V12" s="45">
        <v>104046</v>
      </c>
      <c r="W12" s="45">
        <v>195421</v>
      </c>
      <c r="X12" s="45">
        <v>31898</v>
      </c>
      <c r="Y12" s="45">
        <v>115947</v>
      </c>
      <c r="Z12" s="108">
        <v>120756</v>
      </c>
      <c r="AA12" s="108">
        <v>10556</v>
      </c>
      <c r="AB12" s="108">
        <v>229992</v>
      </c>
      <c r="AC12" s="108">
        <v>244807</v>
      </c>
      <c r="AD12" s="108">
        <v>205498</v>
      </c>
      <c r="AE12" s="108">
        <v>0</v>
      </c>
      <c r="AF12" s="108">
        <v>0</v>
      </c>
      <c r="AG12" s="108">
        <v>0</v>
      </c>
    </row>
    <row r="13" spans="1:33" ht="14.1" customHeight="1" x14ac:dyDescent="0.2">
      <c r="A13" s="123"/>
      <c r="B13" s="42" t="s">
        <v>20</v>
      </c>
      <c r="C13" s="69"/>
      <c r="D13" s="69"/>
      <c r="E13" s="70">
        <f>旧氏家町!E13+旧喜連川町!E13</f>
        <v>80000</v>
      </c>
      <c r="F13" s="70">
        <f>旧氏家町!F13+旧喜連川町!F13</f>
        <v>140000</v>
      </c>
      <c r="G13" s="70">
        <f>旧氏家町!G13+旧喜連川町!G13</f>
        <v>415000</v>
      </c>
      <c r="H13" s="70">
        <f>旧氏家町!H13+旧喜連川町!H13</f>
        <v>275000</v>
      </c>
      <c r="I13" s="70">
        <f>旧氏家町!I13+旧喜連川町!I13</f>
        <v>11200</v>
      </c>
      <c r="J13" s="70">
        <f>旧氏家町!J13+旧喜連川町!J13</f>
        <v>325000</v>
      </c>
      <c r="K13" s="70">
        <f>旧氏家町!K13+旧喜連川町!K13</f>
        <v>100000</v>
      </c>
      <c r="L13" s="70">
        <f>旧氏家町!L13+旧喜連川町!L13</f>
        <v>159000</v>
      </c>
      <c r="M13" s="70">
        <f>旧氏家町!M13+旧喜連川町!M13</f>
        <v>48986</v>
      </c>
      <c r="N13" s="70">
        <f>旧氏家町!N13+旧喜連川町!N13</f>
        <v>36773</v>
      </c>
      <c r="O13" s="70">
        <f>旧氏家町!O13+旧喜連川町!O13</f>
        <v>442818</v>
      </c>
      <c r="P13" s="70">
        <f>旧氏家町!P13+旧喜連川町!P13</f>
        <v>167429</v>
      </c>
      <c r="Q13" s="70">
        <f>旧氏家町!Q13+旧喜連川町!Q13</f>
        <v>167731</v>
      </c>
      <c r="R13" s="45">
        <v>338478</v>
      </c>
      <c r="S13" s="45">
        <v>0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108">
        <v>0</v>
      </c>
      <c r="AA13" s="108">
        <v>0</v>
      </c>
      <c r="AB13" s="108">
        <v>0</v>
      </c>
      <c r="AC13" s="108">
        <v>0</v>
      </c>
      <c r="AD13" s="108">
        <v>105960</v>
      </c>
      <c r="AE13" s="108">
        <v>0</v>
      </c>
      <c r="AF13" s="108">
        <v>0</v>
      </c>
      <c r="AG13" s="108">
        <v>251140</v>
      </c>
    </row>
    <row r="14" spans="1:33" ht="14.1" customHeight="1" x14ac:dyDescent="0.2">
      <c r="A14" s="123"/>
      <c r="B14" s="42" t="s">
        <v>21</v>
      </c>
      <c r="C14" s="69"/>
      <c r="D14" s="69"/>
      <c r="E14" s="71">
        <f>旧氏家町!E14+旧喜連川町!E14</f>
        <v>32674</v>
      </c>
      <c r="F14" s="71">
        <f>旧氏家町!F14+旧喜連川町!F14</f>
        <v>-202327</v>
      </c>
      <c r="G14" s="71">
        <f>旧氏家町!G14+旧喜連川町!G14</f>
        <v>-203267</v>
      </c>
      <c r="H14" s="71">
        <f>旧氏家町!H14+旧喜連川町!H14</f>
        <v>-338415</v>
      </c>
      <c r="I14" s="71">
        <f>旧氏家町!I14+旧喜連川町!I14</f>
        <v>126542</v>
      </c>
      <c r="J14" s="71">
        <f>旧氏家町!J14+旧喜連川町!J14</f>
        <v>-264647</v>
      </c>
      <c r="K14" s="71">
        <f>旧氏家町!K14+旧喜連川町!K14</f>
        <v>-29075</v>
      </c>
      <c r="L14" s="71">
        <f>旧氏家町!L14+旧喜連川町!L14</f>
        <v>-143557</v>
      </c>
      <c r="M14" s="71">
        <f>旧氏家町!M14+旧喜連川町!M14</f>
        <v>236354</v>
      </c>
      <c r="N14" s="71">
        <f>旧氏家町!N14+旧喜連川町!N14</f>
        <v>143327</v>
      </c>
      <c r="O14" s="71">
        <f>旧氏家町!O14+旧喜連川町!O14</f>
        <v>-295379</v>
      </c>
      <c r="P14" s="71">
        <f>旧氏家町!P14+旧喜連川町!P14</f>
        <v>-140176</v>
      </c>
      <c r="Q14" s="71">
        <f>旧氏家町!Q14+旧喜連川町!Q14</f>
        <v>-232263</v>
      </c>
      <c r="R14" s="44">
        <f>+R10+R11+R12-R13</f>
        <v>135058</v>
      </c>
      <c r="S14" s="44">
        <f>+S10+S11+S12-S13</f>
        <v>150944</v>
      </c>
      <c r="T14" s="44">
        <v>124879</v>
      </c>
      <c r="U14" s="44">
        <v>79041</v>
      </c>
      <c r="V14" s="44">
        <v>338405</v>
      </c>
      <c r="W14" s="44">
        <v>469358</v>
      </c>
      <c r="X14" s="44">
        <v>585883</v>
      </c>
      <c r="Y14" s="44">
        <v>526480</v>
      </c>
      <c r="Z14" s="44">
        <v>274815</v>
      </c>
      <c r="AA14" s="44">
        <v>71991</v>
      </c>
      <c r="AB14" s="44">
        <v>61932</v>
      </c>
      <c r="AC14" s="44">
        <v>426187</v>
      </c>
      <c r="AD14" s="44">
        <v>190189</v>
      </c>
      <c r="AE14" s="44">
        <v>34720</v>
      </c>
      <c r="AF14" s="44">
        <v>-290830</v>
      </c>
      <c r="AG14" s="44">
        <v>-411578</v>
      </c>
    </row>
    <row r="15" spans="1:33" ht="14.1" customHeight="1" x14ac:dyDescent="0.2">
      <c r="A15" s="123"/>
      <c r="B15" s="3" t="s">
        <v>22</v>
      </c>
      <c r="C15" s="69"/>
      <c r="D15" s="69"/>
      <c r="E15" s="72">
        <f>+E9/E19*100</f>
        <v>6.210361048760686</v>
      </c>
      <c r="F15" s="72">
        <f t="shared" ref="F15:Q15" si="0">+F9/F19*100</f>
        <v>3.9086739525472272</v>
      </c>
      <c r="G15" s="72">
        <f t="shared" si="0"/>
        <v>5.7527377379884905</v>
      </c>
      <c r="H15" s="72">
        <f t="shared" si="0"/>
        <v>4.0450485156664939</v>
      </c>
      <c r="I15" s="72">
        <f t="shared" si="0"/>
        <v>5.2759565855645247</v>
      </c>
      <c r="J15" s="72">
        <f t="shared" si="0"/>
        <v>5.677226658480274</v>
      </c>
      <c r="K15" s="72">
        <f t="shared" si="0"/>
        <v>4.989983459139828</v>
      </c>
      <c r="L15" s="72">
        <f t="shared" si="0"/>
        <v>4.982861793896129</v>
      </c>
      <c r="M15" s="72">
        <f t="shared" si="0"/>
        <v>6.1194853669639402</v>
      </c>
      <c r="N15" s="72">
        <f t="shared" si="0"/>
        <v>6.0465863993271967</v>
      </c>
      <c r="O15" s="72">
        <f t="shared" si="0"/>
        <v>7.6760329608329849</v>
      </c>
      <c r="P15" s="72">
        <f t="shared" si="0"/>
        <v>7.8585426328907593</v>
      </c>
      <c r="Q15" s="72">
        <f t="shared" si="0"/>
        <v>6.4549163057580197</v>
      </c>
      <c r="R15" s="46">
        <f t="shared" ref="R15:W15" si="1">+R9/R19*100</f>
        <v>8.1034476543498517</v>
      </c>
      <c r="S15" s="46">
        <f t="shared" si="1"/>
        <v>9.3466350331440449</v>
      </c>
      <c r="T15" s="46">
        <f t="shared" si="1"/>
        <v>9.5471219239487723</v>
      </c>
      <c r="U15" s="46">
        <f t="shared" si="1"/>
        <v>10.779059225320028</v>
      </c>
      <c r="V15" s="46">
        <f t="shared" si="1"/>
        <v>12.539374626854011</v>
      </c>
      <c r="W15" s="46">
        <f t="shared" si="1"/>
        <v>14.287624890762347</v>
      </c>
      <c r="X15" s="46">
        <f>+X9/X19*100</f>
        <v>15.721218531042327</v>
      </c>
      <c r="Y15" s="46">
        <f>+Y9/Y19*100</f>
        <v>17.007939002334826</v>
      </c>
      <c r="Z15" s="46">
        <f t="shared" ref="Z15:AC15" si="2">+Z9/Z19*100</f>
        <v>15.689464677144912</v>
      </c>
      <c r="AA15" s="46">
        <f t="shared" si="2"/>
        <v>14.248083734765654</v>
      </c>
      <c r="AB15" s="46">
        <f t="shared" si="2"/>
        <v>12.308271499769692</v>
      </c>
      <c r="AC15" s="46">
        <f t="shared" si="2"/>
        <v>13.971414571271831</v>
      </c>
      <c r="AD15" s="46">
        <f t="shared" ref="AD15:AE15" si="3">+AD9/AD19*100</f>
        <v>14.888579373881711</v>
      </c>
      <c r="AE15" s="46">
        <f t="shared" si="3"/>
        <v>15.001133168080049</v>
      </c>
      <c r="AF15" s="46">
        <f t="shared" ref="AF15" si="4">+AF9/AF19*100</f>
        <v>12.170247157735496</v>
      </c>
      <c r="AG15" s="46">
        <f t="shared" ref="AG15" si="5">+AG9/AG19*100</f>
        <v>10.547285453366536</v>
      </c>
    </row>
    <row r="16" spans="1:33" ht="14.1" customHeight="1" x14ac:dyDescent="0.2">
      <c r="A16" s="121" t="s">
        <v>23</v>
      </c>
      <c r="B16" s="121"/>
      <c r="C16" s="73"/>
      <c r="D16" s="73"/>
      <c r="E16" s="74">
        <f>旧氏家町!E16+旧喜連川町!E16</f>
        <v>3429259</v>
      </c>
      <c r="F16" s="74">
        <f>旧氏家町!F16+旧喜連川町!F16</f>
        <v>3831692</v>
      </c>
      <c r="G16" s="74">
        <f>旧氏家町!G16+旧喜連川町!G16</f>
        <v>4122093</v>
      </c>
      <c r="H16" s="74">
        <f>旧氏家町!H16+旧喜連川町!H16</f>
        <v>4112255</v>
      </c>
      <c r="I16" s="74">
        <f>旧氏家町!I16+旧喜連川町!I16</f>
        <v>4265763</v>
      </c>
      <c r="J16" s="74">
        <f>旧氏家町!J16+旧喜連川町!J16</f>
        <v>4560147</v>
      </c>
      <c r="K16" s="74">
        <f>旧氏家町!K16+旧喜連川町!K16</f>
        <v>4501828</v>
      </c>
      <c r="L16" s="74">
        <f>旧氏家町!L16+旧喜連川町!L16</f>
        <v>4656762</v>
      </c>
      <c r="M16" s="74">
        <f>旧氏家町!M16+旧喜連川町!M16</f>
        <v>4603322</v>
      </c>
      <c r="N16" s="74">
        <f>旧氏家町!N16+旧喜連川町!N16</f>
        <v>4577336</v>
      </c>
      <c r="O16" s="74">
        <f>旧氏家町!O16+旧喜連川町!O16</f>
        <v>4795391</v>
      </c>
      <c r="P16" s="74">
        <f>旧氏家町!P16+旧喜連川町!P16</f>
        <v>4762286</v>
      </c>
      <c r="Q16" s="74">
        <f>旧氏家町!Q16+旧喜連川町!Q16</f>
        <v>4557124</v>
      </c>
      <c r="R16" s="47">
        <v>4630718</v>
      </c>
      <c r="S16" s="47">
        <v>4915479</v>
      </c>
      <c r="T16" s="47">
        <v>4954094</v>
      </c>
      <c r="U16" s="47">
        <v>5262494</v>
      </c>
      <c r="V16" s="47">
        <v>5347640</v>
      </c>
      <c r="W16" s="47">
        <v>5326898</v>
      </c>
      <c r="X16" s="47">
        <v>5122189</v>
      </c>
      <c r="Y16" s="47">
        <v>5298606</v>
      </c>
      <c r="Z16" s="47">
        <v>5286248</v>
      </c>
      <c r="AA16" s="47">
        <v>5434202</v>
      </c>
      <c r="AB16" s="47">
        <v>5538247</v>
      </c>
      <c r="AC16" s="47">
        <v>5766293</v>
      </c>
      <c r="AD16" s="47">
        <v>5909615</v>
      </c>
      <c r="AE16" s="47">
        <v>6159205</v>
      </c>
      <c r="AF16" s="47">
        <v>6146201</v>
      </c>
      <c r="AG16" s="47">
        <v>6194631</v>
      </c>
    </row>
    <row r="17" spans="1:33" ht="14.1" customHeight="1" x14ac:dyDescent="0.2">
      <c r="A17" s="121" t="s">
        <v>24</v>
      </c>
      <c r="B17" s="121"/>
      <c r="C17" s="73"/>
      <c r="D17" s="73"/>
      <c r="E17" s="74">
        <f>旧氏家町!E17+旧喜連川町!E17</f>
        <v>5626946</v>
      </c>
      <c r="F17" s="74">
        <f>旧氏家町!F17+旧喜連川町!F17</f>
        <v>6114330</v>
      </c>
      <c r="G17" s="74">
        <f>旧氏家町!G17+旧喜連川町!G17</f>
        <v>6310648</v>
      </c>
      <c r="H17" s="74">
        <f>旧氏家町!H17+旧喜連川町!H17</f>
        <v>6362176</v>
      </c>
      <c r="I17" s="74">
        <f>旧氏家町!I17+旧喜連川町!I17</f>
        <v>6815665</v>
      </c>
      <c r="J17" s="74">
        <f>旧氏家町!J17+旧喜連川町!J17</f>
        <v>7056192</v>
      </c>
      <c r="K17" s="74">
        <f>旧氏家町!K17+旧喜連川町!K17</f>
        <v>7064744</v>
      </c>
      <c r="L17" s="74">
        <f>旧氏家町!L17+旧喜連川町!L17</f>
        <v>7275274</v>
      </c>
      <c r="M17" s="74">
        <f>旧氏家町!M17+旧喜連川町!M17</f>
        <v>7347901</v>
      </c>
      <c r="N17" s="74">
        <f>旧氏家町!N17+旧喜連川町!N17</f>
        <v>7372911</v>
      </c>
      <c r="O17" s="74">
        <f>旧氏家町!O17+旧喜連川町!O17</f>
        <v>7145766</v>
      </c>
      <c r="P17" s="74">
        <f>旧氏家町!P17+旧喜連川町!P17</f>
        <v>6807015</v>
      </c>
      <c r="Q17" s="74">
        <f>旧氏家町!Q17+旧喜連川町!Q17</f>
        <v>6295563</v>
      </c>
      <c r="R17" s="47">
        <v>6318043</v>
      </c>
      <c r="S17" s="47">
        <v>6343297</v>
      </c>
      <c r="T17" s="47">
        <v>6466581</v>
      </c>
      <c r="U17" s="47">
        <v>6658754</v>
      </c>
      <c r="V17" s="47">
        <v>6835471</v>
      </c>
      <c r="W17" s="47">
        <v>6894358</v>
      </c>
      <c r="X17" s="47">
        <v>6930030</v>
      </c>
      <c r="Y17" s="47">
        <v>7088822</v>
      </c>
      <c r="Z17" s="47">
        <v>7105164</v>
      </c>
      <c r="AA17" s="47">
        <v>7202426</v>
      </c>
      <c r="AB17" s="47">
        <v>7293474</v>
      </c>
      <c r="AC17" s="47">
        <v>7636751</v>
      </c>
      <c r="AD17" s="47">
        <v>7834297</v>
      </c>
      <c r="AE17" s="47">
        <v>7971253</v>
      </c>
      <c r="AF17" s="47">
        <v>8044631</v>
      </c>
      <c r="AG17" s="47">
        <v>8186639</v>
      </c>
    </row>
    <row r="18" spans="1:33" ht="14.1" customHeight="1" x14ac:dyDescent="0.2">
      <c r="A18" s="121" t="s">
        <v>25</v>
      </c>
      <c r="B18" s="121"/>
      <c r="C18" s="73"/>
      <c r="D18" s="73"/>
      <c r="E18" s="74">
        <f>旧氏家町!E18+旧喜連川町!E18</f>
        <v>4515076</v>
      </c>
      <c r="F18" s="74">
        <f>旧氏家町!F18+旧喜連川町!F18</f>
        <v>5046546</v>
      </c>
      <c r="G18" s="74">
        <f>旧氏家町!G18+旧喜連川町!G18</f>
        <v>5428047</v>
      </c>
      <c r="H18" s="74">
        <f>旧氏家町!H18+旧喜連川町!H18</f>
        <v>5410090</v>
      </c>
      <c r="I18" s="74">
        <f>旧氏家町!I18+旧喜連川町!I18</f>
        <v>2613340</v>
      </c>
      <c r="J18" s="74">
        <f>旧氏家町!J18+旧喜連川町!J18</f>
        <v>6000279</v>
      </c>
      <c r="K18" s="74">
        <f>旧氏家町!K18+旧喜連川町!K18</f>
        <v>5919409</v>
      </c>
      <c r="L18" s="74">
        <f>旧氏家町!L18+旧喜連川町!L18</f>
        <v>6126083</v>
      </c>
      <c r="M18" s="74">
        <f>旧氏家町!M18+旧喜連川町!M18</f>
        <v>6053296</v>
      </c>
      <c r="N18" s="74">
        <f>旧氏家町!N18+旧喜連川町!N18</f>
        <v>6018886</v>
      </c>
      <c r="O18" s="74">
        <f>旧氏家町!O18+旧喜連川町!O18</f>
        <v>6308455</v>
      </c>
      <c r="P18" s="74">
        <f>旧氏家町!P18+旧喜連川町!P18</f>
        <v>6264826</v>
      </c>
      <c r="Q18" s="74">
        <f>旧氏家町!Q18+旧喜連川町!Q18</f>
        <v>5986005</v>
      </c>
      <c r="R18" s="47">
        <v>6081424</v>
      </c>
      <c r="S18" s="47">
        <v>6412825</v>
      </c>
      <c r="T18" s="47">
        <v>6403354</v>
      </c>
      <c r="U18" s="47">
        <v>6802621</v>
      </c>
      <c r="V18" s="47">
        <v>6899353</v>
      </c>
      <c r="W18" s="47">
        <v>6881574</v>
      </c>
      <c r="X18" s="47">
        <v>6600440</v>
      </c>
      <c r="Y18" s="47">
        <v>6805163</v>
      </c>
      <c r="Z18" s="47">
        <v>6833550</v>
      </c>
      <c r="AA18" s="47">
        <v>7017256</v>
      </c>
      <c r="AB18" s="47">
        <v>7128935</v>
      </c>
      <c r="AC18" s="47">
        <v>7346147</v>
      </c>
      <c r="AD18" s="47">
        <v>7539145</v>
      </c>
      <c r="AE18" s="47">
        <v>7892525</v>
      </c>
      <c r="AF18" s="47">
        <v>7855085</v>
      </c>
      <c r="AG18" s="47">
        <v>7922816</v>
      </c>
    </row>
    <row r="19" spans="1:33" ht="14.1" customHeight="1" x14ac:dyDescent="0.2">
      <c r="A19" s="121" t="s">
        <v>26</v>
      </c>
      <c r="B19" s="121"/>
      <c r="C19" s="73"/>
      <c r="D19" s="73"/>
      <c r="E19" s="74">
        <f>旧氏家町!E19+旧喜連川町!E19</f>
        <v>6700480</v>
      </c>
      <c r="F19" s="74">
        <f>旧氏家町!F19+旧喜連川町!F19</f>
        <v>7329519</v>
      </c>
      <c r="G19" s="74">
        <f>旧氏家町!G19+旧喜連川町!G19</f>
        <v>7604727</v>
      </c>
      <c r="H19" s="74">
        <f>旧氏家町!H19+旧喜連川町!H19</f>
        <v>7649797</v>
      </c>
      <c r="I19" s="74">
        <f>旧氏家町!I19+旧喜連川町!I19</f>
        <v>8149271</v>
      </c>
      <c r="J19" s="74">
        <f>旧氏家町!J19+旧喜連川町!J19</f>
        <v>8495398</v>
      </c>
      <c r="K19" s="74">
        <f>旧氏家町!K19+旧喜連川町!K19</f>
        <v>8475980</v>
      </c>
      <c r="L19" s="74">
        <f>旧氏家町!L19+旧喜連川町!L19</f>
        <v>8742747</v>
      </c>
      <c r="M19" s="74">
        <f>旧氏家町!M19+旧喜連川町!M19</f>
        <v>8806819</v>
      </c>
      <c r="N19" s="74">
        <f>旧氏家町!N19+旧喜連川町!N19</f>
        <v>8814461</v>
      </c>
      <c r="O19" s="74">
        <f>旧氏家町!O19+旧喜連川町!O19</f>
        <v>8654757</v>
      </c>
      <c r="P19" s="74">
        <f>旧氏家町!P19+旧喜連川町!P19</f>
        <v>8333988</v>
      </c>
      <c r="Q19" s="74">
        <f>旧氏家町!Q19+旧喜連川町!Q19</f>
        <v>7712478</v>
      </c>
      <c r="R19" s="47">
        <v>7767484</v>
      </c>
      <c r="S19" s="47">
        <v>8348106</v>
      </c>
      <c r="T19" s="47">
        <v>8428582</v>
      </c>
      <c r="U19" s="47">
        <v>8709248</v>
      </c>
      <c r="V19" s="47">
        <v>9344533</v>
      </c>
      <c r="W19" s="47">
        <v>9615503</v>
      </c>
      <c r="X19" s="47">
        <v>9992228</v>
      </c>
      <c r="Y19" s="47">
        <v>10165635</v>
      </c>
      <c r="Z19" s="47">
        <v>10206607</v>
      </c>
      <c r="AA19" s="47">
        <v>10414790</v>
      </c>
      <c r="AB19" s="47">
        <v>10423007</v>
      </c>
      <c r="AC19" s="47">
        <v>10514168</v>
      </c>
      <c r="AD19" s="47">
        <v>10467990</v>
      </c>
      <c r="AE19" s="47">
        <v>10585367</v>
      </c>
      <c r="AF19" s="47">
        <v>10616095</v>
      </c>
      <c r="AG19" s="47">
        <v>10607554</v>
      </c>
    </row>
    <row r="20" spans="1:33" ht="14.1" customHeight="1" x14ac:dyDescent="0.2">
      <c r="A20" s="121" t="s">
        <v>27</v>
      </c>
      <c r="B20" s="121"/>
      <c r="C20" s="73"/>
      <c r="D20" s="73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48">
        <v>0.72</v>
      </c>
      <c r="S20" s="48">
        <v>0.74</v>
      </c>
      <c r="T20" s="48">
        <v>0.76</v>
      </c>
      <c r="U20" s="48">
        <v>0.78</v>
      </c>
      <c r="V20" s="48">
        <v>0.78</v>
      </c>
      <c r="W20" s="48">
        <v>0.78</v>
      </c>
      <c r="X20" s="48">
        <v>0.76</v>
      </c>
      <c r="Y20" s="48">
        <v>0.75</v>
      </c>
      <c r="Z20" s="48">
        <v>0.74</v>
      </c>
      <c r="AA20" s="48">
        <v>0.75</v>
      </c>
      <c r="AB20" s="48">
        <v>0.75</v>
      </c>
      <c r="AC20" s="48">
        <v>0.75</v>
      </c>
      <c r="AD20" s="48">
        <v>0.76</v>
      </c>
      <c r="AE20" s="48">
        <v>0.76</v>
      </c>
      <c r="AF20" s="48">
        <v>0.76</v>
      </c>
      <c r="AG20" s="48">
        <v>0.76</v>
      </c>
    </row>
    <row r="21" spans="1:33" ht="14.1" customHeight="1" x14ac:dyDescent="0.2">
      <c r="A21" s="121" t="s">
        <v>28</v>
      </c>
      <c r="B21" s="121"/>
      <c r="C21" s="73"/>
      <c r="D21" s="73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49">
        <v>89.3</v>
      </c>
      <c r="S21" s="49">
        <v>88.6</v>
      </c>
      <c r="T21" s="49">
        <v>87.2</v>
      </c>
      <c r="U21" s="49">
        <v>86.8</v>
      </c>
      <c r="V21" s="49">
        <v>85.6</v>
      </c>
      <c r="W21" s="49">
        <v>84.5</v>
      </c>
      <c r="X21" s="49">
        <v>84.6</v>
      </c>
      <c r="Y21" s="49">
        <v>83.2</v>
      </c>
      <c r="Z21" s="49">
        <v>85.9</v>
      </c>
      <c r="AA21" s="49">
        <v>85</v>
      </c>
      <c r="AB21" s="49">
        <v>85.9</v>
      </c>
      <c r="AC21" s="49">
        <v>85.3</v>
      </c>
      <c r="AD21" s="49">
        <v>86.9</v>
      </c>
      <c r="AE21" s="49">
        <v>90.3</v>
      </c>
      <c r="AF21" s="49">
        <v>94.7</v>
      </c>
      <c r="AG21" s="49">
        <v>91.4</v>
      </c>
    </row>
    <row r="22" spans="1:33" ht="14.1" customHeight="1" x14ac:dyDescent="0.2">
      <c r="A22" s="121" t="s">
        <v>29</v>
      </c>
      <c r="B22" s="121"/>
      <c r="C22" s="73"/>
      <c r="D22" s="73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49">
        <v>11</v>
      </c>
      <c r="S22" s="49">
        <v>11.8</v>
      </c>
      <c r="T22" s="49">
        <v>12</v>
      </c>
      <c r="U22" s="49">
        <v>13.6</v>
      </c>
      <c r="V22" s="49">
        <v>14.4</v>
      </c>
      <c r="W22" s="49">
        <v>14.4</v>
      </c>
      <c r="X22" s="49">
        <v>12.2</v>
      </c>
      <c r="Y22" s="49">
        <v>12.6</v>
      </c>
      <c r="Z22" s="49">
        <v>14.4</v>
      </c>
      <c r="AA22" s="49">
        <v>14.3</v>
      </c>
      <c r="AB22" s="49">
        <v>15.4</v>
      </c>
      <c r="AC22" s="49">
        <v>14.8</v>
      </c>
      <c r="AD22" s="49">
        <v>14.5</v>
      </c>
      <c r="AE22" s="49">
        <v>13.6</v>
      </c>
      <c r="AF22" s="49">
        <v>12.9</v>
      </c>
      <c r="AG22" s="49">
        <v>13.8</v>
      </c>
    </row>
    <row r="23" spans="1:33" ht="14.1" customHeight="1" x14ac:dyDescent="0.2">
      <c r="A23" s="121" t="s">
        <v>30</v>
      </c>
      <c r="B23" s="121"/>
      <c r="C23" s="73"/>
      <c r="D23" s="73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49">
        <v>12.7</v>
      </c>
      <c r="S23" s="49">
        <v>12.3</v>
      </c>
      <c r="T23" s="49">
        <v>12.4</v>
      </c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</row>
    <row r="24" spans="1:33" ht="14.1" customHeight="1" x14ac:dyDescent="0.2">
      <c r="A24" s="4" t="s">
        <v>166</v>
      </c>
      <c r="B24" s="4"/>
      <c r="C24" s="73"/>
      <c r="D24" s="73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49"/>
      <c r="S24" s="49">
        <v>16.8</v>
      </c>
      <c r="T24" s="49">
        <v>15.7</v>
      </c>
      <c r="U24" s="49">
        <v>13.6</v>
      </c>
      <c r="V24" s="49">
        <v>13.2</v>
      </c>
      <c r="W24" s="49">
        <v>12.3</v>
      </c>
      <c r="X24" s="49">
        <v>10.8</v>
      </c>
      <c r="Y24" s="49">
        <v>9.8000000000000007</v>
      </c>
      <c r="Z24" s="49">
        <v>10</v>
      </c>
      <c r="AA24" s="49">
        <v>10</v>
      </c>
      <c r="AB24" s="49">
        <v>9.4</v>
      </c>
      <c r="AC24" s="49">
        <v>8</v>
      </c>
      <c r="AD24" s="49">
        <v>7.4</v>
      </c>
      <c r="AE24" s="49">
        <v>7.2</v>
      </c>
      <c r="AF24" s="49">
        <v>7.2</v>
      </c>
      <c r="AG24" s="49">
        <v>7.3</v>
      </c>
    </row>
    <row r="25" spans="1:33" ht="14.1" customHeight="1" x14ac:dyDescent="0.2">
      <c r="A25" s="121" t="s">
        <v>167</v>
      </c>
      <c r="B25" s="121"/>
      <c r="C25" s="73"/>
      <c r="D25" s="73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49">
        <v>8.8000000000000007</v>
      </c>
      <c r="S25" s="49">
        <v>8.6</v>
      </c>
      <c r="T25" s="49">
        <v>8.6</v>
      </c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</row>
    <row r="26" spans="1:33" ht="14.1" customHeight="1" x14ac:dyDescent="0.2">
      <c r="A26" s="124" t="s">
        <v>286</v>
      </c>
      <c r="B26" s="125"/>
      <c r="C26" s="73"/>
      <c r="D26" s="73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49"/>
      <c r="S26" s="49"/>
      <c r="T26" s="49"/>
      <c r="U26" s="49">
        <v>86.5</v>
      </c>
      <c r="V26" s="49">
        <v>76.400000000000006</v>
      </c>
      <c r="W26" s="49">
        <v>73.900000000000006</v>
      </c>
      <c r="X26" s="49">
        <v>47.4</v>
      </c>
      <c r="Y26" s="49">
        <v>32.6</v>
      </c>
      <c r="Z26" s="49">
        <v>16.399999999999999</v>
      </c>
      <c r="AA26" s="49">
        <v>6.2</v>
      </c>
      <c r="AB26" s="109" t="s">
        <v>302</v>
      </c>
      <c r="AC26" s="109" t="s">
        <v>302</v>
      </c>
      <c r="AD26" s="109" t="s">
        <v>302</v>
      </c>
      <c r="AE26" s="109" t="s">
        <v>302</v>
      </c>
      <c r="AF26" s="109" t="s">
        <v>302</v>
      </c>
      <c r="AG26" s="109" t="s">
        <v>302</v>
      </c>
    </row>
    <row r="27" spans="1:33" ht="14.1" customHeight="1" x14ac:dyDescent="0.2">
      <c r="A27" s="120" t="s">
        <v>287</v>
      </c>
      <c r="B27" s="120"/>
      <c r="C27" s="67"/>
      <c r="D27" s="67"/>
      <c r="E27" s="71">
        <f>旧氏家町!E25+旧喜連川町!E25</f>
        <v>3539771</v>
      </c>
      <c r="F27" s="71">
        <f>旧氏家町!F25+旧喜連川町!F25</f>
        <v>3435050</v>
      </c>
      <c r="G27" s="71">
        <f>旧氏家町!G25+旧喜連川町!G25</f>
        <v>3188719</v>
      </c>
      <c r="H27" s="71">
        <f>旧氏家町!H25+旧喜連川町!H25</f>
        <v>2787314</v>
      </c>
      <c r="I27" s="71">
        <f>旧氏家町!I25+旧喜連川町!I25</f>
        <v>2747767</v>
      </c>
      <c r="J27" s="71">
        <f>旧氏家町!J25+旧喜連川町!J25</f>
        <v>2370971</v>
      </c>
      <c r="K27" s="71">
        <f>旧氏家町!K25+旧喜連川町!K25</f>
        <v>2488767</v>
      </c>
      <c r="L27" s="71">
        <f>旧氏家町!L25+旧喜連川町!L25</f>
        <v>2147623</v>
      </c>
      <c r="M27" s="71">
        <f>旧氏家町!M25+旧喜連川町!M25</f>
        <v>2709139</v>
      </c>
      <c r="N27" s="71">
        <f>旧氏家町!N25+旧喜連川町!N25</f>
        <v>2543242</v>
      </c>
      <c r="O27" s="71">
        <f>旧氏家町!O25+旧喜連川町!O25</f>
        <v>2082131</v>
      </c>
      <c r="P27" s="71">
        <f>旧氏家町!P25+旧喜連川町!P25</f>
        <v>1497801</v>
      </c>
      <c r="Q27" s="71">
        <f>旧氏家町!Q25+旧喜連川町!Q25</f>
        <v>1903904</v>
      </c>
      <c r="R27" s="44">
        <f t="shared" ref="R27:W27" si="6">SUM(R28:R30)</f>
        <v>1864560</v>
      </c>
      <c r="S27" s="44">
        <f t="shared" si="6"/>
        <v>3491741</v>
      </c>
      <c r="T27" s="44">
        <f t="shared" si="6"/>
        <v>4199911</v>
      </c>
      <c r="U27" s="44">
        <f t="shared" si="6"/>
        <v>4751987</v>
      </c>
      <c r="V27" s="44">
        <f t="shared" si="6"/>
        <v>5068631</v>
      </c>
      <c r="W27" s="44">
        <f t="shared" si="6"/>
        <v>4765002</v>
      </c>
      <c r="X27" s="44">
        <f>SUM(X28:X30)</f>
        <v>5468856</v>
      </c>
      <c r="Y27" s="44">
        <f>SUM(Y28:Y30)</f>
        <v>5988554</v>
      </c>
      <c r="Z27" s="44">
        <f t="shared" ref="Z27:AC27" si="7">SUM(Z28:Z30)</f>
        <v>6744039</v>
      </c>
      <c r="AA27" s="44">
        <f t="shared" si="7"/>
        <v>7209959</v>
      </c>
      <c r="AB27" s="44">
        <f t="shared" si="7"/>
        <v>7376076</v>
      </c>
      <c r="AC27" s="44">
        <f t="shared" si="7"/>
        <v>7237532</v>
      </c>
      <c r="AD27" s="44">
        <f t="shared" ref="AD27:AE27" si="8">SUM(AD28:AD30)</f>
        <v>7138302</v>
      </c>
      <c r="AE27" s="44">
        <f t="shared" si="8"/>
        <v>7358325</v>
      </c>
      <c r="AF27" s="44">
        <f t="shared" ref="AF27" si="9">SUM(AF28:AF30)</f>
        <v>7608510</v>
      </c>
      <c r="AG27" s="44">
        <f t="shared" ref="AG27" si="10">SUM(AG28:AG30)</f>
        <v>7441723</v>
      </c>
    </row>
    <row r="28" spans="1:33" ht="14.1" customHeight="1" x14ac:dyDescent="0.15">
      <c r="A28" s="50"/>
      <c r="B28" s="2" t="s">
        <v>9</v>
      </c>
      <c r="C28" s="77"/>
      <c r="D28" s="77"/>
      <c r="E28" s="78">
        <f>旧氏家町!E26+旧喜連川町!E26</f>
        <v>1253027</v>
      </c>
      <c r="F28" s="78">
        <f>旧氏家町!F26+旧喜連川町!F26</f>
        <v>1240337</v>
      </c>
      <c r="G28" s="78">
        <f>旧氏家町!G26+旧喜連川町!G26</f>
        <v>946077</v>
      </c>
      <c r="H28" s="78">
        <f>旧氏家町!H26+旧喜連川町!H26</f>
        <v>805526</v>
      </c>
      <c r="I28" s="78">
        <f>旧氏家町!I26+旧喜連川町!I26</f>
        <v>861732</v>
      </c>
      <c r="J28" s="78">
        <f>旧氏家町!J26+旧喜連川町!J26</f>
        <v>634734</v>
      </c>
      <c r="K28" s="78">
        <f>旧氏家町!K26+旧喜連川町!K26</f>
        <v>735012</v>
      </c>
      <c r="L28" s="78">
        <f>旧氏家町!L26+旧喜連川町!L26</f>
        <v>648766</v>
      </c>
      <c r="M28" s="78">
        <f>旧氏家町!M26+旧喜連川町!M26</f>
        <v>881827</v>
      </c>
      <c r="N28" s="78">
        <f>旧氏家町!N26+旧喜連川町!N26</f>
        <v>1101112</v>
      </c>
      <c r="O28" s="78">
        <f>旧氏家町!O26+旧喜連川町!O26</f>
        <v>749876</v>
      </c>
      <c r="P28" s="78">
        <f>旧氏家町!P26+旧喜連川町!P26</f>
        <v>819112</v>
      </c>
      <c r="Q28" s="78">
        <f>旧氏家町!Q26+旧喜連川町!Q26</f>
        <v>923945</v>
      </c>
      <c r="R28" s="43">
        <v>1127403</v>
      </c>
      <c r="S28" s="43">
        <v>1127513</v>
      </c>
      <c r="T28" s="43">
        <v>1227972</v>
      </c>
      <c r="U28" s="43">
        <v>1329250</v>
      </c>
      <c r="V28" s="43">
        <v>1330638</v>
      </c>
      <c r="W28" s="43">
        <v>1402494</v>
      </c>
      <c r="X28" s="43">
        <v>1759406</v>
      </c>
      <c r="Y28" s="43">
        <v>2011874</v>
      </c>
      <c r="Z28" s="43">
        <v>2293536</v>
      </c>
      <c r="AA28" s="43">
        <v>2472425</v>
      </c>
      <c r="AB28" s="43">
        <v>2505381</v>
      </c>
      <c r="AC28" s="43">
        <v>2506499</v>
      </c>
      <c r="AD28" s="43">
        <v>2401633</v>
      </c>
      <c r="AE28" s="43">
        <v>2406963</v>
      </c>
      <c r="AF28" s="43">
        <v>2412053</v>
      </c>
      <c r="AG28" s="43">
        <v>2173671</v>
      </c>
    </row>
    <row r="29" spans="1:33" ht="14.1" customHeight="1" x14ac:dyDescent="0.15">
      <c r="A29" s="50"/>
      <c r="B29" s="2" t="s">
        <v>10</v>
      </c>
      <c r="C29" s="77"/>
      <c r="D29" s="77"/>
      <c r="E29" s="78">
        <f>旧氏家町!E27+旧喜連川町!E27</f>
        <v>404679</v>
      </c>
      <c r="F29" s="78">
        <f>旧氏家町!F27+旧喜連川町!F27</f>
        <v>420961</v>
      </c>
      <c r="G29" s="78">
        <f>旧氏家町!G27+旧喜連川町!G27</f>
        <v>349153</v>
      </c>
      <c r="H29" s="78">
        <f>旧氏家町!H27+旧喜連川町!H27</f>
        <v>275018</v>
      </c>
      <c r="I29" s="78">
        <f>旧氏家町!I27+旧喜連川町!I27</f>
        <v>154959</v>
      </c>
      <c r="J29" s="78">
        <f>旧氏家町!J27+旧喜連川町!J27</f>
        <v>460796</v>
      </c>
      <c r="K29" s="78">
        <f>旧氏家町!K27+旧喜連川町!K27</f>
        <v>401123</v>
      </c>
      <c r="L29" s="78">
        <f>旧氏家町!L27+旧喜連川町!L27</f>
        <v>205064</v>
      </c>
      <c r="M29" s="78">
        <f>旧氏家町!M27+旧喜連川町!M27</f>
        <v>173714</v>
      </c>
      <c r="N29" s="78">
        <f>旧氏家町!N27+旧喜連川町!N27</f>
        <v>73800</v>
      </c>
      <c r="O29" s="78">
        <f>旧氏家町!O27+旧喜連川町!O27</f>
        <v>73800</v>
      </c>
      <c r="P29" s="78">
        <f>旧氏家町!P27+旧喜連川町!P27</f>
        <v>73804</v>
      </c>
      <c r="Q29" s="78">
        <f>旧氏家町!Q27+旧喜連川町!Q27</f>
        <v>69806</v>
      </c>
      <c r="R29" s="43">
        <v>69807</v>
      </c>
      <c r="S29" s="43">
        <v>325355</v>
      </c>
      <c r="T29" s="43">
        <v>525589</v>
      </c>
      <c r="U29" s="43">
        <v>770248</v>
      </c>
      <c r="V29" s="43">
        <v>966239</v>
      </c>
      <c r="W29" s="43">
        <v>1236372</v>
      </c>
      <c r="X29" s="43">
        <v>1236792</v>
      </c>
      <c r="Y29" s="43">
        <v>1236973</v>
      </c>
      <c r="Z29" s="43">
        <v>1237083</v>
      </c>
      <c r="AA29" s="43">
        <v>1237159</v>
      </c>
      <c r="AB29" s="43">
        <v>1237234</v>
      </c>
      <c r="AC29" s="43">
        <v>1237272</v>
      </c>
      <c r="AD29" s="43">
        <v>1238301</v>
      </c>
      <c r="AE29" s="43">
        <v>1241041</v>
      </c>
      <c r="AF29" s="43">
        <v>1243666</v>
      </c>
      <c r="AG29" s="43">
        <v>1250244</v>
      </c>
    </row>
    <row r="30" spans="1:33" ht="14.1" customHeight="1" x14ac:dyDescent="0.15">
      <c r="A30" s="50"/>
      <c r="B30" s="2" t="s">
        <v>11</v>
      </c>
      <c r="C30" s="77"/>
      <c r="D30" s="77"/>
      <c r="E30" s="78">
        <f>旧氏家町!E28+旧喜連川町!E28</f>
        <v>1882065</v>
      </c>
      <c r="F30" s="78">
        <f>旧氏家町!F28+旧喜連川町!F28</f>
        <v>1773752</v>
      </c>
      <c r="G30" s="78">
        <f>旧氏家町!G28+旧喜連川町!G28</f>
        <v>1893489</v>
      </c>
      <c r="H30" s="78">
        <f>旧氏家町!H28+旧喜連川町!H28</f>
        <v>1706770</v>
      </c>
      <c r="I30" s="78">
        <f>旧氏家町!I28+旧喜連川町!I28</f>
        <v>1731076</v>
      </c>
      <c r="J30" s="78">
        <f>旧氏家町!J28+旧喜連川町!J28</f>
        <v>1275441</v>
      </c>
      <c r="K30" s="78">
        <f>旧氏家町!K28+旧喜連川町!K28</f>
        <v>1352632</v>
      </c>
      <c r="L30" s="78">
        <f>旧氏家町!L28+旧喜連川町!L28</f>
        <v>1293793</v>
      </c>
      <c r="M30" s="78">
        <f>旧氏家町!M28+旧喜連川町!M28</f>
        <v>1653598</v>
      </c>
      <c r="N30" s="78">
        <f>旧氏家町!N28+旧喜連川町!N28</f>
        <v>1368330</v>
      </c>
      <c r="O30" s="78">
        <f>旧氏家町!O28+旧喜連川町!O28</f>
        <v>1258455</v>
      </c>
      <c r="P30" s="78">
        <f>旧氏家町!P28+旧喜連川町!P28</f>
        <v>604885</v>
      </c>
      <c r="Q30" s="78">
        <f>旧氏家町!Q28+旧喜連川町!Q28</f>
        <v>910153</v>
      </c>
      <c r="R30" s="43">
        <v>667350</v>
      </c>
      <c r="S30" s="43">
        <v>2038873</v>
      </c>
      <c r="T30" s="43">
        <v>2446350</v>
      </c>
      <c r="U30" s="43">
        <v>2652489</v>
      </c>
      <c r="V30" s="43">
        <v>2771754</v>
      </c>
      <c r="W30" s="43">
        <v>2126136</v>
      </c>
      <c r="X30" s="43">
        <v>2472658</v>
      </c>
      <c r="Y30" s="43">
        <v>2739707</v>
      </c>
      <c r="Z30" s="43">
        <v>3213420</v>
      </c>
      <c r="AA30" s="43">
        <v>3500375</v>
      </c>
      <c r="AB30" s="43">
        <v>3633461</v>
      </c>
      <c r="AC30" s="43">
        <v>3493761</v>
      </c>
      <c r="AD30" s="43">
        <v>3498368</v>
      </c>
      <c r="AE30" s="43">
        <v>3710321</v>
      </c>
      <c r="AF30" s="43">
        <v>3952791</v>
      </c>
      <c r="AG30" s="43">
        <v>4017808</v>
      </c>
    </row>
    <row r="31" spans="1:33" ht="14.1" customHeight="1" x14ac:dyDescent="0.2">
      <c r="A31" s="120" t="s">
        <v>288</v>
      </c>
      <c r="B31" s="120"/>
      <c r="C31" s="67"/>
      <c r="D31" s="67"/>
      <c r="E31" s="78">
        <f>旧氏家町!E29+旧喜連川町!E29</f>
        <v>6717447</v>
      </c>
      <c r="F31" s="78">
        <f>旧氏家町!F29+旧喜連川町!F29</f>
        <v>6782067</v>
      </c>
      <c r="G31" s="78">
        <f>旧氏家町!G29+旧喜連川町!G29</f>
        <v>7729818</v>
      </c>
      <c r="H31" s="78">
        <f>旧氏家町!H29+旧喜連川町!H29</f>
        <v>8682372</v>
      </c>
      <c r="I31" s="78">
        <f>旧氏家町!I29+旧喜連川町!I29</f>
        <v>9285157</v>
      </c>
      <c r="J31" s="78">
        <f>旧氏家町!J29+旧喜連川町!J29</f>
        <v>9721956</v>
      </c>
      <c r="K31" s="78">
        <f>旧氏家町!K29+旧喜連川町!K29</f>
        <v>10667831</v>
      </c>
      <c r="L31" s="78">
        <f>旧氏家町!L29+旧喜連川町!L29</f>
        <v>10991646</v>
      </c>
      <c r="M31" s="78">
        <f>旧氏家町!M29+旧喜連川町!M29</f>
        <v>11329786</v>
      </c>
      <c r="N31" s="78">
        <f>旧氏家町!N29+旧喜連川町!N29</f>
        <v>11329791</v>
      </c>
      <c r="O31" s="78">
        <f>旧氏家町!O29+旧喜連川町!O29</f>
        <v>11932783</v>
      </c>
      <c r="P31" s="78">
        <f>旧氏家町!P29+旧喜連川町!P29</f>
        <v>12267582</v>
      </c>
      <c r="Q31" s="78">
        <f>旧氏家町!Q29+旧喜連川町!Q29</f>
        <v>12954576</v>
      </c>
      <c r="R31" s="43">
        <v>13547052</v>
      </c>
      <c r="S31" s="43">
        <v>14816675</v>
      </c>
      <c r="T31" s="43">
        <v>14658521</v>
      </c>
      <c r="U31" s="43">
        <v>14686276</v>
      </c>
      <c r="V31" s="43">
        <v>14794569</v>
      </c>
      <c r="W31" s="43">
        <v>16405572</v>
      </c>
      <c r="X31" s="43">
        <v>16860181</v>
      </c>
      <c r="Y31" s="43">
        <v>17262286</v>
      </c>
      <c r="Z31" s="43">
        <v>17003108</v>
      </c>
      <c r="AA31" s="43">
        <v>16798537</v>
      </c>
      <c r="AB31" s="43">
        <v>16871505</v>
      </c>
      <c r="AC31" s="43">
        <v>17192194</v>
      </c>
      <c r="AD31" s="43">
        <v>17738095</v>
      </c>
      <c r="AE31" s="43">
        <v>17222936</v>
      </c>
      <c r="AF31" s="43">
        <v>16438893</v>
      </c>
      <c r="AG31" s="43">
        <v>15792316</v>
      </c>
    </row>
    <row r="32" spans="1:33" ht="14.1" customHeight="1" x14ac:dyDescent="0.2">
      <c r="A32" s="41"/>
      <c r="B32" s="39" t="s">
        <v>304</v>
      </c>
      <c r="C32" s="65"/>
      <c r="D32" s="65"/>
      <c r="E32" s="78">
        <f>旧氏家町!E30+旧喜連川町!E30</f>
        <v>0</v>
      </c>
      <c r="F32" s="78">
        <f>旧氏家町!F30+旧喜連川町!F30</f>
        <v>0</v>
      </c>
      <c r="G32" s="78">
        <f>旧氏家町!G30+旧喜連川町!G30</f>
        <v>0</v>
      </c>
      <c r="H32" s="78">
        <f>旧氏家町!H30+旧喜連川町!H30</f>
        <v>0</v>
      </c>
      <c r="I32" s="78">
        <f>旧氏家町!I30+旧喜連川町!I30</f>
        <v>0</v>
      </c>
      <c r="J32" s="78">
        <f>旧氏家町!J30+旧喜連川町!J30</f>
        <v>0</v>
      </c>
      <c r="K32" s="78">
        <f>旧氏家町!K30+旧喜連川町!K30</f>
        <v>0</v>
      </c>
      <c r="L32" s="78">
        <f>旧氏家町!L30+旧喜連川町!L30</f>
        <v>0</v>
      </c>
      <c r="M32" s="78">
        <f>旧氏家町!M30+旧喜連川町!M30</f>
        <v>0</v>
      </c>
      <c r="N32" s="78">
        <f>旧氏家町!N30+旧喜連川町!N30</f>
        <v>0</v>
      </c>
      <c r="O32" s="78">
        <f>旧氏家町!O30+旧喜連川町!O30</f>
        <v>231300</v>
      </c>
      <c r="P32" s="78">
        <f>旧氏家町!P30+旧喜連川町!P30</f>
        <v>693600</v>
      </c>
      <c r="Q32" s="78">
        <f>旧氏家町!Q30+旧喜連川町!Q30</f>
        <v>1682000</v>
      </c>
      <c r="R32" s="43">
        <v>2375400</v>
      </c>
      <c r="S32" s="43">
        <v>2895959</v>
      </c>
      <c r="T32" s="43">
        <v>3349064</v>
      </c>
      <c r="U32" s="43">
        <v>3693758</v>
      </c>
      <c r="V32" s="43">
        <v>3952439</v>
      </c>
      <c r="W32" s="43">
        <v>4395041</v>
      </c>
      <c r="X32" s="43">
        <v>4753879</v>
      </c>
      <c r="Y32" s="43">
        <v>5075678</v>
      </c>
      <c r="Z32" s="43">
        <v>5206920</v>
      </c>
      <c r="AA32" s="43">
        <v>5369777</v>
      </c>
      <c r="AB32" s="43">
        <v>5403516</v>
      </c>
      <c r="AC32" s="43">
        <v>5673138</v>
      </c>
      <c r="AD32" s="43">
        <v>5564936</v>
      </c>
      <c r="AE32" s="43">
        <v>5588325</v>
      </c>
      <c r="AF32" s="43">
        <v>5521345</v>
      </c>
      <c r="AG32" s="43">
        <v>5445994</v>
      </c>
    </row>
    <row r="33" spans="1:33" ht="14.1" customHeight="1" x14ac:dyDescent="0.2">
      <c r="A33" s="122" t="s">
        <v>289</v>
      </c>
      <c r="B33" s="122"/>
      <c r="C33" s="79"/>
      <c r="D33" s="79"/>
      <c r="E33" s="71">
        <f>旧氏家町!E31+旧喜連川町!E31</f>
        <v>2551826</v>
      </c>
      <c r="F33" s="71">
        <f>旧氏家町!F31+旧喜連川町!F31</f>
        <v>2479525</v>
      </c>
      <c r="G33" s="71">
        <f>旧氏家町!G31+旧喜連川町!G31</f>
        <v>2392141</v>
      </c>
      <c r="H33" s="71">
        <f>旧氏家町!H31+旧喜連川町!H31</f>
        <v>2690818</v>
      </c>
      <c r="I33" s="71">
        <f>旧氏家町!I31+旧喜連川町!I31</f>
        <v>2819434</v>
      </c>
      <c r="J33" s="71">
        <f>旧氏家町!J31+旧喜連川町!J31</f>
        <v>2548515</v>
      </c>
      <c r="K33" s="71">
        <f>旧氏家町!K31+旧喜連川町!K31</f>
        <v>2343030</v>
      </c>
      <c r="L33" s="71">
        <f>旧氏家町!L31+旧喜連川町!L31</f>
        <v>2318944</v>
      </c>
      <c r="M33" s="71">
        <f>旧氏家町!M31+旧喜連川町!M31</f>
        <v>2824576</v>
      </c>
      <c r="N33" s="71">
        <f>旧氏家町!N31+旧喜連川町!N31</f>
        <v>2683965</v>
      </c>
      <c r="O33" s="71">
        <f>旧氏家町!O31+旧喜連川町!O31</f>
        <v>2182477</v>
      </c>
      <c r="P33" s="71">
        <f>旧氏家町!P31+旧喜連川町!P31</f>
        <v>1594906</v>
      </c>
      <c r="Q33" s="71">
        <f>旧氏家町!Q31+旧喜連川町!Q31</f>
        <v>1262728</v>
      </c>
      <c r="R33" s="44">
        <f t="shared" ref="R33:W33" si="11">SUM(R34:R37)</f>
        <v>1080710</v>
      </c>
      <c r="S33" s="44">
        <f t="shared" si="11"/>
        <v>1308495</v>
      </c>
      <c r="T33" s="44">
        <f t="shared" si="11"/>
        <v>2336436</v>
      </c>
      <c r="U33" s="44">
        <f t="shared" si="11"/>
        <v>3502581</v>
      </c>
      <c r="V33" s="44">
        <f t="shared" si="11"/>
        <v>2816464</v>
      </c>
      <c r="W33" s="44">
        <f t="shared" si="11"/>
        <v>1862031</v>
      </c>
      <c r="X33" s="44">
        <f>SUM(X34:X37)</f>
        <v>954554</v>
      </c>
      <c r="Y33" s="44">
        <f>SUM(Y34:Y37)</f>
        <v>2074582</v>
      </c>
      <c r="Z33" s="44">
        <f t="shared" ref="Z33:AC33" si="12">SUM(Z34:Z37)</f>
        <v>2494673</v>
      </c>
      <c r="AA33" s="44">
        <f t="shared" si="12"/>
        <v>2127933</v>
      </c>
      <c r="AB33" s="44">
        <f t="shared" si="12"/>
        <v>2692347</v>
      </c>
      <c r="AC33" s="44">
        <f t="shared" si="12"/>
        <v>2205840</v>
      </c>
      <c r="AD33" s="44">
        <f t="shared" ref="AD33:AE33" si="13">SUM(AD34:AD37)</f>
        <v>2039101</v>
      </c>
      <c r="AE33" s="44">
        <f t="shared" si="13"/>
        <v>1816885</v>
      </c>
      <c r="AF33" s="44">
        <f t="shared" ref="AF33" si="14">SUM(AF34:AF37)</f>
        <v>1239954</v>
      </c>
      <c r="AG33" s="44">
        <f t="shared" ref="AG33" si="15">SUM(AG34:AG37)</f>
        <v>1809334</v>
      </c>
    </row>
    <row r="34" spans="1:33" ht="14.1" customHeight="1" x14ac:dyDescent="0.2">
      <c r="A34" s="39"/>
      <c r="B34" s="39" t="s">
        <v>5</v>
      </c>
      <c r="C34" s="65"/>
      <c r="D34" s="65"/>
      <c r="E34" s="78">
        <f>旧氏家町!E32+旧喜連川町!E32</f>
        <v>35218</v>
      </c>
      <c r="F34" s="78">
        <f>旧氏家町!F32+旧喜連川町!F32</f>
        <v>22765</v>
      </c>
      <c r="G34" s="78">
        <f>旧氏家町!G32+旧喜連川町!G32</f>
        <v>11029</v>
      </c>
      <c r="H34" s="78">
        <f>旧氏家町!H32+旧喜連川町!H32</f>
        <v>0</v>
      </c>
      <c r="I34" s="78">
        <f>旧氏家町!I32+旧喜連川町!I32</f>
        <v>386176</v>
      </c>
      <c r="J34" s="78">
        <f>旧氏家町!J32+旧喜連川町!J32</f>
        <v>0</v>
      </c>
      <c r="K34" s="78">
        <f>旧氏家町!K32+旧喜連川町!K32</f>
        <v>0</v>
      </c>
      <c r="L34" s="78">
        <f>旧氏家町!L32+旧喜連川町!L32</f>
        <v>182422</v>
      </c>
      <c r="M34" s="78">
        <f>旧氏家町!M32+旧喜連川町!M32</f>
        <v>718854</v>
      </c>
      <c r="N34" s="78">
        <f>旧氏家町!N32+旧喜連川町!N32</f>
        <v>794279</v>
      </c>
      <c r="O34" s="78">
        <f>旧氏家町!O32+旧喜連川町!O32</f>
        <v>516181</v>
      </c>
      <c r="P34" s="78">
        <f>旧氏家町!P32+旧喜連川町!P32</f>
        <v>199773</v>
      </c>
      <c r="Q34" s="78">
        <f>旧氏家町!Q32+旧喜連川町!Q32</f>
        <v>0</v>
      </c>
      <c r="R34" s="43">
        <v>77688</v>
      </c>
      <c r="S34" s="43">
        <v>0</v>
      </c>
      <c r="T34" s="43">
        <v>1189900</v>
      </c>
      <c r="U34" s="43">
        <v>2563925</v>
      </c>
      <c r="V34" s="43">
        <v>1793495</v>
      </c>
      <c r="W34" s="43">
        <v>788700</v>
      </c>
      <c r="X34" s="43">
        <v>163700</v>
      </c>
      <c r="Y34" s="43">
        <v>306778</v>
      </c>
      <c r="Z34" s="43">
        <v>849160</v>
      </c>
      <c r="AA34" s="43">
        <v>1052072</v>
      </c>
      <c r="AB34" s="43">
        <v>598072</v>
      </c>
      <c r="AC34" s="43">
        <v>457160</v>
      </c>
      <c r="AD34" s="43">
        <v>748366</v>
      </c>
      <c r="AE34" s="43">
        <v>0</v>
      </c>
      <c r="AF34" s="43">
        <v>0</v>
      </c>
      <c r="AG34" s="43">
        <v>0</v>
      </c>
    </row>
    <row r="35" spans="1:33" ht="14.1" customHeight="1" x14ac:dyDescent="0.2">
      <c r="A35" s="41"/>
      <c r="B35" s="39" t="s">
        <v>6</v>
      </c>
      <c r="C35" s="65"/>
      <c r="D35" s="65"/>
      <c r="E35" s="78">
        <f>旧氏家町!E33+旧喜連川町!E33</f>
        <v>0</v>
      </c>
      <c r="F35" s="78">
        <f>旧氏家町!F33+旧喜連川町!F33</f>
        <v>0</v>
      </c>
      <c r="G35" s="78">
        <f>旧氏家町!G33+旧喜連川町!G33</f>
        <v>0</v>
      </c>
      <c r="H35" s="78">
        <f>旧氏家町!H33+旧喜連川町!H33</f>
        <v>0</v>
      </c>
      <c r="I35" s="78">
        <f>旧氏家町!I33+旧喜連川町!I33</f>
        <v>0</v>
      </c>
      <c r="J35" s="78">
        <f>旧氏家町!J33+旧喜連川町!J33</f>
        <v>0</v>
      </c>
      <c r="K35" s="78">
        <f>旧氏家町!K33+旧喜連川町!K33</f>
        <v>0</v>
      </c>
      <c r="L35" s="78">
        <f>旧氏家町!L33+旧喜連川町!L33</f>
        <v>0</v>
      </c>
      <c r="M35" s="78">
        <f>旧氏家町!M33+旧喜連川町!M33</f>
        <v>0</v>
      </c>
      <c r="N35" s="78">
        <f>旧氏家町!N33+旧喜連川町!N33</f>
        <v>0</v>
      </c>
      <c r="O35" s="78">
        <f>旧氏家町!O33+旧喜連川町!O33</f>
        <v>0</v>
      </c>
      <c r="P35" s="78">
        <f>旧氏家町!P33+旧喜連川町!P33</f>
        <v>0</v>
      </c>
      <c r="Q35" s="78">
        <f>旧氏家町!Q33+旧喜連川町!Q33</f>
        <v>0</v>
      </c>
      <c r="R35" s="43">
        <v>1</v>
      </c>
      <c r="S35" s="43">
        <v>1</v>
      </c>
      <c r="T35" s="43">
        <v>0</v>
      </c>
      <c r="U35" s="43">
        <v>0</v>
      </c>
      <c r="V35" s="43">
        <v>0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0</v>
      </c>
      <c r="AG35" s="43">
        <v>0</v>
      </c>
    </row>
    <row r="36" spans="1:33" ht="14.1" customHeight="1" x14ac:dyDescent="0.2">
      <c r="A36" s="41"/>
      <c r="B36" s="39" t="s">
        <v>7</v>
      </c>
      <c r="C36" s="65"/>
      <c r="D36" s="65"/>
      <c r="E36" s="78">
        <f>旧氏家町!E34+旧喜連川町!E34</f>
        <v>2516608</v>
      </c>
      <c r="F36" s="78">
        <f>旧氏家町!F34+旧喜連川町!F34</f>
        <v>2456760</v>
      </c>
      <c r="G36" s="78">
        <f>旧氏家町!G34+旧喜連川町!G34</f>
        <v>2381112</v>
      </c>
      <c r="H36" s="78">
        <f>旧氏家町!H34+旧喜連川町!H34</f>
        <v>2690818</v>
      </c>
      <c r="I36" s="78">
        <f>旧氏家町!I34+旧喜連川町!I34</f>
        <v>2433258</v>
      </c>
      <c r="J36" s="78">
        <f>旧氏家町!J34+旧喜連川町!J34</f>
        <v>2548515</v>
      </c>
      <c r="K36" s="78">
        <f>旧氏家町!K34+旧喜連川町!K34</f>
        <v>2343030</v>
      </c>
      <c r="L36" s="78">
        <f>旧氏家町!L34+旧喜連川町!L34</f>
        <v>2136522</v>
      </c>
      <c r="M36" s="78">
        <f>旧氏家町!M34+旧喜連川町!M34</f>
        <v>2105722</v>
      </c>
      <c r="N36" s="78">
        <f>旧氏家町!N34+旧喜連川町!N34</f>
        <v>1889686</v>
      </c>
      <c r="O36" s="78">
        <f>旧氏家町!O34+旧喜連川町!O34</f>
        <v>1666296</v>
      </c>
      <c r="P36" s="78">
        <f>旧氏家町!P34+旧喜連川町!P34</f>
        <v>1395133</v>
      </c>
      <c r="Q36" s="78">
        <f>旧氏家町!Q34+旧喜連川町!Q34</f>
        <v>1262728</v>
      </c>
      <c r="R36" s="43">
        <v>1003020</v>
      </c>
      <c r="S36" s="43">
        <v>1308493</v>
      </c>
      <c r="T36" s="43">
        <v>1146535</v>
      </c>
      <c r="U36" s="43">
        <v>938655</v>
      </c>
      <c r="V36" s="43">
        <v>1022968</v>
      </c>
      <c r="W36" s="43">
        <v>1073330</v>
      </c>
      <c r="X36" s="43">
        <v>790853</v>
      </c>
      <c r="Y36" s="43">
        <v>1767803</v>
      </c>
      <c r="Z36" s="43">
        <v>1645512</v>
      </c>
      <c r="AA36" s="43">
        <v>1075860</v>
      </c>
      <c r="AB36" s="43">
        <v>2094274</v>
      </c>
      <c r="AC36" s="43">
        <v>1748679</v>
      </c>
      <c r="AD36" s="43">
        <v>1290734</v>
      </c>
      <c r="AE36" s="43">
        <v>1816884</v>
      </c>
      <c r="AF36" s="43">
        <v>1239953</v>
      </c>
      <c r="AG36" s="43">
        <v>1809333</v>
      </c>
    </row>
    <row r="37" spans="1:33" ht="14.1" customHeight="1" x14ac:dyDescent="0.2">
      <c r="A37" s="41"/>
      <c r="B37" s="39" t="s">
        <v>8</v>
      </c>
      <c r="C37" s="65"/>
      <c r="D37" s="65"/>
      <c r="E37" s="78">
        <f>旧氏家町!E35+旧喜連川町!E35</f>
        <v>0</v>
      </c>
      <c r="F37" s="78">
        <f>旧氏家町!F35+旧喜連川町!F35</f>
        <v>0</v>
      </c>
      <c r="G37" s="78">
        <f>旧氏家町!G35+旧喜連川町!G35</f>
        <v>0</v>
      </c>
      <c r="H37" s="78">
        <f>旧氏家町!H35+旧喜連川町!H35</f>
        <v>0</v>
      </c>
      <c r="I37" s="78">
        <f>旧氏家町!I35+旧喜連川町!I35</f>
        <v>0</v>
      </c>
      <c r="J37" s="78">
        <f>旧氏家町!J35+旧喜連川町!J35</f>
        <v>0</v>
      </c>
      <c r="K37" s="78">
        <f>旧氏家町!K35+旧喜連川町!K35</f>
        <v>0</v>
      </c>
      <c r="L37" s="78">
        <f>旧氏家町!L35+旧喜連川町!L35</f>
        <v>0</v>
      </c>
      <c r="M37" s="78">
        <f>旧氏家町!M35+旧喜連川町!M35</f>
        <v>0</v>
      </c>
      <c r="N37" s="78">
        <f>旧氏家町!N35+旧喜連川町!N35</f>
        <v>0</v>
      </c>
      <c r="O37" s="78">
        <f>旧氏家町!O35+旧喜連川町!O35</f>
        <v>0</v>
      </c>
      <c r="P37" s="78">
        <f>旧氏家町!P35+旧喜連川町!P35</f>
        <v>0</v>
      </c>
      <c r="Q37" s="78">
        <f>旧氏家町!Q35+旧喜連川町!Q35</f>
        <v>0</v>
      </c>
      <c r="R37" s="43">
        <v>1</v>
      </c>
      <c r="S37" s="43">
        <v>1</v>
      </c>
      <c r="T37" s="43">
        <v>1</v>
      </c>
      <c r="U37" s="43">
        <v>1</v>
      </c>
      <c r="V37" s="43">
        <v>1</v>
      </c>
      <c r="W37" s="43">
        <v>1</v>
      </c>
      <c r="X37" s="43">
        <v>1</v>
      </c>
      <c r="Y37" s="43">
        <v>1</v>
      </c>
      <c r="Z37" s="43">
        <v>1</v>
      </c>
      <c r="AA37" s="43">
        <v>1</v>
      </c>
      <c r="AB37" s="43">
        <v>1</v>
      </c>
      <c r="AC37" s="43">
        <v>1</v>
      </c>
      <c r="AD37" s="43">
        <v>1</v>
      </c>
      <c r="AE37" s="43">
        <v>1</v>
      </c>
      <c r="AF37" s="43">
        <v>1</v>
      </c>
      <c r="AG37" s="43">
        <v>1</v>
      </c>
    </row>
    <row r="38" spans="1:33" ht="14.1" customHeight="1" x14ac:dyDescent="0.2">
      <c r="A38" s="120" t="s">
        <v>290</v>
      </c>
      <c r="B38" s="120"/>
      <c r="C38" s="67"/>
      <c r="D38" s="67"/>
      <c r="E38" s="78">
        <f>旧氏家町!E36+旧喜連川町!E36</f>
        <v>0</v>
      </c>
      <c r="F38" s="78">
        <f>旧氏家町!F36+旧喜連川町!F36</f>
        <v>0</v>
      </c>
      <c r="G38" s="78">
        <f>旧氏家町!G36+旧喜連川町!G36</f>
        <v>0</v>
      </c>
      <c r="H38" s="78">
        <f>旧氏家町!H36+旧喜連川町!H36</f>
        <v>0</v>
      </c>
      <c r="I38" s="78">
        <f>旧氏家町!I36+旧喜連川町!I36</f>
        <v>0</v>
      </c>
      <c r="J38" s="78">
        <f>旧氏家町!J36+旧喜連川町!J36</f>
        <v>0</v>
      </c>
      <c r="K38" s="78">
        <f>旧氏家町!K36+旧喜連川町!K36</f>
        <v>0</v>
      </c>
      <c r="L38" s="78">
        <f>旧氏家町!L36+旧喜連川町!L36</f>
        <v>0</v>
      </c>
      <c r="M38" s="78">
        <f>旧氏家町!M36+旧喜連川町!M36</f>
        <v>0</v>
      </c>
      <c r="N38" s="78">
        <f>旧氏家町!N36+旧喜連川町!N36</f>
        <v>0</v>
      </c>
      <c r="O38" s="78">
        <f>旧氏家町!O36+旧喜連川町!O36</f>
        <v>0</v>
      </c>
      <c r="P38" s="78">
        <f>旧氏家町!P36+旧喜連川町!P36</f>
        <v>0</v>
      </c>
      <c r="Q38" s="78">
        <f>旧氏家町!Q36+旧喜連川町!Q36</f>
        <v>0</v>
      </c>
      <c r="R38" s="43">
        <v>1</v>
      </c>
      <c r="S38" s="43">
        <v>1</v>
      </c>
      <c r="T38" s="43">
        <v>1</v>
      </c>
      <c r="U38" s="43">
        <v>1</v>
      </c>
      <c r="V38" s="43">
        <v>1</v>
      </c>
      <c r="W38" s="43">
        <v>1</v>
      </c>
      <c r="X38" s="43">
        <v>1</v>
      </c>
      <c r="Y38" s="43">
        <v>1</v>
      </c>
      <c r="Z38" s="43">
        <v>1</v>
      </c>
      <c r="AA38" s="43">
        <v>1</v>
      </c>
      <c r="AB38" s="43">
        <v>1</v>
      </c>
      <c r="AC38" s="43">
        <v>1</v>
      </c>
      <c r="AD38" s="43">
        <v>1</v>
      </c>
      <c r="AE38" s="43">
        <v>1</v>
      </c>
      <c r="AF38" s="43">
        <v>1</v>
      </c>
      <c r="AG38" s="43">
        <v>1</v>
      </c>
    </row>
    <row r="39" spans="1:33" ht="14.1" customHeight="1" x14ac:dyDescent="0.2">
      <c r="A39" s="120" t="s">
        <v>291</v>
      </c>
      <c r="B39" s="120"/>
      <c r="C39" s="67"/>
      <c r="D39" s="67"/>
      <c r="E39" s="78">
        <f>旧氏家町!E37+旧喜連川町!E37</f>
        <v>775512</v>
      </c>
      <c r="F39" s="78">
        <f>旧氏家町!F37+旧喜連川町!F37</f>
        <v>951469</v>
      </c>
      <c r="G39" s="78">
        <f>旧氏家町!G37+旧喜連川町!G37</f>
        <v>961449</v>
      </c>
      <c r="H39" s="78">
        <f>旧氏家町!H37+旧喜連川町!H37</f>
        <v>966245</v>
      </c>
      <c r="I39" s="78">
        <f>旧氏家町!I37+旧喜連川町!I37</f>
        <v>971183</v>
      </c>
      <c r="J39" s="78">
        <f>旧氏家町!J37+旧喜連川町!J37</f>
        <v>972883</v>
      </c>
      <c r="K39" s="78">
        <f>旧氏家町!K37+旧喜連川町!K37</f>
        <v>973937</v>
      </c>
      <c r="L39" s="78">
        <f>旧氏家町!L37+旧喜連川町!L37</f>
        <v>974959</v>
      </c>
      <c r="M39" s="78">
        <f>旧氏家町!M37+旧喜連川町!M37</f>
        <v>775456</v>
      </c>
      <c r="N39" s="78">
        <f>旧氏家町!N37+旧喜連川町!N37</f>
        <v>775675</v>
      </c>
      <c r="O39" s="78">
        <f>旧氏家町!O37+旧喜連川町!O37</f>
        <v>654884</v>
      </c>
      <c r="P39" s="78">
        <f>旧氏家町!P37+旧喜連川町!P37</f>
        <v>635889</v>
      </c>
      <c r="Q39" s="78">
        <f>旧氏家町!Q37+旧喜連川町!Q37</f>
        <v>635892</v>
      </c>
      <c r="R39" s="43">
        <v>506896</v>
      </c>
      <c r="S39" s="43">
        <v>506906</v>
      </c>
      <c r="T39" s="43">
        <v>506973</v>
      </c>
      <c r="U39" s="43">
        <v>507139</v>
      </c>
      <c r="V39" s="43">
        <v>507348</v>
      </c>
      <c r="W39" s="43">
        <v>507408</v>
      </c>
      <c r="X39" s="43">
        <v>507468</v>
      </c>
      <c r="Y39" s="43">
        <v>507489</v>
      </c>
      <c r="Z39" s="43">
        <v>507503</v>
      </c>
      <c r="AA39" s="43">
        <v>507516</v>
      </c>
      <c r="AB39" s="43">
        <v>507527</v>
      </c>
      <c r="AC39" s="43">
        <v>507529</v>
      </c>
      <c r="AD39" s="43">
        <v>507531</v>
      </c>
      <c r="AE39" s="43">
        <v>507532</v>
      </c>
      <c r="AF39" s="43">
        <v>507533</v>
      </c>
      <c r="AG39" s="43">
        <v>507535</v>
      </c>
    </row>
    <row r="40" spans="1:33" ht="14.1" customHeight="1" x14ac:dyDescent="0.2"/>
    <row r="41" spans="1:33" ht="14.1" customHeight="1" x14ac:dyDescent="0.2"/>
    <row r="42" spans="1:33" ht="14.1" customHeight="1" x14ac:dyDescent="0.2"/>
    <row r="43" spans="1:33" ht="14.1" customHeight="1" x14ac:dyDescent="0.2"/>
    <row r="44" spans="1:33" ht="14.1" customHeight="1" x14ac:dyDescent="0.2"/>
    <row r="45" spans="1:33" ht="14.1" customHeight="1" x14ac:dyDescent="0.2"/>
    <row r="46" spans="1:33" ht="14.1" customHeight="1" x14ac:dyDescent="0.2"/>
    <row r="47" spans="1:33" ht="14.1" customHeight="1" x14ac:dyDescent="0.2"/>
    <row r="48" spans="1:33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</sheetData>
  <mergeCells count="17">
    <mergeCell ref="A4:B4"/>
    <mergeCell ref="A5:A15"/>
    <mergeCell ref="A27:B27"/>
    <mergeCell ref="A25:B25"/>
    <mergeCell ref="A26:B26"/>
    <mergeCell ref="A38:B38"/>
    <mergeCell ref="A39:B39"/>
    <mergeCell ref="A16:B16"/>
    <mergeCell ref="A17:B17"/>
    <mergeCell ref="A18:B18"/>
    <mergeCell ref="A19:B19"/>
    <mergeCell ref="A20:B20"/>
    <mergeCell ref="A21:B21"/>
    <mergeCell ref="A22:B22"/>
    <mergeCell ref="A31:B31"/>
    <mergeCell ref="A33:B33"/>
    <mergeCell ref="A23:B23"/>
  </mergeCells>
  <phoneticPr fontId="2"/>
  <pageMargins left="0.78740157480314965" right="0.78740157480314965" top="0.59055118110236227" bottom="0.51181102362204722" header="0" footer="0.35433070866141736"/>
  <pageSetup paperSize="9" orientation="landscape" r:id="rId1"/>
  <headerFooter alignWithMargins="0">
    <oddFooter>&amp;C-&amp;P--</oddFooter>
  </headerFooter>
  <colBreaks count="1" manualBreakCount="1">
    <brk id="13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274"/>
  <sheetViews>
    <sheetView view="pageBreakPreview" zoomScaleNormal="100" zoomScaleSheetLayoutView="100" workbookViewId="0">
      <pane xSplit="1" ySplit="3" topLeftCell="V22" activePane="bottomRight" state="frozen"/>
      <selection pane="topRight" activeCell="B1" sqref="B1"/>
      <selection pane="bottomLeft" activeCell="A2" sqref="A2"/>
      <selection pane="bottomRight" activeCell="AI31" sqref="AI31"/>
    </sheetView>
  </sheetViews>
  <sheetFormatPr defaultColWidth="9" defaultRowHeight="12" x14ac:dyDescent="0.15"/>
  <cols>
    <col min="1" max="1" width="25.21875" style="15" customWidth="1"/>
    <col min="2" max="3" width="9.77734375" style="15" hidden="1" customWidth="1"/>
    <col min="4" max="33" width="9.77734375" style="15" customWidth="1"/>
    <col min="34" max="16384" width="9" style="15"/>
  </cols>
  <sheetData>
    <row r="1" spans="1:32" ht="18" customHeight="1" x14ac:dyDescent="0.2">
      <c r="A1" s="27" t="s">
        <v>80</v>
      </c>
      <c r="B1" s="27"/>
      <c r="C1" s="27"/>
      <c r="D1" s="27"/>
      <c r="E1" s="27"/>
      <c r="F1" s="27"/>
      <c r="G1" s="27"/>
      <c r="H1" s="27"/>
      <c r="I1" s="27"/>
      <c r="J1" s="27"/>
      <c r="K1" s="28" t="s">
        <v>162</v>
      </c>
      <c r="M1" s="27"/>
      <c r="N1" s="27"/>
      <c r="O1" s="27"/>
      <c r="P1" s="27"/>
      <c r="U1" s="28" t="s">
        <v>162</v>
      </c>
      <c r="W1" s="28"/>
      <c r="AE1" s="28" t="s">
        <v>162</v>
      </c>
    </row>
    <row r="2" spans="1:32" ht="18" customHeight="1" x14ac:dyDescent="0.15">
      <c r="L2" s="15" t="s">
        <v>148</v>
      </c>
      <c r="M2" s="35" t="s">
        <v>213</v>
      </c>
      <c r="V2" s="15" t="s">
        <v>148</v>
      </c>
      <c r="X2" s="18"/>
      <c r="AF2" s="15" t="s">
        <v>148</v>
      </c>
    </row>
    <row r="3" spans="1:32" ht="18" customHeight="1" x14ac:dyDescent="0.15">
      <c r="A3" s="12"/>
      <c r="B3" s="65" t="s">
        <v>169</v>
      </c>
      <c r="C3" s="65" t="s">
        <v>187</v>
      </c>
      <c r="D3" s="65" t="s">
        <v>188</v>
      </c>
      <c r="E3" s="65" t="s">
        <v>189</v>
      </c>
      <c r="F3" s="65" t="s">
        <v>190</v>
      </c>
      <c r="G3" s="65" t="s">
        <v>191</v>
      </c>
      <c r="H3" s="66" t="s">
        <v>192</v>
      </c>
      <c r="I3" s="65" t="s">
        <v>193</v>
      </c>
      <c r="J3" s="66" t="s">
        <v>194</v>
      </c>
      <c r="K3" s="66" t="s">
        <v>195</v>
      </c>
      <c r="L3" s="65" t="s">
        <v>196</v>
      </c>
      <c r="M3" s="65" t="s">
        <v>197</v>
      </c>
      <c r="N3" s="65" t="s">
        <v>198</v>
      </c>
      <c r="O3" s="65" t="s">
        <v>199</v>
      </c>
      <c r="P3" s="65" t="s">
        <v>200</v>
      </c>
      <c r="Q3" s="39" t="s">
        <v>160</v>
      </c>
      <c r="R3" s="39" t="s">
        <v>168</v>
      </c>
      <c r="S3" s="39" t="s">
        <v>285</v>
      </c>
      <c r="T3" s="39" t="s">
        <v>292</v>
      </c>
      <c r="U3" s="39" t="s">
        <v>293</v>
      </c>
      <c r="V3" s="39" t="s">
        <v>294</v>
      </c>
      <c r="W3" s="39" t="s">
        <v>295</v>
      </c>
      <c r="X3" s="39" t="s">
        <v>296</v>
      </c>
      <c r="Y3" s="39" t="s">
        <v>298</v>
      </c>
      <c r="Z3" s="39" t="s">
        <v>299</v>
      </c>
      <c r="AA3" s="39" t="s">
        <v>300</v>
      </c>
      <c r="AB3" s="39" t="s">
        <v>301</v>
      </c>
      <c r="AC3" s="39" t="s">
        <v>303</v>
      </c>
      <c r="AD3" s="39" t="s">
        <v>307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6" t="s">
        <v>51</v>
      </c>
      <c r="B4" s="104"/>
      <c r="C4" s="104"/>
      <c r="D4" s="104">
        <f>性質・旧氏家町!D4+性質・旧喜連川町!D4</f>
        <v>2460848</v>
      </c>
      <c r="E4" s="104">
        <f>性質・旧氏家町!E4+性質・旧喜連川町!E4</f>
        <v>2674741</v>
      </c>
      <c r="F4" s="104">
        <f>性質・旧氏家町!F4+性質・旧喜連川町!F4</f>
        <v>2843311</v>
      </c>
      <c r="G4" s="104">
        <f>性質・旧氏家町!G4+性質・旧喜連川町!G4</f>
        <v>2938099</v>
      </c>
      <c r="H4" s="104">
        <f>性質・旧氏家町!H4+性質・旧喜連川町!H4</f>
        <v>3008063</v>
      </c>
      <c r="I4" s="104">
        <f>性質・旧氏家町!I4+性質・旧喜連川町!I4</f>
        <v>3109361</v>
      </c>
      <c r="J4" s="104">
        <f>性質・旧氏家町!J4+性質・旧喜連川町!J4</f>
        <v>3148292</v>
      </c>
      <c r="K4" s="104">
        <f>性質・旧氏家町!K4+性質・旧喜連川町!K4</f>
        <v>3207237</v>
      </c>
      <c r="L4" s="104">
        <f>性質・旧氏家町!L4+性質・旧喜連川町!L4</f>
        <v>3220248</v>
      </c>
      <c r="M4" s="104">
        <f>性質・旧氏家町!M4+性質・旧喜連川町!M4</f>
        <v>3170881</v>
      </c>
      <c r="N4" s="104">
        <f>性質・旧氏家町!N4+性質・旧喜連川町!N4</f>
        <v>3146478</v>
      </c>
      <c r="O4" s="104">
        <f>性質・旧氏家町!O4+性質・旧喜連川町!O4</f>
        <v>3097882</v>
      </c>
      <c r="P4" s="104">
        <f>性質・旧氏家町!P4+性質・旧喜連川町!P4</f>
        <v>3033357</v>
      </c>
      <c r="Q4" s="16">
        <v>3080552</v>
      </c>
      <c r="R4" s="16">
        <v>3048105</v>
      </c>
      <c r="S4" s="16">
        <v>2883403</v>
      </c>
      <c r="T4" s="16">
        <v>2869242</v>
      </c>
      <c r="U4" s="16">
        <v>2844528</v>
      </c>
      <c r="V4" s="16">
        <v>2760463</v>
      </c>
      <c r="W4" s="16">
        <v>2657980</v>
      </c>
      <c r="X4" s="16">
        <v>2701339</v>
      </c>
      <c r="Y4" s="115">
        <v>2606841</v>
      </c>
      <c r="Z4" s="115">
        <v>2457726</v>
      </c>
      <c r="AA4" s="115">
        <v>2488027</v>
      </c>
      <c r="AB4" s="115">
        <v>2494110</v>
      </c>
      <c r="AC4" s="115">
        <v>2429121</v>
      </c>
      <c r="AD4" s="115">
        <v>2463809</v>
      </c>
      <c r="AE4" s="115">
        <v>2564993</v>
      </c>
      <c r="AF4" s="115">
        <v>2556977</v>
      </c>
    </row>
    <row r="5" spans="1:32" ht="18" customHeight="1" x14ac:dyDescent="0.15">
      <c r="A5" s="16" t="s">
        <v>52</v>
      </c>
      <c r="B5" s="104"/>
      <c r="C5" s="104"/>
      <c r="D5" s="104">
        <f>性質・旧氏家町!D5+性質・旧喜連川町!D5</f>
        <v>1723800</v>
      </c>
      <c r="E5" s="104">
        <f>性質・旧氏家町!E5+性質・旧喜連川町!E5</f>
        <v>1791739</v>
      </c>
      <c r="F5" s="104">
        <f>性質・旧氏家町!F5+性質・旧喜連川町!F5</f>
        <v>2002399</v>
      </c>
      <c r="G5" s="104">
        <f>性質・旧氏家町!G5+性質・旧喜連川町!G5</f>
        <v>2048193</v>
      </c>
      <c r="H5" s="104">
        <f>性質・旧氏家町!H5+性質・旧喜連川町!H5</f>
        <v>2087439</v>
      </c>
      <c r="I5" s="104">
        <f>性質・旧氏家町!I5+性質・旧喜連川町!I5</f>
        <v>2157110</v>
      </c>
      <c r="J5" s="104">
        <f>性質・旧氏家町!J5+性質・旧喜連川町!J5</f>
        <v>2197659</v>
      </c>
      <c r="K5" s="104">
        <f>性質・旧氏家町!K5+性質・旧喜連川町!K5</f>
        <v>2256068</v>
      </c>
      <c r="L5" s="104">
        <f>性質・旧氏家町!L5+性質・旧喜連川町!L5</f>
        <v>2242471</v>
      </c>
      <c r="M5" s="104">
        <f>性質・旧氏家町!M5+性質・旧喜連川町!M5</f>
        <v>2181069</v>
      </c>
      <c r="N5" s="104">
        <f>性質・旧氏家町!N5+性質・旧喜連川町!N5</f>
        <v>2172170</v>
      </c>
      <c r="O5" s="104">
        <f>性質・旧氏家町!O5+性質・旧喜連川町!O5</f>
        <v>2115793</v>
      </c>
      <c r="P5" s="104">
        <f>性質・旧氏家町!P5+性質・旧喜連川町!P5</f>
        <v>2071427</v>
      </c>
      <c r="Q5" s="16">
        <v>2063307</v>
      </c>
      <c r="R5" s="16">
        <v>2072693</v>
      </c>
      <c r="S5" s="16">
        <v>1963591</v>
      </c>
      <c r="T5" s="16">
        <v>1951007</v>
      </c>
      <c r="U5" s="16">
        <v>1913598</v>
      </c>
      <c r="V5" s="16">
        <v>1831993</v>
      </c>
      <c r="W5" s="16">
        <v>1718214</v>
      </c>
      <c r="X5" s="16">
        <v>1704388</v>
      </c>
      <c r="Y5" s="115">
        <v>1653682</v>
      </c>
      <c r="Z5" s="115">
        <v>1557130</v>
      </c>
      <c r="AA5" s="115">
        <v>1594745</v>
      </c>
      <c r="AB5" s="115">
        <v>1613070</v>
      </c>
      <c r="AC5" s="115">
        <v>1595076</v>
      </c>
      <c r="AD5" s="115">
        <v>1598955</v>
      </c>
      <c r="AE5" s="115">
        <v>1654438</v>
      </c>
      <c r="AF5" s="115">
        <v>1647958</v>
      </c>
    </row>
    <row r="6" spans="1:32" ht="18" customHeight="1" x14ac:dyDescent="0.15">
      <c r="A6" s="16" t="s">
        <v>53</v>
      </c>
      <c r="B6" s="104"/>
      <c r="C6" s="104"/>
      <c r="D6" s="104">
        <f>性質・旧氏家町!D6+性質・旧喜連川町!D6</f>
        <v>139688</v>
      </c>
      <c r="E6" s="104">
        <f>性質・旧氏家町!E6+性質・旧喜連川町!E6</f>
        <v>179922</v>
      </c>
      <c r="F6" s="104">
        <f>性質・旧氏家町!F6+性質・旧喜連川町!F6</f>
        <v>359303</v>
      </c>
      <c r="G6" s="104">
        <f>性質・旧氏家町!G6+性質・旧喜連川町!G6</f>
        <v>377236</v>
      </c>
      <c r="H6" s="104">
        <f>性質・旧氏家町!H6+性質・旧喜連川町!H6</f>
        <v>419260</v>
      </c>
      <c r="I6" s="104">
        <f>性質・旧氏家町!I6+性質・旧喜連川町!I6</f>
        <v>430902</v>
      </c>
      <c r="J6" s="104">
        <f>性質・旧氏家町!J6+性質・旧喜連川町!J6</f>
        <v>466930</v>
      </c>
      <c r="K6" s="104">
        <f>性質・旧氏家町!K6+性質・旧喜連川町!K6</f>
        <v>490468</v>
      </c>
      <c r="L6" s="104">
        <f>性質・旧氏家町!L6+性質・旧喜連川町!L6</f>
        <v>516810</v>
      </c>
      <c r="M6" s="104">
        <f>性質・旧氏家町!M6+性質・旧喜連川町!M6</f>
        <v>299532</v>
      </c>
      <c r="N6" s="104">
        <f>性質・旧氏家町!N6+性質・旧喜連川町!N6</f>
        <v>368022</v>
      </c>
      <c r="O6" s="104">
        <f>性質・旧氏家町!O6+性質・旧喜連川町!O6</f>
        <v>555483</v>
      </c>
      <c r="P6" s="104">
        <f>性質・旧氏家町!P6+性質・旧喜連川町!P6</f>
        <v>749793</v>
      </c>
      <c r="Q6" s="16">
        <v>869420</v>
      </c>
      <c r="R6" s="16">
        <v>1314420</v>
      </c>
      <c r="S6" s="16">
        <v>1426462</v>
      </c>
      <c r="T6" s="16">
        <v>1581846</v>
      </c>
      <c r="U6" s="16">
        <v>1599320</v>
      </c>
      <c r="V6" s="16">
        <v>1714306</v>
      </c>
      <c r="W6" s="16">
        <v>2305041</v>
      </c>
      <c r="X6" s="16">
        <v>2427361</v>
      </c>
      <c r="Y6" s="115">
        <v>2570944</v>
      </c>
      <c r="Z6" s="115">
        <v>2579580</v>
      </c>
      <c r="AA6" s="115">
        <v>2796006</v>
      </c>
      <c r="AB6" s="115">
        <v>2808733</v>
      </c>
      <c r="AC6" s="115">
        <v>2957799</v>
      </c>
      <c r="AD6" s="115">
        <v>3076132</v>
      </c>
      <c r="AE6" s="115">
        <v>3080866</v>
      </c>
      <c r="AF6" s="115">
        <v>3150600</v>
      </c>
    </row>
    <row r="7" spans="1:32" ht="18" customHeight="1" x14ac:dyDescent="0.15">
      <c r="A7" s="16" t="s">
        <v>54</v>
      </c>
      <c r="B7" s="104"/>
      <c r="C7" s="104"/>
      <c r="D7" s="104">
        <f>性質・旧氏家町!D7+性質・旧喜連川町!D7</f>
        <v>820733</v>
      </c>
      <c r="E7" s="104">
        <f>性質・旧氏家町!E7+性質・旧喜連川町!E7</f>
        <v>851871</v>
      </c>
      <c r="F7" s="104">
        <f>性質・旧氏家町!F7+性質・旧喜連川町!F7</f>
        <v>909093</v>
      </c>
      <c r="G7" s="104">
        <f>性質・旧氏家町!G7+性質・旧喜連川町!G7</f>
        <v>982291</v>
      </c>
      <c r="H7" s="104">
        <f>性質・旧氏家町!H7+性質・旧喜連川町!H7</f>
        <v>1070471</v>
      </c>
      <c r="I7" s="104">
        <f>性質・旧氏家町!I7+性質・旧喜連川町!I7</f>
        <v>1183407</v>
      </c>
      <c r="J7" s="104">
        <f>性質・旧氏家町!J7+性質・旧喜連川町!J7</f>
        <v>1264225</v>
      </c>
      <c r="K7" s="104">
        <f>性質・旧氏家町!K7+性質・旧喜連川町!K7</f>
        <v>1824236</v>
      </c>
      <c r="L7" s="104">
        <f>性質・旧氏家町!L7+性質・旧喜連川町!L7</f>
        <v>1213849</v>
      </c>
      <c r="M7" s="104">
        <f>性質・旧氏家町!M7+性質・旧喜連川町!M7</f>
        <v>1255701</v>
      </c>
      <c r="N7" s="104">
        <f>性質・旧氏家町!N7+性質・旧喜連川町!N7</f>
        <v>1301710</v>
      </c>
      <c r="O7" s="104">
        <f>性質・旧氏家町!O7+性質・旧喜連川町!O7</f>
        <v>1363878</v>
      </c>
      <c r="P7" s="104">
        <f>性質・旧氏家町!P7+性質・旧喜連川町!P7</f>
        <v>1307570</v>
      </c>
      <c r="Q7" s="16">
        <v>1308855</v>
      </c>
      <c r="R7" s="16">
        <v>1360683</v>
      </c>
      <c r="S7" s="16">
        <v>1387872</v>
      </c>
      <c r="T7" s="16">
        <v>1616440</v>
      </c>
      <c r="U7" s="16">
        <v>1714668</v>
      </c>
      <c r="V7" s="16">
        <v>1770525</v>
      </c>
      <c r="W7" s="16">
        <v>1540965</v>
      </c>
      <c r="X7" s="16">
        <v>1664780</v>
      </c>
      <c r="Y7" s="115">
        <v>1898608</v>
      </c>
      <c r="Z7" s="115">
        <v>1845731</v>
      </c>
      <c r="AA7" s="115">
        <v>1978199</v>
      </c>
      <c r="AB7" s="115">
        <v>1997811</v>
      </c>
      <c r="AC7" s="115">
        <v>1939766</v>
      </c>
      <c r="AD7" s="115">
        <v>1837939</v>
      </c>
      <c r="AE7" s="115">
        <v>1927419</v>
      </c>
      <c r="AF7" s="115">
        <v>1950643</v>
      </c>
    </row>
    <row r="8" spans="1:32" ht="18" customHeight="1" x14ac:dyDescent="0.15">
      <c r="A8" s="16" t="s">
        <v>55</v>
      </c>
      <c r="B8" s="104"/>
      <c r="C8" s="104"/>
      <c r="D8" s="104">
        <f>性質・旧氏家町!D8+性質・旧喜連川町!D8</f>
        <v>820733</v>
      </c>
      <c r="E8" s="104">
        <f>性質・旧氏家町!E8+性質・旧喜連川町!E8</f>
        <v>851871</v>
      </c>
      <c r="F8" s="104">
        <f>性質・旧氏家町!F8+性質・旧喜連川町!F8</f>
        <v>909093</v>
      </c>
      <c r="G8" s="104">
        <f>性質・旧氏家町!G8+性質・旧喜連川町!G8</f>
        <v>980638</v>
      </c>
      <c r="H8" s="104">
        <f>性質・旧氏家町!H8+性質・旧喜連川町!H8</f>
        <v>7274123</v>
      </c>
      <c r="I8" s="104">
        <f>性質・旧氏家町!I8+性質・旧喜連川町!I8</f>
        <v>1182405</v>
      </c>
      <c r="J8" s="104">
        <f>性質・旧氏家町!J8+性質・旧喜連川町!J8</f>
        <v>1260341</v>
      </c>
      <c r="K8" s="104">
        <f>性質・旧氏家町!K8+性質・旧喜連川町!K8</f>
        <v>1822236</v>
      </c>
      <c r="L8" s="104">
        <f>性質・旧氏家町!L8+性質・旧喜連川町!L8</f>
        <v>1213042</v>
      </c>
      <c r="M8" s="104">
        <f>性質・旧氏家町!M8+性質・旧喜連川町!M8</f>
        <v>1254270</v>
      </c>
      <c r="N8" s="104">
        <f>性質・旧氏家町!N8+性質・旧喜連川町!N8</f>
        <v>1300904</v>
      </c>
      <c r="O8" s="104">
        <f>性質・旧氏家町!O8+性質・旧喜連川町!O8</f>
        <v>1363672</v>
      </c>
      <c r="P8" s="104">
        <f>性質・旧氏家町!P8+性質・旧喜連川町!P8</f>
        <v>1307570</v>
      </c>
      <c r="Q8" s="16">
        <v>1308855</v>
      </c>
      <c r="R8" s="16">
        <v>1360683</v>
      </c>
      <c r="S8" s="16">
        <v>1387872</v>
      </c>
      <c r="T8" s="16">
        <v>1616440</v>
      </c>
      <c r="U8" s="16">
        <v>1714668</v>
      </c>
      <c r="V8" s="16">
        <v>1770525</v>
      </c>
      <c r="W8" s="16">
        <v>1540965</v>
      </c>
      <c r="X8" s="16">
        <v>1664780</v>
      </c>
      <c r="Y8" s="115">
        <v>1898608</v>
      </c>
      <c r="Z8" s="115">
        <v>1845731</v>
      </c>
      <c r="AA8" s="115">
        <v>1978199</v>
      </c>
      <c r="AB8" s="115">
        <v>1997811</v>
      </c>
      <c r="AC8" s="115">
        <v>1939766</v>
      </c>
      <c r="AD8" s="115">
        <v>1837939</v>
      </c>
      <c r="AE8" s="115">
        <v>1927419</v>
      </c>
      <c r="AF8" s="115">
        <v>1950643</v>
      </c>
    </row>
    <row r="9" spans="1:32" ht="18" customHeight="1" x14ac:dyDescent="0.15">
      <c r="A9" s="16" t="s">
        <v>56</v>
      </c>
      <c r="B9" s="104"/>
      <c r="C9" s="104"/>
      <c r="D9" s="104">
        <f>性質・旧氏家町!D9+性質・旧喜連川町!D9</f>
        <v>0</v>
      </c>
      <c r="E9" s="104">
        <f>性質・旧氏家町!E9+性質・旧喜連川町!E9</f>
        <v>0</v>
      </c>
      <c r="F9" s="104">
        <f>性質・旧氏家町!F9+性質・旧喜連川町!F9</f>
        <v>0</v>
      </c>
      <c r="G9" s="104">
        <f>性質・旧氏家町!G9+性質・旧喜連川町!G9</f>
        <v>1653</v>
      </c>
      <c r="H9" s="104">
        <f>性質・旧氏家町!H9+性質・旧喜連川町!H9</f>
        <v>462</v>
      </c>
      <c r="I9" s="104">
        <f>性質・旧氏家町!I9+性質・旧喜連川町!I9</f>
        <v>1002</v>
      </c>
      <c r="J9" s="104">
        <f>性質・旧氏家町!J9+性質・旧喜連川町!J9</f>
        <v>3884</v>
      </c>
      <c r="K9" s="104">
        <f>性質・旧氏家町!K9+性質・旧喜連川町!K9</f>
        <v>1156</v>
      </c>
      <c r="L9" s="104">
        <f>性質・旧氏家町!L9+性質・旧喜連川町!L9</f>
        <v>807</v>
      </c>
      <c r="M9" s="104">
        <f>性質・旧氏家町!M9+性質・旧喜連川町!M9</f>
        <v>1431</v>
      </c>
      <c r="N9" s="104">
        <f>性質・旧氏家町!N9+性質・旧喜連川町!N9</f>
        <v>806</v>
      </c>
      <c r="O9" s="104">
        <f>性質・旧氏家町!O9+性質・旧喜連川町!O9</f>
        <v>206</v>
      </c>
      <c r="P9" s="104">
        <f>性質・旧氏家町!P9+性質・旧喜連川町!P9</f>
        <v>0</v>
      </c>
      <c r="Q9" s="16">
        <v>1</v>
      </c>
      <c r="R9" s="16">
        <v>1</v>
      </c>
      <c r="S9" s="16">
        <v>1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15">
        <v>0</v>
      </c>
      <c r="Z9" s="115">
        <v>0</v>
      </c>
      <c r="AA9" s="115">
        <v>0</v>
      </c>
      <c r="AB9" s="115">
        <v>0</v>
      </c>
      <c r="AC9" s="115">
        <v>0</v>
      </c>
      <c r="AD9" s="115">
        <v>0</v>
      </c>
      <c r="AE9" s="115">
        <v>0</v>
      </c>
      <c r="AF9" s="115">
        <v>0</v>
      </c>
    </row>
    <row r="10" spans="1:32" ht="18" customHeight="1" x14ac:dyDescent="0.15">
      <c r="A10" s="16" t="s">
        <v>57</v>
      </c>
      <c r="B10" s="104"/>
      <c r="C10" s="104"/>
      <c r="D10" s="104">
        <f>性質・旧氏家町!D10+性質・旧喜連川町!D10</f>
        <v>1104961</v>
      </c>
      <c r="E10" s="104">
        <f>性質・旧氏家町!E10+性質・旧喜連川町!E10</f>
        <v>1351427</v>
      </c>
      <c r="F10" s="104">
        <f>性質・旧氏家町!F10+性質・旧喜連川町!F10</f>
        <v>1377653</v>
      </c>
      <c r="G10" s="104">
        <f>性質・旧氏家町!G10+性質・旧喜連川町!G10</f>
        <v>1352670</v>
      </c>
      <c r="H10" s="104">
        <f>性質・旧氏家町!H10+性質・旧喜連川町!H10</f>
        <v>1501126</v>
      </c>
      <c r="I10" s="104">
        <f>性質・旧氏家町!I10+性質・旧喜連川町!I10</f>
        <v>1612950</v>
      </c>
      <c r="J10" s="104">
        <f>性質・旧氏家町!J10+性質・旧喜連川町!J10</f>
        <v>1645938</v>
      </c>
      <c r="K10" s="104">
        <f>性質・旧氏家町!K10+性質・旧喜連川町!K10</f>
        <v>1752184</v>
      </c>
      <c r="L10" s="104">
        <f>性質・旧氏家町!L10+性質・旧喜連川町!L10</f>
        <v>1756909</v>
      </c>
      <c r="M10" s="104">
        <f>性質・旧氏家町!M10+性質・旧喜連川町!M10</f>
        <v>1738726</v>
      </c>
      <c r="N10" s="104">
        <f>性質・旧氏家町!N10+性質・旧喜連川町!N10</f>
        <v>1865263</v>
      </c>
      <c r="O10" s="104">
        <f>性質・旧氏家町!O10+性質・旧喜連川町!O10</f>
        <v>2012718</v>
      </c>
      <c r="P10" s="104">
        <f>性質・旧氏家町!P10+性質・旧喜連川町!P10</f>
        <v>1815116</v>
      </c>
      <c r="Q10" s="16">
        <v>2020360</v>
      </c>
      <c r="R10" s="16">
        <v>1877262</v>
      </c>
      <c r="S10" s="16">
        <v>1962909</v>
      </c>
      <c r="T10" s="16">
        <v>1882629</v>
      </c>
      <c r="U10" s="16">
        <v>1869499</v>
      </c>
      <c r="V10" s="16">
        <v>2064937</v>
      </c>
      <c r="W10" s="16">
        <v>2224268</v>
      </c>
      <c r="X10" s="16">
        <v>2278634</v>
      </c>
      <c r="Y10" s="115">
        <v>2290522</v>
      </c>
      <c r="Z10" s="115">
        <v>2342472</v>
      </c>
      <c r="AA10" s="115">
        <v>2536911</v>
      </c>
      <c r="AB10" s="115">
        <v>2656079</v>
      </c>
      <c r="AC10" s="115">
        <v>2593731</v>
      </c>
      <c r="AD10" s="115">
        <v>2612905</v>
      </c>
      <c r="AE10" s="115">
        <v>2749668</v>
      </c>
      <c r="AF10" s="115">
        <v>2870758</v>
      </c>
    </row>
    <row r="11" spans="1:32" ht="18" customHeight="1" x14ac:dyDescent="0.15">
      <c r="A11" s="16" t="s">
        <v>58</v>
      </c>
      <c r="B11" s="104"/>
      <c r="C11" s="104"/>
      <c r="D11" s="104">
        <f>性質・旧氏家町!D11+性質・旧喜連川町!D11</f>
        <v>148328</v>
      </c>
      <c r="E11" s="104">
        <f>性質・旧氏家町!E11+性質・旧喜連川町!E11</f>
        <v>107145</v>
      </c>
      <c r="F11" s="104">
        <f>性質・旧氏家町!F11+性質・旧喜連川町!F11</f>
        <v>164292</v>
      </c>
      <c r="G11" s="104">
        <f>性質・旧氏家町!G11+性質・旧喜連川町!G11</f>
        <v>132540</v>
      </c>
      <c r="H11" s="104">
        <f>性質・旧氏家町!H11+性質・旧喜連川町!H11</f>
        <v>95366</v>
      </c>
      <c r="I11" s="104">
        <f>性質・旧氏家町!I11+性質・旧喜連川町!I11</f>
        <v>224304</v>
      </c>
      <c r="J11" s="104">
        <f>性質・旧氏家町!J11+性質・旧喜連川町!J11</f>
        <v>263184</v>
      </c>
      <c r="K11" s="104">
        <f>性質・旧氏家町!K11+性質・旧喜連川町!K11</f>
        <v>220579</v>
      </c>
      <c r="L11" s="104">
        <f>性質・旧氏家町!L11+性質・旧喜連川町!L11</f>
        <v>203365</v>
      </c>
      <c r="M11" s="104">
        <f>性質・旧氏家町!M11+性質・旧喜連川町!M11</f>
        <v>186444</v>
      </c>
      <c r="N11" s="104">
        <f>性質・旧氏家町!N11+性質・旧喜連川町!N11</f>
        <v>177817</v>
      </c>
      <c r="O11" s="104">
        <f>性質・旧氏家町!O11+性質・旧喜連川町!O11</f>
        <v>149937</v>
      </c>
      <c r="P11" s="104">
        <f>性質・旧氏家町!P11+性質・旧喜連川町!P11</f>
        <v>130589</v>
      </c>
      <c r="Q11" s="16">
        <v>310295</v>
      </c>
      <c r="R11" s="16">
        <v>104030</v>
      </c>
      <c r="S11" s="16">
        <v>107791</v>
      </c>
      <c r="T11" s="16">
        <v>149133</v>
      </c>
      <c r="U11" s="16">
        <v>134178</v>
      </c>
      <c r="V11" s="16">
        <v>127372</v>
      </c>
      <c r="W11" s="16">
        <v>161228</v>
      </c>
      <c r="X11" s="16">
        <v>157933</v>
      </c>
      <c r="Y11" s="115">
        <v>189674</v>
      </c>
      <c r="Z11" s="115">
        <v>138967</v>
      </c>
      <c r="AA11" s="115">
        <v>75667</v>
      </c>
      <c r="AB11" s="115">
        <v>31298</v>
      </c>
      <c r="AC11" s="115">
        <v>32350</v>
      </c>
      <c r="AD11" s="115">
        <v>28961</v>
      </c>
      <c r="AE11" s="115">
        <v>81251</v>
      </c>
      <c r="AF11" s="115">
        <v>86015</v>
      </c>
    </row>
    <row r="12" spans="1:32" ht="18" customHeight="1" x14ac:dyDescent="0.15">
      <c r="A12" s="16" t="s">
        <v>59</v>
      </c>
      <c r="B12" s="104"/>
      <c r="C12" s="104"/>
      <c r="D12" s="104">
        <f>性質・旧氏家町!D12+性質・旧喜連川町!D12</f>
        <v>1437160</v>
      </c>
      <c r="E12" s="104">
        <f>性質・旧氏家町!E12+性質・旧喜連川町!E12</f>
        <v>1538444</v>
      </c>
      <c r="F12" s="104">
        <f>性質・旧氏家町!F12+性質・旧喜連川町!F12</f>
        <v>1714079</v>
      </c>
      <c r="G12" s="104">
        <f>性質・旧氏家町!G12+性質・旧喜連川町!G12</f>
        <v>1788914</v>
      </c>
      <c r="H12" s="104">
        <f>性質・旧氏家町!H12+性質・旧喜連川町!H12</f>
        <v>1919451</v>
      </c>
      <c r="I12" s="104">
        <f>性質・旧氏家町!I12+性質・旧喜連川町!I12</f>
        <v>2064855</v>
      </c>
      <c r="J12" s="104">
        <f>性質・旧氏家町!J12+性質・旧喜連川町!J12</f>
        <v>2153608</v>
      </c>
      <c r="K12" s="104">
        <f>性質・旧氏家町!K12+性質・旧喜連川町!K12</f>
        <v>2045137</v>
      </c>
      <c r="L12" s="104">
        <f>性質・旧氏家町!L12+性質・旧喜連川町!L12</f>
        <v>2179077</v>
      </c>
      <c r="M12" s="104">
        <f>性質・旧氏家町!M12+性質・旧喜連川町!M12</f>
        <v>2010000</v>
      </c>
      <c r="N12" s="104">
        <f>性質・旧氏家町!N12+性質・旧喜連川町!N12</f>
        <v>2126019</v>
      </c>
      <c r="O12" s="104">
        <f>性質・旧氏家町!O12+性質・旧喜連川町!O12</f>
        <v>2023380</v>
      </c>
      <c r="P12" s="104">
        <f>性質・旧氏家町!P12+性質・旧喜連川町!P12</f>
        <v>1859240</v>
      </c>
      <c r="Q12" s="16">
        <v>1819333</v>
      </c>
      <c r="R12" s="16">
        <v>1760885</v>
      </c>
      <c r="S12" s="16">
        <v>1751823</v>
      </c>
      <c r="T12" s="16">
        <v>1836163</v>
      </c>
      <c r="U12" s="16">
        <v>1685084</v>
      </c>
      <c r="V12" s="16">
        <v>2503477</v>
      </c>
      <c r="W12" s="16">
        <v>1642745</v>
      </c>
      <c r="X12" s="16">
        <v>1672115</v>
      </c>
      <c r="Y12" s="115">
        <v>1584446</v>
      </c>
      <c r="Z12" s="115">
        <v>1616982</v>
      </c>
      <c r="AA12" s="115">
        <v>1877863</v>
      </c>
      <c r="AB12" s="115">
        <v>1976681</v>
      </c>
      <c r="AC12" s="115">
        <v>2173001</v>
      </c>
      <c r="AD12" s="115">
        <v>2914852</v>
      </c>
      <c r="AE12" s="115">
        <v>3750703</v>
      </c>
      <c r="AF12" s="115">
        <v>3752027</v>
      </c>
    </row>
    <row r="13" spans="1:32" ht="18" customHeight="1" x14ac:dyDescent="0.15">
      <c r="A13" s="16" t="s">
        <v>60</v>
      </c>
      <c r="B13" s="104"/>
      <c r="C13" s="104"/>
      <c r="D13" s="104">
        <f>性質・旧氏家町!D13+性質・旧喜連川町!D13</f>
        <v>598204</v>
      </c>
      <c r="E13" s="104">
        <f>性質・旧氏家町!E13+性質・旧喜連川町!E13</f>
        <v>691521</v>
      </c>
      <c r="F13" s="104">
        <f>性質・旧氏家町!F13+性質・旧喜連川町!F13</f>
        <v>701694</v>
      </c>
      <c r="G13" s="104">
        <f>性質・旧氏家町!G13+性質・旧喜連川町!G13</f>
        <v>704526</v>
      </c>
      <c r="H13" s="104">
        <f>性質・旧氏家町!H13+性質・旧喜連川町!H13</f>
        <v>862658</v>
      </c>
      <c r="I13" s="104">
        <f>性質・旧氏家町!I13+性質・旧喜連川町!I13</f>
        <v>811318</v>
      </c>
      <c r="J13" s="104">
        <f>性質・旧氏家町!J13+性質・旧喜連川町!J13</f>
        <v>942104</v>
      </c>
      <c r="K13" s="104">
        <f>性質・旧氏家町!K13+性質・旧喜連川町!K13</f>
        <v>953107</v>
      </c>
      <c r="L13" s="104">
        <f>性質・旧氏家町!L13+性質・旧喜連川町!L13</f>
        <v>923666</v>
      </c>
      <c r="M13" s="104">
        <f>性質・旧氏家町!M13+性質・旧喜連川町!M13</f>
        <v>1010054</v>
      </c>
      <c r="N13" s="104">
        <f>性質・旧氏家町!N13+性質・旧喜連川町!N13</f>
        <v>1000253</v>
      </c>
      <c r="O13" s="104">
        <f>性質・旧氏家町!O13+性質・旧喜連川町!O13</f>
        <v>1056188</v>
      </c>
      <c r="P13" s="104">
        <f>性質・旧氏家町!P13+性質・旧喜連川町!P13</f>
        <v>988174</v>
      </c>
      <c r="Q13" s="16">
        <v>1014922</v>
      </c>
      <c r="R13" s="16">
        <v>971319</v>
      </c>
      <c r="S13" s="16">
        <v>942357</v>
      </c>
      <c r="T13" s="16">
        <v>982882</v>
      </c>
      <c r="U13" s="16">
        <v>914027</v>
      </c>
      <c r="V13" s="16">
        <v>916569</v>
      </c>
      <c r="W13" s="16">
        <v>915657</v>
      </c>
      <c r="X13" s="16">
        <v>923667</v>
      </c>
      <c r="Y13" s="115">
        <v>886095</v>
      </c>
      <c r="Z13" s="115">
        <v>905236</v>
      </c>
      <c r="AA13" s="115">
        <v>950914</v>
      </c>
      <c r="AB13" s="115">
        <v>956764</v>
      </c>
      <c r="AC13" s="115">
        <v>964049</v>
      </c>
      <c r="AD13" s="115">
        <v>1207340</v>
      </c>
      <c r="AE13" s="115">
        <v>2675432</v>
      </c>
      <c r="AF13" s="115">
        <v>1889297</v>
      </c>
    </row>
    <row r="14" spans="1:32" ht="18" customHeight="1" x14ac:dyDescent="0.15">
      <c r="A14" s="16" t="s">
        <v>61</v>
      </c>
      <c r="B14" s="104"/>
      <c r="C14" s="104"/>
      <c r="D14" s="104">
        <f>性質・旧氏家町!D14+性質・旧喜連川町!D14</f>
        <v>534513</v>
      </c>
      <c r="E14" s="104">
        <f>性質・旧氏家町!E14+性質・旧喜連川町!E14</f>
        <v>613146</v>
      </c>
      <c r="F14" s="104">
        <f>性質・旧氏家町!F14+性質・旧喜連川町!F14</f>
        <v>395621</v>
      </c>
      <c r="G14" s="104">
        <f>性質・旧氏家町!G14+性質・旧喜連川町!G14</f>
        <v>546967</v>
      </c>
      <c r="H14" s="104">
        <f>性質・旧氏家町!H14+性質・旧喜連川町!H14</f>
        <v>693289</v>
      </c>
      <c r="I14" s="104">
        <f>性質・旧氏家町!I14+性質・旧喜連川町!I14</f>
        <v>768085</v>
      </c>
      <c r="J14" s="104">
        <f>性質・旧氏家町!J14+性質・旧喜連川町!J14</f>
        <v>572792</v>
      </c>
      <c r="K14" s="104">
        <f>性質・旧氏家町!K14+性質・旧喜連川町!K14</f>
        <v>712046</v>
      </c>
      <c r="L14" s="104">
        <f>性質・旧氏家町!L14+性質・旧喜連川町!L14</f>
        <v>727827</v>
      </c>
      <c r="M14" s="104">
        <f>性質・旧氏家町!M14+性質・旧喜連川町!M14</f>
        <v>975418</v>
      </c>
      <c r="N14" s="104">
        <f>性質・旧氏家町!N14+性質・旧喜連川町!N14</f>
        <v>984698</v>
      </c>
      <c r="O14" s="104">
        <f>性質・旧氏家町!O14+性質・旧喜連川町!O14</f>
        <v>907599</v>
      </c>
      <c r="P14" s="104">
        <f>性質・旧氏家町!P14+性質・旧喜連川町!P14</f>
        <v>1066248</v>
      </c>
      <c r="Q14" s="16">
        <v>1164633</v>
      </c>
      <c r="R14" s="16">
        <v>1191586</v>
      </c>
      <c r="S14" s="16">
        <v>1199046</v>
      </c>
      <c r="T14" s="16">
        <v>1308950</v>
      </c>
      <c r="U14" s="16">
        <v>1345398</v>
      </c>
      <c r="V14" s="16">
        <v>1282183</v>
      </c>
      <c r="W14" s="16">
        <v>1307625</v>
      </c>
      <c r="X14" s="16">
        <v>1347192</v>
      </c>
      <c r="Y14" s="115">
        <v>1462557</v>
      </c>
      <c r="Z14" s="115">
        <v>1461752</v>
      </c>
      <c r="AA14" s="115">
        <v>1572983</v>
      </c>
      <c r="AB14" s="115">
        <v>1689563</v>
      </c>
      <c r="AC14" s="115">
        <v>1706241</v>
      </c>
      <c r="AD14" s="115">
        <v>1698057</v>
      </c>
      <c r="AE14" s="115">
        <v>1678983</v>
      </c>
      <c r="AF14" s="115">
        <v>1250900</v>
      </c>
    </row>
    <row r="15" spans="1:32" ht="18" customHeight="1" x14ac:dyDescent="0.15">
      <c r="A15" s="16" t="s">
        <v>62</v>
      </c>
      <c r="B15" s="104"/>
      <c r="C15" s="104"/>
      <c r="D15" s="104">
        <f>性質・旧氏家町!D15+性質・旧喜連川町!D15</f>
        <v>884357</v>
      </c>
      <c r="E15" s="104">
        <f>性質・旧氏家町!E15+性質・旧喜連川町!E15</f>
        <v>493262</v>
      </c>
      <c r="F15" s="104">
        <f>性質・旧氏家町!F15+性質・旧喜連川町!F15</f>
        <v>512369</v>
      </c>
      <c r="G15" s="104">
        <f>性質・旧氏家町!G15+性質・旧喜連川町!G15</f>
        <v>269595</v>
      </c>
      <c r="H15" s="104">
        <f>性質・旧氏家町!H15+性質・旧喜連川町!H15</f>
        <v>268653</v>
      </c>
      <c r="I15" s="104">
        <f>性質・旧氏家町!I15+性質・旧喜連川町!I15</f>
        <v>394704</v>
      </c>
      <c r="J15" s="104">
        <f>性質・旧氏家町!J15+性質・旧喜連川町!J15</f>
        <v>324725</v>
      </c>
      <c r="K15" s="104">
        <f>性質・旧氏家町!K15+性質・旧喜連川町!K15</f>
        <v>31551</v>
      </c>
      <c r="L15" s="104">
        <f>性質・旧氏家町!L15+性質・旧喜連川町!L15</f>
        <v>585502</v>
      </c>
      <c r="M15" s="104">
        <f>性質・旧氏家町!M15+性質・旧喜連川町!M15</f>
        <v>281271</v>
      </c>
      <c r="N15" s="104">
        <f>性質・旧氏家町!N15+性質・旧喜連川町!N15</f>
        <v>11707</v>
      </c>
      <c r="O15" s="104">
        <f>性質・旧氏家町!O15+性質・旧喜連川町!O15</f>
        <v>43179</v>
      </c>
      <c r="P15" s="104">
        <f>性質・旧氏家町!P15+性質・旧喜連川町!P15</f>
        <v>393648</v>
      </c>
      <c r="Q15" s="16">
        <v>649303</v>
      </c>
      <c r="R15" s="16">
        <v>1627206</v>
      </c>
      <c r="S15" s="16">
        <v>715370</v>
      </c>
      <c r="T15" s="16">
        <v>557076</v>
      </c>
      <c r="U15" s="16">
        <v>317744</v>
      </c>
      <c r="V15" s="16">
        <v>353371</v>
      </c>
      <c r="W15" s="16">
        <v>708154</v>
      </c>
      <c r="X15" s="16">
        <v>519698</v>
      </c>
      <c r="Y15" s="115">
        <v>785485</v>
      </c>
      <c r="Z15" s="115">
        <v>483920</v>
      </c>
      <c r="AA15" s="115">
        <v>186806</v>
      </c>
      <c r="AB15" s="115">
        <v>106856</v>
      </c>
      <c r="AC15" s="115">
        <v>6730</v>
      </c>
      <c r="AD15" s="115">
        <v>224123</v>
      </c>
      <c r="AE15" s="115">
        <v>320350</v>
      </c>
      <c r="AF15" s="115">
        <v>84893</v>
      </c>
    </row>
    <row r="16" spans="1:32" ht="18" customHeight="1" x14ac:dyDescent="0.15">
      <c r="A16" s="16" t="s">
        <v>63</v>
      </c>
      <c r="B16" s="104"/>
      <c r="C16" s="104"/>
      <c r="D16" s="104">
        <f>性質・旧氏家町!D16+性質・旧喜連川町!D16</f>
        <v>99898</v>
      </c>
      <c r="E16" s="104">
        <f>性質・旧氏家町!E16+性質・旧喜連川町!E16</f>
        <v>172419</v>
      </c>
      <c r="F16" s="104">
        <f>性質・旧氏家町!F16+性質・旧喜連川町!F16</f>
        <v>170261</v>
      </c>
      <c r="G16" s="104">
        <f>性質・旧氏家町!G16+性質・旧喜連川町!G16</f>
        <v>486009</v>
      </c>
      <c r="H16" s="104">
        <f>性質・旧氏家町!H16+性質・旧喜連川町!H16</f>
        <v>175465</v>
      </c>
      <c r="I16" s="104">
        <f>性質・旧氏家町!I16+性質・旧喜連川町!I16</f>
        <v>268323</v>
      </c>
      <c r="J16" s="104">
        <f>性質・旧氏家町!J16+性質・旧喜連川町!J16</f>
        <v>180048</v>
      </c>
      <c r="K16" s="104">
        <f>性質・旧氏家町!K16+性質・旧喜連川町!K16</f>
        <v>386039</v>
      </c>
      <c r="L16" s="104">
        <f>性質・旧氏家町!L16+性質・旧喜連川町!L16</f>
        <v>186639</v>
      </c>
      <c r="M16" s="104">
        <f>性質・旧氏家町!M16+性質・旧喜連川町!M16</f>
        <v>228103</v>
      </c>
      <c r="N16" s="104">
        <f>性質・旧氏家町!N16+性質・旧喜連川町!N16</f>
        <v>210587</v>
      </c>
      <c r="O16" s="104">
        <f>性質・旧氏家町!O16+性質・旧喜連川町!O16</f>
        <v>193292</v>
      </c>
      <c r="P16" s="104">
        <f>性質・旧氏家町!P16+性質・旧喜連川町!P16</f>
        <v>247925</v>
      </c>
      <c r="Q16" s="16">
        <v>229244</v>
      </c>
      <c r="R16" s="16">
        <v>227112</v>
      </c>
      <c r="S16" s="16">
        <v>230501</v>
      </c>
      <c r="T16" s="16">
        <v>229000</v>
      </c>
      <c r="U16" s="16">
        <v>239780</v>
      </c>
      <c r="V16" s="16">
        <v>423422</v>
      </c>
      <c r="W16" s="16">
        <v>429586</v>
      </c>
      <c r="X16" s="16">
        <v>721574</v>
      </c>
      <c r="Y16" s="115">
        <v>721415</v>
      </c>
      <c r="Z16" s="115">
        <v>720910</v>
      </c>
      <c r="AA16" s="115">
        <v>820991</v>
      </c>
      <c r="AB16" s="115">
        <v>821085</v>
      </c>
      <c r="AC16" s="115">
        <v>865112</v>
      </c>
      <c r="AD16" s="115">
        <v>825016</v>
      </c>
      <c r="AE16" s="115">
        <v>756900</v>
      </c>
      <c r="AF16" s="115">
        <v>729600</v>
      </c>
    </row>
    <row r="17" spans="1:32" ht="18" customHeight="1" x14ac:dyDescent="0.15">
      <c r="A17" s="16" t="s">
        <v>71</v>
      </c>
      <c r="B17" s="104"/>
      <c r="C17" s="104"/>
      <c r="D17" s="104">
        <f>性質・旧氏家町!D17+性質・旧喜連川町!D17</f>
        <v>0</v>
      </c>
      <c r="E17" s="104">
        <f>性質・旧氏家町!E17+性質・旧喜連川町!E17</f>
        <v>0</v>
      </c>
      <c r="F17" s="104">
        <f>性質・旧氏家町!F17+性質・旧喜連川町!F17</f>
        <v>0</v>
      </c>
      <c r="G17" s="104">
        <f>性質・旧氏家町!G17+性質・旧喜連川町!G17</f>
        <v>0</v>
      </c>
      <c r="H17" s="104">
        <f>性質・旧氏家町!H17+性質・旧喜連川町!H17</f>
        <v>0</v>
      </c>
      <c r="I17" s="104">
        <f>性質・旧氏家町!I17+性質・旧喜連川町!I17</f>
        <v>0</v>
      </c>
      <c r="J17" s="104">
        <f>性質・旧氏家町!J17+性質・旧喜連川町!J17</f>
        <v>0</v>
      </c>
      <c r="K17" s="104">
        <f>性質・旧氏家町!K17+性質・旧喜連川町!K17</f>
        <v>0</v>
      </c>
      <c r="L17" s="104">
        <f>性質・旧氏家町!L17+性質・旧喜連川町!L17</f>
        <v>0</v>
      </c>
      <c r="M17" s="104">
        <f>性質・旧氏家町!M17+性質・旧喜連川町!M17</f>
        <v>0</v>
      </c>
      <c r="N17" s="104">
        <f>性質・旧氏家町!N17+性質・旧喜連川町!N17</f>
        <v>0</v>
      </c>
      <c r="O17" s="104">
        <f>性質・旧氏家町!O17+性質・旧喜連川町!O17</f>
        <v>0</v>
      </c>
      <c r="P17" s="104">
        <f>性質・旧氏家町!P17+性質・旧喜連川町!P17</f>
        <v>0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15">
        <v>1</v>
      </c>
      <c r="Z17" s="115">
        <v>1</v>
      </c>
      <c r="AA17" s="115">
        <v>1</v>
      </c>
      <c r="AB17" s="115">
        <v>1</v>
      </c>
      <c r="AC17" s="115">
        <v>1</v>
      </c>
      <c r="AD17" s="115">
        <v>1</v>
      </c>
      <c r="AE17" s="115">
        <v>1</v>
      </c>
      <c r="AF17" s="115">
        <v>1</v>
      </c>
    </row>
    <row r="18" spans="1:32" ht="18" customHeight="1" x14ac:dyDescent="0.15">
      <c r="A18" s="16" t="s">
        <v>153</v>
      </c>
      <c r="B18" s="104"/>
      <c r="C18" s="104"/>
      <c r="D18" s="104">
        <f>性質・旧氏家町!D18+性質・旧喜連川町!D18</f>
        <v>4600102</v>
      </c>
      <c r="E18" s="104">
        <f>性質・旧氏家町!E18+性質・旧喜連川町!E18</f>
        <v>4752209</v>
      </c>
      <c r="F18" s="104">
        <f>性質・旧氏家町!F18+性質・旧喜連川町!F18</f>
        <v>4820639</v>
      </c>
      <c r="G18" s="104">
        <f>性質・旧氏家町!G18+性質・旧喜連川町!G18</f>
        <v>3830626</v>
      </c>
      <c r="H18" s="104">
        <f>性質・旧氏家町!H18+性質・旧喜連川町!H18</f>
        <v>4243751</v>
      </c>
      <c r="I18" s="104">
        <f>性質・旧氏家町!I18+性質・旧喜連川町!I18</f>
        <v>3945134</v>
      </c>
      <c r="J18" s="104">
        <f>性質・旧氏家町!J18+性質・旧喜連川町!J18</f>
        <v>3349620</v>
      </c>
      <c r="K18" s="104">
        <f>性質・旧氏家町!K18+性質・旧喜連川町!K18</f>
        <v>3237958</v>
      </c>
      <c r="L18" s="104">
        <f>性質・旧氏家町!L18+性質・旧喜連川町!L18</f>
        <v>2925361</v>
      </c>
      <c r="M18" s="104">
        <f>性質・旧氏家町!M18+性質・旧喜連川町!M18</f>
        <v>3163698</v>
      </c>
      <c r="N18" s="104">
        <f>性質・旧氏家町!N18+性質・旧喜連川町!N18</f>
        <v>4257505</v>
      </c>
      <c r="O18" s="104">
        <f>性質・旧氏家町!O18+性質・旧喜連川町!O18</f>
        <v>3161065</v>
      </c>
      <c r="P18" s="104">
        <f>性質・旧氏家町!P18+性質・旧喜連川町!P18</f>
        <v>2173889</v>
      </c>
      <c r="Q18" s="16">
        <v>2082983</v>
      </c>
      <c r="R18" s="16">
        <v>1766102</v>
      </c>
      <c r="S18" s="16">
        <v>1597463</v>
      </c>
      <c r="T18" s="16">
        <v>2173873</v>
      </c>
      <c r="U18" s="16">
        <v>2359184</v>
      </c>
      <c r="V18" s="16">
        <v>4858393</v>
      </c>
      <c r="W18" s="16">
        <v>2502386</v>
      </c>
      <c r="X18" s="16">
        <v>3028184</v>
      </c>
      <c r="Y18" s="115">
        <v>1923576</v>
      </c>
      <c r="Z18" s="115">
        <v>2632389</v>
      </c>
      <c r="AA18" s="115">
        <v>3151463</v>
      </c>
      <c r="AB18" s="115">
        <v>3202391</v>
      </c>
      <c r="AC18" s="115">
        <v>3643254</v>
      </c>
      <c r="AD18" s="115">
        <v>2137860</v>
      </c>
      <c r="AE18" s="115">
        <v>1339584</v>
      </c>
      <c r="AF18" s="115">
        <v>1379207</v>
      </c>
    </row>
    <row r="19" spans="1:32" ht="18" customHeight="1" x14ac:dyDescent="0.15">
      <c r="A19" s="16" t="s">
        <v>65</v>
      </c>
      <c r="B19" s="104"/>
      <c r="C19" s="104"/>
      <c r="D19" s="104">
        <f>性質・旧氏家町!D19+性質・旧喜連川町!D19</f>
        <v>1365787</v>
      </c>
      <c r="E19" s="104">
        <f>性質・旧氏家町!E19+性質・旧喜連川町!E19</f>
        <v>1478156</v>
      </c>
      <c r="F19" s="104">
        <f>性質・旧氏家町!F19+性質・旧喜連川町!F19</f>
        <v>869993</v>
      </c>
      <c r="G19" s="104">
        <f>性質・旧氏家町!G19+性質・旧喜連川町!G19</f>
        <v>802243</v>
      </c>
      <c r="H19" s="104">
        <f>性質・旧氏家町!H19+性質・旧喜連川町!H19</f>
        <v>871649</v>
      </c>
      <c r="I19" s="104">
        <f>性質・旧氏家町!I19+性質・旧喜連川町!I19</f>
        <v>1174370</v>
      </c>
      <c r="J19" s="104">
        <f>性質・旧氏家町!J19+性質・旧喜連川町!J19</f>
        <v>642901</v>
      </c>
      <c r="K19" s="104">
        <f>性質・旧氏家町!K19+性質・旧喜連川町!K19</f>
        <v>914569</v>
      </c>
      <c r="L19" s="104">
        <f>性質・旧氏家町!L19+性質・旧喜連川町!L19</f>
        <v>696736</v>
      </c>
      <c r="M19" s="104">
        <f>性質・旧氏家町!M19+性質・旧喜連川町!M19</f>
        <v>918629</v>
      </c>
      <c r="N19" s="104">
        <f>性質・旧氏家町!N19+性質・旧喜連川町!N19</f>
        <v>727084</v>
      </c>
      <c r="O19" s="104">
        <f>性質・旧氏家町!O19+性質・旧喜連川町!O19</f>
        <v>946953</v>
      </c>
      <c r="P19" s="104">
        <f>性質・旧氏家町!P19+性質・旧喜連川町!P19</f>
        <v>535842</v>
      </c>
      <c r="Q19" s="16">
        <v>390593</v>
      </c>
      <c r="R19" s="16">
        <v>729329</v>
      </c>
      <c r="S19" s="16">
        <v>549391</v>
      </c>
      <c r="T19" s="16">
        <v>1116146</v>
      </c>
      <c r="U19" s="16">
        <v>705328</v>
      </c>
      <c r="V19" s="16">
        <v>1330427</v>
      </c>
      <c r="W19" s="16">
        <v>1471355</v>
      </c>
      <c r="X19" s="16">
        <v>1796594</v>
      </c>
      <c r="Y19" s="115">
        <v>525198</v>
      </c>
      <c r="Z19" s="115">
        <v>992175</v>
      </c>
      <c r="AA19" s="115">
        <v>1820954</v>
      </c>
      <c r="AB19" s="115">
        <v>1184754</v>
      </c>
      <c r="AC19" s="115">
        <v>941130</v>
      </c>
      <c r="AD19" s="115">
        <v>1098566</v>
      </c>
      <c r="AE19" s="115">
        <v>360099</v>
      </c>
      <c r="AF19" s="115">
        <v>311530</v>
      </c>
    </row>
    <row r="20" spans="1:32" ht="18" customHeight="1" x14ac:dyDescent="0.15">
      <c r="A20" s="16" t="s">
        <v>66</v>
      </c>
      <c r="B20" s="104"/>
      <c r="C20" s="104"/>
      <c r="D20" s="104">
        <f>性質・旧氏家町!D20+性質・旧喜連川町!D20</f>
        <v>3201321</v>
      </c>
      <c r="E20" s="104">
        <f>性質・旧氏家町!E20+性質・旧喜連川町!E20</f>
        <v>3224923</v>
      </c>
      <c r="F20" s="104">
        <f>性質・旧氏家町!F20+性質・旧喜連川町!F20</f>
        <v>3922115</v>
      </c>
      <c r="G20" s="104">
        <f>性質・旧氏家町!G20+性質・旧喜連川町!G20</f>
        <v>3018924</v>
      </c>
      <c r="H20" s="104">
        <f>性質・旧氏家町!H20+性質・旧喜連川町!H20</f>
        <v>3354441</v>
      </c>
      <c r="I20" s="104">
        <f>性質・旧氏家町!I20+性質・旧喜連川町!I20</f>
        <v>2717400</v>
      </c>
      <c r="J20" s="104">
        <f>性質・旧氏家町!J20+性質・旧喜連川町!J20</f>
        <v>2602135</v>
      </c>
      <c r="K20" s="104">
        <f>性質・旧氏家町!K20+性質・旧喜連川町!K20</f>
        <v>2184167</v>
      </c>
      <c r="L20" s="104">
        <f>性質・旧氏家町!L20+性質・旧喜連川町!L20</f>
        <v>2107573</v>
      </c>
      <c r="M20" s="104">
        <f>性質・旧氏家町!M20+性質・旧喜連川町!M20</f>
        <v>2190211</v>
      </c>
      <c r="N20" s="104">
        <f>性質・旧氏家町!N20+性質・旧喜連川町!N20</f>
        <v>3501861</v>
      </c>
      <c r="O20" s="104">
        <f>性質・旧氏家町!O20+性質・旧喜連川町!O20</f>
        <v>2203412</v>
      </c>
      <c r="P20" s="104">
        <f>性質・旧氏家町!P20+性質・旧喜連川町!P20</f>
        <v>1609726</v>
      </c>
      <c r="Q20" s="16">
        <v>1638313</v>
      </c>
      <c r="R20" s="16">
        <v>968869</v>
      </c>
      <c r="S20" s="16">
        <v>993558</v>
      </c>
      <c r="T20" s="16">
        <v>993845</v>
      </c>
      <c r="U20" s="16">
        <v>1548028</v>
      </c>
      <c r="V20" s="16">
        <v>3454548</v>
      </c>
      <c r="W20" s="16">
        <v>974332</v>
      </c>
      <c r="X20" s="16">
        <v>1195209</v>
      </c>
      <c r="Y20" s="115">
        <v>1329590</v>
      </c>
      <c r="Z20" s="115">
        <v>1608119</v>
      </c>
      <c r="AA20" s="115">
        <v>1326470</v>
      </c>
      <c r="AB20" s="115">
        <v>2015658</v>
      </c>
      <c r="AC20" s="115">
        <v>2697803</v>
      </c>
      <c r="AD20" s="115">
        <v>1035625</v>
      </c>
      <c r="AE20" s="115">
        <v>968405</v>
      </c>
      <c r="AF20" s="115">
        <v>1061228</v>
      </c>
    </row>
    <row r="21" spans="1:32" ht="18" customHeight="1" x14ac:dyDescent="0.15">
      <c r="A21" s="16" t="s">
        <v>154</v>
      </c>
      <c r="B21" s="104"/>
      <c r="C21" s="104"/>
      <c r="D21" s="104">
        <f>性質・旧氏家町!D21+性質・旧喜連川町!D21</f>
        <v>69903</v>
      </c>
      <c r="E21" s="104">
        <f>性質・旧氏家町!E21+性質・旧喜連川町!E21</f>
        <v>0</v>
      </c>
      <c r="F21" s="104">
        <f>性質・旧氏家町!F21+性質・旧喜連川町!F21</f>
        <v>0</v>
      </c>
      <c r="G21" s="104">
        <f>性質・旧氏家町!G21+性質・旧喜連川町!G21</f>
        <v>0</v>
      </c>
      <c r="H21" s="104">
        <f>性質・旧氏家町!H21+性質・旧喜連川町!H21</f>
        <v>0</v>
      </c>
      <c r="I21" s="104">
        <f>性質・旧氏家町!I21+性質・旧喜連川町!I21</f>
        <v>17971</v>
      </c>
      <c r="J21" s="104">
        <f>性質・旧氏家町!J21+性質・旧喜連川町!J21</f>
        <v>33203</v>
      </c>
      <c r="K21" s="104">
        <f>性質・旧氏家町!K21+性質・旧喜連川町!K21</f>
        <v>96357</v>
      </c>
      <c r="L21" s="104">
        <f>性質・旧氏家町!L21+性質・旧喜連川町!L21</f>
        <v>43693</v>
      </c>
      <c r="M21" s="104">
        <f>性質・旧氏家町!M21+性質・旧喜連川町!M21</f>
        <v>1439</v>
      </c>
      <c r="N21" s="104">
        <f>性質・旧氏家町!N21+性質・旧喜連川町!N21</f>
        <v>48800</v>
      </c>
      <c r="O21" s="104">
        <f>性質・旧氏家町!O21+性質・旧喜連川町!O21</f>
        <v>44390</v>
      </c>
      <c r="P21" s="104">
        <f>性質・旧氏家町!P21+性質・旧喜連川町!P21</f>
        <v>0</v>
      </c>
      <c r="Q21" s="16">
        <v>1</v>
      </c>
      <c r="R21" s="16">
        <v>1</v>
      </c>
      <c r="S21" s="16">
        <v>1</v>
      </c>
      <c r="T21" s="16">
        <v>1</v>
      </c>
      <c r="U21" s="16">
        <v>10206</v>
      </c>
      <c r="V21" s="16">
        <v>15025</v>
      </c>
      <c r="W21" s="16">
        <v>4599</v>
      </c>
      <c r="X21" s="16">
        <v>381609</v>
      </c>
      <c r="Y21" s="115">
        <v>171445</v>
      </c>
      <c r="Z21" s="115">
        <v>16538</v>
      </c>
      <c r="AA21" s="115"/>
      <c r="AB21" s="115">
        <v>21673</v>
      </c>
      <c r="AC21" s="115">
        <v>20679</v>
      </c>
      <c r="AD21" s="115">
        <v>0</v>
      </c>
      <c r="AE21" s="115">
        <v>49344</v>
      </c>
      <c r="AF21" s="115">
        <v>142574</v>
      </c>
    </row>
    <row r="22" spans="1:32" ht="18" customHeight="1" x14ac:dyDescent="0.15">
      <c r="A22" s="16" t="s">
        <v>155</v>
      </c>
      <c r="B22" s="104"/>
      <c r="C22" s="104"/>
      <c r="D22" s="104">
        <f>性質・旧氏家町!D22+性質・旧喜連川町!D22</f>
        <v>0</v>
      </c>
      <c r="E22" s="104">
        <f>性質・旧氏家町!E22+性質・旧喜連川町!E22</f>
        <v>0</v>
      </c>
      <c r="F22" s="104">
        <f>性質・旧氏家町!F22+性質・旧喜連川町!F22</f>
        <v>0</v>
      </c>
      <c r="G22" s="104">
        <f>性質・旧氏家町!G22+性質・旧喜連川町!G22</f>
        <v>0</v>
      </c>
      <c r="H22" s="104">
        <f>性質・旧氏家町!H22+性質・旧喜連川町!H22</f>
        <v>0</v>
      </c>
      <c r="I22" s="104">
        <f>性質・旧氏家町!I22+性質・旧喜連川町!I22</f>
        <v>0</v>
      </c>
      <c r="J22" s="104">
        <f>性質・旧氏家町!J22+性質・旧喜連川町!J22</f>
        <v>0</v>
      </c>
      <c r="K22" s="104">
        <f>性質・旧氏家町!K22+性質・旧喜連川町!K22</f>
        <v>0</v>
      </c>
      <c r="L22" s="104">
        <f>性質・旧氏家町!L22+性質・旧喜連川町!L22</f>
        <v>0</v>
      </c>
      <c r="M22" s="104">
        <f>性質・旧氏家町!M22+性質・旧喜連川町!M22</f>
        <v>0</v>
      </c>
      <c r="N22" s="104">
        <f>性質・旧氏家町!N22+性質・旧喜連川町!N22</f>
        <v>0</v>
      </c>
      <c r="O22" s="104">
        <f>性質・旧氏家町!O22+性質・旧喜連川町!O22</f>
        <v>0</v>
      </c>
      <c r="P22" s="104">
        <f>性質・旧氏家町!P22+性質・旧喜連川町!P22</f>
        <v>0</v>
      </c>
      <c r="Q22" s="16">
        <v>1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15">
        <v>1</v>
      </c>
      <c r="Z22" s="115">
        <v>1</v>
      </c>
      <c r="AA22" s="115">
        <v>1</v>
      </c>
      <c r="AB22" s="115">
        <v>1</v>
      </c>
      <c r="AC22" s="115">
        <v>1</v>
      </c>
      <c r="AD22" s="115">
        <v>1</v>
      </c>
      <c r="AE22" s="115">
        <v>1</v>
      </c>
      <c r="AF22" s="115">
        <v>1</v>
      </c>
    </row>
    <row r="23" spans="1:32" ht="18" customHeight="1" x14ac:dyDescent="0.15">
      <c r="A23" s="16" t="s">
        <v>50</v>
      </c>
      <c r="B23" s="104"/>
      <c r="C23" s="104"/>
      <c r="D23" s="104">
        <f>性質・旧氏家町!D23+性質・旧喜連川町!D23</f>
        <v>12300491</v>
      </c>
      <c r="E23" s="104">
        <f>性質・旧氏家町!E23+性質・旧喜連川町!E23</f>
        <v>12734586</v>
      </c>
      <c r="F23" s="104">
        <f>性質・旧氏家町!F23+性質・旧喜連川町!F23</f>
        <v>13266621</v>
      </c>
      <c r="G23" s="104">
        <f>性質・旧氏家町!G23+性質・旧喜連川町!G23</f>
        <v>12704947</v>
      </c>
      <c r="H23" s="104">
        <f>性質・旧氏家町!H23+性質・旧喜連川町!H23</f>
        <v>13394895</v>
      </c>
      <c r="I23" s="104">
        <f>性質・旧氏家町!I23+性質・旧喜連川町!I23</f>
        <v>14019996</v>
      </c>
      <c r="J23" s="104">
        <f>性質・旧氏家町!J23+性質・旧喜連川町!J23</f>
        <v>13402565</v>
      </c>
      <c r="K23" s="104">
        <f>性質・旧氏家町!K23+性質・旧喜連川町!K23</f>
        <v>14003792</v>
      </c>
      <c r="L23" s="104">
        <f>性質・旧氏家町!L23+性質・旧喜連川町!L23</f>
        <v>13559280</v>
      </c>
      <c r="M23" s="104">
        <f>性質・旧氏家町!M23+性質・旧喜連川町!M23</f>
        <v>13311213</v>
      </c>
      <c r="N23" s="104">
        <f>性質・旧氏家町!N23+性質・旧喜連川町!N23</f>
        <v>14498606</v>
      </c>
      <c r="O23" s="104">
        <f>性質・旧氏家町!O23+性質・旧喜連川町!O23</f>
        <v>13552803</v>
      </c>
      <c r="P23" s="104">
        <f>性質・旧氏家町!P23+性質・旧喜連川町!P23</f>
        <v>12777375</v>
      </c>
      <c r="Q23" s="17">
        <f t="shared" ref="Q23:X23" si="0">SUM(Q4:Q22)-Q5-Q8-Q9-Q13-Q19-Q20</f>
        <v>13534981</v>
      </c>
      <c r="R23" s="17">
        <f t="shared" si="0"/>
        <v>14277394</v>
      </c>
      <c r="S23" s="17">
        <f t="shared" si="0"/>
        <v>13262643</v>
      </c>
      <c r="T23" s="17">
        <f t="shared" si="0"/>
        <v>14204355</v>
      </c>
      <c r="U23" s="17">
        <f t="shared" si="0"/>
        <v>14119591</v>
      </c>
      <c r="V23" s="17">
        <f t="shared" si="0"/>
        <v>17873476</v>
      </c>
      <c r="W23" s="17">
        <f t="shared" si="0"/>
        <v>15484579</v>
      </c>
      <c r="X23" s="17">
        <f t="shared" si="0"/>
        <v>16900421</v>
      </c>
      <c r="Y23" s="12">
        <f t="shared" ref="Y23:AB23" si="1">SUM(Y4:Y22)-Y5-Y8-Y9-Y13-Y19-Y20</f>
        <v>16205515</v>
      </c>
      <c r="Z23" s="12">
        <f t="shared" si="1"/>
        <v>16296969</v>
      </c>
      <c r="AA23" s="12">
        <f t="shared" si="1"/>
        <v>17484918</v>
      </c>
      <c r="AB23" s="12">
        <f t="shared" si="1"/>
        <v>17806282</v>
      </c>
      <c r="AC23" s="12">
        <f t="shared" ref="AC23" si="2">SUM(AC4:AC22)-AC5-AC8-AC9-AC13-AC19-AC20</f>
        <v>18367786</v>
      </c>
      <c r="AD23" s="12">
        <f t="shared" ref="AD23" si="3">SUM(AD4:AD22)-AD5-AD8-AD9-AD13-AD19-AD20</f>
        <v>17819656</v>
      </c>
      <c r="AE23" s="12">
        <f t="shared" ref="AE23" si="4">SUM(AE4:AE22)-AE5-AE8-AE9-AE13-AE19-AE20</f>
        <v>18300063</v>
      </c>
      <c r="AF23" s="12">
        <f t="shared" ref="AF23" si="5">SUM(AF4:AF22)-AF5-AF8-AF9-AF13-AF19-AF20</f>
        <v>17954196</v>
      </c>
    </row>
    <row r="24" spans="1:32" ht="18" customHeight="1" x14ac:dyDescent="0.15">
      <c r="A24" s="16" t="s">
        <v>69</v>
      </c>
      <c r="B24" s="104"/>
      <c r="C24" s="104"/>
      <c r="D24" s="104">
        <f>性質・旧氏家町!D24+性質・旧喜連川町!D24</f>
        <v>3421269</v>
      </c>
      <c r="E24" s="104">
        <f>性質・旧氏家町!E24+性質・旧喜連川町!E24</f>
        <v>3706534</v>
      </c>
      <c r="F24" s="104">
        <f>性質・旧氏家町!F24+性質・旧喜連川町!F24</f>
        <v>4111707</v>
      </c>
      <c r="G24" s="104">
        <f>性質・旧氏家町!G24+性質・旧喜連川町!G24</f>
        <v>4297626</v>
      </c>
      <c r="H24" s="104">
        <f>性質・旧氏家町!H24+性質・旧喜連川町!H24</f>
        <v>4497794</v>
      </c>
      <c r="I24" s="104">
        <f>性質・旧氏家町!I24+性質・旧喜連川町!I24</f>
        <v>4723670</v>
      </c>
      <c r="J24" s="104">
        <f>性質・旧氏家町!J24+性質・旧喜連川町!J24</f>
        <v>4879447</v>
      </c>
      <c r="K24" s="104">
        <f>性質・旧氏家町!K24+性質・旧喜連川町!K24</f>
        <v>5521941</v>
      </c>
      <c r="L24" s="104">
        <f>性質・旧氏家町!L24+性質・旧喜連川町!L24</f>
        <v>4950907</v>
      </c>
      <c r="M24" s="104">
        <f>性質・旧氏家町!M24+性質・旧喜連川町!M24</f>
        <v>4726114</v>
      </c>
      <c r="N24" s="104">
        <f>性質・旧氏家町!N24+性質・旧喜連川町!N24</f>
        <v>4816210</v>
      </c>
      <c r="O24" s="104">
        <f>性質・旧氏家町!O24+性質・旧喜連川町!O24</f>
        <v>5017243</v>
      </c>
      <c r="P24" s="104">
        <f>性質・旧氏家町!P24+性質・旧喜連川町!P24</f>
        <v>5090720</v>
      </c>
      <c r="Q24" s="17">
        <f t="shared" ref="Q24:V24" si="6">SUM(Q4:Q7)-Q5</f>
        <v>5258827</v>
      </c>
      <c r="R24" s="17">
        <f t="shared" si="6"/>
        <v>5723208</v>
      </c>
      <c r="S24" s="17">
        <f t="shared" si="6"/>
        <v>5697737</v>
      </c>
      <c r="T24" s="17">
        <f t="shared" si="6"/>
        <v>6067528</v>
      </c>
      <c r="U24" s="17">
        <f t="shared" si="6"/>
        <v>6158516</v>
      </c>
      <c r="V24" s="17">
        <f t="shared" si="6"/>
        <v>6245294</v>
      </c>
      <c r="W24" s="17">
        <f>SUM(W4:W7)-W5</f>
        <v>6503986</v>
      </c>
      <c r="X24" s="17">
        <f>SUM(X4:X7)-X5</f>
        <v>6793480</v>
      </c>
      <c r="Y24" s="12">
        <f t="shared" ref="Y24:AB24" si="7">SUM(Y4:Y7)-Y5</f>
        <v>7076393</v>
      </c>
      <c r="Z24" s="12">
        <f t="shared" si="7"/>
        <v>6883037</v>
      </c>
      <c r="AA24" s="12">
        <f t="shared" si="7"/>
        <v>7262232</v>
      </c>
      <c r="AB24" s="12">
        <f t="shared" si="7"/>
        <v>7300654</v>
      </c>
      <c r="AC24" s="12">
        <f t="shared" ref="AC24" si="8">SUM(AC4:AC7)-AC5</f>
        <v>7326686</v>
      </c>
      <c r="AD24" s="12">
        <f t="shared" ref="AD24" si="9">SUM(AD4:AD7)-AD5</f>
        <v>7377880</v>
      </c>
      <c r="AE24" s="12">
        <f t="shared" ref="AE24" si="10">SUM(AE4:AE7)-AE5</f>
        <v>7573278</v>
      </c>
      <c r="AF24" s="12">
        <f t="shared" ref="AF24" si="11">SUM(AF4:AF7)-AF5</f>
        <v>7658220</v>
      </c>
    </row>
    <row r="25" spans="1:32" ht="18" customHeight="1" x14ac:dyDescent="0.15">
      <c r="A25" s="16" t="s">
        <v>156</v>
      </c>
      <c r="B25" s="104"/>
      <c r="C25" s="104"/>
      <c r="D25" s="104">
        <f>性質・旧氏家町!D25+性質・旧喜連川町!D25</f>
        <v>4670005</v>
      </c>
      <c r="E25" s="104">
        <f>性質・旧氏家町!E25+性質・旧喜連川町!E25</f>
        <v>4752209</v>
      </c>
      <c r="F25" s="104">
        <f>性質・旧氏家町!F25+性質・旧喜連川町!F25</f>
        <v>4820639</v>
      </c>
      <c r="G25" s="104">
        <f>性質・旧氏家町!G25+性質・旧喜連川町!G25</f>
        <v>3830626</v>
      </c>
      <c r="H25" s="104">
        <f>性質・旧氏家町!H25+性質・旧喜連川町!H25</f>
        <v>4243751</v>
      </c>
      <c r="I25" s="104">
        <f>性質・旧氏家町!I25+性質・旧喜連川町!I25</f>
        <v>3963105</v>
      </c>
      <c r="J25" s="104">
        <f>性質・旧氏家町!J25+性質・旧喜連川町!J25</f>
        <v>3382823</v>
      </c>
      <c r="K25" s="104">
        <f>性質・旧氏家町!K25+性質・旧喜連川町!K25</f>
        <v>3334315</v>
      </c>
      <c r="L25" s="104">
        <f>性質・旧氏家町!L25+性質・旧喜連川町!L25</f>
        <v>2969054</v>
      </c>
      <c r="M25" s="104">
        <f>性質・旧氏家町!M25+性質・旧喜連川町!M25</f>
        <v>3165137</v>
      </c>
      <c r="N25" s="104">
        <f>性質・旧氏家町!N25+性質・旧喜連川町!N25</f>
        <v>4306305</v>
      </c>
      <c r="O25" s="104">
        <f>性質・旧氏家町!O25+性質・旧喜連川町!O25</f>
        <v>3205455</v>
      </c>
      <c r="P25" s="104">
        <f>性質・旧氏家町!P25+性質・旧喜連川町!P25</f>
        <v>2173889</v>
      </c>
      <c r="Q25" s="17">
        <f t="shared" ref="Q25:V25" si="12">+Q18+Q21+Q22</f>
        <v>2082985</v>
      </c>
      <c r="R25" s="17">
        <f t="shared" si="12"/>
        <v>1766104</v>
      </c>
      <c r="S25" s="17">
        <f t="shared" si="12"/>
        <v>1597465</v>
      </c>
      <c r="T25" s="17">
        <f t="shared" si="12"/>
        <v>2173875</v>
      </c>
      <c r="U25" s="17">
        <f t="shared" si="12"/>
        <v>2369391</v>
      </c>
      <c r="V25" s="17">
        <f t="shared" si="12"/>
        <v>4873419</v>
      </c>
      <c r="W25" s="17">
        <f>+W18+W21+W22</f>
        <v>2506986</v>
      </c>
      <c r="X25" s="17">
        <f>+X18+X21+X22</f>
        <v>3409794</v>
      </c>
      <c r="Y25" s="12">
        <f t="shared" ref="Y25:AB25" si="13">+Y18+Y21+Y22</f>
        <v>2095022</v>
      </c>
      <c r="Z25" s="12">
        <f t="shared" si="13"/>
        <v>2648928</v>
      </c>
      <c r="AA25" s="12">
        <f t="shared" si="13"/>
        <v>3151464</v>
      </c>
      <c r="AB25" s="12">
        <f t="shared" si="13"/>
        <v>3224065</v>
      </c>
      <c r="AC25" s="12">
        <f t="shared" ref="AC25" si="14">+AC18+AC21+AC22</f>
        <v>3663934</v>
      </c>
      <c r="AD25" s="12">
        <f t="shared" ref="AD25" si="15">+AD18+AD21+AD22</f>
        <v>2137861</v>
      </c>
      <c r="AE25" s="12">
        <f t="shared" ref="AE25" si="16">+AE18+AE21+AE22</f>
        <v>1388929</v>
      </c>
      <c r="AF25" s="12">
        <f t="shared" ref="AF25" si="17">+AF18+AF21+AF22</f>
        <v>1521782</v>
      </c>
    </row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7" t="s">
        <v>81</v>
      </c>
      <c r="B30" s="27"/>
      <c r="C30" s="27"/>
      <c r="D30" s="27"/>
      <c r="E30" s="27"/>
      <c r="F30" s="27"/>
      <c r="G30" s="27"/>
      <c r="H30" s="27"/>
      <c r="I30" s="27"/>
      <c r="J30" s="27"/>
      <c r="K30" s="28" t="s">
        <v>162</v>
      </c>
      <c r="M30" s="27"/>
      <c r="N30" s="27"/>
      <c r="O30" s="27"/>
      <c r="P30" s="27"/>
      <c r="Q30" s="28"/>
      <c r="R30" s="28"/>
      <c r="S30" s="28"/>
      <c r="T30" s="28"/>
      <c r="U30" s="28" t="s">
        <v>162</v>
      </c>
      <c r="W30" s="28"/>
      <c r="X30" s="28"/>
      <c r="Y30" s="28"/>
      <c r="Z30" s="28"/>
      <c r="AA30" s="28"/>
      <c r="AB30" s="28"/>
      <c r="AC30" s="28"/>
      <c r="AE30" s="28" t="s">
        <v>162</v>
      </c>
    </row>
    <row r="31" spans="1:32" ht="18" customHeight="1" x14ac:dyDescent="0.15">
      <c r="L31" s="15" t="s">
        <v>312</v>
      </c>
      <c r="M31" s="35" t="s">
        <v>213</v>
      </c>
      <c r="V31" s="15" t="s">
        <v>312</v>
      </c>
      <c r="AF31" s="15" t="s">
        <v>312</v>
      </c>
    </row>
    <row r="32" spans="1:32" ht="18" customHeight="1" x14ac:dyDescent="0.15">
      <c r="A32" s="12"/>
      <c r="B32" s="65" t="s">
        <v>169</v>
      </c>
      <c r="C32" s="65" t="s">
        <v>187</v>
      </c>
      <c r="D32" s="65" t="s">
        <v>188</v>
      </c>
      <c r="E32" s="65" t="s">
        <v>189</v>
      </c>
      <c r="F32" s="65" t="s">
        <v>190</v>
      </c>
      <c r="G32" s="65" t="s">
        <v>191</v>
      </c>
      <c r="H32" s="66" t="s">
        <v>192</v>
      </c>
      <c r="I32" s="65" t="s">
        <v>193</v>
      </c>
      <c r="J32" s="66" t="s">
        <v>194</v>
      </c>
      <c r="K32" s="66" t="s">
        <v>195</v>
      </c>
      <c r="L32" s="65" t="s">
        <v>196</v>
      </c>
      <c r="M32" s="65" t="s">
        <v>197</v>
      </c>
      <c r="N32" s="65" t="s">
        <v>198</v>
      </c>
      <c r="O32" s="65" t="s">
        <v>199</v>
      </c>
      <c r="P32" s="65" t="s">
        <v>200</v>
      </c>
      <c r="Q32" s="39" t="s">
        <v>160</v>
      </c>
      <c r="R32" s="39" t="s">
        <v>168</v>
      </c>
      <c r="S32" s="39" t="s">
        <v>285</v>
      </c>
      <c r="T32" s="39" t="s">
        <v>292</v>
      </c>
      <c r="U32" s="39" t="s">
        <v>293</v>
      </c>
      <c r="V32" s="39" t="s">
        <v>294</v>
      </c>
      <c r="W32" s="39" t="s">
        <v>295</v>
      </c>
      <c r="X32" s="39" t="s">
        <v>296</v>
      </c>
      <c r="Y32" s="39" t="s">
        <v>298</v>
      </c>
      <c r="Z32" s="39" t="s">
        <v>299</v>
      </c>
      <c r="AA32" s="39" t="s">
        <v>300</v>
      </c>
      <c r="AB32" s="39" t="s">
        <v>301</v>
      </c>
      <c r="AC32" s="39" t="s">
        <v>303</v>
      </c>
      <c r="AD32" s="39" t="s">
        <v>306</v>
      </c>
      <c r="AE32" s="39" t="str">
        <f>AE3</f>
        <v>１８(H30)</v>
      </c>
      <c r="AF32" s="39" t="str">
        <f>AF3</f>
        <v>１９(R１)</v>
      </c>
    </row>
    <row r="33" spans="1:32" ht="18" customHeight="1" x14ac:dyDescent="0.15">
      <c r="A33" s="16" t="s">
        <v>51</v>
      </c>
      <c r="B33" s="104"/>
      <c r="C33" s="104"/>
      <c r="D33" s="105">
        <f t="shared" ref="D33:P33" si="18">D4/D$23*100</f>
        <v>20.006095691627269</v>
      </c>
      <c r="E33" s="105">
        <f t="shared" si="18"/>
        <v>21.003753086280149</v>
      </c>
      <c r="F33" s="105">
        <f t="shared" si="18"/>
        <v>21.432066236006893</v>
      </c>
      <c r="G33" s="105">
        <f t="shared" si="18"/>
        <v>23.125629725177131</v>
      </c>
      <c r="H33" s="105">
        <f t="shared" si="18"/>
        <v>22.456786708667742</v>
      </c>
      <c r="I33" s="105">
        <f t="shared" si="18"/>
        <v>22.178044843950026</v>
      </c>
      <c r="J33" s="105">
        <f t="shared" si="18"/>
        <v>23.490219969088006</v>
      </c>
      <c r="K33" s="105">
        <f t="shared" si="18"/>
        <v>22.902632372717331</v>
      </c>
      <c r="L33" s="105">
        <f t="shared" si="18"/>
        <v>23.749402623148132</v>
      </c>
      <c r="M33" s="105">
        <f t="shared" si="18"/>
        <v>23.821127345794856</v>
      </c>
      <c r="N33" s="105">
        <f t="shared" si="18"/>
        <v>21.701934654959242</v>
      </c>
      <c r="O33" s="105">
        <f t="shared" si="18"/>
        <v>22.857869327843101</v>
      </c>
      <c r="P33" s="105">
        <f t="shared" si="18"/>
        <v>23.74006398027764</v>
      </c>
      <c r="Q33" s="29">
        <f t="shared" ref="Q33:R51" si="19">Q4/Q$23*100</f>
        <v>22.759928514122038</v>
      </c>
      <c r="R33" s="29">
        <f t="shared" si="19"/>
        <v>21.349169183115631</v>
      </c>
      <c r="S33" s="29">
        <f t="shared" ref="S33:T51" si="20">S4/S$23*100</f>
        <v>21.740787262388046</v>
      </c>
      <c r="T33" s="29">
        <f t="shared" si="20"/>
        <v>20.199734518040419</v>
      </c>
      <c r="U33" s="29">
        <f t="shared" ref="U33:V51" si="21">U4/U$23*100</f>
        <v>20.145965984425469</v>
      </c>
      <c r="V33" s="29">
        <f t="shared" si="21"/>
        <v>15.444466426116554</v>
      </c>
      <c r="W33" s="29">
        <f t="shared" ref="W33:X51" si="22">W4/W$23*100</f>
        <v>17.165335912587615</v>
      </c>
      <c r="X33" s="29">
        <f t="shared" si="22"/>
        <v>15.983856260148785</v>
      </c>
      <c r="Y33" s="116">
        <f t="shared" ref="Y33:AB33" si="23">Y4/Y$23*100</f>
        <v>16.086134874454778</v>
      </c>
      <c r="Z33" s="116">
        <f t="shared" si="23"/>
        <v>15.080877922759747</v>
      </c>
      <c r="AA33" s="116">
        <f t="shared" si="23"/>
        <v>14.229560584727935</v>
      </c>
      <c r="AB33" s="116">
        <f t="shared" si="23"/>
        <v>14.006910594811425</v>
      </c>
      <c r="AC33" s="116">
        <f t="shared" ref="AC33" si="24">AC4/AC$23*100</f>
        <v>13.22489819948904</v>
      </c>
      <c r="AD33" s="116">
        <f t="shared" ref="AD33" si="25">AD4/AD$23*100</f>
        <v>13.82635557050035</v>
      </c>
      <c r="AE33" s="116">
        <f t="shared" ref="AE33:AE51" si="26">AE4/AE$23*100</f>
        <v>14.016306938396877</v>
      </c>
      <c r="AF33" s="116">
        <f t="shared" ref="AF33" si="27">AF4/AF$23*100</f>
        <v>14.241668075808017</v>
      </c>
    </row>
    <row r="34" spans="1:32" ht="18" customHeight="1" x14ac:dyDescent="0.15">
      <c r="A34" s="16" t="s">
        <v>52</v>
      </c>
      <c r="B34" s="104"/>
      <c r="C34" s="104"/>
      <c r="D34" s="105">
        <f t="shared" ref="D34:P34" si="28">D5/D$23*100</f>
        <v>14.014074722708223</v>
      </c>
      <c r="E34" s="105">
        <f t="shared" si="28"/>
        <v>14.069864540551219</v>
      </c>
      <c r="F34" s="105">
        <f t="shared" si="28"/>
        <v>15.093511754047997</v>
      </c>
      <c r="G34" s="105">
        <f t="shared" si="28"/>
        <v>16.121224275866716</v>
      </c>
      <c r="H34" s="105">
        <f t="shared" si="28"/>
        <v>15.583839962911245</v>
      </c>
      <c r="I34" s="105">
        <f t="shared" si="28"/>
        <v>15.385953034508711</v>
      </c>
      <c r="J34" s="105">
        <f t="shared" si="28"/>
        <v>16.397301561305618</v>
      </c>
      <c r="K34" s="105">
        <f t="shared" si="28"/>
        <v>16.110407809541876</v>
      </c>
      <c r="L34" s="105">
        <f t="shared" si="28"/>
        <v>16.538274893652169</v>
      </c>
      <c r="M34" s="105">
        <f t="shared" si="28"/>
        <v>16.385200958019379</v>
      </c>
      <c r="N34" s="105">
        <f t="shared" si="28"/>
        <v>14.981923089709451</v>
      </c>
      <c r="O34" s="105">
        <f t="shared" si="28"/>
        <v>15.611479042379647</v>
      </c>
      <c r="P34" s="105">
        <f t="shared" si="28"/>
        <v>16.211678846398421</v>
      </c>
      <c r="Q34" s="29">
        <f t="shared" si="19"/>
        <v>15.244254868181937</v>
      </c>
      <c r="R34" s="29">
        <f t="shared" si="19"/>
        <v>14.517306169459216</v>
      </c>
      <c r="S34" s="29">
        <f t="shared" si="20"/>
        <v>14.80542754562571</v>
      </c>
      <c r="T34" s="29">
        <f t="shared" si="20"/>
        <v>13.735273442546317</v>
      </c>
      <c r="U34" s="29">
        <f t="shared" si="21"/>
        <v>13.552786337791229</v>
      </c>
      <c r="V34" s="29">
        <f t="shared" si="21"/>
        <v>10.249785771944977</v>
      </c>
      <c r="W34" s="29">
        <f t="shared" si="22"/>
        <v>11.096291348960795</v>
      </c>
      <c r="X34" s="29">
        <f t="shared" si="22"/>
        <v>10.084884867660989</v>
      </c>
      <c r="Y34" s="116">
        <f t="shared" ref="Y34:AB34" si="29">Y5/Y$23*100</f>
        <v>10.204439661436245</v>
      </c>
      <c r="Z34" s="116">
        <f t="shared" si="29"/>
        <v>9.5547214945306695</v>
      </c>
      <c r="AA34" s="116">
        <f t="shared" si="29"/>
        <v>9.1206890418359414</v>
      </c>
      <c r="AB34" s="116">
        <f t="shared" si="29"/>
        <v>9.0589938988947836</v>
      </c>
      <c r="AC34" s="116">
        <f t="shared" ref="AC34" si="30">AC5/AC$23*100</f>
        <v>8.6840950781983199</v>
      </c>
      <c r="AD34" s="116">
        <f t="shared" ref="AD34" si="31">AD5/AD$23*100</f>
        <v>8.9729846636770105</v>
      </c>
      <c r="AE34" s="116">
        <f t="shared" si="26"/>
        <v>9.0406136853190073</v>
      </c>
      <c r="AF34" s="116">
        <f t="shared" ref="AF34" si="32">AF5/AF$23*100</f>
        <v>9.1786789004642699</v>
      </c>
    </row>
    <row r="35" spans="1:32" ht="18" customHeight="1" x14ac:dyDescent="0.15">
      <c r="A35" s="16" t="s">
        <v>53</v>
      </c>
      <c r="B35" s="104"/>
      <c r="C35" s="104"/>
      <c r="D35" s="105">
        <f t="shared" ref="D35:P35" si="33">D6/D$23*100</f>
        <v>1.1356294638970104</v>
      </c>
      <c r="E35" s="105">
        <f t="shared" si="33"/>
        <v>1.4128610070244922</v>
      </c>
      <c r="F35" s="105">
        <f t="shared" si="33"/>
        <v>2.7083233929724835</v>
      </c>
      <c r="G35" s="105">
        <f t="shared" si="33"/>
        <v>2.9692056173079666</v>
      </c>
      <c r="H35" s="105">
        <f t="shared" si="33"/>
        <v>3.1299984061091934</v>
      </c>
      <c r="I35" s="105">
        <f t="shared" si="33"/>
        <v>3.0734816186823446</v>
      </c>
      <c r="J35" s="105">
        <f t="shared" si="33"/>
        <v>3.483885360749976</v>
      </c>
      <c r="K35" s="105">
        <f t="shared" si="33"/>
        <v>3.5023942086543416</v>
      </c>
      <c r="L35" s="105">
        <f t="shared" si="33"/>
        <v>3.8114855656052535</v>
      </c>
      <c r="M35" s="105">
        <f t="shared" si="33"/>
        <v>2.2502231765054019</v>
      </c>
      <c r="N35" s="105">
        <f t="shared" si="33"/>
        <v>2.5383267881063878</v>
      </c>
      <c r="O35" s="105">
        <f t="shared" si="33"/>
        <v>4.098657672512469</v>
      </c>
      <c r="P35" s="105">
        <f t="shared" si="33"/>
        <v>5.86813019106037</v>
      </c>
      <c r="Q35" s="29">
        <f t="shared" si="19"/>
        <v>6.4235036606257525</v>
      </c>
      <c r="R35" s="29">
        <f t="shared" si="19"/>
        <v>9.2063019343726165</v>
      </c>
      <c r="S35" s="29">
        <f t="shared" si="20"/>
        <v>10.755488178336702</v>
      </c>
      <c r="T35" s="29">
        <f t="shared" si="20"/>
        <v>11.136345156115853</v>
      </c>
      <c r="U35" s="29">
        <f t="shared" si="21"/>
        <v>11.326956991884538</v>
      </c>
      <c r="V35" s="29">
        <f t="shared" si="21"/>
        <v>9.5913408225685934</v>
      </c>
      <c r="W35" s="29">
        <f t="shared" si="22"/>
        <v>14.886042429697314</v>
      </c>
      <c r="X35" s="29">
        <f t="shared" si="22"/>
        <v>14.362725046908595</v>
      </c>
      <c r="Y35" s="116">
        <f t="shared" ref="Y35:AB35" si="34">Y6/Y$23*100</f>
        <v>15.864623864159825</v>
      </c>
      <c r="Z35" s="116">
        <f t="shared" si="34"/>
        <v>15.828587512193218</v>
      </c>
      <c r="AA35" s="116">
        <f t="shared" si="34"/>
        <v>15.990958607869937</v>
      </c>
      <c r="AB35" s="116">
        <f t="shared" si="34"/>
        <v>15.773831954363072</v>
      </c>
      <c r="AC35" s="116">
        <f t="shared" ref="AC35" si="35">AC6/AC$23*100</f>
        <v>16.103187395584857</v>
      </c>
      <c r="AD35" s="116">
        <f t="shared" ref="AD35" si="36">AD6/AD$23*100</f>
        <v>17.262577908350195</v>
      </c>
      <c r="AE35" s="116">
        <f t="shared" si="26"/>
        <v>16.835275375827941</v>
      </c>
      <c r="AF35" s="116">
        <f t="shared" ref="AF35" si="37">AF6/AF$23*100</f>
        <v>17.547987111202307</v>
      </c>
    </row>
    <row r="36" spans="1:32" ht="18" customHeight="1" x14ac:dyDescent="0.15">
      <c r="A36" s="16" t="s">
        <v>54</v>
      </c>
      <c r="B36" s="104"/>
      <c r="C36" s="104"/>
      <c r="D36" s="105">
        <f t="shared" ref="D36:P36" si="38">D7/D$23*100</f>
        <v>6.6723596643418537</v>
      </c>
      <c r="E36" s="105">
        <f t="shared" si="38"/>
        <v>6.689428301791672</v>
      </c>
      <c r="F36" s="105">
        <f t="shared" si="38"/>
        <v>6.8524833866890438</v>
      </c>
      <c r="G36" s="105">
        <f t="shared" si="38"/>
        <v>7.7315631462295755</v>
      </c>
      <c r="H36" s="105">
        <f t="shared" si="38"/>
        <v>7.9916341262846773</v>
      </c>
      <c r="I36" s="105">
        <f t="shared" si="38"/>
        <v>8.4408511956779435</v>
      </c>
      <c r="J36" s="105">
        <f t="shared" si="38"/>
        <v>9.4327093358622029</v>
      </c>
      <c r="K36" s="105">
        <f t="shared" si="38"/>
        <v>13.026728760324346</v>
      </c>
      <c r="L36" s="105">
        <f t="shared" si="38"/>
        <v>8.9521641267087926</v>
      </c>
      <c r="M36" s="105">
        <f t="shared" si="38"/>
        <v>9.4334077593078849</v>
      </c>
      <c r="N36" s="105">
        <f t="shared" si="38"/>
        <v>8.9781734878511763</v>
      </c>
      <c r="O36" s="105">
        <f t="shared" si="38"/>
        <v>10.063438537400714</v>
      </c>
      <c r="P36" s="105">
        <f t="shared" si="38"/>
        <v>10.233479098797678</v>
      </c>
      <c r="Q36" s="29">
        <f t="shared" si="19"/>
        <v>9.6701650338482192</v>
      </c>
      <c r="R36" s="29">
        <f t="shared" si="19"/>
        <v>9.53033165576295</v>
      </c>
      <c r="S36" s="29">
        <f t="shared" si="20"/>
        <v>10.464520533350706</v>
      </c>
      <c r="T36" s="29">
        <f t="shared" si="20"/>
        <v>11.379890181567555</v>
      </c>
      <c r="U36" s="29">
        <f t="shared" si="21"/>
        <v>12.14389283655596</v>
      </c>
      <c r="V36" s="29">
        <f t="shared" si="21"/>
        <v>9.9058795278545713</v>
      </c>
      <c r="W36" s="29">
        <f t="shared" si="22"/>
        <v>9.951610566874308</v>
      </c>
      <c r="X36" s="29">
        <f t="shared" si="22"/>
        <v>9.8505238419800314</v>
      </c>
      <c r="Y36" s="116">
        <f t="shared" ref="Y36:AB36" si="39">Y7/Y$23*100</f>
        <v>11.715814029976832</v>
      </c>
      <c r="Z36" s="116">
        <f t="shared" si="39"/>
        <v>11.325609074914482</v>
      </c>
      <c r="AA36" s="116">
        <f t="shared" si="39"/>
        <v>11.313744794227802</v>
      </c>
      <c r="AB36" s="116">
        <f t="shared" si="39"/>
        <v>11.219697632554624</v>
      </c>
      <c r="AC36" s="116">
        <f t="shared" ref="AC36" si="40">AC7/AC$23*100</f>
        <v>10.560695774656782</v>
      </c>
      <c r="AD36" s="116">
        <f t="shared" ref="AD36" si="41">AD7/AD$23*100</f>
        <v>10.31411044074027</v>
      </c>
      <c r="AE36" s="116">
        <f t="shared" si="26"/>
        <v>10.532308003529824</v>
      </c>
      <c r="AF36" s="116">
        <f t="shared" ref="AF36" si="42">AF7/AF$23*100</f>
        <v>10.864552219436616</v>
      </c>
    </row>
    <row r="37" spans="1:32" ht="18" customHeight="1" x14ac:dyDescent="0.15">
      <c r="A37" s="16" t="s">
        <v>55</v>
      </c>
      <c r="B37" s="104"/>
      <c r="C37" s="104"/>
      <c r="D37" s="105">
        <f t="shared" ref="D37:P37" si="43">D8/D$23*100</f>
        <v>6.6723596643418537</v>
      </c>
      <c r="E37" s="105">
        <f t="shared" si="43"/>
        <v>6.689428301791672</v>
      </c>
      <c r="F37" s="105">
        <f t="shared" si="43"/>
        <v>6.8524833866890438</v>
      </c>
      <c r="G37" s="105">
        <f t="shared" si="43"/>
        <v>7.7185524662165061</v>
      </c>
      <c r="H37" s="105">
        <f t="shared" si="43"/>
        <v>54.305188655827465</v>
      </c>
      <c r="I37" s="105">
        <f t="shared" si="43"/>
        <v>8.4337042606859516</v>
      </c>
      <c r="J37" s="105">
        <f t="shared" si="43"/>
        <v>9.4037298084359211</v>
      </c>
      <c r="K37" s="105">
        <f t="shared" si="43"/>
        <v>13.01244691437862</v>
      </c>
      <c r="L37" s="105">
        <f t="shared" si="43"/>
        <v>8.946212483258698</v>
      </c>
      <c r="M37" s="105">
        <f t="shared" si="43"/>
        <v>9.4226574242332379</v>
      </c>
      <c r="N37" s="105">
        <f t="shared" si="43"/>
        <v>8.9726143327158496</v>
      </c>
      <c r="O37" s="105">
        <f t="shared" si="43"/>
        <v>10.061918556626257</v>
      </c>
      <c r="P37" s="105">
        <f t="shared" si="43"/>
        <v>10.233479098797678</v>
      </c>
      <c r="Q37" s="29">
        <f t="shared" si="19"/>
        <v>9.6701650338482192</v>
      </c>
      <c r="R37" s="29">
        <f t="shared" si="19"/>
        <v>9.53033165576295</v>
      </c>
      <c r="S37" s="29">
        <f t="shared" si="20"/>
        <v>10.464520533350706</v>
      </c>
      <c r="T37" s="29">
        <f t="shared" si="20"/>
        <v>11.379890181567555</v>
      </c>
      <c r="U37" s="29">
        <f t="shared" si="21"/>
        <v>12.14389283655596</v>
      </c>
      <c r="V37" s="29">
        <f t="shared" si="21"/>
        <v>9.9058795278545713</v>
      </c>
      <c r="W37" s="29">
        <f t="shared" si="22"/>
        <v>9.951610566874308</v>
      </c>
      <c r="X37" s="29">
        <f t="shared" si="22"/>
        <v>9.8505238419800314</v>
      </c>
      <c r="Y37" s="116">
        <f t="shared" ref="Y37:AB37" si="44">Y8/Y$23*100</f>
        <v>11.715814029976832</v>
      </c>
      <c r="Z37" s="116">
        <f t="shared" si="44"/>
        <v>11.325609074914482</v>
      </c>
      <c r="AA37" s="116">
        <f t="shared" si="44"/>
        <v>11.313744794227802</v>
      </c>
      <c r="AB37" s="116">
        <f t="shared" si="44"/>
        <v>11.219697632554624</v>
      </c>
      <c r="AC37" s="116">
        <f t="shared" ref="AC37" si="45">AC8/AC$23*100</f>
        <v>10.560695774656782</v>
      </c>
      <c r="AD37" s="116">
        <f t="shared" ref="AD37" si="46">AD8/AD$23*100</f>
        <v>10.31411044074027</v>
      </c>
      <c r="AE37" s="116">
        <f t="shared" si="26"/>
        <v>10.532308003529824</v>
      </c>
      <c r="AF37" s="116">
        <f t="shared" ref="AF37" si="47">AF8/AF$23*100</f>
        <v>10.864552219436616</v>
      </c>
    </row>
    <row r="38" spans="1:32" ht="18" customHeight="1" x14ac:dyDescent="0.15">
      <c r="A38" s="16" t="s">
        <v>56</v>
      </c>
      <c r="B38" s="104"/>
      <c r="C38" s="104"/>
      <c r="D38" s="105">
        <f t="shared" ref="D38:P38" si="48">D9/D$23*100</f>
        <v>0</v>
      </c>
      <c r="E38" s="105">
        <f t="shared" si="48"/>
        <v>0</v>
      </c>
      <c r="F38" s="105">
        <f t="shared" si="48"/>
        <v>0</v>
      </c>
      <c r="G38" s="105">
        <f t="shared" si="48"/>
        <v>1.3010680013068925E-2</v>
      </c>
      <c r="H38" s="105">
        <f t="shared" si="48"/>
        <v>3.4490751887192844E-3</v>
      </c>
      <c r="I38" s="105">
        <f t="shared" si="48"/>
        <v>7.1469349919928652E-3</v>
      </c>
      <c r="J38" s="105">
        <f t="shared" si="48"/>
        <v>2.8979527426279968E-2</v>
      </c>
      <c r="K38" s="105">
        <f t="shared" si="48"/>
        <v>8.2549069566300315E-3</v>
      </c>
      <c r="L38" s="105">
        <f t="shared" si="48"/>
        <v>5.9516434500946954E-3</v>
      </c>
      <c r="M38" s="105">
        <f t="shared" si="48"/>
        <v>1.0750335074647217E-2</v>
      </c>
      <c r="N38" s="105">
        <f t="shared" si="48"/>
        <v>5.5591551353281823E-3</v>
      </c>
      <c r="O38" s="105">
        <f t="shared" si="48"/>
        <v>1.5199807744567674E-3</v>
      </c>
      <c r="P38" s="105">
        <f t="shared" si="48"/>
        <v>0</v>
      </c>
      <c r="Q38" s="29">
        <f t="shared" si="19"/>
        <v>7.3882630496489062E-6</v>
      </c>
      <c r="R38" s="29">
        <f t="shared" si="19"/>
        <v>7.0040793158751528E-6</v>
      </c>
      <c r="S38" s="29">
        <f t="shared" si="20"/>
        <v>7.539975252293227E-6</v>
      </c>
      <c r="T38" s="29">
        <f t="shared" si="20"/>
        <v>0</v>
      </c>
      <c r="U38" s="29">
        <f t="shared" si="21"/>
        <v>0</v>
      </c>
      <c r="V38" s="29">
        <f t="shared" si="21"/>
        <v>0</v>
      </c>
      <c r="W38" s="29">
        <f t="shared" si="22"/>
        <v>0</v>
      </c>
      <c r="X38" s="29">
        <f t="shared" si="22"/>
        <v>0</v>
      </c>
      <c r="Y38" s="116">
        <f t="shared" ref="Y38:AB38" si="49">Y9/Y$23*100</f>
        <v>0</v>
      </c>
      <c r="Z38" s="116">
        <f t="shared" si="49"/>
        <v>0</v>
      </c>
      <c r="AA38" s="116">
        <f t="shared" si="49"/>
        <v>0</v>
      </c>
      <c r="AB38" s="116">
        <f t="shared" si="49"/>
        <v>0</v>
      </c>
      <c r="AC38" s="116">
        <f t="shared" ref="AC38" si="50">AC9/AC$23*100</f>
        <v>0</v>
      </c>
      <c r="AD38" s="116">
        <f t="shared" ref="AD38" si="51">AD9/AD$23*100</f>
        <v>0</v>
      </c>
      <c r="AE38" s="116">
        <f t="shared" si="26"/>
        <v>0</v>
      </c>
      <c r="AF38" s="116">
        <f t="shared" ref="AF38" si="52">AF9/AF$23*100</f>
        <v>0</v>
      </c>
    </row>
    <row r="39" spans="1:32" ht="18" customHeight="1" x14ac:dyDescent="0.15">
      <c r="A39" s="16" t="s">
        <v>57</v>
      </c>
      <c r="B39" s="104"/>
      <c r="C39" s="104"/>
      <c r="D39" s="105">
        <f t="shared" ref="D39:P39" si="53">D10/D$23*100</f>
        <v>8.9830641719911828</v>
      </c>
      <c r="E39" s="105">
        <f t="shared" si="53"/>
        <v>10.612257045497984</v>
      </c>
      <c r="F39" s="105">
        <f t="shared" si="53"/>
        <v>10.384354840618421</v>
      </c>
      <c r="G39" s="105">
        <f t="shared" si="53"/>
        <v>10.646797660785204</v>
      </c>
      <c r="H39" s="105">
        <f t="shared" si="53"/>
        <v>11.206702254851567</v>
      </c>
      <c r="I39" s="105">
        <f t="shared" si="53"/>
        <v>11.504639516302287</v>
      </c>
      <c r="J39" s="105">
        <f t="shared" si="53"/>
        <v>12.280768643912566</v>
      </c>
      <c r="K39" s="105">
        <f t="shared" si="53"/>
        <v>12.512210978283598</v>
      </c>
      <c r="L39" s="105">
        <f t="shared" si="53"/>
        <v>12.957244042456532</v>
      </c>
      <c r="M39" s="105">
        <f t="shared" si="53"/>
        <v>13.062115375961605</v>
      </c>
      <c r="N39" s="105">
        <f t="shared" si="53"/>
        <v>12.865119584600066</v>
      </c>
      <c r="O39" s="105">
        <f t="shared" si="53"/>
        <v>14.850935264092602</v>
      </c>
      <c r="P39" s="105">
        <f t="shared" si="53"/>
        <v>14.205703440651934</v>
      </c>
      <c r="Q39" s="29">
        <f t="shared" si="19"/>
        <v>14.926951134988665</v>
      </c>
      <c r="R39" s="29">
        <f t="shared" si="19"/>
        <v>13.148491944678419</v>
      </c>
      <c r="S39" s="29">
        <f t="shared" si="20"/>
        <v>14.800285282503644</v>
      </c>
      <c r="T39" s="29">
        <f t="shared" si="20"/>
        <v>13.253885868101719</v>
      </c>
      <c r="U39" s="29">
        <f t="shared" si="21"/>
        <v>13.24046142696343</v>
      </c>
      <c r="V39" s="29">
        <f t="shared" si="21"/>
        <v>11.5530801059626</v>
      </c>
      <c r="W39" s="29">
        <f t="shared" si="22"/>
        <v>14.36440732421592</v>
      </c>
      <c r="X39" s="29">
        <f t="shared" si="22"/>
        <v>13.482705549169454</v>
      </c>
      <c r="Y39" s="116">
        <f t="shared" ref="Y39:AB39" si="54">Y10/Y$23*100</f>
        <v>14.134212951578521</v>
      </c>
      <c r="Z39" s="116">
        <f t="shared" si="54"/>
        <v>14.373666661573695</v>
      </c>
      <c r="AA39" s="116">
        <f t="shared" si="54"/>
        <v>14.509138675972059</v>
      </c>
      <c r="AB39" s="116">
        <f t="shared" si="54"/>
        <v>14.916527773737382</v>
      </c>
      <c r="AC39" s="116">
        <f t="shared" ref="AC39" si="55">AC10/AC$23*100</f>
        <v>14.121086776598988</v>
      </c>
      <c r="AD39" s="116">
        <f t="shared" ref="AD39" si="56">AD10/AD$23*100</f>
        <v>14.663049612181064</v>
      </c>
      <c r="AE39" s="116">
        <f t="shared" si="26"/>
        <v>15.025456469740023</v>
      </c>
      <c r="AF39" s="116">
        <f t="shared" ref="AF39" si="57">AF10/AF$23*100</f>
        <v>15.989343103974136</v>
      </c>
    </row>
    <row r="40" spans="1:32" ht="18" customHeight="1" x14ac:dyDescent="0.15">
      <c r="A40" s="16" t="s">
        <v>58</v>
      </c>
      <c r="B40" s="104"/>
      <c r="C40" s="104"/>
      <c r="D40" s="105">
        <f t="shared" ref="D40:P40" si="58">D11/D$23*100</f>
        <v>1.2058705624027528</v>
      </c>
      <c r="E40" s="105">
        <f t="shared" si="58"/>
        <v>0.84137010814485846</v>
      </c>
      <c r="F40" s="105">
        <f t="shared" si="58"/>
        <v>1.2383861723343117</v>
      </c>
      <c r="G40" s="105">
        <f t="shared" si="58"/>
        <v>1.0432156859843649</v>
      </c>
      <c r="H40" s="105">
        <f t="shared" si="58"/>
        <v>0.71195780183420632</v>
      </c>
      <c r="I40" s="105">
        <f t="shared" si="58"/>
        <v>1.5998863337764149</v>
      </c>
      <c r="J40" s="105">
        <f t="shared" si="58"/>
        <v>1.9636838172394613</v>
      </c>
      <c r="K40" s="105">
        <f t="shared" si="58"/>
        <v>1.5751376484312247</v>
      </c>
      <c r="L40" s="105">
        <f t="shared" si="58"/>
        <v>1.4998215244467257</v>
      </c>
      <c r="M40" s="105">
        <f t="shared" si="58"/>
        <v>1.400653719537055</v>
      </c>
      <c r="N40" s="105">
        <f t="shared" si="58"/>
        <v>1.2264420455318257</v>
      </c>
      <c r="O40" s="105">
        <f t="shared" si="58"/>
        <v>1.1063172688336131</v>
      </c>
      <c r="P40" s="105">
        <f t="shared" si="58"/>
        <v>1.0220330858255313</v>
      </c>
      <c r="Q40" s="29">
        <f t="shared" si="19"/>
        <v>2.2925410829908075</v>
      </c>
      <c r="R40" s="29">
        <f t="shared" si="19"/>
        <v>0.72863437123049202</v>
      </c>
      <c r="S40" s="29">
        <f t="shared" si="20"/>
        <v>0.81274147241993921</v>
      </c>
      <c r="T40" s="29">
        <f t="shared" si="20"/>
        <v>1.0499103971986057</v>
      </c>
      <c r="U40" s="29">
        <f t="shared" si="21"/>
        <v>0.95029664811112446</v>
      </c>
      <c r="V40" s="29">
        <f t="shared" si="21"/>
        <v>0.71263138742570276</v>
      </c>
      <c r="W40" s="29">
        <f t="shared" si="22"/>
        <v>1.0412165548704939</v>
      </c>
      <c r="X40" s="29">
        <f t="shared" si="22"/>
        <v>0.93449151355460314</v>
      </c>
      <c r="Y40" s="116">
        <f t="shared" ref="Y40:AB40" si="59">Y11/Y$23*100</f>
        <v>1.1704287089919698</v>
      </c>
      <c r="Z40" s="116">
        <f t="shared" si="59"/>
        <v>0.8527168456907539</v>
      </c>
      <c r="AA40" s="116">
        <f t="shared" si="59"/>
        <v>0.432755818471668</v>
      </c>
      <c r="AB40" s="116">
        <f t="shared" si="59"/>
        <v>0.17576942789067365</v>
      </c>
      <c r="AC40" s="116">
        <f t="shared" ref="AC40" si="60">AC11/AC$23*100</f>
        <v>0.17612356764173973</v>
      </c>
      <c r="AD40" s="116">
        <f t="shared" ref="AD40" si="61">AD11/AD$23*100</f>
        <v>0.16252277821749195</v>
      </c>
      <c r="AE40" s="116">
        <f t="shared" si="26"/>
        <v>0.44399300701860972</v>
      </c>
      <c r="AF40" s="116">
        <f t="shared" ref="AF40" si="62">AF11/AF$23*100</f>
        <v>0.47908021055356637</v>
      </c>
    </row>
    <row r="41" spans="1:32" ht="18" customHeight="1" x14ac:dyDescent="0.15">
      <c r="A41" s="16" t="s">
        <v>59</v>
      </c>
      <c r="B41" s="104"/>
      <c r="C41" s="104"/>
      <c r="D41" s="105">
        <f t="shared" ref="D41:P41" si="63">D12/D$23*100</f>
        <v>11.683761241726041</v>
      </c>
      <c r="E41" s="105">
        <f t="shared" si="63"/>
        <v>12.080832466795544</v>
      </c>
      <c r="F41" s="105">
        <f t="shared" si="63"/>
        <v>12.920237941522563</v>
      </c>
      <c r="G41" s="105">
        <f t="shared" si="63"/>
        <v>14.080452283665569</v>
      </c>
      <c r="H41" s="105">
        <f t="shared" si="63"/>
        <v>14.329720389745496</v>
      </c>
      <c r="I41" s="105">
        <f t="shared" si="63"/>
        <v>14.727928595700027</v>
      </c>
      <c r="J41" s="105">
        <f t="shared" si="63"/>
        <v>16.068625669787835</v>
      </c>
      <c r="K41" s="105">
        <f t="shared" si="63"/>
        <v>14.604165785952834</v>
      </c>
      <c r="L41" s="105">
        <f t="shared" si="63"/>
        <v>16.070742694302353</v>
      </c>
      <c r="M41" s="105">
        <f t="shared" si="63"/>
        <v>15.100051362712023</v>
      </c>
      <c r="N41" s="105">
        <f t="shared" si="63"/>
        <v>14.663609729100852</v>
      </c>
      <c r="O41" s="105">
        <f t="shared" si="63"/>
        <v>14.929605336991914</v>
      </c>
      <c r="P41" s="105">
        <f t="shared" si="63"/>
        <v>14.551032586896762</v>
      </c>
      <c r="Q41" s="29">
        <f t="shared" si="19"/>
        <v>13.441710778906893</v>
      </c>
      <c r="R41" s="29">
        <f t="shared" si="19"/>
        <v>12.333378206134817</v>
      </c>
      <c r="S41" s="29">
        <f t="shared" si="20"/>
        <v>13.208702066398079</v>
      </c>
      <c r="T41" s="29">
        <f t="shared" si="20"/>
        <v>12.926760842009369</v>
      </c>
      <c r="U41" s="29">
        <f t="shared" si="21"/>
        <v>11.934368353870873</v>
      </c>
      <c r="V41" s="29">
        <f t="shared" si="21"/>
        <v>14.006659924460132</v>
      </c>
      <c r="W41" s="29">
        <f t="shared" si="22"/>
        <v>10.608909677169782</v>
      </c>
      <c r="X41" s="29">
        <f t="shared" si="22"/>
        <v>9.8939251276639801</v>
      </c>
      <c r="Y41" s="116">
        <f t="shared" ref="Y41:AB41" si="64">Y12/Y$23*100</f>
        <v>9.7772023906676218</v>
      </c>
      <c r="Z41" s="116">
        <f t="shared" si="64"/>
        <v>9.9219799706313498</v>
      </c>
      <c r="AA41" s="116">
        <f t="shared" si="64"/>
        <v>10.739901668397874</v>
      </c>
      <c r="AB41" s="116">
        <f t="shared" si="64"/>
        <v>11.101031647145653</v>
      </c>
      <c r="AC41" s="116">
        <f t="shared" ref="AC41" si="65">AC12/AC$23*100</f>
        <v>11.830500420682167</v>
      </c>
      <c r="AD41" s="116">
        <f t="shared" ref="AD41" si="66">AD12/AD$23*100</f>
        <v>16.357509931729322</v>
      </c>
      <c r="AE41" s="116">
        <f t="shared" si="26"/>
        <v>20.495574250208865</v>
      </c>
      <c r="AF41" s="116">
        <f t="shared" ref="AF41" si="67">AF12/AF$23*100</f>
        <v>20.897772309046868</v>
      </c>
    </row>
    <row r="42" spans="1:32" ht="18" customHeight="1" x14ac:dyDescent="0.15">
      <c r="A42" s="16" t="s">
        <v>60</v>
      </c>
      <c r="B42" s="104"/>
      <c r="C42" s="104"/>
      <c r="D42" s="105">
        <f t="shared" ref="D42:P42" si="68">D13/D$23*100</f>
        <v>4.8632530197371793</v>
      </c>
      <c r="E42" s="105">
        <f t="shared" si="68"/>
        <v>5.4302589813284863</v>
      </c>
      <c r="F42" s="105">
        <f t="shared" si="68"/>
        <v>5.2891689602047123</v>
      </c>
      <c r="G42" s="105">
        <f t="shared" si="68"/>
        <v>5.5452887760964291</v>
      </c>
      <c r="H42" s="105">
        <f t="shared" si="68"/>
        <v>6.4401997925329013</v>
      </c>
      <c r="I42" s="105">
        <f t="shared" si="68"/>
        <v>5.7868632772791093</v>
      </c>
      <c r="J42" s="105">
        <f t="shared" si="68"/>
        <v>7.029281335326484</v>
      </c>
      <c r="K42" s="105">
        <f t="shared" si="68"/>
        <v>6.8060636718968688</v>
      </c>
      <c r="L42" s="105">
        <f t="shared" si="68"/>
        <v>6.8120578673793881</v>
      </c>
      <c r="M42" s="105">
        <f t="shared" si="68"/>
        <v>7.5879936712003628</v>
      </c>
      <c r="N42" s="105">
        <f t="shared" si="68"/>
        <v>6.8989598034459307</v>
      </c>
      <c r="O42" s="105">
        <f t="shared" si="68"/>
        <v>7.7931332728735159</v>
      </c>
      <c r="P42" s="105">
        <f t="shared" si="68"/>
        <v>7.7337794343517352</v>
      </c>
      <c r="Q42" s="29">
        <f t="shared" si="19"/>
        <v>7.4985107108757667</v>
      </c>
      <c r="R42" s="29">
        <f t="shared" si="19"/>
        <v>6.8031953170165371</v>
      </c>
      <c r="S42" s="29">
        <f t="shared" si="20"/>
        <v>7.1053484588252891</v>
      </c>
      <c r="T42" s="29">
        <f t="shared" si="20"/>
        <v>6.919582057756231</v>
      </c>
      <c r="U42" s="29">
        <f t="shared" si="21"/>
        <v>6.4734665472958808</v>
      </c>
      <c r="V42" s="29">
        <f t="shared" si="21"/>
        <v>5.1280959562650263</v>
      </c>
      <c r="W42" s="29">
        <f t="shared" si="22"/>
        <v>5.9133477248558064</v>
      </c>
      <c r="X42" s="29">
        <f t="shared" si="22"/>
        <v>5.465349058464283</v>
      </c>
      <c r="Y42" s="116">
        <f t="shared" ref="Y42:AB42" si="69">Y13/Y$23*100</f>
        <v>5.4678607868987807</v>
      </c>
      <c r="Z42" s="116">
        <f t="shared" si="69"/>
        <v>5.554627980209081</v>
      </c>
      <c r="AA42" s="116">
        <f t="shared" si="69"/>
        <v>5.4384813243047523</v>
      </c>
      <c r="AB42" s="116">
        <f t="shared" si="69"/>
        <v>5.373182340928893</v>
      </c>
      <c r="AC42" s="116">
        <f t="shared" ref="AC42" si="70">AC13/AC$23*100</f>
        <v>5.2485857576955652</v>
      </c>
      <c r="AD42" s="116">
        <f t="shared" ref="AD42" si="71">AD13/AD$23*100</f>
        <v>6.7753272004801888</v>
      </c>
      <c r="AE42" s="116">
        <f t="shared" si="26"/>
        <v>14.619796664087986</v>
      </c>
      <c r="AF42" s="116">
        <f t="shared" ref="AF42" si="72">AF13/AF$23*100</f>
        <v>10.522871645157489</v>
      </c>
    </row>
    <row r="43" spans="1:32" ht="18" customHeight="1" x14ac:dyDescent="0.15">
      <c r="A43" s="16" t="s">
        <v>61</v>
      </c>
      <c r="B43" s="104"/>
      <c r="C43" s="104"/>
      <c r="D43" s="105">
        <f t="shared" ref="D43:P43" si="73">D14/D$23*100</f>
        <v>4.3454606812037015</v>
      </c>
      <c r="E43" s="105">
        <f t="shared" si="73"/>
        <v>4.8148090562190244</v>
      </c>
      <c r="F43" s="105">
        <f t="shared" si="73"/>
        <v>2.9820781041381976</v>
      </c>
      <c r="G43" s="105">
        <f t="shared" si="73"/>
        <v>4.3051497971616888</v>
      </c>
      <c r="H43" s="105">
        <f t="shared" si="73"/>
        <v>5.1757703214545545</v>
      </c>
      <c r="I43" s="105">
        <f t="shared" si="73"/>
        <v>5.4784965701844701</v>
      </c>
      <c r="J43" s="105">
        <f t="shared" si="73"/>
        <v>4.2737490920581243</v>
      </c>
      <c r="K43" s="105">
        <f t="shared" si="73"/>
        <v>5.0846656391354568</v>
      </c>
      <c r="L43" s="105">
        <f t="shared" si="73"/>
        <v>5.3677407649963715</v>
      </c>
      <c r="M43" s="105">
        <f t="shared" si="73"/>
        <v>7.3277919901063857</v>
      </c>
      <c r="N43" s="105">
        <f t="shared" si="73"/>
        <v>6.7916736271059444</v>
      </c>
      <c r="O43" s="105">
        <f t="shared" si="73"/>
        <v>6.6967622860009106</v>
      </c>
      <c r="P43" s="105">
        <f t="shared" si="73"/>
        <v>8.3448126082235206</v>
      </c>
      <c r="Q43" s="29">
        <f t="shared" si="19"/>
        <v>8.6046149603017543</v>
      </c>
      <c r="R43" s="29">
        <f t="shared" si="19"/>
        <v>8.3459628556864089</v>
      </c>
      <c r="S43" s="29">
        <f t="shared" si="20"/>
        <v>9.0407771663611847</v>
      </c>
      <c r="T43" s="29">
        <f t="shared" si="20"/>
        <v>9.2151315564839091</v>
      </c>
      <c r="U43" s="29">
        <f t="shared" si="21"/>
        <v>9.5285904527971095</v>
      </c>
      <c r="V43" s="29">
        <f t="shared" si="21"/>
        <v>7.1736633657605271</v>
      </c>
      <c r="W43" s="29">
        <f t="shared" si="22"/>
        <v>8.4446919738663855</v>
      </c>
      <c r="X43" s="29">
        <f t="shared" si="22"/>
        <v>7.9713517195814241</v>
      </c>
      <c r="Y43" s="116">
        <f t="shared" ref="Y43:AB43" si="74">Y14/Y$23*100</f>
        <v>9.0250572104619931</v>
      </c>
      <c r="Z43" s="116">
        <f t="shared" si="74"/>
        <v>8.9694715624727515</v>
      </c>
      <c r="AA43" s="116">
        <f t="shared" si="74"/>
        <v>8.9962274916016192</v>
      </c>
      <c r="AB43" s="116">
        <f t="shared" si="74"/>
        <v>9.4885782444645095</v>
      </c>
      <c r="AC43" s="116">
        <f t="shared" ref="AC43" si="75">AC14/AC$23*100</f>
        <v>9.2893122774840684</v>
      </c>
      <c r="AD43" s="116">
        <f t="shared" ref="AD43" si="76">AD14/AD$23*100</f>
        <v>9.5291233455909587</v>
      </c>
      <c r="AE43" s="116">
        <f t="shared" si="26"/>
        <v>9.1747389066365503</v>
      </c>
      <c r="AF43" s="116">
        <f t="shared" ref="AF43" si="77">AF14/AF$23*100</f>
        <v>6.9671735788113267</v>
      </c>
    </row>
    <row r="44" spans="1:32" ht="18" customHeight="1" x14ac:dyDescent="0.15">
      <c r="A44" s="16" t="s">
        <v>62</v>
      </c>
      <c r="B44" s="104"/>
      <c r="C44" s="104"/>
      <c r="D44" s="105">
        <f t="shared" ref="D44:P44" si="78">D15/D$23*100</f>
        <v>7.1896073091716417</v>
      </c>
      <c r="E44" s="105">
        <f t="shared" si="78"/>
        <v>3.8734042865625944</v>
      </c>
      <c r="F44" s="105">
        <f t="shared" si="78"/>
        <v>3.8620911835802048</v>
      </c>
      <c r="G44" s="105">
        <f t="shared" si="78"/>
        <v>2.1219687102984373</v>
      </c>
      <c r="H44" s="105">
        <f t="shared" si="78"/>
        <v>2.0056372222402641</v>
      </c>
      <c r="I44" s="105">
        <f t="shared" si="78"/>
        <v>2.8152932425943629</v>
      </c>
      <c r="J44" s="105">
        <f t="shared" si="78"/>
        <v>2.4228571172756856</v>
      </c>
      <c r="K44" s="105">
        <f t="shared" si="78"/>
        <v>0.22530326071681156</v>
      </c>
      <c r="L44" s="105">
        <f t="shared" si="78"/>
        <v>4.3180906360809717</v>
      </c>
      <c r="M44" s="105">
        <f t="shared" si="78"/>
        <v>2.1130380830056583</v>
      </c>
      <c r="N44" s="105">
        <f t="shared" si="78"/>
        <v>8.0745693758420639E-2</v>
      </c>
      <c r="O44" s="105">
        <f t="shared" si="78"/>
        <v>0.31859830029256681</v>
      </c>
      <c r="P44" s="105">
        <f t="shared" si="78"/>
        <v>3.0808205910838495</v>
      </c>
      <c r="Q44" s="29">
        <f t="shared" si="19"/>
        <v>4.7972213629261837</v>
      </c>
      <c r="R44" s="29">
        <f t="shared" si="19"/>
        <v>11.397079887267942</v>
      </c>
      <c r="S44" s="29">
        <f t="shared" si="20"/>
        <v>5.3938720962330056</v>
      </c>
      <c r="T44" s="29">
        <f t="shared" si="20"/>
        <v>3.9218676244011084</v>
      </c>
      <c r="U44" s="29">
        <f t="shared" si="21"/>
        <v>2.2503767991579928</v>
      </c>
      <c r="V44" s="29">
        <f t="shared" si="21"/>
        <v>1.9770692617373364</v>
      </c>
      <c r="W44" s="29">
        <f t="shared" si="22"/>
        <v>4.5732854603279822</v>
      </c>
      <c r="X44" s="29">
        <f t="shared" si="22"/>
        <v>3.0750594911215527</v>
      </c>
      <c r="Y44" s="116">
        <f t="shared" ref="Y44:AB44" si="79">Y15/Y$23*100</f>
        <v>4.8470227573761155</v>
      </c>
      <c r="Z44" s="116">
        <f t="shared" si="79"/>
        <v>2.9693865159834321</v>
      </c>
      <c r="AA44" s="116">
        <f t="shared" si="79"/>
        <v>1.0683836206723989</v>
      </c>
      <c r="AB44" s="116">
        <f t="shared" si="79"/>
        <v>0.60010281764604201</v>
      </c>
      <c r="AC44" s="116">
        <f t="shared" ref="AC44" si="80">AC15/AC$23*100</f>
        <v>3.6640235246643227E-2</v>
      </c>
      <c r="AD44" s="116">
        <f t="shared" ref="AD44" si="81">AD15/AD$23*100</f>
        <v>1.2577291054327873</v>
      </c>
      <c r="AE44" s="116">
        <f t="shared" si="26"/>
        <v>1.7505404216367999</v>
      </c>
      <c r="AF44" s="116">
        <f t="shared" ref="AF44" si="82">AF15/AF$23*100</f>
        <v>0.47283097499882476</v>
      </c>
    </row>
    <row r="45" spans="1:32" ht="18" customHeight="1" x14ac:dyDescent="0.15">
      <c r="A45" s="16" t="s">
        <v>63</v>
      </c>
      <c r="B45" s="104"/>
      <c r="C45" s="104"/>
      <c r="D45" s="105">
        <f t="shared" ref="D45:P45" si="83">D16/D$23*100</f>
        <v>0.81214644195910546</v>
      </c>
      <c r="E45" s="105">
        <f t="shared" si="83"/>
        <v>1.3539427194570752</v>
      </c>
      <c r="F45" s="105">
        <f t="shared" si="83"/>
        <v>1.2833787895199538</v>
      </c>
      <c r="G45" s="105">
        <f t="shared" si="83"/>
        <v>3.8253524394867608</v>
      </c>
      <c r="H45" s="105">
        <f t="shared" si="83"/>
        <v>1.3099393462957343</v>
      </c>
      <c r="I45" s="105">
        <f t="shared" si="83"/>
        <v>1.9138593192180655</v>
      </c>
      <c r="J45" s="105">
        <f t="shared" si="83"/>
        <v>1.3433846431634542</v>
      </c>
      <c r="K45" s="105">
        <f t="shared" si="83"/>
        <v>2.756674763521195</v>
      </c>
      <c r="L45" s="105">
        <f t="shared" si="83"/>
        <v>1.3764668920473653</v>
      </c>
      <c r="M45" s="105">
        <f t="shared" si="83"/>
        <v>1.7136154308401497</v>
      </c>
      <c r="N45" s="105">
        <f t="shared" si="83"/>
        <v>1.4524637747932456</v>
      </c>
      <c r="O45" s="105">
        <f t="shared" si="83"/>
        <v>1.4262141934771722</v>
      </c>
      <c r="P45" s="105">
        <f t="shared" si="83"/>
        <v>1.9403437717058474</v>
      </c>
      <c r="Q45" s="29">
        <f t="shared" si="19"/>
        <v>1.6937149745537137</v>
      </c>
      <c r="R45" s="29">
        <f t="shared" si="19"/>
        <v>1.5907104615870373</v>
      </c>
      <c r="S45" s="29">
        <f t="shared" si="20"/>
        <v>1.7379718356288412</v>
      </c>
      <c r="T45" s="29">
        <f t="shared" si="20"/>
        <v>1.6121816161311091</v>
      </c>
      <c r="U45" s="29">
        <f t="shared" si="21"/>
        <v>1.6982078305242694</v>
      </c>
      <c r="V45" s="29">
        <f t="shared" si="21"/>
        <v>2.3689963832440872</v>
      </c>
      <c r="W45" s="29">
        <f t="shared" si="22"/>
        <v>2.7742827234760465</v>
      </c>
      <c r="X45" s="29">
        <f t="shared" si="22"/>
        <v>4.2695622789515122</v>
      </c>
      <c r="Y45" s="116">
        <f t="shared" ref="Y45:AB45" si="84">Y16/Y$23*100</f>
        <v>4.4516635231894819</v>
      </c>
      <c r="Z45" s="116">
        <f t="shared" si="84"/>
        <v>4.423583305582774</v>
      </c>
      <c r="AA45" s="116">
        <f t="shared" si="84"/>
        <v>4.6954237932371203</v>
      </c>
      <c r="AB45" s="116">
        <f t="shared" si="84"/>
        <v>4.611209684312537</v>
      </c>
      <c r="AC45" s="116">
        <f t="shared" ref="AC45" si="85">AC16/AC$23*100</f>
        <v>4.7099416336841031</v>
      </c>
      <c r="AD45" s="116">
        <f t="shared" ref="AD45" si="86">AD16/AD$23*100</f>
        <v>4.6298087909216656</v>
      </c>
      <c r="AE45" s="116">
        <f t="shared" si="26"/>
        <v>4.1360513349052406</v>
      </c>
      <c r="AF45" s="116">
        <f t="shared" ref="AF45" si="87">AF16/AF$23*100</f>
        <v>4.0636740291795856</v>
      </c>
    </row>
    <row r="46" spans="1:32" ht="18" customHeight="1" x14ac:dyDescent="0.15">
      <c r="A46" s="16" t="s">
        <v>71</v>
      </c>
      <c r="B46" s="104"/>
      <c r="C46" s="104"/>
      <c r="D46" s="105">
        <f t="shared" ref="D46:P46" si="88">D17/D$23*100</f>
        <v>0</v>
      </c>
      <c r="E46" s="105">
        <f t="shared" si="88"/>
        <v>0</v>
      </c>
      <c r="F46" s="105">
        <f t="shared" si="88"/>
        <v>0</v>
      </c>
      <c r="G46" s="105">
        <f t="shared" si="88"/>
        <v>0</v>
      </c>
      <c r="H46" s="105">
        <f t="shared" si="88"/>
        <v>0</v>
      </c>
      <c r="I46" s="105">
        <f t="shared" si="88"/>
        <v>0</v>
      </c>
      <c r="J46" s="105">
        <f t="shared" si="88"/>
        <v>0</v>
      </c>
      <c r="K46" s="105">
        <f t="shared" si="88"/>
        <v>0</v>
      </c>
      <c r="L46" s="105">
        <f t="shared" si="88"/>
        <v>0</v>
      </c>
      <c r="M46" s="105">
        <f t="shared" si="88"/>
        <v>0</v>
      </c>
      <c r="N46" s="105">
        <f t="shared" si="88"/>
        <v>0</v>
      </c>
      <c r="O46" s="105">
        <f t="shared" si="88"/>
        <v>0</v>
      </c>
      <c r="P46" s="105">
        <f t="shared" si="88"/>
        <v>0</v>
      </c>
      <c r="Q46" s="29">
        <f t="shared" si="19"/>
        <v>7.3882630496489062E-6</v>
      </c>
      <c r="R46" s="29">
        <f t="shared" si="19"/>
        <v>7.0040793158751528E-6</v>
      </c>
      <c r="S46" s="29">
        <f t="shared" si="20"/>
        <v>7.539975252293227E-6</v>
      </c>
      <c r="T46" s="29">
        <f t="shared" si="20"/>
        <v>7.0400943935856293E-6</v>
      </c>
      <c r="U46" s="29">
        <f t="shared" si="21"/>
        <v>7.0823581221297414E-6</v>
      </c>
      <c r="V46" s="29">
        <f t="shared" si="21"/>
        <v>5.5948826070541624E-6</v>
      </c>
      <c r="W46" s="29">
        <f t="shared" si="22"/>
        <v>6.4580380260903449E-6</v>
      </c>
      <c r="X46" s="29">
        <f t="shared" si="22"/>
        <v>5.9170123631831416E-6</v>
      </c>
      <c r="Y46" s="116">
        <f t="shared" ref="Y46:AB46" si="89">Y17/Y$23*100</f>
        <v>6.1707387886160968E-6</v>
      </c>
      <c r="Z46" s="116">
        <f t="shared" si="89"/>
        <v>6.1361103405179211E-6</v>
      </c>
      <c r="AA46" s="116">
        <f t="shared" si="89"/>
        <v>5.719214696917652E-6</v>
      </c>
      <c r="AB46" s="116">
        <f t="shared" si="89"/>
        <v>5.6159955233776489E-6</v>
      </c>
      <c r="AC46" s="116">
        <f t="shared" ref="AC46" si="90">AC17/AC$23*100</f>
        <v>5.4443143011356945E-6</v>
      </c>
      <c r="AD46" s="116">
        <f t="shared" ref="AD46" si="91">AD17/AD$23*100</f>
        <v>5.6117806090083895E-6</v>
      </c>
      <c r="AE46" s="116">
        <f t="shared" si="26"/>
        <v>5.4644620622344305E-6</v>
      </c>
      <c r="AF46" s="116">
        <f t="shared" ref="AF46" si="92">AF17/AF$23*100</f>
        <v>5.5697286584150019E-6</v>
      </c>
    </row>
    <row r="47" spans="1:32" ht="18" customHeight="1" x14ac:dyDescent="0.15">
      <c r="A47" s="16" t="s">
        <v>64</v>
      </c>
      <c r="B47" s="104"/>
      <c r="C47" s="104"/>
      <c r="D47" s="105">
        <f t="shared" ref="D47:P47" si="93">D18/D$23*100</f>
        <v>37.397710384081421</v>
      </c>
      <c r="E47" s="105">
        <f t="shared" si="93"/>
        <v>37.317341922226603</v>
      </c>
      <c r="F47" s="105">
        <f t="shared" si="93"/>
        <v>36.336599952617924</v>
      </c>
      <c r="G47" s="105">
        <f t="shared" si="93"/>
        <v>30.150664933903304</v>
      </c>
      <c r="H47" s="105">
        <f t="shared" si="93"/>
        <v>31.681853422516564</v>
      </c>
      <c r="I47" s="105">
        <f t="shared" si="93"/>
        <v>28.139337557585609</v>
      </c>
      <c r="J47" s="105">
        <f t="shared" si="93"/>
        <v>24.992380189911408</v>
      </c>
      <c r="K47" s="105">
        <f t="shared" si="93"/>
        <v>23.122008667366668</v>
      </c>
      <c r="L47" s="105">
        <f t="shared" si="93"/>
        <v>21.574604256273194</v>
      </c>
      <c r="M47" s="105">
        <f t="shared" si="93"/>
        <v>23.767165321447415</v>
      </c>
      <c r="N47" s="105">
        <f t="shared" si="93"/>
        <v>29.364926531557582</v>
      </c>
      <c r="O47" s="105">
        <f t="shared" si="93"/>
        <v>23.32406809130185</v>
      </c>
      <c r="P47" s="105">
        <f t="shared" si="93"/>
        <v>17.013580645476871</v>
      </c>
      <c r="Q47" s="29">
        <f t="shared" si="19"/>
        <v>15.389626331946825</v>
      </c>
      <c r="R47" s="29">
        <f t="shared" si="19"/>
        <v>12.369918487925737</v>
      </c>
      <c r="S47" s="29">
        <f t="shared" si="20"/>
        <v>12.044831486454095</v>
      </c>
      <c r="T47" s="29">
        <f t="shared" si="20"/>
        <v>15.304271119667174</v>
      </c>
      <c r="U47" s="29">
        <f t="shared" si="21"/>
        <v>16.70858596399853</v>
      </c>
      <c r="V47" s="29">
        <f t="shared" si="21"/>
        <v>27.182138493933692</v>
      </c>
      <c r="W47" s="29">
        <f t="shared" si="22"/>
        <v>16.160503943956112</v>
      </c>
      <c r="X47" s="29">
        <f t="shared" si="22"/>
        <v>17.917802165993379</v>
      </c>
      <c r="Y47" s="116">
        <f t="shared" ref="Y47:AB47" si="94">Y18/Y$23*100</f>
        <v>11.869885036050999</v>
      </c>
      <c r="Z47" s="116">
        <f t="shared" si="94"/>
        <v>16.15262936316563</v>
      </c>
      <c r="AA47" s="116">
        <f t="shared" si="94"/>
        <v>18.023893506392195</v>
      </c>
      <c r="AB47" s="116">
        <f t="shared" si="94"/>
        <v>17.984613520104869</v>
      </c>
      <c r="AC47" s="116">
        <f t="shared" ref="AC47" si="95">AC18/AC$23*100</f>
        <v>19.835019854869827</v>
      </c>
      <c r="AD47" s="116">
        <f t="shared" ref="AD47" si="96">AD18/AD$23*100</f>
        <v>11.997201292774676</v>
      </c>
      <c r="AE47" s="116">
        <f t="shared" si="26"/>
        <v>7.3201059471762475</v>
      </c>
      <c r="AF47" s="116">
        <f t="shared" ref="AF47" si="97">AF18/AF$23*100</f>
        <v>7.68180875378658</v>
      </c>
    </row>
    <row r="48" spans="1:32" ht="18" customHeight="1" x14ac:dyDescent="0.15">
      <c r="A48" s="16" t="s">
        <v>65</v>
      </c>
      <c r="B48" s="104"/>
      <c r="C48" s="104"/>
      <c r="D48" s="105">
        <f t="shared" ref="D48:P48" si="98">D19/D$23*100</f>
        <v>11.103516111673917</v>
      </c>
      <c r="E48" s="105">
        <f t="shared" si="98"/>
        <v>11.60741307177163</v>
      </c>
      <c r="F48" s="105">
        <f t="shared" si="98"/>
        <v>6.5577587540942037</v>
      </c>
      <c r="G48" s="105">
        <f t="shared" si="98"/>
        <v>6.3144143773287684</v>
      </c>
      <c r="H48" s="105">
        <f t="shared" si="98"/>
        <v>6.5073223791601205</v>
      </c>
      <c r="I48" s="105">
        <f t="shared" si="98"/>
        <v>8.3763932600266067</v>
      </c>
      <c r="J48" s="105">
        <f t="shared" si="98"/>
        <v>4.7968504536258543</v>
      </c>
      <c r="K48" s="105">
        <f t="shared" si="98"/>
        <v>6.5308667823686619</v>
      </c>
      <c r="L48" s="105">
        <f t="shared" si="98"/>
        <v>5.138443929176181</v>
      </c>
      <c r="M48" s="105">
        <f t="shared" si="98"/>
        <v>6.9011667080979029</v>
      </c>
      <c r="N48" s="105">
        <f t="shared" si="98"/>
        <v>5.0148545315322046</v>
      </c>
      <c r="O48" s="105">
        <f t="shared" si="98"/>
        <v>6.9871376423017439</v>
      </c>
      <c r="P48" s="105">
        <f t="shared" si="98"/>
        <v>4.1936782789892293</v>
      </c>
      <c r="Q48" s="29">
        <f t="shared" si="19"/>
        <v>2.8858038293515151</v>
      </c>
      <c r="R48" s="29">
        <f t="shared" si="19"/>
        <v>5.1082781633679089</v>
      </c>
      <c r="S48" s="29">
        <f t="shared" si="20"/>
        <v>4.1423945438326282</v>
      </c>
      <c r="T48" s="29">
        <f t="shared" si="20"/>
        <v>7.8577731970230253</v>
      </c>
      <c r="U48" s="29">
        <f t="shared" si="21"/>
        <v>4.9953854895655265</v>
      </c>
      <c r="V48" s="29">
        <f t="shared" si="21"/>
        <v>7.4435828822552477</v>
      </c>
      <c r="W48" s="29">
        <f t="shared" si="22"/>
        <v>9.5020665398781574</v>
      </c>
      <c r="X48" s="29">
        <f t="shared" si="22"/>
        <v>10.630468909620653</v>
      </c>
      <c r="Y48" s="116">
        <f t="shared" ref="Y48:AB48" si="99">Y19/Y$23*100</f>
        <v>3.2408596703035975</v>
      </c>
      <c r="Z48" s="116">
        <f t="shared" si="99"/>
        <v>6.0880952771033687</v>
      </c>
      <c r="AA48" s="116">
        <f t="shared" si="99"/>
        <v>10.414426879210986</v>
      </c>
      <c r="AB48" s="116">
        <f t="shared" si="99"/>
        <v>6.653573160303762</v>
      </c>
      <c r="AC48" s="116">
        <f t="shared" ref="AC48" si="100">AC19/AC$23*100</f>
        <v>5.1238075182278369</v>
      </c>
      <c r="AD48" s="116">
        <f t="shared" ref="AD48" si="101">AD19/AD$23*100</f>
        <v>6.16491137651591</v>
      </c>
      <c r="AE48" s="116">
        <f t="shared" si="26"/>
        <v>1.9677473241485561</v>
      </c>
      <c r="AF48" s="116">
        <f t="shared" ref="AF48" si="102">AF19/AF$23*100</f>
        <v>1.7351375689560256</v>
      </c>
    </row>
    <row r="49" spans="1:32" ht="18" customHeight="1" x14ac:dyDescent="0.15">
      <c r="A49" s="16" t="s">
        <v>66</v>
      </c>
      <c r="B49" s="104"/>
      <c r="C49" s="104"/>
      <c r="D49" s="105">
        <f t="shared" ref="D49:P49" si="103">D20/D$23*100</f>
        <v>26.025961077488695</v>
      </c>
      <c r="E49" s="105">
        <f t="shared" si="103"/>
        <v>25.324129107927028</v>
      </c>
      <c r="F49" s="105">
        <f t="shared" si="103"/>
        <v>29.563782669302153</v>
      </c>
      <c r="G49" s="105">
        <f t="shared" si="103"/>
        <v>23.761799242452568</v>
      </c>
      <c r="H49" s="105">
        <f t="shared" si="103"/>
        <v>25.042682305460399</v>
      </c>
      <c r="I49" s="105">
        <f t="shared" si="103"/>
        <v>19.382316514212985</v>
      </c>
      <c r="J49" s="105">
        <f t="shared" si="103"/>
        <v>19.415201493147023</v>
      </c>
      <c r="K49" s="105">
        <f t="shared" si="103"/>
        <v>15.596968306870023</v>
      </c>
      <c r="L49" s="105">
        <f t="shared" si="103"/>
        <v>15.543399059537085</v>
      </c>
      <c r="M49" s="105">
        <f t="shared" si="103"/>
        <v>16.453879898097941</v>
      </c>
      <c r="N49" s="105">
        <f t="shared" si="103"/>
        <v>24.153087545106061</v>
      </c>
      <c r="O49" s="105">
        <f t="shared" si="103"/>
        <v>16.257979991297741</v>
      </c>
      <c r="P49" s="105">
        <f t="shared" si="103"/>
        <v>12.598252771011259</v>
      </c>
      <c r="Q49" s="29">
        <f t="shared" si="19"/>
        <v>12.104287401659448</v>
      </c>
      <c r="R49" s="29">
        <f t="shared" si="19"/>
        <v>6.7860353226926424</v>
      </c>
      <c r="S49" s="29">
        <f t="shared" si="20"/>
        <v>7.4914027317179537</v>
      </c>
      <c r="T49" s="29">
        <f t="shared" si="20"/>
        <v>6.9967626125931091</v>
      </c>
      <c r="U49" s="29">
        <f t="shared" si="21"/>
        <v>10.96368867908426</v>
      </c>
      <c r="V49" s="29">
        <f t="shared" si="21"/>
        <v>19.327790520433741</v>
      </c>
      <c r="W49" s="29">
        <f t="shared" si="22"/>
        <v>6.2922731060366566</v>
      </c>
      <c r="X49" s="29">
        <f t="shared" si="22"/>
        <v>7.0720664295877604</v>
      </c>
      <c r="Y49" s="116">
        <f t="shared" ref="Y49:AB49" si="104">Y20/Y$23*100</f>
        <v>8.2045525859560779</v>
      </c>
      <c r="Z49" s="116">
        <f t="shared" si="104"/>
        <v>9.8675956246833376</v>
      </c>
      <c r="AA49" s="116">
        <f t="shared" si="104"/>
        <v>7.5863667190203588</v>
      </c>
      <c r="AB49" s="116">
        <f t="shared" si="104"/>
        <v>11.319926304660344</v>
      </c>
      <c r="AC49" s="116">
        <f t="shared" ref="AC49" si="105">AC20/AC$23*100</f>
        <v>14.687687454546779</v>
      </c>
      <c r="AD49" s="116">
        <f t="shared" ref="AD49" si="106">AD20/AD$23*100</f>
        <v>5.8117002932043134</v>
      </c>
      <c r="AE49" s="116">
        <f t="shared" si="26"/>
        <v>5.2918123833781339</v>
      </c>
      <c r="AF49" s="116">
        <f t="shared" ref="AF49" si="107">AF20/AF$23*100</f>
        <v>5.9107520047124362</v>
      </c>
    </row>
    <row r="50" spans="1:32" ht="18" customHeight="1" x14ac:dyDescent="0.15">
      <c r="A50" s="16" t="s">
        <v>67</v>
      </c>
      <c r="B50" s="104"/>
      <c r="C50" s="104"/>
      <c r="D50" s="105">
        <f t="shared" ref="D50:P50" si="108">D21/D$23*100</f>
        <v>0.56829438759802353</v>
      </c>
      <c r="E50" s="105">
        <f t="shared" si="108"/>
        <v>0</v>
      </c>
      <c r="F50" s="105">
        <f t="shared" si="108"/>
        <v>0</v>
      </c>
      <c r="G50" s="105">
        <f t="shared" si="108"/>
        <v>0</v>
      </c>
      <c r="H50" s="105">
        <f t="shared" si="108"/>
        <v>0</v>
      </c>
      <c r="I50" s="105">
        <f t="shared" si="108"/>
        <v>0.12818120632844687</v>
      </c>
      <c r="J50" s="105">
        <f t="shared" si="108"/>
        <v>0.24773616095128062</v>
      </c>
      <c r="K50" s="105">
        <f t="shared" si="108"/>
        <v>0.68807791489619385</v>
      </c>
      <c r="L50" s="105">
        <f t="shared" si="108"/>
        <v>0.32223687393430922</v>
      </c>
      <c r="M50" s="105">
        <f t="shared" si="108"/>
        <v>1.0810434781563483E-2</v>
      </c>
      <c r="N50" s="105">
        <f t="shared" si="108"/>
        <v>0.33658408263525474</v>
      </c>
      <c r="O50" s="105">
        <f t="shared" si="108"/>
        <v>0.32753372125308688</v>
      </c>
      <c r="P50" s="105">
        <f t="shared" si="108"/>
        <v>0</v>
      </c>
      <c r="Q50" s="29">
        <f t="shared" si="19"/>
        <v>7.3882630496489062E-6</v>
      </c>
      <c r="R50" s="29">
        <f t="shared" si="19"/>
        <v>7.0040793158751528E-6</v>
      </c>
      <c r="S50" s="29">
        <f t="shared" si="20"/>
        <v>7.539975252293227E-6</v>
      </c>
      <c r="T50" s="29">
        <f t="shared" si="20"/>
        <v>7.0400943935856293E-6</v>
      </c>
      <c r="U50" s="29">
        <f t="shared" si="21"/>
        <v>7.2282546994456146E-2</v>
      </c>
      <c r="V50" s="29">
        <f t="shared" si="21"/>
        <v>8.4063111170988788E-2</v>
      </c>
      <c r="W50" s="29">
        <f t="shared" si="22"/>
        <v>2.9700516881989495E-2</v>
      </c>
      <c r="X50" s="29">
        <f t="shared" si="22"/>
        <v>2.2579851709019558</v>
      </c>
      <c r="Y50" s="116">
        <f t="shared" ref="Y50:AB50" si="109">Y21/Y$23*100</f>
        <v>1.057942311614287</v>
      </c>
      <c r="Z50" s="116">
        <f t="shared" si="109"/>
        <v>0.10147899281148537</v>
      </c>
      <c r="AA50" s="116">
        <f t="shared" si="109"/>
        <v>0</v>
      </c>
      <c r="AB50" s="116">
        <f t="shared" si="109"/>
        <v>0.12171547097816378</v>
      </c>
      <c r="AC50" s="116">
        <f t="shared" ref="AC50" si="110">AC21/AC$23*100</f>
        <v>0.11258297543318503</v>
      </c>
      <c r="AD50" s="116">
        <f t="shared" ref="AD50" si="111">AD21/AD$23*100</f>
        <v>0</v>
      </c>
      <c r="AE50" s="116">
        <f t="shared" si="26"/>
        <v>0.26963841599889576</v>
      </c>
      <c r="AF50" s="116">
        <f t="shared" ref="AF50" si="112">AF21/AF$23*100</f>
        <v>0.79409849374486052</v>
      </c>
    </row>
    <row r="51" spans="1:32" ht="18" customHeight="1" x14ac:dyDescent="0.15">
      <c r="A51" s="16" t="s">
        <v>68</v>
      </c>
      <c r="B51" s="104"/>
      <c r="C51" s="104"/>
      <c r="D51" s="105">
        <f t="shared" ref="D51:P51" si="113">D22/D$23*100</f>
        <v>0</v>
      </c>
      <c r="E51" s="105">
        <f t="shared" si="113"/>
        <v>0</v>
      </c>
      <c r="F51" s="105">
        <f t="shared" si="113"/>
        <v>0</v>
      </c>
      <c r="G51" s="105">
        <f t="shared" si="113"/>
        <v>0</v>
      </c>
      <c r="H51" s="105">
        <f t="shared" si="113"/>
        <v>0</v>
      </c>
      <c r="I51" s="105">
        <f t="shared" si="113"/>
        <v>0</v>
      </c>
      <c r="J51" s="105">
        <f t="shared" si="113"/>
        <v>0</v>
      </c>
      <c r="K51" s="105">
        <f t="shared" si="113"/>
        <v>0</v>
      </c>
      <c r="L51" s="105">
        <f t="shared" si="113"/>
        <v>0</v>
      </c>
      <c r="M51" s="105">
        <f t="shared" si="113"/>
        <v>0</v>
      </c>
      <c r="N51" s="105">
        <f t="shared" si="113"/>
        <v>0</v>
      </c>
      <c r="O51" s="105">
        <f t="shared" si="113"/>
        <v>0</v>
      </c>
      <c r="P51" s="105">
        <f t="shared" si="113"/>
        <v>0</v>
      </c>
      <c r="Q51" s="29">
        <f t="shared" si="19"/>
        <v>7.3882630496489062E-6</v>
      </c>
      <c r="R51" s="29">
        <f t="shared" si="19"/>
        <v>7.0040793158751528E-6</v>
      </c>
      <c r="S51" s="29">
        <f t="shared" si="20"/>
        <v>7.539975252293227E-6</v>
      </c>
      <c r="T51" s="29">
        <f t="shared" si="20"/>
        <v>7.0400943935856293E-6</v>
      </c>
      <c r="U51" s="29">
        <f t="shared" si="21"/>
        <v>7.0823581221297414E-6</v>
      </c>
      <c r="V51" s="29">
        <f t="shared" si="21"/>
        <v>5.5948826070541624E-6</v>
      </c>
      <c r="W51" s="29">
        <f t="shared" si="22"/>
        <v>6.4580380260903449E-6</v>
      </c>
      <c r="X51" s="29">
        <f t="shared" si="22"/>
        <v>5.9170123631831416E-6</v>
      </c>
      <c r="Y51" s="116">
        <f t="shared" ref="Y51:AB51" si="114">Y22/Y$23*100</f>
        <v>6.1707387886160968E-6</v>
      </c>
      <c r="Z51" s="116">
        <f t="shared" si="114"/>
        <v>6.1361103405179211E-6</v>
      </c>
      <c r="AA51" s="116">
        <f t="shared" si="114"/>
        <v>5.719214696917652E-6</v>
      </c>
      <c r="AB51" s="116">
        <f t="shared" si="114"/>
        <v>5.6159955233776489E-6</v>
      </c>
      <c r="AC51" s="116">
        <f t="shared" ref="AC51" si="115">AC22/AC$23*100</f>
        <v>5.4443143011356945E-6</v>
      </c>
      <c r="AD51" s="116">
        <f t="shared" ref="AD51" si="116">AD22/AD$23*100</f>
        <v>5.6117806090083895E-6</v>
      </c>
      <c r="AE51" s="116">
        <f t="shared" si="26"/>
        <v>5.4644620622344305E-6</v>
      </c>
      <c r="AF51" s="116">
        <f t="shared" ref="AF51" si="117">AF22/AF$23*100</f>
        <v>5.5697286584150019E-6</v>
      </c>
    </row>
    <row r="52" spans="1:32" ht="18" customHeight="1" x14ac:dyDescent="0.15">
      <c r="A52" s="16" t="s">
        <v>50</v>
      </c>
      <c r="B52" s="104"/>
      <c r="C52" s="104"/>
      <c r="D52" s="103">
        <f t="shared" ref="D52:P52" si="118">SUM(D33:D51)-D34-D37-D38-D42-D48-D49</f>
        <v>100.00000000000003</v>
      </c>
      <c r="E52" s="103">
        <f t="shared" si="118"/>
        <v>100</v>
      </c>
      <c r="F52" s="103">
        <f t="shared" si="118"/>
        <v>100</v>
      </c>
      <c r="G52" s="103">
        <f t="shared" si="118"/>
        <v>99.999999999999986</v>
      </c>
      <c r="H52" s="103">
        <f t="shared" si="118"/>
        <v>100</v>
      </c>
      <c r="I52" s="103">
        <f t="shared" si="118"/>
        <v>100.00000000000001</v>
      </c>
      <c r="J52" s="103">
        <f t="shared" si="118"/>
        <v>100</v>
      </c>
      <c r="K52" s="103">
        <f t="shared" si="118"/>
        <v>99.999999999999986</v>
      </c>
      <c r="L52" s="103">
        <f t="shared" si="118"/>
        <v>100.00000000000004</v>
      </c>
      <c r="M52" s="103">
        <f t="shared" si="118"/>
        <v>100.00000000000001</v>
      </c>
      <c r="N52" s="103">
        <f t="shared" si="118"/>
        <v>99.999999999999943</v>
      </c>
      <c r="O52" s="103">
        <f t="shared" si="118"/>
        <v>99.999999999999957</v>
      </c>
      <c r="P52" s="103">
        <f t="shared" si="118"/>
        <v>100</v>
      </c>
      <c r="Q52" s="30">
        <f t="shared" ref="Q52:X52" si="119">SUM(Q33:Q51)-Q34-Q37-Q38-Q42-Q48-Q49</f>
        <v>99.999999999999972</v>
      </c>
      <c r="R52" s="30">
        <f t="shared" si="119"/>
        <v>100.00000000000003</v>
      </c>
      <c r="S52" s="30">
        <f t="shared" si="119"/>
        <v>100.00000000000004</v>
      </c>
      <c r="T52" s="30">
        <f t="shared" si="119"/>
        <v>100</v>
      </c>
      <c r="U52" s="30">
        <f t="shared" si="119"/>
        <v>100.00000000000001</v>
      </c>
      <c r="V52" s="30">
        <f t="shared" si="119"/>
        <v>100.00000000000003</v>
      </c>
      <c r="W52" s="30">
        <f t="shared" si="119"/>
        <v>100</v>
      </c>
      <c r="X52" s="30">
        <f t="shared" si="119"/>
        <v>99.999999999999986</v>
      </c>
      <c r="Y52" s="20">
        <f t="shared" ref="Y52:AB52" si="120">SUM(Y33:Y51)-Y34-Y37-Y38-Y42-Y48-Y49</f>
        <v>100</v>
      </c>
      <c r="Z52" s="20">
        <f t="shared" si="120"/>
        <v>99.999999999999986</v>
      </c>
      <c r="AA52" s="20">
        <f t="shared" si="120"/>
        <v>100</v>
      </c>
      <c r="AB52" s="20">
        <f t="shared" si="120"/>
        <v>100</v>
      </c>
      <c r="AC52" s="20">
        <f t="shared" ref="AC52" si="121">SUM(AC33:AC51)-AC34-AC37-AC38-AC42-AC48-AC49</f>
        <v>100.00000000000001</v>
      </c>
      <c r="AD52" s="20">
        <f t="shared" ref="AD52" si="122">SUM(AD33:AD51)-AD34-AD37-AD38-AD42-AD48-AD49</f>
        <v>100.00000000000004</v>
      </c>
      <c r="AE52" s="20">
        <f t="shared" ref="AE52" si="123">SUM(AE33:AE51)-AE34-AE37-AE38-AE42-AE48-AE49</f>
        <v>99.999999999999957</v>
      </c>
      <c r="AF52" s="20">
        <f t="shared" ref="AF52" si="124">SUM(AF33:AF51)-AF34-AF37-AF38-AF42-AF48-AF49</f>
        <v>100.00000000000001</v>
      </c>
    </row>
    <row r="53" spans="1:32" ht="18" customHeight="1" x14ac:dyDescent="0.15">
      <c r="A53" s="16" t="s">
        <v>69</v>
      </c>
      <c r="B53" s="104"/>
      <c r="C53" s="104"/>
      <c r="D53" s="103">
        <f t="shared" ref="D53:P53" si="125">SUM(D33:D36)-D34</f>
        <v>27.814084819866139</v>
      </c>
      <c r="E53" s="103">
        <f t="shared" si="125"/>
        <v>29.106042395096306</v>
      </c>
      <c r="F53" s="103">
        <f t="shared" si="125"/>
        <v>30.992873015668422</v>
      </c>
      <c r="G53" s="103">
        <f t="shared" si="125"/>
        <v>33.826398488714666</v>
      </c>
      <c r="H53" s="103">
        <f t="shared" si="125"/>
        <v>33.578419241061624</v>
      </c>
      <c r="I53" s="103">
        <f t="shared" si="125"/>
        <v>33.692377658310313</v>
      </c>
      <c r="J53" s="103">
        <f t="shared" si="125"/>
        <v>36.406814665700189</v>
      </c>
      <c r="K53" s="103">
        <f t="shared" si="125"/>
        <v>39.431755341696018</v>
      </c>
      <c r="L53" s="103">
        <f t="shared" si="125"/>
        <v>36.513052315462176</v>
      </c>
      <c r="M53" s="103">
        <f t="shared" si="125"/>
        <v>35.504758281608133</v>
      </c>
      <c r="N53" s="103">
        <f t="shared" si="125"/>
        <v>33.2184349309168</v>
      </c>
      <c r="O53" s="103">
        <f t="shared" si="125"/>
        <v>37.019965537756278</v>
      </c>
      <c r="P53" s="103">
        <f t="shared" si="125"/>
        <v>39.841673270135686</v>
      </c>
      <c r="Q53" s="30">
        <f t="shared" ref="Q53:V53" si="126">SUM(Q33:Q36)-Q34</f>
        <v>38.853597208596014</v>
      </c>
      <c r="R53" s="30">
        <f t="shared" si="126"/>
        <v>40.085802773251196</v>
      </c>
      <c r="S53" s="30">
        <f t="shared" si="126"/>
        <v>42.960795974075459</v>
      </c>
      <c r="T53" s="30">
        <f t="shared" si="126"/>
        <v>42.715969855723827</v>
      </c>
      <c r="U53" s="30">
        <f t="shared" si="126"/>
        <v>43.616815812865966</v>
      </c>
      <c r="V53" s="30">
        <f t="shared" si="126"/>
        <v>34.941686776539719</v>
      </c>
      <c r="W53" s="30">
        <f>SUM(W33:W36)-W34</f>
        <v>42.002988909159235</v>
      </c>
      <c r="X53" s="30">
        <f>SUM(X33:X36)-X34</f>
        <v>40.197105149037412</v>
      </c>
      <c r="Y53" s="20">
        <f t="shared" ref="Y53:AB53" si="127">SUM(Y33:Y36)-Y34</f>
        <v>43.666572768591436</v>
      </c>
      <c r="Z53" s="20">
        <f t="shared" si="127"/>
        <v>42.235074509867445</v>
      </c>
      <c r="AA53" s="20">
        <f t="shared" si="127"/>
        <v>41.534263986825678</v>
      </c>
      <c r="AB53" s="20">
        <f t="shared" si="127"/>
        <v>41.000440181729118</v>
      </c>
      <c r="AC53" s="20">
        <f t="shared" ref="AC53" si="128">SUM(AC33:AC36)-AC34</f>
        <v>39.888781369730673</v>
      </c>
      <c r="AD53" s="20">
        <f t="shared" ref="AD53" si="129">SUM(AD33:AD36)-AD34</f>
        <v>41.403043919590822</v>
      </c>
      <c r="AE53" s="20">
        <f t="shared" ref="AE53" si="130">SUM(AE33:AE36)-AE34</f>
        <v>41.383890317754641</v>
      </c>
      <c r="AF53" s="20">
        <f t="shared" ref="AF53" si="131">SUM(AF33:AF36)-AF34</f>
        <v>42.654207406446936</v>
      </c>
    </row>
    <row r="54" spans="1:32" ht="18" customHeight="1" x14ac:dyDescent="0.15">
      <c r="A54" s="16" t="s">
        <v>70</v>
      </c>
      <c r="B54" s="104"/>
      <c r="C54" s="104"/>
      <c r="D54" s="103">
        <f t="shared" ref="D54:P54" si="132">+D47+D50+D51</f>
        <v>37.966004771679444</v>
      </c>
      <c r="E54" s="103">
        <f t="shared" si="132"/>
        <v>37.317341922226603</v>
      </c>
      <c r="F54" s="103">
        <f t="shared" si="132"/>
        <v>36.336599952617924</v>
      </c>
      <c r="G54" s="103">
        <f t="shared" si="132"/>
        <v>30.150664933903304</v>
      </c>
      <c r="H54" s="103">
        <f t="shared" si="132"/>
        <v>31.681853422516564</v>
      </c>
      <c r="I54" s="103">
        <f t="shared" si="132"/>
        <v>28.267518763914055</v>
      </c>
      <c r="J54" s="103">
        <f t="shared" si="132"/>
        <v>25.240116350862689</v>
      </c>
      <c r="K54" s="103">
        <f t="shared" si="132"/>
        <v>23.810086582262862</v>
      </c>
      <c r="L54" s="103">
        <f t="shared" si="132"/>
        <v>21.896841130207502</v>
      </c>
      <c r="M54" s="103">
        <f t="shared" si="132"/>
        <v>23.77797575622898</v>
      </c>
      <c r="N54" s="103">
        <f t="shared" si="132"/>
        <v>29.701510614192838</v>
      </c>
      <c r="O54" s="103">
        <f t="shared" si="132"/>
        <v>23.651601812554937</v>
      </c>
      <c r="P54" s="103">
        <f t="shared" si="132"/>
        <v>17.013580645476871</v>
      </c>
      <c r="Q54" s="30">
        <f t="shared" ref="Q54:V54" si="133">+Q47+Q50+Q51</f>
        <v>15.389641108472926</v>
      </c>
      <c r="R54" s="30">
        <f t="shared" si="133"/>
        <v>12.36993249608437</v>
      </c>
      <c r="S54" s="30">
        <f t="shared" si="133"/>
        <v>12.044846566404599</v>
      </c>
      <c r="T54" s="30">
        <f t="shared" si="133"/>
        <v>15.304285199855961</v>
      </c>
      <c r="U54" s="30">
        <f t="shared" si="133"/>
        <v>16.780875593351105</v>
      </c>
      <c r="V54" s="30">
        <f t="shared" si="133"/>
        <v>27.266207199987289</v>
      </c>
      <c r="W54" s="30">
        <f>+W47+W50+W51</f>
        <v>16.190210918876126</v>
      </c>
      <c r="X54" s="30">
        <f>+X47+X50+X51</f>
        <v>20.175793253907699</v>
      </c>
      <c r="Y54" s="20">
        <f t="shared" ref="Y54:AB54" si="134">+Y47+Y50+Y51</f>
        <v>12.927833518404075</v>
      </c>
      <c r="Z54" s="20">
        <f t="shared" si="134"/>
        <v>16.254114492087457</v>
      </c>
      <c r="AA54" s="20">
        <f t="shared" si="134"/>
        <v>18.023899225606893</v>
      </c>
      <c r="AB54" s="20">
        <f t="shared" si="134"/>
        <v>18.106334607078555</v>
      </c>
      <c r="AC54" s="20">
        <f t="shared" ref="AC54" si="135">+AC47+AC50+AC51</f>
        <v>19.947608274617313</v>
      </c>
      <c r="AD54" s="20">
        <f t="shared" ref="AD54" si="136">+AD47+AD50+AD51</f>
        <v>11.997206904555284</v>
      </c>
      <c r="AE54" s="20">
        <f t="shared" ref="AE54" si="137">+AE47+AE50+AE51</f>
        <v>7.5897498276372053</v>
      </c>
      <c r="AF54" s="20">
        <f t="shared" ref="AF54" si="138">+AF47+AF50+AF51</f>
        <v>8.4759128172600988</v>
      </c>
    </row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8740157480314965" right="0.78740157480314965" top="0.78740157480314965" bottom="0.78740157480314965" header="0.51181102362204722" footer="0.51181102362204722"/>
  <pageSetup paperSize="9" firstPageNumber="6" orientation="landscape" useFirstPageNumber="1" r:id="rId1"/>
  <headerFooter alignWithMargins="0">
    <oddFooter>&amp;C-&amp;P--</oddFooter>
  </headerFooter>
  <colBreaks count="1" manualBreakCount="1">
    <brk id="12" max="53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P274"/>
  <sheetViews>
    <sheetView topLeftCell="C7" workbookViewId="0">
      <selection activeCell="O23" sqref="O23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5" customWidth="1"/>
    <col min="12" max="19" width="8.6640625" style="15" customWidth="1"/>
    <col min="20" max="16384" width="9" style="15"/>
  </cols>
  <sheetData>
    <row r="1" spans="1:16" ht="18" customHeight="1" x14ac:dyDescent="0.2">
      <c r="A1" s="27" t="s">
        <v>80</v>
      </c>
      <c r="L1" s="28" t="str">
        <f>[1]財政指標!$M$1</f>
        <v>氏家町</v>
      </c>
      <c r="O1" s="28" t="str">
        <f>[1]財政指標!$M$1</f>
        <v>氏家町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12"/>
      <c r="B3" s="17" t="s">
        <v>169</v>
      </c>
      <c r="C3" s="12" t="s">
        <v>170</v>
      </c>
      <c r="D3" s="12" t="s">
        <v>171</v>
      </c>
      <c r="E3" s="12" t="s">
        <v>172</v>
      </c>
      <c r="F3" s="12" t="s">
        <v>173</v>
      </c>
      <c r="G3" s="12" t="s">
        <v>174</v>
      </c>
      <c r="H3" s="12" t="s">
        <v>175</v>
      </c>
      <c r="I3" s="12" t="s">
        <v>176</v>
      </c>
      <c r="J3" s="14" t="s">
        <v>214</v>
      </c>
      <c r="K3" s="14" t="s">
        <v>215</v>
      </c>
      <c r="L3" s="12" t="s">
        <v>179</v>
      </c>
      <c r="M3" s="12" t="s">
        <v>180</v>
      </c>
      <c r="N3" s="12" t="s">
        <v>182</v>
      </c>
      <c r="O3" s="57" t="s">
        <v>184</v>
      </c>
      <c r="P3" s="57" t="s">
        <v>185</v>
      </c>
    </row>
    <row r="4" spans="1:16" ht="18" customHeight="1" x14ac:dyDescent="0.15">
      <c r="A4" s="16" t="s">
        <v>51</v>
      </c>
      <c r="B4" s="16"/>
      <c r="C4" s="12"/>
      <c r="D4" s="12">
        <v>1559014</v>
      </c>
      <c r="E4" s="12">
        <v>1699131</v>
      </c>
      <c r="F4" s="12">
        <v>1796333</v>
      </c>
      <c r="G4" s="12">
        <v>1892655</v>
      </c>
      <c r="H4" s="12">
        <v>1906871</v>
      </c>
      <c r="I4" s="12">
        <v>1967361</v>
      </c>
      <c r="J4" s="14">
        <v>2008857</v>
      </c>
      <c r="K4" s="13">
        <v>2019416</v>
      </c>
      <c r="L4" s="16">
        <v>2038653</v>
      </c>
      <c r="M4" s="16">
        <v>2032284</v>
      </c>
      <c r="N4" s="16">
        <v>2009016</v>
      </c>
      <c r="O4" s="16">
        <v>1973457</v>
      </c>
      <c r="P4" s="16">
        <v>1921812</v>
      </c>
    </row>
    <row r="5" spans="1:16" ht="18" customHeight="1" x14ac:dyDescent="0.15">
      <c r="A5" s="16" t="s">
        <v>52</v>
      </c>
      <c r="B5" s="16"/>
      <c r="C5" s="12"/>
      <c r="D5" s="12">
        <v>1110164</v>
      </c>
      <c r="E5" s="12">
        <v>1133248</v>
      </c>
      <c r="F5" s="12">
        <v>1302976</v>
      </c>
      <c r="G5" s="12">
        <v>1339970</v>
      </c>
      <c r="H5" s="12">
        <v>1351949</v>
      </c>
      <c r="I5" s="12">
        <v>1398189</v>
      </c>
      <c r="J5" s="14">
        <v>1434474</v>
      </c>
      <c r="K5" s="13">
        <v>1463215</v>
      </c>
      <c r="L5" s="16">
        <v>1456892</v>
      </c>
      <c r="M5" s="16">
        <v>1428012</v>
      </c>
      <c r="N5" s="16">
        <v>1415663</v>
      </c>
      <c r="O5" s="16">
        <v>1369568</v>
      </c>
      <c r="P5" s="16">
        <v>1329746</v>
      </c>
    </row>
    <row r="6" spans="1:16" ht="18" customHeight="1" x14ac:dyDescent="0.15">
      <c r="A6" s="16" t="s">
        <v>53</v>
      </c>
      <c r="B6" s="16"/>
      <c r="C6" s="12"/>
      <c r="D6" s="12">
        <v>107532</v>
      </c>
      <c r="E6" s="12">
        <v>137788</v>
      </c>
      <c r="F6" s="12">
        <v>258302</v>
      </c>
      <c r="G6" s="12">
        <v>240117</v>
      </c>
      <c r="H6" s="12">
        <v>253447</v>
      </c>
      <c r="I6" s="12">
        <v>262342</v>
      </c>
      <c r="J6" s="14">
        <v>284570</v>
      </c>
      <c r="K6" s="95">
        <v>283045</v>
      </c>
      <c r="L6" s="16">
        <v>289973</v>
      </c>
      <c r="M6" s="16">
        <v>204025</v>
      </c>
      <c r="N6" s="16">
        <v>245442</v>
      </c>
      <c r="O6" s="16">
        <v>419625</v>
      </c>
      <c r="P6" s="16">
        <v>575190</v>
      </c>
    </row>
    <row r="7" spans="1:16" ht="18" customHeight="1" x14ac:dyDescent="0.15">
      <c r="A7" s="16" t="s">
        <v>54</v>
      </c>
      <c r="B7" s="16"/>
      <c r="C7" s="12"/>
      <c r="D7" s="12">
        <v>455598</v>
      </c>
      <c r="E7" s="12">
        <v>487950</v>
      </c>
      <c r="F7" s="12">
        <v>540813</v>
      </c>
      <c r="G7" s="12">
        <v>600003</v>
      </c>
      <c r="H7" s="12">
        <v>689346</v>
      </c>
      <c r="I7" s="12">
        <v>764573</v>
      </c>
      <c r="J7" s="14">
        <v>813974</v>
      </c>
      <c r="K7" s="13">
        <v>1365364</v>
      </c>
      <c r="L7" s="16">
        <v>737578</v>
      </c>
      <c r="M7" s="16">
        <v>777886</v>
      </c>
      <c r="N7" s="16">
        <v>782902</v>
      </c>
      <c r="O7" s="16">
        <v>812543</v>
      </c>
      <c r="P7" s="16">
        <v>760545</v>
      </c>
    </row>
    <row r="8" spans="1:16" ht="18" customHeight="1" x14ac:dyDescent="0.15">
      <c r="A8" s="16" t="s">
        <v>55</v>
      </c>
      <c r="B8" s="16"/>
      <c r="C8" s="12"/>
      <c r="D8" s="12">
        <v>455598</v>
      </c>
      <c r="E8" s="12">
        <v>487950</v>
      </c>
      <c r="F8" s="12">
        <v>540813</v>
      </c>
      <c r="G8" s="12">
        <v>600003</v>
      </c>
      <c r="H8" s="12">
        <v>6893460</v>
      </c>
      <c r="I8" s="12">
        <v>764573</v>
      </c>
      <c r="J8" s="14">
        <v>813974</v>
      </c>
      <c r="K8" s="13">
        <v>1365364</v>
      </c>
      <c r="L8" s="16">
        <v>737578</v>
      </c>
      <c r="M8" s="16">
        <v>777886</v>
      </c>
      <c r="N8" s="16">
        <v>782902</v>
      </c>
      <c r="O8" s="16">
        <v>812543</v>
      </c>
      <c r="P8" s="16">
        <v>760545</v>
      </c>
    </row>
    <row r="9" spans="1:16" ht="18" customHeight="1" x14ac:dyDescent="0.15">
      <c r="A9" s="16" t="s">
        <v>56</v>
      </c>
      <c r="B9" s="16"/>
      <c r="C9" s="12"/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4">
        <v>0</v>
      </c>
      <c r="K9" s="13">
        <v>0</v>
      </c>
      <c r="L9" s="16">
        <v>0</v>
      </c>
      <c r="M9" s="16">
        <v>0</v>
      </c>
      <c r="N9" s="16">
        <v>0</v>
      </c>
      <c r="O9" s="16">
        <v>0</v>
      </c>
      <c r="P9" s="16">
        <v>0</v>
      </c>
    </row>
    <row r="10" spans="1:16" ht="18" customHeight="1" x14ac:dyDescent="0.15">
      <c r="A10" s="16" t="s">
        <v>57</v>
      </c>
      <c r="B10" s="16"/>
      <c r="C10" s="12"/>
      <c r="D10" s="12">
        <v>567432</v>
      </c>
      <c r="E10" s="12">
        <v>738763</v>
      </c>
      <c r="F10" s="12">
        <v>762568</v>
      </c>
      <c r="G10" s="12">
        <v>741709</v>
      </c>
      <c r="H10" s="12">
        <v>819622</v>
      </c>
      <c r="I10" s="12">
        <v>911149</v>
      </c>
      <c r="J10" s="14">
        <v>973619</v>
      </c>
      <c r="K10" s="13">
        <v>985781</v>
      </c>
      <c r="L10" s="16">
        <v>996526</v>
      </c>
      <c r="M10" s="16">
        <v>988624</v>
      </c>
      <c r="N10" s="16">
        <v>1042604</v>
      </c>
      <c r="O10" s="16">
        <v>1158683</v>
      </c>
      <c r="P10" s="16">
        <v>1031323</v>
      </c>
    </row>
    <row r="11" spans="1:16" ht="18" customHeight="1" x14ac:dyDescent="0.15">
      <c r="A11" s="16" t="s">
        <v>58</v>
      </c>
      <c r="B11" s="16"/>
      <c r="C11" s="12"/>
      <c r="D11" s="12">
        <v>85961</v>
      </c>
      <c r="E11" s="12">
        <v>74769</v>
      </c>
      <c r="F11" s="12">
        <v>90828</v>
      </c>
      <c r="G11" s="12">
        <v>64160</v>
      </c>
      <c r="H11" s="12">
        <v>42158</v>
      </c>
      <c r="I11" s="12">
        <v>139026</v>
      </c>
      <c r="J11" s="14">
        <v>173169</v>
      </c>
      <c r="K11" s="14">
        <v>142959</v>
      </c>
      <c r="L11" s="16">
        <v>130101</v>
      </c>
      <c r="M11" s="16">
        <v>119058</v>
      </c>
      <c r="N11" s="16">
        <v>111960</v>
      </c>
      <c r="O11" s="16">
        <v>92074</v>
      </c>
      <c r="P11" s="16">
        <v>80101</v>
      </c>
    </row>
    <row r="12" spans="1:16" ht="18" customHeight="1" x14ac:dyDescent="0.15">
      <c r="A12" s="16" t="s">
        <v>59</v>
      </c>
      <c r="B12" s="16"/>
      <c r="C12" s="12"/>
      <c r="D12" s="12">
        <v>953190</v>
      </c>
      <c r="E12" s="12">
        <v>958413</v>
      </c>
      <c r="F12" s="12">
        <v>1085744</v>
      </c>
      <c r="G12" s="12">
        <v>1099854</v>
      </c>
      <c r="H12" s="12">
        <v>1180860</v>
      </c>
      <c r="I12" s="12">
        <v>1187599</v>
      </c>
      <c r="J12" s="14">
        <v>1262739</v>
      </c>
      <c r="K12" s="14">
        <v>1238228</v>
      </c>
      <c r="L12" s="16">
        <v>1387587</v>
      </c>
      <c r="M12" s="16">
        <v>1243670</v>
      </c>
      <c r="N12" s="16">
        <v>1356560</v>
      </c>
      <c r="O12" s="16">
        <v>1249198</v>
      </c>
      <c r="P12" s="16">
        <v>1113501</v>
      </c>
    </row>
    <row r="13" spans="1:16" ht="18" customHeight="1" x14ac:dyDescent="0.15">
      <c r="A13" s="16" t="s">
        <v>60</v>
      </c>
      <c r="B13" s="16"/>
      <c r="C13" s="12"/>
      <c r="D13" s="12">
        <v>405837</v>
      </c>
      <c r="E13" s="12">
        <v>464242</v>
      </c>
      <c r="F13" s="12">
        <v>470389</v>
      </c>
      <c r="G13" s="12">
        <v>473786</v>
      </c>
      <c r="H13" s="12">
        <v>575842</v>
      </c>
      <c r="I13" s="12">
        <v>523719</v>
      </c>
      <c r="J13" s="14">
        <v>608338</v>
      </c>
      <c r="K13" s="14">
        <v>612188</v>
      </c>
      <c r="L13" s="16">
        <v>631486</v>
      </c>
      <c r="M13" s="16">
        <v>671065</v>
      </c>
      <c r="N13" s="16">
        <v>668351</v>
      </c>
      <c r="O13" s="16">
        <v>713041</v>
      </c>
      <c r="P13" s="16">
        <v>674988</v>
      </c>
    </row>
    <row r="14" spans="1:16" ht="18" customHeight="1" x14ac:dyDescent="0.15">
      <c r="A14" s="16" t="s">
        <v>61</v>
      </c>
      <c r="B14" s="16"/>
      <c r="C14" s="12"/>
      <c r="D14" s="12">
        <v>422560</v>
      </c>
      <c r="E14" s="12">
        <v>468754</v>
      </c>
      <c r="F14" s="12">
        <v>306247</v>
      </c>
      <c r="G14" s="12">
        <v>421861</v>
      </c>
      <c r="H14" s="12">
        <v>562332</v>
      </c>
      <c r="I14" s="12">
        <v>628333</v>
      </c>
      <c r="J14" s="14">
        <v>419882</v>
      </c>
      <c r="K14" s="14">
        <v>537097</v>
      </c>
      <c r="L14" s="16">
        <v>516692</v>
      </c>
      <c r="M14" s="16">
        <v>701906</v>
      </c>
      <c r="N14" s="16">
        <v>697126</v>
      </c>
      <c r="O14" s="16">
        <v>673707</v>
      </c>
      <c r="P14" s="16">
        <v>780168</v>
      </c>
    </row>
    <row r="15" spans="1:16" ht="18" customHeight="1" x14ac:dyDescent="0.15">
      <c r="A15" s="16" t="s">
        <v>62</v>
      </c>
      <c r="B15" s="16"/>
      <c r="C15" s="12"/>
      <c r="D15" s="12">
        <v>692435</v>
      </c>
      <c r="E15" s="12">
        <v>309899</v>
      </c>
      <c r="F15" s="12">
        <v>335900</v>
      </c>
      <c r="G15" s="12">
        <v>245200</v>
      </c>
      <c r="H15" s="12">
        <v>167000</v>
      </c>
      <c r="I15" s="12">
        <v>11400</v>
      </c>
      <c r="J15" s="14">
        <v>319800</v>
      </c>
      <c r="K15" s="13">
        <v>27500</v>
      </c>
      <c r="L15" s="16">
        <v>383264</v>
      </c>
      <c r="M15" s="16">
        <v>280299</v>
      </c>
      <c r="N15" s="16">
        <v>11000</v>
      </c>
      <c r="O15" s="16">
        <v>41574</v>
      </c>
      <c r="P15" s="16">
        <v>393569</v>
      </c>
    </row>
    <row r="16" spans="1:16" ht="18" customHeight="1" x14ac:dyDescent="0.15">
      <c r="A16" s="16" t="s">
        <v>63</v>
      </c>
      <c r="B16" s="16"/>
      <c r="C16" s="12"/>
      <c r="D16" s="12">
        <v>71150</v>
      </c>
      <c r="E16" s="12">
        <v>141178</v>
      </c>
      <c r="F16" s="12">
        <v>130000</v>
      </c>
      <c r="G16" s="12">
        <v>326226</v>
      </c>
      <c r="H16" s="12">
        <v>130400</v>
      </c>
      <c r="I16" s="12">
        <v>220783</v>
      </c>
      <c r="J16" s="14">
        <v>130000</v>
      </c>
      <c r="K16" s="13">
        <v>332210</v>
      </c>
      <c r="L16" s="16">
        <v>130210</v>
      </c>
      <c r="M16" s="16">
        <v>170210</v>
      </c>
      <c r="N16" s="16">
        <v>150820</v>
      </c>
      <c r="O16" s="16">
        <v>131171</v>
      </c>
      <c r="P16" s="16">
        <v>180000</v>
      </c>
    </row>
    <row r="17" spans="1:16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ht="18" customHeight="1" x14ac:dyDescent="0.15">
      <c r="A18" s="16" t="s">
        <v>153</v>
      </c>
      <c r="B18" s="16"/>
      <c r="C18" s="12"/>
      <c r="D18" s="12">
        <v>2729069</v>
      </c>
      <c r="E18" s="12">
        <v>2753009</v>
      </c>
      <c r="F18" s="12">
        <v>3073684</v>
      </c>
      <c r="G18" s="12">
        <v>2315991</v>
      </c>
      <c r="H18" s="12">
        <v>2340398</v>
      </c>
      <c r="I18" s="12">
        <v>2336886</v>
      </c>
      <c r="J18" s="14">
        <v>1434309</v>
      </c>
      <c r="K18" s="13">
        <v>1599582</v>
      </c>
      <c r="L18" s="16">
        <v>1595026</v>
      </c>
      <c r="M18" s="16">
        <v>1860660</v>
      </c>
      <c r="N18" s="16">
        <v>2579179</v>
      </c>
      <c r="O18" s="16">
        <v>2046382</v>
      </c>
      <c r="P18" s="16">
        <v>1510860</v>
      </c>
    </row>
    <row r="19" spans="1:16" ht="18" customHeight="1" x14ac:dyDescent="0.15">
      <c r="A19" s="16" t="s">
        <v>65</v>
      </c>
      <c r="B19" s="16"/>
      <c r="C19" s="12"/>
      <c r="D19" s="12">
        <v>629083</v>
      </c>
      <c r="E19" s="12">
        <v>576801</v>
      </c>
      <c r="F19" s="12">
        <v>333484</v>
      </c>
      <c r="G19" s="12">
        <v>510714</v>
      </c>
      <c r="H19" s="12">
        <v>415146</v>
      </c>
      <c r="I19" s="12">
        <v>749485</v>
      </c>
      <c r="J19" s="14">
        <v>231750</v>
      </c>
      <c r="K19" s="13">
        <v>218288</v>
      </c>
      <c r="L19" s="16">
        <v>234996</v>
      </c>
      <c r="M19" s="16">
        <v>205650</v>
      </c>
      <c r="N19" s="16">
        <v>412885</v>
      </c>
      <c r="O19" s="16">
        <v>368895</v>
      </c>
      <c r="P19" s="16">
        <v>319715</v>
      </c>
    </row>
    <row r="20" spans="1:16" ht="18" customHeight="1" x14ac:dyDescent="0.15">
      <c r="A20" s="16" t="s">
        <v>66</v>
      </c>
      <c r="B20" s="16"/>
      <c r="C20" s="12"/>
      <c r="D20" s="12">
        <v>2097792</v>
      </c>
      <c r="E20" s="12">
        <v>2160228</v>
      </c>
      <c r="F20" s="12">
        <v>2735324</v>
      </c>
      <c r="G20" s="12">
        <v>1803418</v>
      </c>
      <c r="H20" s="12">
        <v>1924461</v>
      </c>
      <c r="I20" s="12">
        <v>1545037</v>
      </c>
      <c r="J20" s="14">
        <v>1139975</v>
      </c>
      <c r="K20" s="13">
        <v>1280379</v>
      </c>
      <c r="L20" s="16">
        <v>1278731</v>
      </c>
      <c r="M20" s="16">
        <v>1621336</v>
      </c>
      <c r="N20" s="16">
        <v>2158927</v>
      </c>
      <c r="O20" s="16">
        <v>1677487</v>
      </c>
      <c r="P20" s="16">
        <v>1171824</v>
      </c>
    </row>
    <row r="21" spans="1:16" ht="18" customHeight="1" x14ac:dyDescent="0.15">
      <c r="A21" s="16" t="s">
        <v>154</v>
      </c>
      <c r="B21" s="16"/>
      <c r="C21" s="12"/>
      <c r="D21" s="12">
        <v>45739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4">
        <v>8095</v>
      </c>
      <c r="K21" s="13">
        <v>8103</v>
      </c>
      <c r="L21" s="16">
        <v>0</v>
      </c>
      <c r="M21" s="16">
        <v>1439</v>
      </c>
      <c r="N21" s="16">
        <v>0</v>
      </c>
      <c r="O21" s="16">
        <v>0</v>
      </c>
      <c r="P21" s="16">
        <v>0</v>
      </c>
    </row>
    <row r="22" spans="1:16" ht="18" customHeight="1" x14ac:dyDescent="0.15">
      <c r="A22" s="16" t="s">
        <v>155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7689680</v>
      </c>
      <c r="E23" s="12">
        <f t="shared" si="0"/>
        <v>7769654</v>
      </c>
      <c r="F23" s="12">
        <f t="shared" si="0"/>
        <v>8380419</v>
      </c>
      <c r="G23" s="12">
        <f t="shared" si="0"/>
        <v>7947776</v>
      </c>
      <c r="H23" s="12">
        <f t="shared" si="0"/>
        <v>8092434</v>
      </c>
      <c r="I23" s="12">
        <f t="shared" si="0"/>
        <v>8429452</v>
      </c>
      <c r="J23" s="14">
        <f t="shared" si="0"/>
        <v>7829014</v>
      </c>
      <c r="K23" s="13">
        <f t="shared" si="0"/>
        <v>8539285</v>
      </c>
      <c r="L23" s="17">
        <f t="shared" si="0"/>
        <v>8205610</v>
      </c>
      <c r="M23" s="17">
        <f t="shared" si="0"/>
        <v>8380061</v>
      </c>
      <c r="N23" s="17">
        <f t="shared" si="0"/>
        <v>8986609</v>
      </c>
      <c r="O23" s="17">
        <f>SUM(O4:O22)-O5-O8-O9-O13-O19-O20</f>
        <v>8598414</v>
      </c>
      <c r="P23" s="17">
        <f>SUM(P4:P22)-P5-P8-P9-P13-P19-P20</f>
        <v>8347069</v>
      </c>
    </row>
    <row r="24" spans="1:16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2122144</v>
      </c>
      <c r="E24" s="12">
        <f t="shared" si="1"/>
        <v>2324869</v>
      </c>
      <c r="F24" s="12">
        <f t="shared" si="1"/>
        <v>2595448</v>
      </c>
      <c r="G24" s="12">
        <f t="shared" si="1"/>
        <v>2732775</v>
      </c>
      <c r="H24" s="12">
        <f t="shared" si="1"/>
        <v>2849664</v>
      </c>
      <c r="I24" s="12">
        <f t="shared" si="1"/>
        <v>2994276</v>
      </c>
      <c r="J24" s="14">
        <f t="shared" si="1"/>
        <v>3107401</v>
      </c>
      <c r="K24" s="13">
        <f t="shared" si="1"/>
        <v>3667825</v>
      </c>
      <c r="L24" s="17">
        <f t="shared" si="1"/>
        <v>3066204</v>
      </c>
      <c r="M24" s="17">
        <f t="shared" si="1"/>
        <v>3014195</v>
      </c>
      <c r="N24" s="17">
        <f>SUM(N4:N7)-N5</f>
        <v>3037360</v>
      </c>
      <c r="O24" s="17">
        <f>SUM(O4:O7)-O5</f>
        <v>3205625</v>
      </c>
      <c r="P24" s="17">
        <f>SUM(P4:P7)-P5</f>
        <v>3257547</v>
      </c>
    </row>
    <row r="25" spans="1:16" ht="18" customHeight="1" x14ac:dyDescent="0.15">
      <c r="A25" s="16" t="s">
        <v>156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2774808</v>
      </c>
      <c r="E25" s="12">
        <f t="shared" si="2"/>
        <v>2753009</v>
      </c>
      <c r="F25" s="12">
        <f t="shared" si="2"/>
        <v>3073684</v>
      </c>
      <c r="G25" s="12">
        <f t="shared" si="2"/>
        <v>2315991</v>
      </c>
      <c r="H25" s="12">
        <f t="shared" si="2"/>
        <v>2340398</v>
      </c>
      <c r="I25" s="12">
        <f t="shared" si="2"/>
        <v>2336886</v>
      </c>
      <c r="J25" s="14">
        <f t="shared" si="2"/>
        <v>1442404</v>
      </c>
      <c r="K25" s="13">
        <f t="shared" si="2"/>
        <v>1607685</v>
      </c>
      <c r="L25" s="17">
        <f t="shared" si="2"/>
        <v>1595026</v>
      </c>
      <c r="M25" s="17">
        <f t="shared" si="2"/>
        <v>1862099</v>
      </c>
      <c r="N25" s="17">
        <f>+N18+N21+N22</f>
        <v>2579179</v>
      </c>
      <c r="O25" s="17">
        <f>+O18+O21+O22</f>
        <v>2046382</v>
      </c>
      <c r="P25" s="17">
        <f>+P18+P21+P22</f>
        <v>1510860</v>
      </c>
    </row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7" t="s">
        <v>81</v>
      </c>
      <c r="L30" s="28"/>
      <c r="M30" s="28" t="str">
        <f>[1]財政指標!$M$1</f>
        <v>氏家町</v>
      </c>
      <c r="P30" s="28" t="str">
        <f>[1]財政指標!$M$1</f>
        <v>氏家町</v>
      </c>
    </row>
    <row r="31" spans="1:16" ht="18" customHeight="1" x14ac:dyDescent="0.15"/>
    <row r="32" spans="1:16" ht="18" customHeight="1" x14ac:dyDescent="0.15">
      <c r="A32" s="12"/>
      <c r="B32" s="17" t="s">
        <v>169</v>
      </c>
      <c r="C32" s="12" t="s">
        <v>170</v>
      </c>
      <c r="D32" s="12" t="s">
        <v>171</v>
      </c>
      <c r="E32" s="12" t="s">
        <v>172</v>
      </c>
      <c r="F32" s="12" t="s">
        <v>173</v>
      </c>
      <c r="G32" s="12" t="s">
        <v>174</v>
      </c>
      <c r="H32" s="12" t="s">
        <v>175</v>
      </c>
      <c r="I32" s="12" t="s">
        <v>176</v>
      </c>
      <c r="J32" s="14" t="s">
        <v>214</v>
      </c>
      <c r="K32" s="14" t="s">
        <v>215</v>
      </c>
      <c r="L32" s="12" t="s">
        <v>179</v>
      </c>
      <c r="M32" s="5" t="s">
        <v>180</v>
      </c>
      <c r="N32" s="5" t="s">
        <v>182</v>
      </c>
      <c r="O32" s="57" t="s">
        <v>184</v>
      </c>
      <c r="P32" s="57" t="s">
        <v>185</v>
      </c>
    </row>
    <row r="33" spans="1:16" ht="18" customHeight="1" x14ac:dyDescent="0.15">
      <c r="A33" s="16" t="s">
        <v>51</v>
      </c>
      <c r="B33" s="29" t="e">
        <f t="shared" ref="B33:P33" si="3">B4/B$23*100</f>
        <v>#DIV/0!</v>
      </c>
      <c r="C33" s="29" t="e">
        <f t="shared" si="3"/>
        <v>#DIV/0!</v>
      </c>
      <c r="D33" s="29">
        <f t="shared" si="3"/>
        <v>20.274107635168175</v>
      </c>
      <c r="E33" s="29">
        <f t="shared" si="3"/>
        <v>21.868811661368703</v>
      </c>
      <c r="F33" s="29">
        <f t="shared" si="3"/>
        <v>21.434882909792456</v>
      </c>
      <c r="G33" s="29">
        <f t="shared" si="3"/>
        <v>23.813642961251048</v>
      </c>
      <c r="H33" s="29">
        <f t="shared" si="3"/>
        <v>23.563627457449762</v>
      </c>
      <c r="I33" s="29">
        <f t="shared" si="3"/>
        <v>23.33913284042664</v>
      </c>
      <c r="J33" s="29">
        <f t="shared" si="3"/>
        <v>25.659131533038515</v>
      </c>
      <c r="K33" s="29">
        <f t="shared" si="3"/>
        <v>23.648537318990993</v>
      </c>
      <c r="L33" s="29">
        <f t="shared" si="3"/>
        <v>24.844624592199725</v>
      </c>
      <c r="M33" s="29">
        <f t="shared" si="3"/>
        <v>24.251422513511535</v>
      </c>
      <c r="N33" s="29">
        <f t="shared" si="3"/>
        <v>22.355662742197861</v>
      </c>
      <c r="O33" s="29">
        <f t="shared" si="3"/>
        <v>22.951407085074059</v>
      </c>
      <c r="P33" s="29">
        <f t="shared" si="3"/>
        <v>23.023794340264828</v>
      </c>
    </row>
    <row r="34" spans="1:16" ht="18" customHeight="1" x14ac:dyDescent="0.15">
      <c r="A34" s="16" t="s">
        <v>52</v>
      </c>
      <c r="B34" s="29" t="e">
        <f t="shared" ref="B34:N49" si="4">B5/B$23*100</f>
        <v>#DIV/0!</v>
      </c>
      <c r="C34" s="29" t="e">
        <f t="shared" si="4"/>
        <v>#DIV/0!</v>
      </c>
      <c r="D34" s="29">
        <f t="shared" si="4"/>
        <v>14.437063700960248</v>
      </c>
      <c r="E34" s="29">
        <f t="shared" si="4"/>
        <v>14.585565843729977</v>
      </c>
      <c r="F34" s="29">
        <f t="shared" si="4"/>
        <v>15.547862225027172</v>
      </c>
      <c r="G34" s="29">
        <f t="shared" si="4"/>
        <v>16.859685023835599</v>
      </c>
      <c r="H34" s="29">
        <f t="shared" si="4"/>
        <v>16.706333347914853</v>
      </c>
      <c r="I34" s="29">
        <f t="shared" si="4"/>
        <v>16.586950136260338</v>
      </c>
      <c r="J34" s="29">
        <f t="shared" si="4"/>
        <v>18.322537167515605</v>
      </c>
      <c r="K34" s="29">
        <f t="shared" si="4"/>
        <v>17.135099718536154</v>
      </c>
      <c r="L34" s="29">
        <f t="shared" si="4"/>
        <v>17.754828708651761</v>
      </c>
      <c r="M34" s="29">
        <f t="shared" ref="M34:P48" si="5">M5/M$23*100</f>
        <v>17.040591947958376</v>
      </c>
      <c r="N34" s="29">
        <f t="shared" si="5"/>
        <v>15.753027643686291</v>
      </c>
      <c r="O34" s="29">
        <f t="shared" si="5"/>
        <v>15.928146748923696</v>
      </c>
      <c r="P34" s="29">
        <f t="shared" si="5"/>
        <v>15.930693756095701</v>
      </c>
    </row>
    <row r="35" spans="1:16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1.3983936912849428</v>
      </c>
      <c r="E35" s="29">
        <f t="shared" si="4"/>
        <v>1.7734123038168754</v>
      </c>
      <c r="F35" s="29">
        <f t="shared" si="4"/>
        <v>3.0822086580635171</v>
      </c>
      <c r="G35" s="29">
        <f t="shared" si="4"/>
        <v>3.0211847943374348</v>
      </c>
      <c r="H35" s="29">
        <f t="shared" si="4"/>
        <v>3.1319007359219735</v>
      </c>
      <c r="I35" s="29">
        <f t="shared" si="4"/>
        <v>3.112207056876295</v>
      </c>
      <c r="J35" s="29">
        <f t="shared" si="4"/>
        <v>3.6348127618624773</v>
      </c>
      <c r="K35" s="29">
        <f t="shared" si="4"/>
        <v>3.3146217745396713</v>
      </c>
      <c r="L35" s="29">
        <f t="shared" si="4"/>
        <v>3.5338384349243994</v>
      </c>
      <c r="M35" s="29">
        <f t="shared" si="5"/>
        <v>2.4346481487425926</v>
      </c>
      <c r="N35" s="29">
        <f t="shared" si="5"/>
        <v>2.731197051079</v>
      </c>
      <c r="O35" s="29">
        <f t="shared" si="5"/>
        <v>4.8802604759435866</v>
      </c>
      <c r="P35" s="29">
        <f t="shared" si="5"/>
        <v>6.8909218313637997</v>
      </c>
    </row>
    <row r="36" spans="1:16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5.9247979109663857</v>
      </c>
      <c r="E36" s="29">
        <f t="shared" si="4"/>
        <v>6.2802024388730819</v>
      </c>
      <c r="F36" s="29">
        <f t="shared" si="4"/>
        <v>6.45329308713562</v>
      </c>
      <c r="G36" s="29">
        <f t="shared" si="4"/>
        <v>7.549319457418024</v>
      </c>
      <c r="H36" s="29">
        <f t="shared" si="4"/>
        <v>8.5184012622160417</v>
      </c>
      <c r="I36" s="29">
        <f t="shared" si="4"/>
        <v>9.0702574734395558</v>
      </c>
      <c r="J36" s="29">
        <f t="shared" si="4"/>
        <v>10.396890336382079</v>
      </c>
      <c r="K36" s="29">
        <f t="shared" si="4"/>
        <v>15.989207527328109</v>
      </c>
      <c r="L36" s="29">
        <f t="shared" si="4"/>
        <v>8.9887040695329166</v>
      </c>
      <c r="M36" s="29">
        <f t="shared" si="5"/>
        <v>9.2825815945731183</v>
      </c>
      <c r="N36" s="29">
        <f t="shared" si="5"/>
        <v>8.7118734107603881</v>
      </c>
      <c r="O36" s="29">
        <f t="shared" si="5"/>
        <v>9.4499171591412097</v>
      </c>
      <c r="P36" s="29">
        <f t="shared" si="5"/>
        <v>9.1115216610764804</v>
      </c>
    </row>
    <row r="37" spans="1:16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5.9247979109663857</v>
      </c>
      <c r="E37" s="29">
        <f t="shared" si="4"/>
        <v>6.2802024388730819</v>
      </c>
      <c r="F37" s="29">
        <f t="shared" si="4"/>
        <v>6.45329308713562</v>
      </c>
      <c r="G37" s="29">
        <f t="shared" si="4"/>
        <v>7.549319457418024</v>
      </c>
      <c r="H37" s="29">
        <f t="shared" si="4"/>
        <v>85.184012622160395</v>
      </c>
      <c r="I37" s="29">
        <f t="shared" si="4"/>
        <v>9.0702574734395558</v>
      </c>
      <c r="J37" s="29">
        <f t="shared" si="4"/>
        <v>10.396890336382079</v>
      </c>
      <c r="K37" s="29">
        <f t="shared" si="4"/>
        <v>15.989207527328109</v>
      </c>
      <c r="L37" s="29">
        <f t="shared" si="4"/>
        <v>8.9887040695329166</v>
      </c>
      <c r="M37" s="29">
        <f t="shared" si="5"/>
        <v>9.2825815945731183</v>
      </c>
      <c r="N37" s="29">
        <f t="shared" si="5"/>
        <v>8.7118734107603881</v>
      </c>
      <c r="O37" s="29">
        <f t="shared" si="5"/>
        <v>9.4499171591412097</v>
      </c>
      <c r="P37" s="29">
        <f t="shared" si="5"/>
        <v>9.1115216610764804</v>
      </c>
    </row>
    <row r="38" spans="1:16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0</v>
      </c>
      <c r="H38" s="29">
        <f t="shared" si="4"/>
        <v>0</v>
      </c>
      <c r="I38" s="29">
        <f t="shared" si="4"/>
        <v>0</v>
      </c>
      <c r="J38" s="29">
        <f t="shared" si="4"/>
        <v>0</v>
      </c>
      <c r="K38" s="29">
        <f t="shared" si="4"/>
        <v>0</v>
      </c>
      <c r="L38" s="29">
        <f t="shared" si="4"/>
        <v>0</v>
      </c>
      <c r="M38" s="29">
        <f t="shared" si="5"/>
        <v>0</v>
      </c>
      <c r="N38" s="29">
        <f t="shared" si="5"/>
        <v>0</v>
      </c>
      <c r="O38" s="29">
        <f t="shared" si="5"/>
        <v>0</v>
      </c>
      <c r="P38" s="29">
        <f t="shared" si="5"/>
        <v>0</v>
      </c>
    </row>
    <row r="39" spans="1:16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7.3791367131011949</v>
      </c>
      <c r="E39" s="29">
        <f t="shared" si="4"/>
        <v>9.5083127253800495</v>
      </c>
      <c r="F39" s="29">
        <f t="shared" si="4"/>
        <v>9.0994018318177172</v>
      </c>
      <c r="G39" s="29">
        <f t="shared" si="4"/>
        <v>9.332283647651872</v>
      </c>
      <c r="H39" s="29">
        <f t="shared" si="4"/>
        <v>10.128250659813846</v>
      </c>
      <c r="I39" s="29">
        <f t="shared" si="4"/>
        <v>10.809113095370849</v>
      </c>
      <c r="J39" s="29">
        <f t="shared" si="4"/>
        <v>12.436036006577584</v>
      </c>
      <c r="K39" s="29">
        <f t="shared" si="4"/>
        <v>11.544069556174785</v>
      </c>
      <c r="L39" s="29">
        <f t="shared" si="4"/>
        <v>12.14444751822229</v>
      </c>
      <c r="M39" s="29">
        <f t="shared" si="5"/>
        <v>11.797336558767293</v>
      </c>
      <c r="N39" s="29">
        <f t="shared" si="5"/>
        <v>11.601751005301333</v>
      </c>
      <c r="O39" s="29">
        <f t="shared" si="5"/>
        <v>13.475543280423578</v>
      </c>
      <c r="P39" s="29">
        <f t="shared" si="5"/>
        <v>12.355510658891163</v>
      </c>
    </row>
    <row r="40" spans="1:16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1.1178748660542441</v>
      </c>
      <c r="E40" s="29">
        <f t="shared" si="4"/>
        <v>0.96232084466052159</v>
      </c>
      <c r="F40" s="29">
        <f t="shared" si="4"/>
        <v>1.0838121578407953</v>
      </c>
      <c r="G40" s="29">
        <f t="shared" si="4"/>
        <v>0.80726985763061254</v>
      </c>
      <c r="H40" s="29">
        <f t="shared" si="4"/>
        <v>0.5209557470595374</v>
      </c>
      <c r="I40" s="29">
        <f t="shared" si="4"/>
        <v>1.6492887082102134</v>
      </c>
      <c r="J40" s="29">
        <f t="shared" si="4"/>
        <v>2.2118877294126693</v>
      </c>
      <c r="K40" s="29">
        <f t="shared" si="4"/>
        <v>1.6741331387815257</v>
      </c>
      <c r="L40" s="29">
        <f t="shared" si="4"/>
        <v>1.5855128381680339</v>
      </c>
      <c r="M40" s="29">
        <f t="shared" si="5"/>
        <v>1.4207295149760844</v>
      </c>
      <c r="N40" s="29">
        <f t="shared" si="5"/>
        <v>1.2458536918653076</v>
      </c>
      <c r="O40" s="29">
        <f t="shared" si="5"/>
        <v>1.0708253871004583</v>
      </c>
      <c r="P40" s="29">
        <f t="shared" si="5"/>
        <v>0.95963026063400225</v>
      </c>
    </row>
    <row r="41" spans="1:16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12.395704372613684</v>
      </c>
      <c r="E41" s="29">
        <f t="shared" si="4"/>
        <v>12.335336940357962</v>
      </c>
      <c r="F41" s="29">
        <f t="shared" si="4"/>
        <v>12.955724528809359</v>
      </c>
      <c r="G41" s="29">
        <f t="shared" si="4"/>
        <v>13.838512811634349</v>
      </c>
      <c r="H41" s="29">
        <f t="shared" si="4"/>
        <v>14.59214866627272</v>
      </c>
      <c r="I41" s="29">
        <f t="shared" si="4"/>
        <v>14.088685717648076</v>
      </c>
      <c r="J41" s="29">
        <f t="shared" si="4"/>
        <v>16.128965920868197</v>
      </c>
      <c r="K41" s="29">
        <f t="shared" si="4"/>
        <v>14.500370932695184</v>
      </c>
      <c r="L41" s="29">
        <f t="shared" si="4"/>
        <v>16.910223615307089</v>
      </c>
      <c r="M41" s="29">
        <f t="shared" si="5"/>
        <v>14.840822757734101</v>
      </c>
      <c r="N41" s="29">
        <f t="shared" si="5"/>
        <v>15.0953490910754</v>
      </c>
      <c r="O41" s="29">
        <f t="shared" si="5"/>
        <v>14.528237416807332</v>
      </c>
      <c r="P41" s="29">
        <f t="shared" si="5"/>
        <v>13.34002390539721</v>
      </c>
    </row>
    <row r="42" spans="1:16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5.2776838568054849</v>
      </c>
      <c r="E42" s="29">
        <f t="shared" si="4"/>
        <v>5.9750665859766734</v>
      </c>
      <c r="F42" s="29">
        <f t="shared" si="4"/>
        <v>5.6129532425526696</v>
      </c>
      <c r="G42" s="29">
        <f t="shared" si="4"/>
        <v>5.9612399745538873</v>
      </c>
      <c r="H42" s="29">
        <f t="shared" si="4"/>
        <v>7.1158071848346243</v>
      </c>
      <c r="I42" s="29">
        <f t="shared" si="4"/>
        <v>6.2129661572306238</v>
      </c>
      <c r="J42" s="29">
        <f t="shared" si="4"/>
        <v>7.7703015986432007</v>
      </c>
      <c r="K42" s="29">
        <f t="shared" si="4"/>
        <v>7.1690779731558321</v>
      </c>
      <c r="L42" s="29">
        <f t="shared" si="4"/>
        <v>7.6957837381986218</v>
      </c>
      <c r="M42" s="29">
        <f t="shared" si="5"/>
        <v>8.0078772696284677</v>
      </c>
      <c r="N42" s="29">
        <f t="shared" si="5"/>
        <v>7.4371879315100946</v>
      </c>
      <c r="O42" s="29">
        <f t="shared" si="5"/>
        <v>8.2927037474585443</v>
      </c>
      <c r="P42" s="29">
        <f t="shared" si="5"/>
        <v>8.0865271390472522</v>
      </c>
    </row>
    <row r="43" spans="1:16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5.495157145680964</v>
      </c>
      <c r="E43" s="29">
        <f t="shared" si="4"/>
        <v>6.0331386700102732</v>
      </c>
      <c r="F43" s="29">
        <f t="shared" si="4"/>
        <v>3.6543160908780332</v>
      </c>
      <c r="G43" s="29">
        <f t="shared" si="4"/>
        <v>5.3079125531469433</v>
      </c>
      <c r="H43" s="29">
        <f t="shared" si="4"/>
        <v>6.9488611213881999</v>
      </c>
      <c r="I43" s="29">
        <f t="shared" si="4"/>
        <v>7.4540195495507886</v>
      </c>
      <c r="J43" s="29">
        <f t="shared" si="4"/>
        <v>5.3631530100725326</v>
      </c>
      <c r="K43" s="29">
        <f t="shared" si="4"/>
        <v>6.2897186356937373</v>
      </c>
      <c r="L43" s="29">
        <f t="shared" si="4"/>
        <v>6.2968140089524116</v>
      </c>
      <c r="M43" s="29">
        <f t="shared" si="5"/>
        <v>8.3759056169161532</v>
      </c>
      <c r="N43" s="29">
        <f t="shared" si="5"/>
        <v>7.7573865737343191</v>
      </c>
      <c r="O43" s="29">
        <f t="shared" si="5"/>
        <v>7.8352472909538893</v>
      </c>
      <c r="P43" s="29">
        <f t="shared" si="5"/>
        <v>9.3466101693899972</v>
      </c>
    </row>
    <row r="44" spans="1:16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9.0047310161151035</v>
      </c>
      <c r="E44" s="29">
        <f t="shared" si="4"/>
        <v>3.9885817309239258</v>
      </c>
      <c r="F44" s="29">
        <f t="shared" si="4"/>
        <v>4.0081528143163254</v>
      </c>
      <c r="G44" s="29">
        <f t="shared" si="4"/>
        <v>3.0851397925658701</v>
      </c>
      <c r="H44" s="29">
        <f t="shared" si="4"/>
        <v>2.063656002631594</v>
      </c>
      <c r="I44" s="29">
        <f t="shared" si="4"/>
        <v>0.13524010813514331</v>
      </c>
      <c r="J44" s="29">
        <f t="shared" si="4"/>
        <v>4.0848055706631765</v>
      </c>
      <c r="K44" s="29">
        <f t="shared" si="4"/>
        <v>0.3220410139724813</v>
      </c>
      <c r="L44" s="29">
        <f t="shared" si="4"/>
        <v>4.6707557390614465</v>
      </c>
      <c r="M44" s="29">
        <f t="shared" si="5"/>
        <v>3.3448324540835683</v>
      </c>
      <c r="N44" s="29">
        <f t="shared" si="5"/>
        <v>0.12240434628901736</v>
      </c>
      <c r="O44" s="29">
        <f t="shared" si="5"/>
        <v>0.48350777247990151</v>
      </c>
      <c r="P44" s="29">
        <f t="shared" si="5"/>
        <v>4.7150562670561369</v>
      </c>
    </row>
    <row r="45" spans="1:16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0.92526607088981605</v>
      </c>
      <c r="E45" s="29">
        <f t="shared" si="4"/>
        <v>1.8170435903580779</v>
      </c>
      <c r="F45" s="29">
        <f t="shared" si="4"/>
        <v>1.5512350874103071</v>
      </c>
      <c r="G45" s="29">
        <f t="shared" si="4"/>
        <v>4.1046199590929593</v>
      </c>
      <c r="H45" s="29">
        <f t="shared" si="4"/>
        <v>1.6113816930728133</v>
      </c>
      <c r="I45" s="29">
        <f t="shared" si="4"/>
        <v>2.6191856837194161</v>
      </c>
      <c r="J45" s="29">
        <f t="shared" si="4"/>
        <v>1.6604900693752751</v>
      </c>
      <c r="K45" s="29">
        <f t="shared" si="4"/>
        <v>3.8903725546108365</v>
      </c>
      <c r="L45" s="29">
        <f t="shared" si="4"/>
        <v>1.5868411976684242</v>
      </c>
      <c r="M45" s="29">
        <f t="shared" si="5"/>
        <v>2.0311307996445374</v>
      </c>
      <c r="N45" s="29">
        <f t="shared" si="5"/>
        <v>1.6782748643008727</v>
      </c>
      <c r="O45" s="29">
        <f t="shared" si="5"/>
        <v>1.5255255213345158</v>
      </c>
      <c r="P45" s="29">
        <f t="shared" si="5"/>
        <v>2.1564455738894694</v>
      </c>
    </row>
    <row r="46" spans="1:16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</row>
    <row r="47" spans="1:16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35.490020390965554</v>
      </c>
      <c r="E47" s="29">
        <f t="shared" si="4"/>
        <v>35.432839094250532</v>
      </c>
      <c r="F47" s="29">
        <f t="shared" si="4"/>
        <v>36.676972833935864</v>
      </c>
      <c r="G47" s="29">
        <f t="shared" si="4"/>
        <v>29.140114165270887</v>
      </c>
      <c r="H47" s="29">
        <f t="shared" si="4"/>
        <v>28.920816654173514</v>
      </c>
      <c r="I47" s="29">
        <f t="shared" si="4"/>
        <v>27.722869766623027</v>
      </c>
      <c r="J47" s="29">
        <f t="shared" si="4"/>
        <v>18.32042962242755</v>
      </c>
      <c r="K47" s="29">
        <f t="shared" si="4"/>
        <v>18.732036698622895</v>
      </c>
      <c r="L47" s="29">
        <f t="shared" si="4"/>
        <v>19.438237985963262</v>
      </c>
      <c r="M47" s="29">
        <f t="shared" si="5"/>
        <v>22.203418328339136</v>
      </c>
      <c r="N47" s="29">
        <f t="shared" si="5"/>
        <v>28.700247223396502</v>
      </c>
      <c r="O47" s="29">
        <f t="shared" si="5"/>
        <v>23.799528610741469</v>
      </c>
      <c r="P47" s="29">
        <f t="shared" si="5"/>
        <v>18.100485332036911</v>
      </c>
    </row>
    <row r="48" spans="1:16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8.1808735864171194</v>
      </c>
      <c r="E48" s="29">
        <f t="shared" si="4"/>
        <v>7.4237668755905979</v>
      </c>
      <c r="F48" s="29">
        <f t="shared" si="4"/>
        <v>3.9793237068456841</v>
      </c>
      <c r="G48" s="29">
        <f t="shared" si="4"/>
        <v>6.4258730995941509</v>
      </c>
      <c r="H48" s="29">
        <f t="shared" si="4"/>
        <v>5.1300511069969801</v>
      </c>
      <c r="I48" s="29">
        <f t="shared" si="4"/>
        <v>8.8912660040059546</v>
      </c>
      <c r="J48" s="29">
        <f t="shared" si="4"/>
        <v>2.9601428736747692</v>
      </c>
      <c r="K48" s="29">
        <f t="shared" si="4"/>
        <v>2.5562795948372727</v>
      </c>
      <c r="L48" s="29">
        <f t="shared" si="4"/>
        <v>2.8638455885668463</v>
      </c>
      <c r="M48" s="29">
        <f t="shared" si="5"/>
        <v>2.4540394157035372</v>
      </c>
      <c r="N48" s="29">
        <f t="shared" si="5"/>
        <v>4.5944471379582668</v>
      </c>
      <c r="O48" s="29">
        <f t="shared" si="5"/>
        <v>4.2902679494148579</v>
      </c>
      <c r="P48" s="29">
        <f t="shared" si="5"/>
        <v>3.8302666480892875</v>
      </c>
    </row>
    <row r="49" spans="1:16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27.280615058103848</v>
      </c>
      <c r="E49" s="29">
        <f t="shared" si="4"/>
        <v>27.80340025437426</v>
      </c>
      <c r="F49" s="29">
        <f t="shared" si="4"/>
        <v>32.639465878734704</v>
      </c>
      <c r="G49" s="29">
        <f t="shared" si="4"/>
        <v>22.690850874508794</v>
      </c>
      <c r="H49" s="29">
        <f t="shared" si="4"/>
        <v>23.780990984912574</v>
      </c>
      <c r="I49" s="29">
        <f t="shared" si="4"/>
        <v>18.329032539719069</v>
      </c>
      <c r="J49" s="29">
        <f t="shared" si="4"/>
        <v>14.560901283354454</v>
      </c>
      <c r="K49" s="29">
        <f t="shared" si="4"/>
        <v>14.993983688329878</v>
      </c>
      <c r="L49" s="29">
        <f t="shared" si="4"/>
        <v>15.583619011871146</v>
      </c>
      <c r="M49" s="29">
        <f t="shared" si="4"/>
        <v>19.347544128855386</v>
      </c>
      <c r="N49" s="29">
        <f t="shared" si="4"/>
        <v>24.023822556428126</v>
      </c>
      <c r="O49" s="29" t="e">
        <f>#REF!/O$23*100</f>
        <v>#REF!</v>
      </c>
      <c r="P49" s="29">
        <f t="shared" ref="O49:P51" si="6">P20/P$23*100</f>
        <v>14.038748212096966</v>
      </c>
    </row>
    <row r="50" spans="1:16" ht="18" customHeight="1" x14ac:dyDescent="0.15">
      <c r="A50" s="16" t="s">
        <v>67</v>
      </c>
      <c r="B50" s="29" t="e">
        <f t="shared" ref="B50:N51" si="7">B21/B$23*100</f>
        <v>#DIV/0!</v>
      </c>
      <c r="C50" s="29" t="e">
        <f t="shared" si="7"/>
        <v>#DIV/0!</v>
      </c>
      <c r="D50" s="29">
        <f t="shared" si="7"/>
        <v>0.59481018715993383</v>
      </c>
      <c r="E50" s="29">
        <f t="shared" si="7"/>
        <v>0</v>
      </c>
      <c r="F50" s="29">
        <f t="shared" si="7"/>
        <v>0</v>
      </c>
      <c r="G50" s="29">
        <f t="shared" si="7"/>
        <v>0</v>
      </c>
      <c r="H50" s="29">
        <f t="shared" si="7"/>
        <v>0</v>
      </c>
      <c r="I50" s="29">
        <f t="shared" si="7"/>
        <v>0</v>
      </c>
      <c r="J50" s="29">
        <f t="shared" si="7"/>
        <v>0.10339743931994502</v>
      </c>
      <c r="K50" s="29">
        <f t="shared" si="7"/>
        <v>9.4890848589782403E-2</v>
      </c>
      <c r="L50" s="29">
        <f t="shared" si="7"/>
        <v>0</v>
      </c>
      <c r="M50" s="29">
        <f t="shared" si="7"/>
        <v>1.7171712711876442E-2</v>
      </c>
      <c r="N50" s="29">
        <f t="shared" si="7"/>
        <v>0</v>
      </c>
      <c r="O50" s="29">
        <f t="shared" si="6"/>
        <v>0</v>
      </c>
      <c r="P50" s="29">
        <f t="shared" si="6"/>
        <v>0</v>
      </c>
    </row>
    <row r="51" spans="1:16" ht="18" customHeight="1" x14ac:dyDescent="0.15">
      <c r="A51" s="16" t="s">
        <v>68</v>
      </c>
      <c r="B51" s="29" t="e">
        <f t="shared" si="7"/>
        <v>#DIV/0!</v>
      </c>
      <c r="C51" s="29" t="e">
        <f t="shared" si="7"/>
        <v>#DIV/0!</v>
      </c>
      <c r="D51" s="29">
        <f t="shared" si="7"/>
        <v>0</v>
      </c>
      <c r="E51" s="29">
        <f t="shared" si="7"/>
        <v>0</v>
      </c>
      <c r="F51" s="29">
        <f t="shared" si="7"/>
        <v>0</v>
      </c>
      <c r="G51" s="29">
        <f t="shared" si="7"/>
        <v>0</v>
      </c>
      <c r="H51" s="29">
        <f t="shared" si="7"/>
        <v>0</v>
      </c>
      <c r="I51" s="29">
        <f t="shared" si="7"/>
        <v>0</v>
      </c>
      <c r="J51" s="29">
        <f t="shared" si="7"/>
        <v>0</v>
      </c>
      <c r="K51" s="29">
        <f t="shared" si="7"/>
        <v>0</v>
      </c>
      <c r="L51" s="29">
        <f t="shared" si="7"/>
        <v>0</v>
      </c>
      <c r="M51" s="29">
        <f t="shared" si="7"/>
        <v>0</v>
      </c>
      <c r="N51" s="29">
        <f t="shared" si="7"/>
        <v>0</v>
      </c>
      <c r="O51" s="29">
        <f t="shared" si="6"/>
        <v>0</v>
      </c>
      <c r="P51" s="29">
        <f t="shared" si="6"/>
        <v>0</v>
      </c>
    </row>
    <row r="52" spans="1:16" ht="18" customHeight="1" x14ac:dyDescent="0.15">
      <c r="A52" s="16" t="s">
        <v>50</v>
      </c>
      <c r="B52" s="29" t="e">
        <f t="shared" ref="B52:L52" si="8">SUM(B33:B51)-B34-B37-B38-B42-B48-B49</f>
        <v>#DIV/0!</v>
      </c>
      <c r="C52" s="20" t="e">
        <f t="shared" si="8"/>
        <v>#DIV/0!</v>
      </c>
      <c r="D52" s="20">
        <f t="shared" si="8"/>
        <v>99.999999999999986</v>
      </c>
      <c r="E52" s="20">
        <f t="shared" si="8"/>
        <v>100</v>
      </c>
      <c r="F52" s="20">
        <f t="shared" si="8"/>
        <v>99.999999999999972</v>
      </c>
      <c r="G52" s="20">
        <f t="shared" si="8"/>
        <v>99.999999999999986</v>
      </c>
      <c r="H52" s="20">
        <f t="shared" si="8"/>
        <v>100.00000000000001</v>
      </c>
      <c r="I52" s="20">
        <f t="shared" si="8"/>
        <v>100</v>
      </c>
      <c r="J52" s="21">
        <f t="shared" si="8"/>
        <v>99.999999999999957</v>
      </c>
      <c r="K52" s="96">
        <f t="shared" si="8"/>
        <v>100.00000000000001</v>
      </c>
      <c r="L52" s="30">
        <f t="shared" si="8"/>
        <v>99.999999999999986</v>
      </c>
      <c r="M52" s="30">
        <f>SUM(M33:M51)-M34-M37-M38-M42-M48-M49</f>
        <v>100</v>
      </c>
      <c r="N52" s="30">
        <f>SUM(N33:N51)-N34-N37-N38-N42-N48-N49</f>
        <v>100.00000000000001</v>
      </c>
      <c r="O52" s="30" t="e">
        <f>SUM(O33:O51)-O34-O37-O38-O42-O48-O49</f>
        <v>#REF!</v>
      </c>
      <c r="P52" s="30">
        <f>SUM(P33:P51)-P34-P37-P38-P42-P48-P49</f>
        <v>99.999999999999986</v>
      </c>
    </row>
    <row r="53" spans="1:16" ht="18" customHeight="1" x14ac:dyDescent="0.15">
      <c r="A53" s="16" t="s">
        <v>69</v>
      </c>
      <c r="B53" s="29" t="e">
        <f t="shared" ref="B53:M53" si="9">SUM(B33:B36)-B34</f>
        <v>#DIV/0!</v>
      </c>
      <c r="C53" s="20" t="e">
        <f t="shared" si="9"/>
        <v>#DIV/0!</v>
      </c>
      <c r="D53" s="20">
        <f t="shared" si="9"/>
        <v>27.597299237419502</v>
      </c>
      <c r="E53" s="20">
        <f t="shared" si="9"/>
        <v>29.922426404058658</v>
      </c>
      <c r="F53" s="20">
        <f t="shared" si="9"/>
        <v>30.970384654991591</v>
      </c>
      <c r="G53" s="20">
        <f t="shared" si="9"/>
        <v>34.3841472130065</v>
      </c>
      <c r="H53" s="20">
        <f t="shared" si="9"/>
        <v>35.213929455587788</v>
      </c>
      <c r="I53" s="20">
        <f t="shared" si="9"/>
        <v>35.521597370742484</v>
      </c>
      <c r="J53" s="21">
        <f t="shared" si="9"/>
        <v>39.690834631283074</v>
      </c>
      <c r="K53" s="96">
        <f t="shared" si="9"/>
        <v>42.952366620858768</v>
      </c>
      <c r="L53" s="30">
        <f t="shared" si="9"/>
        <v>37.367167096657042</v>
      </c>
      <c r="M53" s="30">
        <f t="shared" si="9"/>
        <v>35.968652256827241</v>
      </c>
      <c r="N53" s="30">
        <f>SUM(N33:N36)-N34</f>
        <v>33.798733204037248</v>
      </c>
      <c r="O53" s="30">
        <f>SUM(O33:O36)-O34</f>
        <v>37.281584720158854</v>
      </c>
      <c r="P53" s="30">
        <f>SUM(P33:P36)-P34</f>
        <v>39.026237832705107</v>
      </c>
    </row>
    <row r="54" spans="1:16" ht="18" customHeight="1" x14ac:dyDescent="0.15">
      <c r="A54" s="16" t="s">
        <v>70</v>
      </c>
      <c r="B54" s="29" t="e">
        <f t="shared" ref="B54:L54" si="10">+B47+B50+B51</f>
        <v>#DIV/0!</v>
      </c>
      <c r="C54" s="20" t="e">
        <f t="shared" si="10"/>
        <v>#DIV/0!</v>
      </c>
      <c r="D54" s="20">
        <f t="shared" si="10"/>
        <v>36.084830578125491</v>
      </c>
      <c r="E54" s="20">
        <f t="shared" si="10"/>
        <v>35.432839094250532</v>
      </c>
      <c r="F54" s="20">
        <f t="shared" si="10"/>
        <v>36.676972833935864</v>
      </c>
      <c r="G54" s="20">
        <f t="shared" si="10"/>
        <v>29.140114165270887</v>
      </c>
      <c r="H54" s="20">
        <f t="shared" si="10"/>
        <v>28.920816654173514</v>
      </c>
      <c r="I54" s="20">
        <f t="shared" si="10"/>
        <v>27.722869766623027</v>
      </c>
      <c r="J54" s="21">
        <f t="shared" si="10"/>
        <v>18.423827061747495</v>
      </c>
      <c r="K54" s="96">
        <f t="shared" si="10"/>
        <v>18.826927547212676</v>
      </c>
      <c r="L54" s="30">
        <f t="shared" si="10"/>
        <v>19.438237985963262</v>
      </c>
      <c r="M54" s="30">
        <f>+M47+M50+M51</f>
        <v>22.220590041051011</v>
      </c>
      <c r="N54" s="30">
        <f>+N47+N50+N51</f>
        <v>28.700247223396502</v>
      </c>
      <c r="O54" s="30">
        <f>+O47+O50+O51</f>
        <v>23.799528610741469</v>
      </c>
      <c r="P54" s="30">
        <f>+P47+P50+P51</f>
        <v>18.100485332036911</v>
      </c>
    </row>
    <row r="55" spans="1:16" ht="18" customHeight="1" x14ac:dyDescent="0.15"/>
    <row r="56" spans="1:16" ht="18" customHeight="1" x14ac:dyDescent="0.15"/>
    <row r="57" spans="1:16" ht="18" customHeight="1" x14ac:dyDescent="0.15"/>
    <row r="58" spans="1:16" ht="18" customHeight="1" x14ac:dyDescent="0.15"/>
    <row r="59" spans="1:16" ht="18" customHeight="1" x14ac:dyDescent="0.15"/>
    <row r="60" spans="1:16" ht="18" customHeight="1" x14ac:dyDescent="0.15"/>
    <row r="61" spans="1:16" ht="18" customHeight="1" x14ac:dyDescent="0.15"/>
    <row r="62" spans="1:16" ht="18" customHeight="1" x14ac:dyDescent="0.15"/>
    <row r="63" spans="1:16" ht="18" customHeight="1" x14ac:dyDescent="0.15"/>
    <row r="64" spans="1:1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1:P274"/>
  <sheetViews>
    <sheetView topLeftCell="C7" workbookViewId="0">
      <selection activeCell="O23" sqref="O23"/>
    </sheetView>
  </sheetViews>
  <sheetFormatPr defaultColWidth="9" defaultRowHeight="12" x14ac:dyDescent="0.15"/>
  <cols>
    <col min="1" max="1" width="25.21875" style="15" customWidth="1"/>
    <col min="2" max="2" width="8.6640625" style="18" customWidth="1"/>
    <col min="3" max="9" width="8.6640625" style="15" customWidth="1"/>
    <col min="10" max="11" width="8.6640625" style="95" customWidth="1"/>
    <col min="12" max="19" width="8.6640625" style="15" customWidth="1"/>
    <col min="20" max="16384" width="9" style="15"/>
  </cols>
  <sheetData>
    <row r="1" spans="1:16" ht="18" customHeight="1" x14ac:dyDescent="0.2">
      <c r="A1" s="27" t="s">
        <v>80</v>
      </c>
      <c r="L1" s="28" t="str">
        <f>[2]財政指標!$M$1</f>
        <v>喜連川町</v>
      </c>
      <c r="O1" s="28" t="str">
        <f>[2]財政指標!$M$1</f>
        <v>喜連川町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12"/>
      <c r="B3" s="17" t="s">
        <v>169</v>
      </c>
      <c r="C3" s="12" t="s">
        <v>249</v>
      </c>
      <c r="D3" s="12" t="s">
        <v>250</v>
      </c>
      <c r="E3" s="12" t="s">
        <v>251</v>
      </c>
      <c r="F3" s="12" t="s">
        <v>252</v>
      </c>
      <c r="G3" s="12" t="s">
        <v>253</v>
      </c>
      <c r="H3" s="12" t="s">
        <v>254</v>
      </c>
      <c r="I3" s="12" t="s">
        <v>193</v>
      </c>
      <c r="J3" s="14" t="s">
        <v>255</v>
      </c>
      <c r="K3" s="14" t="s">
        <v>256</v>
      </c>
      <c r="L3" s="12" t="s">
        <v>257</v>
      </c>
      <c r="M3" s="12" t="s">
        <v>258</v>
      </c>
      <c r="N3" s="12" t="s">
        <v>259</v>
      </c>
      <c r="O3" s="57" t="s">
        <v>260</v>
      </c>
      <c r="P3" s="57" t="s">
        <v>261</v>
      </c>
    </row>
    <row r="4" spans="1:16" ht="18" customHeight="1" x14ac:dyDescent="0.15">
      <c r="A4" s="16" t="s">
        <v>262</v>
      </c>
      <c r="B4" s="16"/>
      <c r="C4" s="12"/>
      <c r="D4" s="12">
        <v>901834</v>
      </c>
      <c r="E4" s="12">
        <v>975610</v>
      </c>
      <c r="F4" s="12">
        <v>1046978</v>
      </c>
      <c r="G4" s="12">
        <v>1045444</v>
      </c>
      <c r="H4" s="12">
        <v>1101192</v>
      </c>
      <c r="I4" s="12">
        <v>1142000</v>
      </c>
      <c r="J4" s="14">
        <v>1139435</v>
      </c>
      <c r="K4" s="13">
        <v>1187821</v>
      </c>
      <c r="L4" s="16">
        <v>1181595</v>
      </c>
      <c r="M4" s="16">
        <v>1138597</v>
      </c>
      <c r="N4" s="16">
        <v>1137462</v>
      </c>
      <c r="O4" s="16">
        <v>1124425</v>
      </c>
      <c r="P4" s="16">
        <v>1111545</v>
      </c>
    </row>
    <row r="5" spans="1:16" ht="18" customHeight="1" x14ac:dyDescent="0.15">
      <c r="A5" s="16" t="s">
        <v>52</v>
      </c>
      <c r="B5" s="16"/>
      <c r="C5" s="12"/>
      <c r="D5" s="12">
        <v>613636</v>
      </c>
      <c r="E5" s="12">
        <v>658491</v>
      </c>
      <c r="F5" s="12">
        <v>699423</v>
      </c>
      <c r="G5" s="12">
        <v>708223</v>
      </c>
      <c r="H5" s="12">
        <v>735490</v>
      </c>
      <c r="I5" s="12">
        <v>758921</v>
      </c>
      <c r="J5" s="14">
        <v>763185</v>
      </c>
      <c r="K5" s="13">
        <v>792853</v>
      </c>
      <c r="L5" s="16">
        <v>785579</v>
      </c>
      <c r="M5" s="16">
        <v>753057</v>
      </c>
      <c r="N5" s="16">
        <v>756507</v>
      </c>
      <c r="O5" s="16">
        <v>746225</v>
      </c>
      <c r="P5" s="16">
        <v>741681</v>
      </c>
    </row>
    <row r="6" spans="1:16" ht="18" customHeight="1" x14ac:dyDescent="0.15">
      <c r="A6" s="16" t="s">
        <v>263</v>
      </c>
      <c r="B6" s="16"/>
      <c r="C6" s="12"/>
      <c r="D6" s="12">
        <v>32156</v>
      </c>
      <c r="E6" s="12">
        <v>42134</v>
      </c>
      <c r="F6" s="12">
        <v>101001</v>
      </c>
      <c r="G6" s="12">
        <v>137119</v>
      </c>
      <c r="H6" s="12">
        <v>165813</v>
      </c>
      <c r="I6" s="12">
        <v>168560</v>
      </c>
      <c r="J6" s="14">
        <v>182360</v>
      </c>
      <c r="K6" s="95">
        <v>207423</v>
      </c>
      <c r="L6" s="16">
        <v>226837</v>
      </c>
      <c r="M6" s="16">
        <v>95507</v>
      </c>
      <c r="N6" s="16">
        <v>122580</v>
      </c>
      <c r="O6" s="16">
        <v>135858</v>
      </c>
      <c r="P6" s="16">
        <v>174603</v>
      </c>
    </row>
    <row r="7" spans="1:16" ht="18" customHeight="1" x14ac:dyDescent="0.15">
      <c r="A7" s="16" t="s">
        <v>264</v>
      </c>
      <c r="B7" s="16"/>
      <c r="C7" s="12"/>
      <c r="D7" s="12">
        <v>365135</v>
      </c>
      <c r="E7" s="12">
        <v>363921</v>
      </c>
      <c r="F7" s="12">
        <v>368280</v>
      </c>
      <c r="G7" s="12">
        <v>382288</v>
      </c>
      <c r="H7" s="12">
        <v>381125</v>
      </c>
      <c r="I7" s="12">
        <v>418834</v>
      </c>
      <c r="J7" s="14">
        <v>450251</v>
      </c>
      <c r="K7" s="13">
        <v>458872</v>
      </c>
      <c r="L7" s="16">
        <v>476271</v>
      </c>
      <c r="M7" s="16">
        <v>477815</v>
      </c>
      <c r="N7" s="16">
        <v>518808</v>
      </c>
      <c r="O7" s="16">
        <v>551335</v>
      </c>
      <c r="P7" s="16">
        <v>547025</v>
      </c>
    </row>
    <row r="8" spans="1:16" ht="18" customHeight="1" x14ac:dyDescent="0.15">
      <c r="A8" s="16" t="s">
        <v>55</v>
      </c>
      <c r="B8" s="16"/>
      <c r="C8" s="12"/>
      <c r="D8" s="12">
        <v>365135</v>
      </c>
      <c r="E8" s="12">
        <v>363921</v>
      </c>
      <c r="F8" s="12">
        <v>368280</v>
      </c>
      <c r="G8" s="12">
        <v>380635</v>
      </c>
      <c r="H8" s="12">
        <v>380663</v>
      </c>
      <c r="I8" s="12">
        <v>417832</v>
      </c>
      <c r="J8" s="14">
        <v>446367</v>
      </c>
      <c r="K8" s="13">
        <v>456872</v>
      </c>
      <c r="L8" s="16">
        <v>475464</v>
      </c>
      <c r="M8" s="16">
        <v>476384</v>
      </c>
      <c r="N8" s="16">
        <v>518002</v>
      </c>
      <c r="O8" s="16">
        <v>551129</v>
      </c>
      <c r="P8" s="16">
        <v>547025</v>
      </c>
    </row>
    <row r="9" spans="1:16" ht="18" customHeight="1" x14ac:dyDescent="0.15">
      <c r="A9" s="16" t="s">
        <v>56</v>
      </c>
      <c r="B9" s="16"/>
      <c r="C9" s="12"/>
      <c r="D9" s="12">
        <v>0</v>
      </c>
      <c r="E9" s="12">
        <v>0</v>
      </c>
      <c r="F9" s="12">
        <v>0</v>
      </c>
      <c r="G9" s="12">
        <v>1653</v>
      </c>
      <c r="H9" s="12">
        <v>462</v>
      </c>
      <c r="I9" s="12">
        <v>1002</v>
      </c>
      <c r="J9" s="14">
        <v>3884</v>
      </c>
      <c r="K9" s="13">
        <v>1156</v>
      </c>
      <c r="L9" s="16">
        <v>807</v>
      </c>
      <c r="M9" s="16">
        <v>1431</v>
      </c>
      <c r="N9" s="16">
        <v>806</v>
      </c>
      <c r="O9" s="16">
        <v>206</v>
      </c>
      <c r="P9" s="16">
        <v>0</v>
      </c>
    </row>
    <row r="10" spans="1:16" ht="18" customHeight="1" x14ac:dyDescent="0.15">
      <c r="A10" s="16" t="s">
        <v>265</v>
      </c>
      <c r="B10" s="16"/>
      <c r="C10" s="12"/>
      <c r="D10" s="12">
        <v>537529</v>
      </c>
      <c r="E10" s="12">
        <v>612664</v>
      </c>
      <c r="F10" s="12">
        <v>615085</v>
      </c>
      <c r="G10" s="12">
        <v>610961</v>
      </c>
      <c r="H10" s="12">
        <v>681504</v>
      </c>
      <c r="I10" s="12">
        <v>701801</v>
      </c>
      <c r="J10" s="14">
        <v>672319</v>
      </c>
      <c r="K10" s="13">
        <v>766403</v>
      </c>
      <c r="L10" s="16">
        <v>760383</v>
      </c>
      <c r="M10" s="16">
        <v>750102</v>
      </c>
      <c r="N10" s="16">
        <v>822659</v>
      </c>
      <c r="O10" s="16">
        <v>854035</v>
      </c>
      <c r="P10" s="16">
        <v>783793</v>
      </c>
    </row>
    <row r="11" spans="1:16" ht="18" customHeight="1" x14ac:dyDescent="0.15">
      <c r="A11" s="16" t="s">
        <v>266</v>
      </c>
      <c r="B11" s="16"/>
      <c r="C11" s="12"/>
      <c r="D11" s="12">
        <v>62367</v>
      </c>
      <c r="E11" s="12">
        <v>32376</v>
      </c>
      <c r="F11" s="12">
        <v>73464</v>
      </c>
      <c r="G11" s="12">
        <v>68380</v>
      </c>
      <c r="H11" s="12">
        <v>53208</v>
      </c>
      <c r="I11" s="12">
        <v>85278</v>
      </c>
      <c r="J11" s="14">
        <v>90015</v>
      </c>
      <c r="K11" s="14">
        <v>77620</v>
      </c>
      <c r="L11" s="16">
        <v>73264</v>
      </c>
      <c r="M11" s="16">
        <v>67386</v>
      </c>
      <c r="N11" s="16">
        <v>65857</v>
      </c>
      <c r="O11" s="16">
        <v>57863</v>
      </c>
      <c r="P11" s="16">
        <v>50488</v>
      </c>
    </row>
    <row r="12" spans="1:16" ht="18" customHeight="1" x14ac:dyDescent="0.15">
      <c r="A12" s="16" t="s">
        <v>267</v>
      </c>
      <c r="B12" s="16"/>
      <c r="C12" s="12"/>
      <c r="D12" s="12">
        <v>483970</v>
      </c>
      <c r="E12" s="12">
        <v>580031</v>
      </c>
      <c r="F12" s="12">
        <v>628335</v>
      </c>
      <c r="G12" s="12">
        <v>689060</v>
      </c>
      <c r="H12" s="12">
        <v>738591</v>
      </c>
      <c r="I12" s="12">
        <v>877256</v>
      </c>
      <c r="J12" s="14">
        <v>890869</v>
      </c>
      <c r="K12" s="14">
        <v>806909</v>
      </c>
      <c r="L12" s="16">
        <v>791490</v>
      </c>
      <c r="M12" s="16">
        <v>766330</v>
      </c>
      <c r="N12" s="16">
        <v>769459</v>
      </c>
      <c r="O12" s="16">
        <v>774182</v>
      </c>
      <c r="P12" s="16">
        <v>745739</v>
      </c>
    </row>
    <row r="13" spans="1:16" ht="18" customHeight="1" x14ac:dyDescent="0.15">
      <c r="A13" s="16" t="s">
        <v>60</v>
      </c>
      <c r="B13" s="16"/>
      <c r="C13" s="12"/>
      <c r="D13" s="12">
        <v>192367</v>
      </c>
      <c r="E13" s="12">
        <v>227279</v>
      </c>
      <c r="F13" s="12">
        <v>231305</v>
      </c>
      <c r="G13" s="12">
        <v>230740</v>
      </c>
      <c r="H13" s="12">
        <v>286816</v>
      </c>
      <c r="I13" s="12">
        <v>287599</v>
      </c>
      <c r="J13" s="14">
        <v>333766</v>
      </c>
      <c r="K13" s="14">
        <v>340919</v>
      </c>
      <c r="L13" s="16">
        <v>292180</v>
      </c>
      <c r="M13" s="16">
        <v>338989</v>
      </c>
      <c r="N13" s="16">
        <v>331902</v>
      </c>
      <c r="O13" s="16">
        <v>343147</v>
      </c>
      <c r="P13" s="16">
        <v>313186</v>
      </c>
    </row>
    <row r="14" spans="1:16" ht="18" customHeight="1" x14ac:dyDescent="0.15">
      <c r="A14" s="16" t="s">
        <v>268</v>
      </c>
      <c r="B14" s="16"/>
      <c r="C14" s="12"/>
      <c r="D14" s="12">
        <v>111953</v>
      </c>
      <c r="E14" s="12">
        <v>144392</v>
      </c>
      <c r="F14" s="12">
        <v>89374</v>
      </c>
      <c r="G14" s="12">
        <v>125106</v>
      </c>
      <c r="H14" s="12">
        <v>130957</v>
      </c>
      <c r="I14" s="12">
        <v>139752</v>
      </c>
      <c r="J14" s="14">
        <v>152910</v>
      </c>
      <c r="K14" s="14">
        <v>174949</v>
      </c>
      <c r="L14" s="16">
        <v>211135</v>
      </c>
      <c r="M14" s="16">
        <v>273512</v>
      </c>
      <c r="N14" s="16">
        <v>287572</v>
      </c>
      <c r="O14" s="16">
        <v>233892</v>
      </c>
      <c r="P14" s="16">
        <v>286080</v>
      </c>
    </row>
    <row r="15" spans="1:16" ht="18" customHeight="1" x14ac:dyDescent="0.15">
      <c r="A15" s="16" t="s">
        <v>269</v>
      </c>
      <c r="B15" s="16"/>
      <c r="C15" s="12"/>
      <c r="D15" s="12">
        <v>191922</v>
      </c>
      <c r="E15" s="12">
        <v>183363</v>
      </c>
      <c r="F15" s="12">
        <v>176469</v>
      </c>
      <c r="G15" s="12">
        <v>24395</v>
      </c>
      <c r="H15" s="12">
        <v>101653</v>
      </c>
      <c r="I15" s="12">
        <v>383304</v>
      </c>
      <c r="J15" s="14">
        <v>4925</v>
      </c>
      <c r="K15" s="13">
        <v>4051</v>
      </c>
      <c r="L15" s="16">
        <v>202238</v>
      </c>
      <c r="M15" s="16">
        <v>972</v>
      </c>
      <c r="N15" s="16">
        <v>707</v>
      </c>
      <c r="O15" s="16">
        <v>1605</v>
      </c>
      <c r="P15" s="16">
        <v>79</v>
      </c>
    </row>
    <row r="16" spans="1:16" ht="18" customHeight="1" x14ac:dyDescent="0.15">
      <c r="A16" s="16" t="s">
        <v>63</v>
      </c>
      <c r="B16" s="16"/>
      <c r="C16" s="12"/>
      <c r="D16" s="12">
        <v>28748</v>
      </c>
      <c r="E16" s="12">
        <v>31241</v>
      </c>
      <c r="F16" s="12">
        <v>40261</v>
      </c>
      <c r="G16" s="12">
        <v>159783</v>
      </c>
      <c r="H16" s="12">
        <v>45065</v>
      </c>
      <c r="I16" s="12">
        <v>47540</v>
      </c>
      <c r="J16" s="14">
        <v>50048</v>
      </c>
      <c r="K16" s="13">
        <v>53829</v>
      </c>
      <c r="L16" s="16">
        <v>56429</v>
      </c>
      <c r="M16" s="16">
        <v>57893</v>
      </c>
      <c r="N16" s="16">
        <v>59767</v>
      </c>
      <c r="O16" s="16">
        <v>62121</v>
      </c>
      <c r="P16" s="16">
        <v>67925</v>
      </c>
    </row>
    <row r="17" spans="1:16" ht="18" customHeight="1" x14ac:dyDescent="0.15">
      <c r="A17" s="16" t="s">
        <v>71</v>
      </c>
      <c r="B17" s="16"/>
      <c r="C17" s="12"/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4">
        <v>0</v>
      </c>
      <c r="K17" s="13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</row>
    <row r="18" spans="1:16" ht="18" customHeight="1" x14ac:dyDescent="0.15">
      <c r="A18" s="16" t="s">
        <v>153</v>
      </c>
      <c r="B18" s="16"/>
      <c r="C18" s="12"/>
      <c r="D18" s="12">
        <v>1871033</v>
      </c>
      <c r="E18" s="12">
        <v>1999200</v>
      </c>
      <c r="F18" s="12">
        <v>1746955</v>
      </c>
      <c r="G18" s="12">
        <v>1514635</v>
      </c>
      <c r="H18" s="12">
        <v>1903353</v>
      </c>
      <c r="I18" s="12">
        <v>1608248</v>
      </c>
      <c r="J18" s="14">
        <v>1915311</v>
      </c>
      <c r="K18" s="13">
        <v>1638376</v>
      </c>
      <c r="L18" s="16">
        <v>1330335</v>
      </c>
      <c r="M18" s="16">
        <v>1303038</v>
      </c>
      <c r="N18" s="16">
        <v>1678326</v>
      </c>
      <c r="O18" s="16">
        <v>1114683</v>
      </c>
      <c r="P18" s="16">
        <v>663029</v>
      </c>
    </row>
    <row r="19" spans="1:16" ht="18" customHeight="1" x14ac:dyDescent="0.15">
      <c r="A19" s="16" t="s">
        <v>270</v>
      </c>
      <c r="B19" s="16"/>
      <c r="C19" s="12"/>
      <c r="D19" s="12">
        <v>736704</v>
      </c>
      <c r="E19" s="12">
        <v>901355</v>
      </c>
      <c r="F19" s="12">
        <v>536509</v>
      </c>
      <c r="G19" s="12">
        <v>291529</v>
      </c>
      <c r="H19" s="12">
        <v>456503</v>
      </c>
      <c r="I19" s="12">
        <v>424885</v>
      </c>
      <c r="J19" s="14">
        <v>411151</v>
      </c>
      <c r="K19" s="13">
        <v>696281</v>
      </c>
      <c r="L19" s="16">
        <v>461740</v>
      </c>
      <c r="M19" s="16">
        <v>712979</v>
      </c>
      <c r="N19" s="16">
        <v>314199</v>
      </c>
      <c r="O19" s="16">
        <v>578058</v>
      </c>
      <c r="P19" s="16">
        <v>216127</v>
      </c>
    </row>
    <row r="20" spans="1:16" ht="18" customHeight="1" x14ac:dyDescent="0.15">
      <c r="A20" s="16" t="s">
        <v>271</v>
      </c>
      <c r="B20" s="16"/>
      <c r="C20" s="12"/>
      <c r="D20" s="12">
        <v>1103529</v>
      </c>
      <c r="E20" s="12">
        <v>1064695</v>
      </c>
      <c r="F20" s="12">
        <v>1186791</v>
      </c>
      <c r="G20" s="12">
        <v>1215506</v>
      </c>
      <c r="H20" s="12">
        <v>1429980</v>
      </c>
      <c r="I20" s="12">
        <v>1172363</v>
      </c>
      <c r="J20" s="14">
        <v>1462160</v>
      </c>
      <c r="K20" s="13">
        <v>903788</v>
      </c>
      <c r="L20" s="16">
        <v>828842</v>
      </c>
      <c r="M20" s="16">
        <v>568875</v>
      </c>
      <c r="N20" s="16">
        <v>1342934</v>
      </c>
      <c r="O20" s="16">
        <v>525925</v>
      </c>
      <c r="P20" s="16">
        <v>437902</v>
      </c>
    </row>
    <row r="21" spans="1:16" ht="18" customHeight="1" x14ac:dyDescent="0.15">
      <c r="A21" s="16" t="s">
        <v>154</v>
      </c>
      <c r="B21" s="16"/>
      <c r="C21" s="12"/>
      <c r="D21" s="12">
        <v>24164</v>
      </c>
      <c r="E21" s="12">
        <v>0</v>
      </c>
      <c r="F21" s="12">
        <v>0</v>
      </c>
      <c r="G21" s="12">
        <v>0</v>
      </c>
      <c r="H21" s="12">
        <v>0</v>
      </c>
      <c r="I21" s="12">
        <v>17971</v>
      </c>
      <c r="J21" s="14">
        <v>25108</v>
      </c>
      <c r="K21" s="13">
        <v>88254</v>
      </c>
      <c r="L21" s="16">
        <v>43693</v>
      </c>
      <c r="M21" s="16">
        <v>0</v>
      </c>
      <c r="N21" s="16">
        <v>48800</v>
      </c>
      <c r="O21" s="16">
        <v>44390</v>
      </c>
      <c r="P21" s="16">
        <v>0</v>
      </c>
    </row>
    <row r="22" spans="1:16" ht="18" customHeight="1" x14ac:dyDescent="0.15">
      <c r="A22" s="16" t="s">
        <v>155</v>
      </c>
      <c r="B22" s="16"/>
      <c r="C22" s="12"/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4">
        <v>0</v>
      </c>
      <c r="K22" s="13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</row>
    <row r="23" spans="1:16" ht="18" customHeight="1" x14ac:dyDescent="0.15">
      <c r="A23" s="16" t="s">
        <v>50</v>
      </c>
      <c r="B23" s="16">
        <f t="shared" ref="B23:N23" si="0">SUM(B4:B22)-B5-B8-B9-B13-B19-B20</f>
        <v>0</v>
      </c>
      <c r="C23" s="12">
        <f t="shared" si="0"/>
        <v>0</v>
      </c>
      <c r="D23" s="12">
        <f t="shared" si="0"/>
        <v>4610811</v>
      </c>
      <c r="E23" s="12">
        <f t="shared" si="0"/>
        <v>4964932</v>
      </c>
      <c r="F23" s="12">
        <f t="shared" si="0"/>
        <v>4886202</v>
      </c>
      <c r="G23" s="12">
        <f t="shared" si="0"/>
        <v>4757171</v>
      </c>
      <c r="H23" s="12">
        <f t="shared" si="0"/>
        <v>5302461</v>
      </c>
      <c r="I23" s="12">
        <f t="shared" si="0"/>
        <v>5590544</v>
      </c>
      <c r="J23" s="14">
        <f t="shared" si="0"/>
        <v>5573551</v>
      </c>
      <c r="K23" s="13">
        <f t="shared" si="0"/>
        <v>5464507</v>
      </c>
      <c r="L23" s="17">
        <f t="shared" si="0"/>
        <v>5353670</v>
      </c>
      <c r="M23" s="17">
        <f t="shared" si="0"/>
        <v>4931152</v>
      </c>
      <c r="N23" s="17">
        <f t="shared" si="0"/>
        <v>5511997</v>
      </c>
      <c r="O23" s="17">
        <f>SUM(O4:O22)-O5-O8-O9-O13-O19-O20</f>
        <v>4954389</v>
      </c>
      <c r="P23" s="17">
        <f>SUM(P4:P22)-P5-P8-P9-P13-P19-P20</f>
        <v>4430306</v>
      </c>
    </row>
    <row r="24" spans="1:16" ht="18" customHeight="1" x14ac:dyDescent="0.15">
      <c r="A24" s="16" t="s">
        <v>69</v>
      </c>
      <c r="B24" s="16">
        <f t="shared" ref="B24:M24" si="1">SUM(B4:B7)-B5</f>
        <v>0</v>
      </c>
      <c r="C24" s="12">
        <f t="shared" si="1"/>
        <v>0</v>
      </c>
      <c r="D24" s="12">
        <f t="shared" si="1"/>
        <v>1299125</v>
      </c>
      <c r="E24" s="12">
        <f t="shared" si="1"/>
        <v>1381665</v>
      </c>
      <c r="F24" s="12">
        <f t="shared" si="1"/>
        <v>1516259</v>
      </c>
      <c r="G24" s="12">
        <f t="shared" si="1"/>
        <v>1564851</v>
      </c>
      <c r="H24" s="12">
        <f t="shared" si="1"/>
        <v>1648130</v>
      </c>
      <c r="I24" s="12">
        <f t="shared" si="1"/>
        <v>1729394</v>
      </c>
      <c r="J24" s="14">
        <f t="shared" si="1"/>
        <v>1772046</v>
      </c>
      <c r="K24" s="13">
        <f t="shared" si="1"/>
        <v>1854116</v>
      </c>
      <c r="L24" s="17">
        <f t="shared" si="1"/>
        <v>1884703</v>
      </c>
      <c r="M24" s="17">
        <f t="shared" si="1"/>
        <v>1711919</v>
      </c>
      <c r="N24" s="17">
        <f>SUM(N4:N7)-N5</f>
        <v>1778850</v>
      </c>
      <c r="O24" s="17">
        <f>SUM(O4:O7)-O5</f>
        <v>1811618</v>
      </c>
      <c r="P24" s="17">
        <f>SUM(P4:P7)-P5</f>
        <v>1833173</v>
      </c>
    </row>
    <row r="25" spans="1:16" ht="18" customHeight="1" x14ac:dyDescent="0.15">
      <c r="A25" s="16" t="s">
        <v>272</v>
      </c>
      <c r="B25" s="16">
        <f t="shared" ref="B25:M25" si="2">+B18+B21+B22</f>
        <v>0</v>
      </c>
      <c r="C25" s="12">
        <f t="shared" si="2"/>
        <v>0</v>
      </c>
      <c r="D25" s="12">
        <f t="shared" si="2"/>
        <v>1895197</v>
      </c>
      <c r="E25" s="12">
        <f t="shared" si="2"/>
        <v>1999200</v>
      </c>
      <c r="F25" s="12">
        <f t="shared" si="2"/>
        <v>1746955</v>
      </c>
      <c r="G25" s="12">
        <f t="shared" si="2"/>
        <v>1514635</v>
      </c>
      <c r="H25" s="12">
        <f t="shared" si="2"/>
        <v>1903353</v>
      </c>
      <c r="I25" s="12">
        <f t="shared" si="2"/>
        <v>1626219</v>
      </c>
      <c r="J25" s="14">
        <f t="shared" si="2"/>
        <v>1940419</v>
      </c>
      <c r="K25" s="13">
        <f t="shared" si="2"/>
        <v>1726630</v>
      </c>
      <c r="L25" s="17">
        <f t="shared" si="2"/>
        <v>1374028</v>
      </c>
      <c r="M25" s="17">
        <f t="shared" si="2"/>
        <v>1303038</v>
      </c>
      <c r="N25" s="17">
        <f>+N18+N21+N22</f>
        <v>1727126</v>
      </c>
      <c r="O25" s="17">
        <f>+O18+O21+O22</f>
        <v>1159073</v>
      </c>
      <c r="P25" s="17">
        <f>+P18+P21+P22</f>
        <v>663029</v>
      </c>
    </row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7" t="s">
        <v>81</v>
      </c>
      <c r="L30" s="28"/>
      <c r="M30" s="28" t="str">
        <f>[2]財政指標!$M$1</f>
        <v>喜連川町</v>
      </c>
      <c r="P30" s="28" t="str">
        <f>[2]財政指標!$M$1</f>
        <v>喜連川町</v>
      </c>
    </row>
    <row r="31" spans="1:16" ht="18" customHeight="1" x14ac:dyDescent="0.15"/>
    <row r="32" spans="1:16" ht="18" customHeight="1" x14ac:dyDescent="0.15">
      <c r="A32" s="12"/>
      <c r="B32" s="17" t="s">
        <v>169</v>
      </c>
      <c r="C32" s="12" t="s">
        <v>170</v>
      </c>
      <c r="D32" s="12" t="s">
        <v>188</v>
      </c>
      <c r="E32" s="12" t="s">
        <v>172</v>
      </c>
      <c r="F32" s="12" t="s">
        <v>173</v>
      </c>
      <c r="G32" s="12" t="s">
        <v>174</v>
      </c>
      <c r="H32" s="12" t="s">
        <v>175</v>
      </c>
      <c r="I32" s="12" t="s">
        <v>176</v>
      </c>
      <c r="J32" s="14" t="s">
        <v>214</v>
      </c>
      <c r="K32" s="14" t="s">
        <v>215</v>
      </c>
      <c r="L32" s="12" t="s">
        <v>179</v>
      </c>
      <c r="M32" s="5" t="s">
        <v>180</v>
      </c>
      <c r="N32" s="5" t="s">
        <v>182</v>
      </c>
      <c r="O32" s="57" t="s">
        <v>184</v>
      </c>
      <c r="P32" s="57" t="s">
        <v>185</v>
      </c>
    </row>
    <row r="33" spans="1:16" ht="18" customHeight="1" x14ac:dyDescent="0.15">
      <c r="A33" s="16" t="s">
        <v>51</v>
      </c>
      <c r="B33" s="29" t="e">
        <f t="shared" ref="B33:P33" si="3">B4/B$23*100</f>
        <v>#DIV/0!</v>
      </c>
      <c r="C33" s="29" t="e">
        <f t="shared" si="3"/>
        <v>#DIV/0!</v>
      </c>
      <c r="D33" s="29">
        <f t="shared" si="3"/>
        <v>19.559118775417168</v>
      </c>
      <c r="E33" s="29">
        <f t="shared" si="3"/>
        <v>19.650017361768498</v>
      </c>
      <c r="F33" s="29">
        <f t="shared" si="3"/>
        <v>21.427235304639471</v>
      </c>
      <c r="G33" s="29">
        <f t="shared" si="3"/>
        <v>21.976170291124706</v>
      </c>
      <c r="H33" s="29">
        <f t="shared" si="3"/>
        <v>20.76756434417905</v>
      </c>
      <c r="I33" s="29">
        <f t="shared" si="3"/>
        <v>20.427350182737136</v>
      </c>
      <c r="J33" s="29">
        <f t="shared" si="3"/>
        <v>20.443609469079945</v>
      </c>
      <c r="K33" s="29">
        <f t="shared" si="3"/>
        <v>21.737020375305587</v>
      </c>
      <c r="L33" s="29">
        <f t="shared" si="3"/>
        <v>22.070747730061807</v>
      </c>
      <c r="M33" s="29">
        <f t="shared" si="3"/>
        <v>23.089878389471668</v>
      </c>
      <c r="N33" s="29">
        <f t="shared" si="3"/>
        <v>20.63611427945262</v>
      </c>
      <c r="O33" s="29">
        <f t="shared" si="3"/>
        <v>22.695533192892199</v>
      </c>
      <c r="P33" s="29">
        <f t="shared" si="3"/>
        <v>25.089576205345637</v>
      </c>
    </row>
    <row r="34" spans="1:16" ht="18" customHeight="1" x14ac:dyDescent="0.15">
      <c r="A34" s="16" t="s">
        <v>52</v>
      </c>
      <c r="B34" s="29" t="e">
        <f t="shared" ref="B34:P49" si="4">B5/B$23*100</f>
        <v>#DIV/0!</v>
      </c>
      <c r="C34" s="29" t="e">
        <f t="shared" si="4"/>
        <v>#DIV/0!</v>
      </c>
      <c r="D34" s="29">
        <f t="shared" si="4"/>
        <v>13.308634858379579</v>
      </c>
      <c r="E34" s="29">
        <f t="shared" si="4"/>
        <v>13.262840256422445</v>
      </c>
      <c r="F34" s="29">
        <f t="shared" si="4"/>
        <v>14.314246525215291</v>
      </c>
      <c r="G34" s="29">
        <f t="shared" si="4"/>
        <v>14.887482497475915</v>
      </c>
      <c r="H34" s="29">
        <f t="shared" si="4"/>
        <v>13.870729082212957</v>
      </c>
      <c r="I34" s="29">
        <f t="shared" si="4"/>
        <v>13.575083211937871</v>
      </c>
      <c r="J34" s="29">
        <f t="shared" si="4"/>
        <v>13.692975986045521</v>
      </c>
      <c r="K34" s="29">
        <f t="shared" si="4"/>
        <v>14.509140531799117</v>
      </c>
      <c r="L34" s="29">
        <f t="shared" si="4"/>
        <v>14.673653773953193</v>
      </c>
      <c r="M34" s="29">
        <f t="shared" ref="M34:P48" si="5">M5/M$23*100</f>
        <v>15.271421363608342</v>
      </c>
      <c r="N34" s="29">
        <f t="shared" si="5"/>
        <v>13.724735336394414</v>
      </c>
      <c r="O34" s="29">
        <f t="shared" si="5"/>
        <v>15.061897642676019</v>
      </c>
      <c r="P34" s="29">
        <f t="shared" si="5"/>
        <v>16.741078381493288</v>
      </c>
    </row>
    <row r="35" spans="1:16" ht="18" customHeight="1" x14ac:dyDescent="0.15">
      <c r="A35" s="16" t="s">
        <v>53</v>
      </c>
      <c r="B35" s="29" t="e">
        <f t="shared" si="4"/>
        <v>#DIV/0!</v>
      </c>
      <c r="C35" s="29" t="e">
        <f t="shared" si="4"/>
        <v>#DIV/0!</v>
      </c>
      <c r="D35" s="29">
        <f t="shared" si="4"/>
        <v>0.69740442624952537</v>
      </c>
      <c r="E35" s="29">
        <f t="shared" si="4"/>
        <v>0.84863196515078154</v>
      </c>
      <c r="F35" s="29">
        <f t="shared" si="4"/>
        <v>2.0670655859090559</v>
      </c>
      <c r="G35" s="29">
        <f t="shared" si="4"/>
        <v>2.8823643295563688</v>
      </c>
      <c r="H35" s="29">
        <f t="shared" si="4"/>
        <v>3.127095135636075</v>
      </c>
      <c r="I35" s="29">
        <f t="shared" si="4"/>
        <v>3.0150911968495375</v>
      </c>
      <c r="J35" s="29">
        <f t="shared" si="4"/>
        <v>3.2718817859565652</v>
      </c>
      <c r="K35" s="29">
        <f t="shared" si="4"/>
        <v>3.7958227521714218</v>
      </c>
      <c r="L35" s="29">
        <f t="shared" si="4"/>
        <v>4.237037396776417</v>
      </c>
      <c r="M35" s="29">
        <f t="shared" si="5"/>
        <v>1.936809086396039</v>
      </c>
      <c r="N35" s="29">
        <f t="shared" si="5"/>
        <v>2.2238763918050029</v>
      </c>
      <c r="O35" s="29">
        <f t="shared" si="5"/>
        <v>2.7421746657357748</v>
      </c>
      <c r="P35" s="29">
        <f t="shared" si="5"/>
        <v>3.9411047453607044</v>
      </c>
    </row>
    <row r="36" spans="1:16" ht="18" customHeight="1" x14ac:dyDescent="0.15">
      <c r="A36" s="16" t="s">
        <v>54</v>
      </c>
      <c r="B36" s="29" t="e">
        <f t="shared" si="4"/>
        <v>#DIV/0!</v>
      </c>
      <c r="C36" s="29" t="e">
        <f t="shared" si="4"/>
        <v>#DIV/0!</v>
      </c>
      <c r="D36" s="29">
        <f t="shared" si="4"/>
        <v>7.9191057711973016</v>
      </c>
      <c r="E36" s="29">
        <f t="shared" si="4"/>
        <v>7.3298284850628361</v>
      </c>
      <c r="F36" s="29">
        <f t="shared" si="4"/>
        <v>7.5371423449132893</v>
      </c>
      <c r="G36" s="29">
        <f t="shared" si="4"/>
        <v>8.0360365435675956</v>
      </c>
      <c r="H36" s="29">
        <f t="shared" si="4"/>
        <v>7.1877002018496698</v>
      </c>
      <c r="I36" s="29">
        <f t="shared" si="4"/>
        <v>7.4918290599269053</v>
      </c>
      <c r="J36" s="29">
        <f t="shared" si="4"/>
        <v>8.078350767760087</v>
      </c>
      <c r="K36" s="29">
        <f t="shared" si="4"/>
        <v>8.3973174524252592</v>
      </c>
      <c r="L36" s="29">
        <f t="shared" si="4"/>
        <v>8.8961590833951298</v>
      </c>
      <c r="M36" s="29">
        <f t="shared" si="5"/>
        <v>9.6897236183350266</v>
      </c>
      <c r="N36" s="29">
        <f t="shared" si="5"/>
        <v>9.4123418427114522</v>
      </c>
      <c r="O36" s="29">
        <f t="shared" si="5"/>
        <v>11.128213791852033</v>
      </c>
      <c r="P36" s="29">
        <f t="shared" si="5"/>
        <v>12.34734124460026</v>
      </c>
    </row>
    <row r="37" spans="1:16" ht="18" customHeight="1" x14ac:dyDescent="0.15">
      <c r="A37" s="16" t="s">
        <v>55</v>
      </c>
      <c r="B37" s="29" t="e">
        <f t="shared" si="4"/>
        <v>#DIV/0!</v>
      </c>
      <c r="C37" s="29" t="e">
        <f t="shared" si="4"/>
        <v>#DIV/0!</v>
      </c>
      <c r="D37" s="29">
        <f t="shared" si="4"/>
        <v>7.9191057711973016</v>
      </c>
      <c r="E37" s="29">
        <f t="shared" si="4"/>
        <v>7.3298284850628361</v>
      </c>
      <c r="F37" s="29">
        <f t="shared" si="4"/>
        <v>7.5371423449132893</v>
      </c>
      <c r="G37" s="29">
        <f t="shared" si="4"/>
        <v>8.0012890013833857</v>
      </c>
      <c r="H37" s="29">
        <f t="shared" si="4"/>
        <v>7.1789872664787158</v>
      </c>
      <c r="I37" s="29">
        <f t="shared" si="4"/>
        <v>7.4739059383129804</v>
      </c>
      <c r="J37" s="29">
        <f t="shared" si="4"/>
        <v>8.0086644941438596</v>
      </c>
      <c r="K37" s="29">
        <f t="shared" si="4"/>
        <v>8.3607176274090236</v>
      </c>
      <c r="L37" s="29">
        <f t="shared" si="4"/>
        <v>8.8810853115713151</v>
      </c>
      <c r="M37" s="29">
        <f t="shared" si="5"/>
        <v>9.6607040302144416</v>
      </c>
      <c r="N37" s="29">
        <f t="shared" si="5"/>
        <v>9.3977191932433932</v>
      </c>
      <c r="O37" s="29">
        <f t="shared" si="5"/>
        <v>11.124055862387875</v>
      </c>
      <c r="P37" s="29">
        <f t="shared" si="5"/>
        <v>12.34734124460026</v>
      </c>
    </row>
    <row r="38" spans="1:16" ht="18" customHeight="1" x14ac:dyDescent="0.15">
      <c r="A38" s="16" t="s">
        <v>56</v>
      </c>
      <c r="B38" s="29" t="e">
        <f t="shared" si="4"/>
        <v>#DIV/0!</v>
      </c>
      <c r="C38" s="29" t="e">
        <f t="shared" si="4"/>
        <v>#DIV/0!</v>
      </c>
      <c r="D38" s="29">
        <f t="shared" si="4"/>
        <v>0</v>
      </c>
      <c r="E38" s="29">
        <f t="shared" si="4"/>
        <v>0</v>
      </c>
      <c r="F38" s="29">
        <f t="shared" si="4"/>
        <v>0</v>
      </c>
      <c r="G38" s="29">
        <f t="shared" si="4"/>
        <v>3.4747542184209897E-2</v>
      </c>
      <c r="H38" s="29">
        <f t="shared" si="4"/>
        <v>8.7129353709532228E-3</v>
      </c>
      <c r="I38" s="29">
        <f t="shared" si="4"/>
        <v>1.7923121613925227E-2</v>
      </c>
      <c r="J38" s="29">
        <f t="shared" si="4"/>
        <v>6.9686273616227784E-2</v>
      </c>
      <c r="K38" s="29">
        <f t="shared" si="4"/>
        <v>2.1154698859384754E-2</v>
      </c>
      <c r="L38" s="29">
        <f t="shared" si="4"/>
        <v>1.5073771823814319E-2</v>
      </c>
      <c r="M38" s="29">
        <f t="shared" si="5"/>
        <v>2.9019588120585207E-2</v>
      </c>
      <c r="N38" s="29">
        <f t="shared" si="5"/>
        <v>1.4622649468060304E-2</v>
      </c>
      <c r="O38" s="29">
        <f t="shared" si="5"/>
        <v>4.1579294641579416E-3</v>
      </c>
      <c r="P38" s="29">
        <f t="shared" si="5"/>
        <v>0</v>
      </c>
    </row>
    <row r="39" spans="1:16" ht="18" customHeight="1" x14ac:dyDescent="0.15">
      <c r="A39" s="16" t="s">
        <v>57</v>
      </c>
      <c r="B39" s="29" t="e">
        <f t="shared" si="4"/>
        <v>#DIV/0!</v>
      </c>
      <c r="C39" s="29" t="e">
        <f t="shared" si="4"/>
        <v>#DIV/0!</v>
      </c>
      <c r="D39" s="29">
        <f t="shared" si="4"/>
        <v>11.65801417581419</v>
      </c>
      <c r="E39" s="29">
        <f t="shared" si="4"/>
        <v>12.339826607897148</v>
      </c>
      <c r="F39" s="29">
        <f t="shared" si="4"/>
        <v>12.588202452538802</v>
      </c>
      <c r="G39" s="29">
        <f t="shared" si="4"/>
        <v>12.84294804622327</v>
      </c>
      <c r="H39" s="29">
        <f t="shared" si="4"/>
        <v>12.852598067199365</v>
      </c>
      <c r="I39" s="29">
        <f t="shared" si="4"/>
        <v>12.553357955862612</v>
      </c>
      <c r="J39" s="29">
        <f t="shared" si="4"/>
        <v>12.062668844332814</v>
      </c>
      <c r="K39" s="29">
        <f t="shared" si="4"/>
        <v>14.02510784595939</v>
      </c>
      <c r="L39" s="29">
        <f t="shared" si="4"/>
        <v>14.203023346601491</v>
      </c>
      <c r="M39" s="29">
        <f t="shared" si="5"/>
        <v>15.211496218327888</v>
      </c>
      <c r="N39" s="29">
        <f t="shared" si="5"/>
        <v>14.924881127475215</v>
      </c>
      <c r="O39" s="29">
        <f t="shared" si="5"/>
        <v>17.237948009330715</v>
      </c>
      <c r="P39" s="29">
        <f t="shared" si="5"/>
        <v>17.691622203974173</v>
      </c>
    </row>
    <row r="40" spans="1:16" ht="18" customHeight="1" x14ac:dyDescent="0.15">
      <c r="A40" s="16" t="s">
        <v>58</v>
      </c>
      <c r="B40" s="29" t="e">
        <f t="shared" si="4"/>
        <v>#DIV/0!</v>
      </c>
      <c r="C40" s="29" t="e">
        <f t="shared" si="4"/>
        <v>#DIV/0!</v>
      </c>
      <c r="D40" s="29">
        <f t="shared" si="4"/>
        <v>1.352625384124398</v>
      </c>
      <c r="E40" s="29">
        <f t="shared" si="4"/>
        <v>0.65209352313385149</v>
      </c>
      <c r="F40" s="29">
        <f t="shared" si="4"/>
        <v>1.5034990366751109</v>
      </c>
      <c r="G40" s="29">
        <f t="shared" si="4"/>
        <v>1.4374089138271464</v>
      </c>
      <c r="H40" s="29">
        <f t="shared" si="4"/>
        <v>1.0034585827222493</v>
      </c>
      <c r="I40" s="29">
        <f t="shared" si="4"/>
        <v>1.5253971706510134</v>
      </c>
      <c r="J40" s="29">
        <f t="shared" si="4"/>
        <v>1.6150385992700165</v>
      </c>
      <c r="K40" s="29">
        <f t="shared" si="4"/>
        <v>1.4204392088801425</v>
      </c>
      <c r="L40" s="29">
        <f t="shared" si="4"/>
        <v>1.3684818078066074</v>
      </c>
      <c r="M40" s="29">
        <f t="shared" si="5"/>
        <v>1.3665366632381235</v>
      </c>
      <c r="N40" s="29">
        <f t="shared" si="5"/>
        <v>1.1947938288065107</v>
      </c>
      <c r="O40" s="29">
        <f t="shared" si="5"/>
        <v>1.167913944585296</v>
      </c>
      <c r="P40" s="29">
        <f t="shared" si="5"/>
        <v>1.1396052552577631</v>
      </c>
    </row>
    <row r="41" spans="1:16" ht="18" customHeight="1" x14ac:dyDescent="0.15">
      <c r="A41" s="16" t="s">
        <v>59</v>
      </c>
      <c r="B41" s="29" t="e">
        <f t="shared" si="4"/>
        <v>#DIV/0!</v>
      </c>
      <c r="C41" s="29" t="e">
        <f t="shared" si="4"/>
        <v>#DIV/0!</v>
      </c>
      <c r="D41" s="29">
        <f t="shared" si="4"/>
        <v>10.496418092175109</v>
      </c>
      <c r="E41" s="29">
        <f t="shared" si="4"/>
        <v>11.682556780233847</v>
      </c>
      <c r="F41" s="29">
        <f t="shared" si="4"/>
        <v>12.859374213346072</v>
      </c>
      <c r="G41" s="29">
        <f t="shared" si="4"/>
        <v>14.484659054719707</v>
      </c>
      <c r="H41" s="29">
        <f t="shared" si="4"/>
        <v>13.929211360536172</v>
      </c>
      <c r="I41" s="29">
        <f t="shared" si="4"/>
        <v>15.691782409726137</v>
      </c>
      <c r="J41" s="29">
        <f t="shared" si="4"/>
        <v>15.98386737647148</v>
      </c>
      <c r="K41" s="29">
        <f t="shared" si="4"/>
        <v>14.766364102013227</v>
      </c>
      <c r="L41" s="29">
        <f t="shared" si="4"/>
        <v>14.784064015899373</v>
      </c>
      <c r="M41" s="29">
        <f t="shared" si="5"/>
        <v>15.540587676064336</v>
      </c>
      <c r="N41" s="29">
        <f t="shared" si="5"/>
        <v>13.959713693603243</v>
      </c>
      <c r="O41" s="29">
        <f t="shared" si="5"/>
        <v>15.626185186508367</v>
      </c>
      <c r="P41" s="29">
        <f t="shared" si="5"/>
        <v>16.832674763323347</v>
      </c>
    </row>
    <row r="42" spans="1:16" ht="18" customHeight="1" x14ac:dyDescent="0.15">
      <c r="A42" s="16" t="s">
        <v>60</v>
      </c>
      <c r="B42" s="29" t="e">
        <f t="shared" si="4"/>
        <v>#DIV/0!</v>
      </c>
      <c r="C42" s="29" t="e">
        <f t="shared" si="4"/>
        <v>#DIV/0!</v>
      </c>
      <c r="D42" s="29">
        <f t="shared" si="4"/>
        <v>4.1720859952836937</v>
      </c>
      <c r="E42" s="29">
        <f t="shared" si="4"/>
        <v>4.5776860589430024</v>
      </c>
      <c r="F42" s="29">
        <f t="shared" si="4"/>
        <v>4.7338403119641796</v>
      </c>
      <c r="G42" s="29">
        <f t="shared" si="4"/>
        <v>4.8503616960584344</v>
      </c>
      <c r="H42" s="29">
        <f t="shared" si="4"/>
        <v>5.4091109769595667</v>
      </c>
      <c r="I42" s="29">
        <f t="shared" si="4"/>
        <v>5.1443830868695422</v>
      </c>
      <c r="J42" s="29">
        <f t="shared" si="4"/>
        <v>5.9883905251786516</v>
      </c>
      <c r="K42" s="29">
        <f t="shared" si="4"/>
        <v>6.2387878723551822</v>
      </c>
      <c r="L42" s="29">
        <f t="shared" si="4"/>
        <v>5.457564623893516</v>
      </c>
      <c r="M42" s="29">
        <f t="shared" si="5"/>
        <v>6.8744382651356117</v>
      </c>
      <c r="N42" s="29">
        <f t="shared" si="5"/>
        <v>6.0214473991912554</v>
      </c>
      <c r="O42" s="29">
        <f t="shared" si="5"/>
        <v>6.9261214652301231</v>
      </c>
      <c r="P42" s="29">
        <f t="shared" si="5"/>
        <v>7.0691731000070881</v>
      </c>
    </row>
    <row r="43" spans="1:16" ht="18" customHeight="1" x14ac:dyDescent="0.15">
      <c r="A43" s="16" t="s">
        <v>61</v>
      </c>
      <c r="B43" s="29" t="e">
        <f t="shared" si="4"/>
        <v>#DIV/0!</v>
      </c>
      <c r="C43" s="29" t="e">
        <f t="shared" si="4"/>
        <v>#DIV/0!</v>
      </c>
      <c r="D43" s="29">
        <f t="shared" si="4"/>
        <v>2.4280544138547429</v>
      </c>
      <c r="E43" s="29">
        <f t="shared" si="4"/>
        <v>2.9082372125136859</v>
      </c>
      <c r="F43" s="29">
        <f t="shared" si="4"/>
        <v>1.8291098075765184</v>
      </c>
      <c r="G43" s="29">
        <f t="shared" si="4"/>
        <v>2.6298402979417808</v>
      </c>
      <c r="H43" s="29">
        <f t="shared" si="4"/>
        <v>2.4697399943158471</v>
      </c>
      <c r="I43" s="29">
        <f t="shared" si="4"/>
        <v>2.499792506775727</v>
      </c>
      <c r="J43" s="29">
        <f t="shared" si="4"/>
        <v>2.7434933312712131</v>
      </c>
      <c r="K43" s="29">
        <f t="shared" si="4"/>
        <v>3.2015513933827884</v>
      </c>
      <c r="L43" s="29">
        <f t="shared" si="4"/>
        <v>3.9437432639665877</v>
      </c>
      <c r="M43" s="29">
        <f t="shared" si="5"/>
        <v>5.546614665295249</v>
      </c>
      <c r="N43" s="29">
        <f t="shared" si="5"/>
        <v>5.217201678447938</v>
      </c>
      <c r="O43" s="29">
        <f t="shared" si="5"/>
        <v>4.7209050399554826</v>
      </c>
      <c r="P43" s="29">
        <f t="shared" si="5"/>
        <v>6.4573417727804809</v>
      </c>
    </row>
    <row r="44" spans="1:16" ht="18" customHeight="1" x14ac:dyDescent="0.15">
      <c r="A44" s="16" t="s">
        <v>62</v>
      </c>
      <c r="B44" s="29" t="e">
        <f t="shared" si="4"/>
        <v>#DIV/0!</v>
      </c>
      <c r="C44" s="29" t="e">
        <f t="shared" si="4"/>
        <v>#DIV/0!</v>
      </c>
      <c r="D44" s="29">
        <f t="shared" si="4"/>
        <v>4.1624347647301096</v>
      </c>
      <c r="E44" s="29">
        <f t="shared" si="4"/>
        <v>3.6931623635530153</v>
      </c>
      <c r="F44" s="29">
        <f t="shared" si="4"/>
        <v>3.6115780722941868</v>
      </c>
      <c r="G44" s="29">
        <f t="shared" si="4"/>
        <v>0.51280477409788294</v>
      </c>
      <c r="H44" s="29">
        <f t="shared" si="4"/>
        <v>1.9170909507868139</v>
      </c>
      <c r="I44" s="29">
        <f t="shared" si="4"/>
        <v>6.8562916238562828</v>
      </c>
      <c r="J44" s="29">
        <f t="shared" si="4"/>
        <v>8.8363773831081835E-2</v>
      </c>
      <c r="K44" s="29">
        <f t="shared" si="4"/>
        <v>7.4132945570387229E-2</v>
      </c>
      <c r="L44" s="29">
        <f t="shared" si="4"/>
        <v>3.7775581983947459</v>
      </c>
      <c r="M44" s="29">
        <f t="shared" si="5"/>
        <v>1.9711418346057878E-2</v>
      </c>
      <c r="N44" s="29">
        <f t="shared" si="5"/>
        <v>1.2826567213298555E-2</v>
      </c>
      <c r="O44" s="29">
        <f t="shared" si="5"/>
        <v>3.2395518397929597E-2</v>
      </c>
      <c r="P44" s="29">
        <f t="shared" si="5"/>
        <v>1.7831725393234689E-3</v>
      </c>
    </row>
    <row r="45" spans="1:16" ht="18" customHeight="1" x14ac:dyDescent="0.15">
      <c r="A45" s="16" t="s">
        <v>63</v>
      </c>
      <c r="B45" s="29" t="e">
        <f t="shared" si="4"/>
        <v>#DIV/0!</v>
      </c>
      <c r="C45" s="29" t="e">
        <f t="shared" si="4"/>
        <v>#DIV/0!</v>
      </c>
      <c r="D45" s="29">
        <f t="shared" si="4"/>
        <v>0.62349118192005704</v>
      </c>
      <c r="E45" s="29">
        <f t="shared" si="4"/>
        <v>0.62923318990068755</v>
      </c>
      <c r="F45" s="29">
        <f t="shared" si="4"/>
        <v>0.8239733027819971</v>
      </c>
      <c r="G45" s="29">
        <f t="shared" si="4"/>
        <v>3.3587819315303151</v>
      </c>
      <c r="H45" s="29">
        <f t="shared" si="4"/>
        <v>0.84988838201733119</v>
      </c>
      <c r="I45" s="29">
        <f t="shared" si="4"/>
        <v>0.85036447258084369</v>
      </c>
      <c r="J45" s="29">
        <f t="shared" si="4"/>
        <v>0.89795536095390538</v>
      </c>
      <c r="K45" s="29">
        <f t="shared" si="4"/>
        <v>0.98506599039949994</v>
      </c>
      <c r="L45" s="29">
        <f t="shared" si="4"/>
        <v>1.0540246223618563</v>
      </c>
      <c r="M45" s="29">
        <f t="shared" si="5"/>
        <v>1.1740258665723546</v>
      </c>
      <c r="N45" s="29">
        <f t="shared" si="5"/>
        <v>1.0843075567711666</v>
      </c>
      <c r="O45" s="29">
        <f t="shared" si="5"/>
        <v>1.2538579429269683</v>
      </c>
      <c r="P45" s="29">
        <f t="shared" si="5"/>
        <v>1.5331898067537546</v>
      </c>
    </row>
    <row r="46" spans="1:16" ht="18" customHeight="1" x14ac:dyDescent="0.15">
      <c r="A46" s="16" t="s">
        <v>71</v>
      </c>
      <c r="B46" s="29" t="e">
        <f t="shared" si="4"/>
        <v>#DIV/0!</v>
      </c>
      <c r="C46" s="29" t="e">
        <f t="shared" si="4"/>
        <v>#DIV/0!</v>
      </c>
      <c r="D46" s="29">
        <f t="shared" si="4"/>
        <v>0</v>
      </c>
      <c r="E46" s="29">
        <f t="shared" si="4"/>
        <v>0</v>
      </c>
      <c r="F46" s="29">
        <f t="shared" si="4"/>
        <v>0</v>
      </c>
      <c r="G46" s="29">
        <f t="shared" si="4"/>
        <v>0</v>
      </c>
      <c r="H46" s="29">
        <f t="shared" si="4"/>
        <v>0</v>
      </c>
      <c r="I46" s="29">
        <f t="shared" si="4"/>
        <v>0</v>
      </c>
      <c r="J46" s="29">
        <f t="shared" si="4"/>
        <v>0</v>
      </c>
      <c r="K46" s="29">
        <f t="shared" si="4"/>
        <v>0</v>
      </c>
      <c r="L46" s="29">
        <f t="shared" si="4"/>
        <v>0</v>
      </c>
      <c r="M46" s="29">
        <f t="shared" si="5"/>
        <v>0</v>
      </c>
      <c r="N46" s="29">
        <f t="shared" si="5"/>
        <v>0</v>
      </c>
      <c r="O46" s="29">
        <f t="shared" si="5"/>
        <v>0</v>
      </c>
      <c r="P46" s="29">
        <f t="shared" si="5"/>
        <v>0</v>
      </c>
    </row>
    <row r="47" spans="1:16" ht="18" customHeight="1" x14ac:dyDescent="0.15">
      <c r="A47" s="16" t="s">
        <v>64</v>
      </c>
      <c r="B47" s="29" t="e">
        <f t="shared" si="4"/>
        <v>#DIV/0!</v>
      </c>
      <c r="C47" s="29" t="e">
        <f t="shared" si="4"/>
        <v>#DIV/0!</v>
      </c>
      <c r="D47" s="29">
        <f t="shared" si="4"/>
        <v>40.579260351378529</v>
      </c>
      <c r="E47" s="29">
        <f t="shared" si="4"/>
        <v>40.266412510785649</v>
      </c>
      <c r="F47" s="29">
        <f t="shared" si="4"/>
        <v>35.7528198793255</v>
      </c>
      <c r="G47" s="29">
        <f t="shared" si="4"/>
        <v>31.838985817411231</v>
      </c>
      <c r="H47" s="29">
        <f t="shared" si="4"/>
        <v>35.895652980757426</v>
      </c>
      <c r="I47" s="29">
        <f t="shared" si="4"/>
        <v>28.767289909532956</v>
      </c>
      <c r="J47" s="29">
        <f t="shared" si="4"/>
        <v>34.364285892422977</v>
      </c>
      <c r="K47" s="29">
        <f t="shared" si="4"/>
        <v>29.982137455400824</v>
      </c>
      <c r="L47" s="29">
        <f t="shared" si="4"/>
        <v>24.849028797068179</v>
      </c>
      <c r="M47" s="29">
        <f t="shared" si="5"/>
        <v>26.424616397953255</v>
      </c>
      <c r="N47" s="29">
        <f t="shared" si="5"/>
        <v>30.448601477830994</v>
      </c>
      <c r="O47" s="29">
        <f t="shared" si="5"/>
        <v>22.498899460660031</v>
      </c>
      <c r="P47" s="29">
        <f t="shared" si="5"/>
        <v>14.965760830064559</v>
      </c>
    </row>
    <row r="48" spans="1:16" ht="18" customHeight="1" x14ac:dyDescent="0.15">
      <c r="A48" s="16" t="s">
        <v>65</v>
      </c>
      <c r="B48" s="29" t="e">
        <f t="shared" si="4"/>
        <v>#DIV/0!</v>
      </c>
      <c r="C48" s="29" t="e">
        <f t="shared" si="4"/>
        <v>#DIV/0!</v>
      </c>
      <c r="D48" s="29">
        <f t="shared" si="4"/>
        <v>15.977753154488441</v>
      </c>
      <c r="E48" s="29">
        <f t="shared" si="4"/>
        <v>18.154427895487792</v>
      </c>
      <c r="F48" s="29">
        <f t="shared" si="4"/>
        <v>10.980082280675257</v>
      </c>
      <c r="G48" s="29">
        <f t="shared" si="4"/>
        <v>6.1282009833155042</v>
      </c>
      <c r="H48" s="29">
        <f t="shared" si="4"/>
        <v>8.6092665273728546</v>
      </c>
      <c r="I48" s="29">
        <f t="shared" si="4"/>
        <v>7.6000653961403399</v>
      </c>
      <c r="J48" s="29">
        <f t="shared" si="4"/>
        <v>7.3768231420148487</v>
      </c>
      <c r="K48" s="29">
        <f t="shared" si="4"/>
        <v>12.741881381065118</v>
      </c>
      <c r="L48" s="29">
        <f t="shared" si="4"/>
        <v>8.6247377966890006</v>
      </c>
      <c r="M48" s="29">
        <f t="shared" si="5"/>
        <v>14.45867010386214</v>
      </c>
      <c r="N48" s="29">
        <f t="shared" si="5"/>
        <v>5.7002752359988582</v>
      </c>
      <c r="O48" s="29">
        <f t="shared" si="5"/>
        <v>11.667594127146657</v>
      </c>
      <c r="P48" s="29">
        <f t="shared" si="5"/>
        <v>4.8783763469159922</v>
      </c>
    </row>
    <row r="49" spans="1:16" ht="18" customHeight="1" x14ac:dyDescent="0.15">
      <c r="A49" s="16" t="s">
        <v>66</v>
      </c>
      <c r="B49" s="29" t="e">
        <f t="shared" si="4"/>
        <v>#DIV/0!</v>
      </c>
      <c r="C49" s="29" t="e">
        <f t="shared" si="4"/>
        <v>#DIV/0!</v>
      </c>
      <c r="D49" s="29">
        <f t="shared" si="4"/>
        <v>23.933511913630813</v>
      </c>
      <c r="E49" s="29">
        <f t="shared" si="4"/>
        <v>21.444301754787375</v>
      </c>
      <c r="F49" s="29">
        <f t="shared" si="4"/>
        <v>24.288619258884509</v>
      </c>
      <c r="G49" s="29">
        <f t="shared" si="4"/>
        <v>25.55102601945568</v>
      </c>
      <c r="H49" s="29">
        <f t="shared" si="4"/>
        <v>26.968232298172488</v>
      </c>
      <c r="I49" s="29">
        <f t="shared" si="4"/>
        <v>20.970463697271679</v>
      </c>
      <c r="J49" s="29">
        <f t="shared" si="4"/>
        <v>26.233903663929869</v>
      </c>
      <c r="K49" s="29">
        <f t="shared" si="4"/>
        <v>16.539241325887222</v>
      </c>
      <c r="L49" s="29">
        <f t="shared" si="4"/>
        <v>15.481753638158496</v>
      </c>
      <c r="M49" s="29">
        <f t="shared" si="4"/>
        <v>11.53635093787415</v>
      </c>
      <c r="N49" s="29">
        <f t="shared" si="4"/>
        <v>24.363837643598139</v>
      </c>
      <c r="O49" s="29">
        <f t="shared" si="4"/>
        <v>10.615335210860511</v>
      </c>
      <c r="P49" s="29">
        <f t="shared" si="4"/>
        <v>9.8842382444914634</v>
      </c>
    </row>
    <row r="50" spans="1:16" ht="18" customHeight="1" x14ac:dyDescent="0.15">
      <c r="A50" s="16" t="s">
        <v>67</v>
      </c>
      <c r="B50" s="29" t="e">
        <f t="shared" ref="B50:P51" si="6">B21/B$23*100</f>
        <v>#DIV/0!</v>
      </c>
      <c r="C50" s="29" t="e">
        <f t="shared" si="6"/>
        <v>#DIV/0!</v>
      </c>
      <c r="D50" s="29">
        <f t="shared" si="6"/>
        <v>0.5240726631388708</v>
      </c>
      <c r="E50" s="29">
        <f t="shared" si="6"/>
        <v>0</v>
      </c>
      <c r="F50" s="29">
        <f t="shared" si="6"/>
        <v>0</v>
      </c>
      <c r="G50" s="29">
        <f t="shared" si="6"/>
        <v>0</v>
      </c>
      <c r="H50" s="29">
        <f t="shared" si="6"/>
        <v>0</v>
      </c>
      <c r="I50" s="29">
        <f t="shared" si="6"/>
        <v>0.32145351150084861</v>
      </c>
      <c r="J50" s="29">
        <f t="shared" si="6"/>
        <v>0.4504847986499092</v>
      </c>
      <c r="K50" s="29">
        <f t="shared" si="6"/>
        <v>1.6150404784914723</v>
      </c>
      <c r="L50" s="29">
        <f t="shared" si="6"/>
        <v>0.81613173766780545</v>
      </c>
      <c r="M50" s="29">
        <f t="shared" si="6"/>
        <v>0</v>
      </c>
      <c r="N50" s="29">
        <f t="shared" si="6"/>
        <v>0.88534155588255947</v>
      </c>
      <c r="O50" s="29">
        <f t="shared" si="6"/>
        <v>0.89597324715519922</v>
      </c>
      <c r="P50" s="29">
        <f t="shared" si="6"/>
        <v>0</v>
      </c>
    </row>
    <row r="51" spans="1:16" ht="18" customHeight="1" x14ac:dyDescent="0.15">
      <c r="A51" s="16" t="s">
        <v>68</v>
      </c>
      <c r="B51" s="29" t="e">
        <f t="shared" si="6"/>
        <v>#DIV/0!</v>
      </c>
      <c r="C51" s="29" t="e">
        <f t="shared" si="6"/>
        <v>#DIV/0!</v>
      </c>
      <c r="D51" s="29">
        <f t="shared" si="6"/>
        <v>0</v>
      </c>
      <c r="E51" s="29">
        <f t="shared" si="6"/>
        <v>0</v>
      </c>
      <c r="F51" s="29">
        <f t="shared" si="6"/>
        <v>0</v>
      </c>
      <c r="G51" s="29">
        <f t="shared" si="6"/>
        <v>0</v>
      </c>
      <c r="H51" s="29">
        <f t="shared" si="6"/>
        <v>0</v>
      </c>
      <c r="I51" s="29">
        <f t="shared" si="6"/>
        <v>0</v>
      </c>
      <c r="J51" s="29">
        <f t="shared" si="6"/>
        <v>0</v>
      </c>
      <c r="K51" s="29">
        <f t="shared" si="6"/>
        <v>0</v>
      </c>
      <c r="L51" s="29">
        <f t="shared" si="6"/>
        <v>0</v>
      </c>
      <c r="M51" s="29">
        <f t="shared" si="6"/>
        <v>0</v>
      </c>
      <c r="N51" s="29">
        <f t="shared" si="6"/>
        <v>0</v>
      </c>
      <c r="O51" s="29">
        <f t="shared" si="6"/>
        <v>0</v>
      </c>
      <c r="P51" s="29">
        <f t="shared" si="6"/>
        <v>0</v>
      </c>
    </row>
    <row r="52" spans="1:16" ht="18" customHeight="1" x14ac:dyDescent="0.15">
      <c r="A52" s="16" t="s">
        <v>50</v>
      </c>
      <c r="B52" s="29" t="e">
        <f t="shared" ref="B52:L52" si="7">SUM(B33:B51)-B34-B37-B38-B42-B48-B49</f>
        <v>#DIV/0!</v>
      </c>
      <c r="C52" s="20" t="e">
        <f t="shared" si="7"/>
        <v>#DIV/0!</v>
      </c>
      <c r="D52" s="20">
        <f t="shared" si="7"/>
        <v>100.00000000000001</v>
      </c>
      <c r="E52" s="20">
        <f t="shared" si="7"/>
        <v>99.999999999999972</v>
      </c>
      <c r="F52" s="20">
        <f t="shared" si="7"/>
        <v>100.00000000000003</v>
      </c>
      <c r="G52" s="20">
        <f t="shared" si="7"/>
        <v>100.00000000000001</v>
      </c>
      <c r="H52" s="20">
        <f t="shared" si="7"/>
        <v>99.999999999999972</v>
      </c>
      <c r="I52" s="20">
        <f t="shared" si="7"/>
        <v>99.999999999999986</v>
      </c>
      <c r="J52" s="21">
        <f t="shared" si="7"/>
        <v>99.999999999999986</v>
      </c>
      <c r="K52" s="96">
        <f t="shared" si="7"/>
        <v>99.999999999999986</v>
      </c>
      <c r="L52" s="30">
        <f t="shared" si="7"/>
        <v>99.999999999999972</v>
      </c>
      <c r="M52" s="30">
        <f>SUM(M33:M51)-M34-M37-M38-M42-M48-M49</f>
        <v>100</v>
      </c>
      <c r="N52" s="30">
        <f>SUM(N33:N51)-N34-N37-N38-N42-N48-N49</f>
        <v>99.999999999999943</v>
      </c>
      <c r="O52" s="30">
        <f>SUM(O33:O51)-O34-O37-O38-O42-O48-O49</f>
        <v>100</v>
      </c>
      <c r="P52" s="30">
        <f>SUM(P33:P51)-P34-P37-P38-P42-P48-P49</f>
        <v>100</v>
      </c>
    </row>
    <row r="53" spans="1:16" ht="18" customHeight="1" x14ac:dyDescent="0.15">
      <c r="A53" s="16" t="s">
        <v>69</v>
      </c>
      <c r="B53" s="29" t="e">
        <f t="shared" ref="B53:M53" si="8">SUM(B33:B36)-B34</f>
        <v>#DIV/0!</v>
      </c>
      <c r="C53" s="20" t="e">
        <f t="shared" si="8"/>
        <v>#DIV/0!</v>
      </c>
      <c r="D53" s="20">
        <f t="shared" si="8"/>
        <v>28.175628972863997</v>
      </c>
      <c r="E53" s="20">
        <f t="shared" si="8"/>
        <v>27.828477811982111</v>
      </c>
      <c r="F53" s="20">
        <f t="shared" si="8"/>
        <v>31.031443235461822</v>
      </c>
      <c r="G53" s="20">
        <f t="shared" si="8"/>
        <v>32.894571164248667</v>
      </c>
      <c r="H53" s="20">
        <f t="shared" si="8"/>
        <v>31.082359681664801</v>
      </c>
      <c r="I53" s="20">
        <f t="shared" si="8"/>
        <v>30.934270439513583</v>
      </c>
      <c r="J53" s="21">
        <f t="shared" si="8"/>
        <v>31.7938420227966</v>
      </c>
      <c r="K53" s="96">
        <f t="shared" si="8"/>
        <v>33.930160579902264</v>
      </c>
      <c r="L53" s="30">
        <f t="shared" si="8"/>
        <v>35.20394421023336</v>
      </c>
      <c r="M53" s="30">
        <f t="shared" si="8"/>
        <v>34.716411094202741</v>
      </c>
      <c r="N53" s="30">
        <f>SUM(N33:N36)-N34</f>
        <v>32.272332513969062</v>
      </c>
      <c r="O53" s="30">
        <f>SUM(O33:O36)-O34</f>
        <v>36.565921650480007</v>
      </c>
      <c r="P53" s="30">
        <f>SUM(P33:P36)-P34</f>
        <v>41.378022195306599</v>
      </c>
    </row>
    <row r="54" spans="1:16" ht="18" customHeight="1" x14ac:dyDescent="0.15">
      <c r="A54" s="16" t="s">
        <v>70</v>
      </c>
      <c r="B54" s="29" t="e">
        <f t="shared" ref="B54:L54" si="9">+B47+B50+B51</f>
        <v>#DIV/0!</v>
      </c>
      <c r="C54" s="20" t="e">
        <f t="shared" si="9"/>
        <v>#DIV/0!</v>
      </c>
      <c r="D54" s="20">
        <f t="shared" si="9"/>
        <v>41.103333014517403</v>
      </c>
      <c r="E54" s="20">
        <f t="shared" si="9"/>
        <v>40.266412510785649</v>
      </c>
      <c r="F54" s="20">
        <f t="shared" si="9"/>
        <v>35.7528198793255</v>
      </c>
      <c r="G54" s="20">
        <f t="shared" si="9"/>
        <v>31.838985817411231</v>
      </c>
      <c r="H54" s="20">
        <f t="shared" si="9"/>
        <v>35.895652980757426</v>
      </c>
      <c r="I54" s="20">
        <f t="shared" si="9"/>
        <v>29.088743421033804</v>
      </c>
      <c r="J54" s="21">
        <f t="shared" si="9"/>
        <v>34.814770691072887</v>
      </c>
      <c r="K54" s="96">
        <f t="shared" si="9"/>
        <v>31.597177933892297</v>
      </c>
      <c r="L54" s="30">
        <f t="shared" si="9"/>
        <v>25.665160534735985</v>
      </c>
      <c r="M54" s="30">
        <f>+M47+M50+M51</f>
        <v>26.424616397953255</v>
      </c>
      <c r="N54" s="30">
        <f>+N47+N50+N51</f>
        <v>31.333943033713552</v>
      </c>
      <c r="O54" s="30">
        <f>+O47+O50+O51</f>
        <v>23.394872707815232</v>
      </c>
      <c r="P54" s="30">
        <f>+P47+P50+P51</f>
        <v>14.965760830064559</v>
      </c>
    </row>
    <row r="55" spans="1:16" ht="18" customHeight="1" x14ac:dyDescent="0.15"/>
    <row r="56" spans="1:16" ht="18" customHeight="1" x14ac:dyDescent="0.15"/>
    <row r="57" spans="1:16" ht="18" customHeight="1" x14ac:dyDescent="0.15"/>
    <row r="58" spans="1:16" ht="18" customHeight="1" x14ac:dyDescent="0.15"/>
    <row r="59" spans="1:16" ht="18" customHeight="1" x14ac:dyDescent="0.15"/>
    <row r="60" spans="1:16" ht="18" customHeight="1" x14ac:dyDescent="0.15"/>
    <row r="61" spans="1:16" ht="18" customHeight="1" x14ac:dyDescent="0.15"/>
    <row r="62" spans="1:16" ht="18" customHeight="1" x14ac:dyDescent="0.15"/>
    <row r="63" spans="1:16" ht="18" customHeight="1" x14ac:dyDescent="0.15"/>
    <row r="64" spans="1:1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</sheetData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381"/>
  <sheetViews>
    <sheetView view="pageBreakPreview" zoomScaleNormal="100" zoomScaleSheetLayoutView="100" workbookViewId="0">
      <pane xSplit="1" ySplit="3" topLeftCell="W21" activePane="bottomRight" state="frozen"/>
      <selection pane="topRight" activeCell="B1" sqref="B1"/>
      <selection pane="bottomLeft" activeCell="A2" sqref="A2"/>
      <selection pane="bottomRight" activeCell="AE30" sqref="AE30:AF31"/>
    </sheetView>
  </sheetViews>
  <sheetFormatPr defaultColWidth="9" defaultRowHeight="12" x14ac:dyDescent="0.15"/>
  <cols>
    <col min="1" max="1" width="24.77734375" style="18" customWidth="1"/>
    <col min="2" max="3" width="9.77734375" style="18" hidden="1" customWidth="1"/>
    <col min="4" max="24" width="9.77734375" style="18" customWidth="1"/>
    <col min="25" max="32" width="9.77734375" style="15" customWidth="1"/>
    <col min="33" max="33" width="9.77734375" style="18" customWidth="1"/>
    <col min="34" max="16384" width="9" style="18"/>
  </cols>
  <sheetData>
    <row r="1" spans="1:32" ht="15" customHeight="1" x14ac:dyDescent="0.2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  <c r="K1" s="28" t="s">
        <v>162</v>
      </c>
      <c r="L1" s="15"/>
      <c r="M1" s="31"/>
      <c r="N1" s="31"/>
      <c r="O1" s="31"/>
      <c r="P1" s="31"/>
      <c r="U1" s="28" t="s">
        <v>162</v>
      </c>
      <c r="V1" s="15"/>
      <c r="W1" s="32"/>
      <c r="AE1" s="28" t="s">
        <v>162</v>
      </c>
    </row>
    <row r="2" spans="1:32" ht="15" customHeight="1" x14ac:dyDescent="0.15">
      <c r="K2" s="15"/>
      <c r="L2" s="15" t="s">
        <v>148</v>
      </c>
      <c r="M2" s="35" t="s">
        <v>213</v>
      </c>
      <c r="U2" s="15"/>
      <c r="V2" s="15" t="s">
        <v>148</v>
      </c>
      <c r="AF2" s="15" t="s">
        <v>148</v>
      </c>
    </row>
    <row r="3" spans="1:32" ht="18" customHeight="1" x14ac:dyDescent="0.15">
      <c r="A3" s="17"/>
      <c r="B3" s="39" t="s">
        <v>169</v>
      </c>
      <c r="C3" s="39" t="s">
        <v>187</v>
      </c>
      <c r="D3" s="65" t="s">
        <v>188</v>
      </c>
      <c r="E3" s="65" t="s">
        <v>189</v>
      </c>
      <c r="F3" s="65" t="s">
        <v>190</v>
      </c>
      <c r="G3" s="65" t="s">
        <v>191</v>
      </c>
      <c r="H3" s="66" t="s">
        <v>192</v>
      </c>
      <c r="I3" s="65" t="s">
        <v>193</v>
      </c>
      <c r="J3" s="66" t="s">
        <v>194</v>
      </c>
      <c r="K3" s="66" t="s">
        <v>195</v>
      </c>
      <c r="L3" s="65" t="s">
        <v>196</v>
      </c>
      <c r="M3" s="65" t="s">
        <v>197</v>
      </c>
      <c r="N3" s="65" t="s">
        <v>198</v>
      </c>
      <c r="O3" s="65" t="s">
        <v>199</v>
      </c>
      <c r="P3" s="65" t="s">
        <v>200</v>
      </c>
      <c r="Q3" s="39" t="s">
        <v>160</v>
      </c>
      <c r="R3" s="39" t="s">
        <v>168</v>
      </c>
      <c r="S3" s="39" t="s">
        <v>285</v>
      </c>
      <c r="T3" s="39" t="s">
        <v>292</v>
      </c>
      <c r="U3" s="39" t="s">
        <v>293</v>
      </c>
      <c r="V3" s="39" t="s">
        <v>294</v>
      </c>
      <c r="W3" s="39" t="s">
        <v>295</v>
      </c>
      <c r="X3" s="39" t="s">
        <v>296</v>
      </c>
      <c r="Y3" s="39" t="s">
        <v>298</v>
      </c>
      <c r="Z3" s="39" t="s">
        <v>299</v>
      </c>
      <c r="AA3" s="39" t="s">
        <v>300</v>
      </c>
      <c r="AB3" s="39" t="s">
        <v>301</v>
      </c>
      <c r="AC3" s="39" t="s">
        <v>305</v>
      </c>
      <c r="AD3" s="39" t="s">
        <v>307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9" t="s">
        <v>75</v>
      </c>
      <c r="B4" s="39"/>
      <c r="C4" s="39"/>
      <c r="D4" s="101">
        <f>目的・氏家町!D4+目的・喜連川町!D4</f>
        <v>199338</v>
      </c>
      <c r="E4" s="101">
        <f>目的・氏家町!E4+目的・喜連川町!E4</f>
        <v>211742</v>
      </c>
      <c r="F4" s="101">
        <f>目的・氏家町!F4+目的・喜連川町!F4</f>
        <v>210773</v>
      </c>
      <c r="G4" s="101">
        <f>目的・氏家町!G4+目的・喜連川町!G4</f>
        <v>219848</v>
      </c>
      <c r="H4" s="101">
        <f>目的・氏家町!H4+目的・喜連川町!H4</f>
        <v>229192</v>
      </c>
      <c r="I4" s="101">
        <f>目的・氏家町!I4+目的・喜連川町!I4</f>
        <v>227889</v>
      </c>
      <c r="J4" s="101">
        <f>目的・氏家町!J4+目的・喜連川町!J4</f>
        <v>226880</v>
      </c>
      <c r="K4" s="101">
        <f>目的・氏家町!K4+目的・喜連川町!K4</f>
        <v>221170</v>
      </c>
      <c r="L4" s="101">
        <f>目的・氏家町!L4+目的・喜連川町!L4</f>
        <v>216720</v>
      </c>
      <c r="M4" s="101">
        <f>目的・氏家町!M4+目的・喜連川町!M4</f>
        <v>213383</v>
      </c>
      <c r="N4" s="101">
        <f>目的・氏家町!N4+目的・喜連川町!N4</f>
        <v>216346</v>
      </c>
      <c r="O4" s="101">
        <f>目的・氏家町!O4+目的・喜連川町!O4</f>
        <v>219482</v>
      </c>
      <c r="P4" s="101">
        <f>目的・氏家町!P4+目的・喜連川町!P4</f>
        <v>208963</v>
      </c>
      <c r="Q4" s="52">
        <v>212634</v>
      </c>
      <c r="R4" s="52">
        <v>195911</v>
      </c>
      <c r="S4" s="52">
        <v>187791</v>
      </c>
      <c r="T4" s="52">
        <v>180347</v>
      </c>
      <c r="U4" s="52">
        <v>181155</v>
      </c>
      <c r="V4" s="52">
        <v>178758</v>
      </c>
      <c r="W4" s="52">
        <v>173945</v>
      </c>
      <c r="X4" s="52">
        <v>228914</v>
      </c>
      <c r="Y4" s="117">
        <v>201274</v>
      </c>
      <c r="Z4" s="117">
        <v>196727</v>
      </c>
      <c r="AA4" s="117">
        <v>193831</v>
      </c>
      <c r="AB4" s="117">
        <v>185576</v>
      </c>
      <c r="AC4" s="117">
        <v>177097</v>
      </c>
      <c r="AD4" s="117">
        <v>172521</v>
      </c>
      <c r="AE4" s="117">
        <v>170678</v>
      </c>
      <c r="AF4" s="117">
        <v>174959</v>
      </c>
    </row>
    <row r="5" spans="1:32" ht="18" customHeight="1" x14ac:dyDescent="0.15">
      <c r="A5" s="19" t="s">
        <v>74</v>
      </c>
      <c r="B5" s="19"/>
      <c r="C5" s="19"/>
      <c r="D5" s="101">
        <f>目的・氏家町!D5+目的・喜連川町!D5</f>
        <v>2278075</v>
      </c>
      <c r="E5" s="101">
        <f>目的・氏家町!E5+目的・喜連川町!E5</f>
        <v>1846374</v>
      </c>
      <c r="F5" s="101">
        <f>目的・氏家町!F5+目的・喜連川町!F5</f>
        <v>2911338</v>
      </c>
      <c r="G5" s="101">
        <f>目的・氏家町!G5+目的・喜連川町!G5</f>
        <v>2605001</v>
      </c>
      <c r="H5" s="101">
        <f>目的・氏家町!H5+目的・喜連川町!H5</f>
        <v>2490757</v>
      </c>
      <c r="I5" s="101">
        <f>目的・氏家町!I5+目的・喜連川町!I5</f>
        <v>2363039</v>
      </c>
      <c r="J5" s="101">
        <f>目的・氏家町!J5+目的・喜連川町!J5</f>
        <v>1983506</v>
      </c>
      <c r="K5" s="101">
        <f>目的・氏家町!K5+目的・喜連川町!K5</f>
        <v>2024756</v>
      </c>
      <c r="L5" s="101">
        <f>目的・氏家町!L5+目的・喜連川町!L5</f>
        <v>2306341</v>
      </c>
      <c r="M5" s="101">
        <f>目的・氏家町!M5+目的・喜連川町!M5</f>
        <v>2068750</v>
      </c>
      <c r="N5" s="101">
        <f>目的・氏家町!N5+目的・喜連川町!N5</f>
        <v>2721622</v>
      </c>
      <c r="O5" s="101">
        <f>目的・氏家町!O5+目的・喜連川町!O5</f>
        <v>1801095</v>
      </c>
      <c r="P5" s="101">
        <f>目的・氏家町!P5+目的・喜連川町!P5</f>
        <v>2149091</v>
      </c>
      <c r="Q5" s="52">
        <v>2831083</v>
      </c>
      <c r="R5" s="52">
        <v>3406552</v>
      </c>
      <c r="S5" s="52">
        <v>2362831</v>
      </c>
      <c r="T5" s="52">
        <v>2278563</v>
      </c>
      <c r="U5" s="52">
        <v>1991674</v>
      </c>
      <c r="V5" s="52">
        <v>3065383</v>
      </c>
      <c r="W5" s="52">
        <v>2435199</v>
      </c>
      <c r="X5" s="52">
        <v>2139024</v>
      </c>
      <c r="Y5" s="117">
        <v>2454103</v>
      </c>
      <c r="Z5" s="117">
        <v>2068183</v>
      </c>
      <c r="AA5" s="117">
        <v>1887193</v>
      </c>
      <c r="AB5" s="117">
        <v>1791724</v>
      </c>
      <c r="AC5" s="117">
        <v>1765616</v>
      </c>
      <c r="AD5" s="117">
        <v>1902411</v>
      </c>
      <c r="AE5" s="117">
        <v>2075486</v>
      </c>
      <c r="AF5" s="117">
        <v>1806387</v>
      </c>
    </row>
    <row r="6" spans="1:32" ht="18" customHeight="1" x14ac:dyDescent="0.15">
      <c r="A6" s="19" t="s">
        <v>76</v>
      </c>
      <c r="B6" s="19"/>
      <c r="C6" s="19"/>
      <c r="D6" s="101">
        <f>目的・氏家町!D6+目的・喜連川町!D6</f>
        <v>1150749</v>
      </c>
      <c r="E6" s="101">
        <f>目的・氏家町!E6+目的・喜連川町!E6</f>
        <v>1403473</v>
      </c>
      <c r="F6" s="101">
        <f>目的・氏家町!F6+目的・喜連川町!F6</f>
        <v>1584638</v>
      </c>
      <c r="G6" s="101">
        <f>目的・氏家町!G6+目的・喜連川町!G6</f>
        <v>1815774</v>
      </c>
      <c r="H6" s="101">
        <f>目的・氏家町!H6+目的・喜連川町!H6</f>
        <v>1760662</v>
      </c>
      <c r="I6" s="101">
        <f>目的・氏家町!I6+目的・喜連川町!I6</f>
        <v>2343055</v>
      </c>
      <c r="J6" s="101">
        <f>目的・氏家町!J6+目的・喜連川町!J6</f>
        <v>1918528</v>
      </c>
      <c r="K6" s="101">
        <f>目的・氏家町!K6+目的・喜連川町!K6</f>
        <v>2081190</v>
      </c>
      <c r="L6" s="101">
        <f>目的・氏家町!L6+目的・喜連川町!L6</f>
        <v>2366848</v>
      </c>
      <c r="M6" s="101">
        <f>目的・氏家町!M6+目的・喜連川町!M6</f>
        <v>2080808</v>
      </c>
      <c r="N6" s="101">
        <f>目的・氏家町!N6+目的・喜連川町!N6</f>
        <v>2772803</v>
      </c>
      <c r="O6" s="101">
        <f>目的・氏家町!O6+目的・喜連川町!O6</f>
        <v>2866800</v>
      </c>
      <c r="P6" s="101">
        <f>目的・氏家町!P6+目的・喜連川町!P6</f>
        <v>2564523</v>
      </c>
      <c r="Q6" s="52">
        <v>2758486</v>
      </c>
      <c r="R6" s="52">
        <v>3212991</v>
      </c>
      <c r="S6" s="52">
        <v>3303618</v>
      </c>
      <c r="T6" s="52">
        <v>3679880</v>
      </c>
      <c r="U6" s="52">
        <v>3503118</v>
      </c>
      <c r="V6" s="52">
        <v>3809558</v>
      </c>
      <c r="W6" s="52">
        <v>4372220</v>
      </c>
      <c r="X6" s="52">
        <v>4766311</v>
      </c>
      <c r="Y6" s="117">
        <v>4857899</v>
      </c>
      <c r="Z6" s="117">
        <v>4575144</v>
      </c>
      <c r="AA6" s="117">
        <v>5014619</v>
      </c>
      <c r="AB6" s="117">
        <v>5500052</v>
      </c>
      <c r="AC6" s="117">
        <v>5512581</v>
      </c>
      <c r="AD6" s="117">
        <v>5819649</v>
      </c>
      <c r="AE6" s="117">
        <v>5728571</v>
      </c>
      <c r="AF6" s="117">
        <v>6072300</v>
      </c>
    </row>
    <row r="7" spans="1:32" ht="18" customHeight="1" x14ac:dyDescent="0.15">
      <c r="A7" s="19" t="s">
        <v>85</v>
      </c>
      <c r="B7" s="19"/>
      <c r="C7" s="19"/>
      <c r="D7" s="101">
        <f>目的・氏家町!D7+目的・喜連川町!D7</f>
        <v>641553</v>
      </c>
      <c r="E7" s="101">
        <f>目的・氏家町!E7+目的・喜連川町!E7</f>
        <v>781935</v>
      </c>
      <c r="F7" s="101">
        <f>目的・氏家町!F7+目的・喜連川町!F7</f>
        <v>760987</v>
      </c>
      <c r="G7" s="101">
        <f>目的・氏家町!G7+目的・喜連川町!G7</f>
        <v>760819</v>
      </c>
      <c r="H7" s="101">
        <f>目的・氏家町!H7+目的・喜連川町!H7</f>
        <v>988610</v>
      </c>
      <c r="I7" s="101">
        <f>目的・氏家町!I7+目的・喜連川町!I7</f>
        <v>1026108</v>
      </c>
      <c r="J7" s="101">
        <f>目的・氏家町!J7+目的・喜連川町!J7</f>
        <v>1023000</v>
      </c>
      <c r="K7" s="101">
        <f>目的・氏家町!K7+目的・喜連川町!K7</f>
        <v>1185813</v>
      </c>
      <c r="L7" s="101">
        <f>目的・氏家町!L7+目的・喜連川町!L7</f>
        <v>896893</v>
      </c>
      <c r="M7" s="101">
        <f>目的・氏家町!M7+目的・喜連川町!M7</f>
        <v>1060826</v>
      </c>
      <c r="N7" s="101">
        <f>目的・氏家町!N7+目的・喜連川町!N7</f>
        <v>1039877</v>
      </c>
      <c r="O7" s="101">
        <f>目的・氏家町!O7+目的・喜連川町!O7</f>
        <v>1332633</v>
      </c>
      <c r="P7" s="101">
        <f>目的・氏家町!P7+目的・喜連川町!P7</f>
        <v>1045992</v>
      </c>
      <c r="Q7" s="52">
        <v>1042680</v>
      </c>
      <c r="R7" s="52">
        <v>960250</v>
      </c>
      <c r="S7" s="52">
        <v>958564</v>
      </c>
      <c r="T7" s="52">
        <v>945600</v>
      </c>
      <c r="U7" s="52">
        <v>917804</v>
      </c>
      <c r="V7" s="52">
        <v>1049507</v>
      </c>
      <c r="W7" s="52">
        <v>940399</v>
      </c>
      <c r="X7" s="52">
        <v>974363</v>
      </c>
      <c r="Y7" s="117">
        <v>958141</v>
      </c>
      <c r="Z7" s="117">
        <v>1000169</v>
      </c>
      <c r="AA7" s="117">
        <v>1086102</v>
      </c>
      <c r="AB7" s="117">
        <v>1146628</v>
      </c>
      <c r="AC7" s="117">
        <v>1075256</v>
      </c>
      <c r="AD7" s="117">
        <v>1305184</v>
      </c>
      <c r="AE7" s="117">
        <v>2702622</v>
      </c>
      <c r="AF7" s="117">
        <v>1899374</v>
      </c>
    </row>
    <row r="8" spans="1:32" ht="18" customHeight="1" x14ac:dyDescent="0.15">
      <c r="A8" s="19" t="s">
        <v>86</v>
      </c>
      <c r="B8" s="19"/>
      <c r="C8" s="19"/>
      <c r="D8" s="101">
        <f>目的・氏家町!D8+目的・喜連川町!D8</f>
        <v>26</v>
      </c>
      <c r="E8" s="101">
        <f>目的・氏家町!E8+目的・喜連川町!E8</f>
        <v>32</v>
      </c>
      <c r="F8" s="101">
        <f>目的・氏家町!F8+目的・喜連川町!F8</f>
        <v>42</v>
      </c>
      <c r="G8" s="101">
        <f>目的・氏家町!G8+目的・喜連川町!G8</f>
        <v>2657</v>
      </c>
      <c r="H8" s="101">
        <f>目的・氏家町!H8+目的・喜連川町!H8</f>
        <v>152400</v>
      </c>
      <c r="I8" s="101">
        <f>目的・氏家町!I8+目的・喜連川町!I8</f>
        <v>40902</v>
      </c>
      <c r="J8" s="101">
        <f>目的・氏家町!J8+目的・喜連川町!J8</f>
        <v>40113</v>
      </c>
      <c r="K8" s="101">
        <f>目的・氏家町!K8+目的・喜連川町!K8</f>
        <v>39281</v>
      </c>
      <c r="L8" s="101">
        <f>目的・氏家町!L8+目的・喜連川町!L8</f>
        <v>39675</v>
      </c>
      <c r="M8" s="101">
        <f>目的・氏家町!M8+目的・喜連川町!M8</f>
        <v>39720</v>
      </c>
      <c r="N8" s="101">
        <f>目的・氏家町!N8+目的・喜連川町!N8</f>
        <v>38364</v>
      </c>
      <c r="O8" s="101">
        <f>目的・氏家町!O8+目的・喜連川町!O8</f>
        <v>48862</v>
      </c>
      <c r="P8" s="101">
        <f>目的・氏家町!P8+目的・喜連川町!P8</f>
        <v>51150</v>
      </c>
      <c r="Q8" s="52">
        <v>12556</v>
      </c>
      <c r="R8" s="52">
        <v>0</v>
      </c>
      <c r="S8" s="52">
        <v>0</v>
      </c>
      <c r="T8" s="52">
        <v>0</v>
      </c>
      <c r="U8" s="52">
        <v>0</v>
      </c>
      <c r="V8" s="52">
        <v>36150</v>
      </c>
      <c r="W8" s="52">
        <v>103873</v>
      </c>
      <c r="X8" s="52">
        <v>138233</v>
      </c>
      <c r="Y8" s="117">
        <v>97225</v>
      </c>
      <c r="Z8" s="117">
        <v>87526</v>
      </c>
      <c r="AA8" s="117">
        <v>39088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</row>
    <row r="9" spans="1:32" ht="18" customHeight="1" x14ac:dyDescent="0.15">
      <c r="A9" s="19" t="s">
        <v>87</v>
      </c>
      <c r="B9" s="19"/>
      <c r="C9" s="19"/>
      <c r="D9" s="101">
        <f>目的・氏家町!D9+目的・喜連川町!D9</f>
        <v>1588066</v>
      </c>
      <c r="E9" s="101">
        <f>目的・氏家町!E9+目的・喜連川町!E9</f>
        <v>1961032</v>
      </c>
      <c r="F9" s="101">
        <f>目的・氏家町!F9+目的・喜連川町!F9</f>
        <v>2131732</v>
      </c>
      <c r="G9" s="101">
        <f>目的・氏家町!G9+目的・喜連川町!G9</f>
        <v>1593805</v>
      </c>
      <c r="H9" s="101">
        <f>目的・氏家町!H9+目的・喜連川町!H9</f>
        <v>2224726</v>
      </c>
      <c r="I9" s="101">
        <f>目的・氏家町!I9+目的・喜連川町!I9</f>
        <v>1968526</v>
      </c>
      <c r="J9" s="101">
        <f>目的・氏家町!J9+目的・喜連川町!J9</f>
        <v>1530769</v>
      </c>
      <c r="K9" s="101">
        <f>目的・氏家町!K9+目的・喜連川町!K9</f>
        <v>1575507</v>
      </c>
      <c r="L9" s="101">
        <f>目的・氏家町!L9+目的・喜連川町!L9</f>
        <v>1416830</v>
      </c>
      <c r="M9" s="101">
        <f>目的・氏家町!M9+目的・喜連川町!M9</f>
        <v>1634372</v>
      </c>
      <c r="N9" s="101">
        <f>目的・氏家町!N9+目的・喜連川町!N9</f>
        <v>1268616</v>
      </c>
      <c r="O9" s="101">
        <f>目的・氏家町!O9+目的・喜連川町!O9</f>
        <v>1316871</v>
      </c>
      <c r="P9" s="101">
        <f>目的・氏家町!P9+目的・喜連川町!P9</f>
        <v>981971</v>
      </c>
      <c r="Q9" s="52">
        <v>873459</v>
      </c>
      <c r="R9" s="52">
        <v>701712</v>
      </c>
      <c r="S9" s="52">
        <v>843720</v>
      </c>
      <c r="T9" s="52">
        <v>832610</v>
      </c>
      <c r="U9" s="52">
        <v>729842</v>
      </c>
      <c r="V9" s="52">
        <v>704825</v>
      </c>
      <c r="W9" s="52">
        <v>465749</v>
      </c>
      <c r="X9" s="52">
        <v>505326</v>
      </c>
      <c r="Y9" s="117">
        <v>413930</v>
      </c>
      <c r="Z9" s="117">
        <v>336121</v>
      </c>
      <c r="AA9" s="117">
        <v>486692</v>
      </c>
      <c r="AB9" s="117">
        <v>490528</v>
      </c>
      <c r="AC9" s="117">
        <v>1404343</v>
      </c>
      <c r="AD9" s="117">
        <v>1445805</v>
      </c>
      <c r="AE9" s="117">
        <v>541558</v>
      </c>
      <c r="AF9" s="117">
        <v>493791</v>
      </c>
    </row>
    <row r="10" spans="1:32" ht="18" customHeight="1" x14ac:dyDescent="0.15">
      <c r="A10" s="19" t="s">
        <v>88</v>
      </c>
      <c r="B10" s="19"/>
      <c r="C10" s="19"/>
      <c r="D10" s="101">
        <f>目的・氏家町!D10+目的・喜連川町!D10</f>
        <v>159235</v>
      </c>
      <c r="E10" s="101">
        <f>目的・氏家町!E10+目的・喜連川町!E10</f>
        <v>205718</v>
      </c>
      <c r="F10" s="101">
        <f>目的・氏家町!F10+目的・喜連川町!F10</f>
        <v>288518</v>
      </c>
      <c r="G10" s="101">
        <f>目的・氏家町!G10+目的・喜連川町!G10</f>
        <v>305204</v>
      </c>
      <c r="H10" s="101">
        <f>目的・氏家町!H10+目的・喜連川町!H10</f>
        <v>323679</v>
      </c>
      <c r="I10" s="101">
        <f>目的・氏家町!I10+目的・喜連川町!I10</f>
        <v>346899</v>
      </c>
      <c r="J10" s="101">
        <f>目的・氏家町!J10+目的・喜連川町!J10</f>
        <v>344442</v>
      </c>
      <c r="K10" s="101">
        <f>目的・氏家町!K10+目的・喜連川町!K10</f>
        <v>301141</v>
      </c>
      <c r="L10" s="101">
        <f>目的・氏家町!L10+目的・喜連川町!L10</f>
        <v>303183</v>
      </c>
      <c r="M10" s="101">
        <f>目的・氏家町!M10+目的・喜連川町!M10</f>
        <v>324961</v>
      </c>
      <c r="N10" s="101">
        <f>目的・氏家町!N10+目的・喜連川町!N10</f>
        <v>373735</v>
      </c>
      <c r="O10" s="101">
        <f>目的・氏家町!O10+目的・喜連川町!O10</f>
        <v>351876</v>
      </c>
      <c r="P10" s="101">
        <f>目的・氏家町!P10+目的・喜連川町!P10</f>
        <v>438143</v>
      </c>
      <c r="Q10" s="52">
        <v>474569</v>
      </c>
      <c r="R10" s="52">
        <v>500515</v>
      </c>
      <c r="S10" s="52">
        <v>527768</v>
      </c>
      <c r="T10" s="52">
        <v>441516</v>
      </c>
      <c r="U10" s="52">
        <v>484355</v>
      </c>
      <c r="V10" s="52">
        <v>683831</v>
      </c>
      <c r="W10" s="52">
        <v>708285</v>
      </c>
      <c r="X10" s="52">
        <v>950376</v>
      </c>
      <c r="Y10" s="117">
        <v>1082191</v>
      </c>
      <c r="Z10" s="117">
        <v>1153958</v>
      </c>
      <c r="AA10" s="117">
        <v>1143761</v>
      </c>
      <c r="AB10" s="117">
        <v>1094909</v>
      </c>
      <c r="AC10" s="117">
        <v>1132490</v>
      </c>
      <c r="AD10" s="117">
        <v>996553</v>
      </c>
      <c r="AE10" s="117">
        <v>930109</v>
      </c>
      <c r="AF10" s="117">
        <v>928666</v>
      </c>
    </row>
    <row r="11" spans="1:32" ht="18" customHeight="1" x14ac:dyDescent="0.15">
      <c r="A11" s="19" t="s">
        <v>89</v>
      </c>
      <c r="B11" s="19"/>
      <c r="C11" s="19"/>
      <c r="D11" s="101">
        <f>目的・氏家町!D11+目的・喜連川町!D11</f>
        <v>2853516</v>
      </c>
      <c r="E11" s="101">
        <f>目的・氏家町!E11+目的・喜連川町!E11</f>
        <v>2717066</v>
      </c>
      <c r="F11" s="101">
        <f>目的・氏家町!F11+目的・喜連川町!F11</f>
        <v>2105342</v>
      </c>
      <c r="G11" s="101">
        <f>目的・氏家町!G11+目的・喜連川町!G11</f>
        <v>1848143</v>
      </c>
      <c r="H11" s="101">
        <f>目的・氏家町!H11+目的・喜連川町!H11</f>
        <v>1872357</v>
      </c>
      <c r="I11" s="101">
        <f>目的・氏家町!I11+目的・喜連川町!I11</f>
        <v>2244555</v>
      </c>
      <c r="J11" s="101">
        <f>目的・氏家町!J11+目的・喜連川町!J11</f>
        <v>2010545</v>
      </c>
      <c r="K11" s="101">
        <f>目的・氏家町!K11+目的・喜連川町!K11</f>
        <v>2266907</v>
      </c>
      <c r="L11" s="101">
        <f>目的・氏家町!L11+目的・喜連川町!L11</f>
        <v>1974343</v>
      </c>
      <c r="M11" s="101">
        <f>目的・氏家町!M11+目的・喜連川町!M11</f>
        <v>2347874</v>
      </c>
      <c r="N11" s="101">
        <f>目的・氏家町!N11+目的・喜連川町!N11</f>
        <v>2478429</v>
      </c>
      <c r="O11" s="101">
        <f>目的・氏家町!O11+目的・喜連川町!O11</f>
        <v>2099758</v>
      </c>
      <c r="P11" s="101">
        <f>目的・氏家町!P11+目的・喜連川町!P11</f>
        <v>2089383</v>
      </c>
      <c r="Q11" s="52">
        <v>2069051</v>
      </c>
      <c r="R11" s="52">
        <v>1753261</v>
      </c>
      <c r="S11" s="52">
        <v>1782006</v>
      </c>
      <c r="T11" s="52">
        <v>1711897</v>
      </c>
      <c r="U11" s="52">
        <v>2241077</v>
      </c>
      <c r="V11" s="52">
        <v>2487739</v>
      </c>
      <c r="W11" s="52">
        <v>2488376</v>
      </c>
      <c r="X11" s="52">
        <v>3011053</v>
      </c>
      <c r="Y11" s="117">
        <v>2074821</v>
      </c>
      <c r="Z11" s="117">
        <v>2176452</v>
      </c>
      <c r="AA11" s="117">
        <v>1904156</v>
      </c>
      <c r="AB11" s="117">
        <v>2019191</v>
      </c>
      <c r="AC11" s="117">
        <v>1820985</v>
      </c>
      <c r="AD11" s="117">
        <v>1855372</v>
      </c>
      <c r="AE11" s="117">
        <v>1426972</v>
      </c>
      <c r="AF11" s="117">
        <v>1526190</v>
      </c>
    </row>
    <row r="12" spans="1:32" ht="18" customHeight="1" x14ac:dyDescent="0.15">
      <c r="A12" s="19" t="s">
        <v>90</v>
      </c>
      <c r="B12" s="19"/>
      <c r="C12" s="19"/>
      <c r="D12" s="101">
        <f>目的・氏家町!D12+目的・喜連川町!D12</f>
        <v>418882</v>
      </c>
      <c r="E12" s="101">
        <f>目的・氏家町!E12+目的・喜連川町!E12</f>
        <v>449166</v>
      </c>
      <c r="F12" s="101">
        <f>目的・氏家町!F12+目的・喜連川町!F12</f>
        <v>457883</v>
      </c>
      <c r="G12" s="101">
        <f>目的・氏家町!G12+目的・喜連川町!G12</f>
        <v>444300</v>
      </c>
      <c r="H12" s="101">
        <f>目的・氏家町!H12+目的・喜連川町!H12</f>
        <v>465982</v>
      </c>
      <c r="I12" s="101">
        <f>目的・氏家町!I12+目的・喜連川町!I12</f>
        <v>536043</v>
      </c>
      <c r="J12" s="101">
        <f>目的・氏家町!J12+目的・喜連川町!J12</f>
        <v>534332</v>
      </c>
      <c r="K12" s="101">
        <f>目的・氏家町!K12+目的・喜連川町!K12</f>
        <v>536792</v>
      </c>
      <c r="L12" s="101">
        <f>目的・氏家町!L12+目的・喜連川町!L12</f>
        <v>637271</v>
      </c>
      <c r="M12" s="101">
        <f>目的・氏家町!M12+目的・喜連川町!M12</f>
        <v>580241</v>
      </c>
      <c r="N12" s="101">
        <f>目的・氏家町!N12+目的・喜連川町!N12</f>
        <v>569604</v>
      </c>
      <c r="O12" s="101">
        <f>目的・氏家町!O12+目的・喜連川町!O12</f>
        <v>587786</v>
      </c>
      <c r="P12" s="101">
        <f>目的・氏家町!P12+目的・喜連川町!P12</f>
        <v>540815</v>
      </c>
      <c r="Q12" s="52">
        <v>576056</v>
      </c>
      <c r="R12" s="52">
        <v>552700</v>
      </c>
      <c r="S12" s="52">
        <v>572063</v>
      </c>
      <c r="T12" s="52">
        <v>1026437</v>
      </c>
      <c r="U12" s="52">
        <v>560543</v>
      </c>
      <c r="V12" s="52">
        <v>630920</v>
      </c>
      <c r="W12" s="52">
        <v>580515</v>
      </c>
      <c r="X12" s="52">
        <v>597587</v>
      </c>
      <c r="Y12" s="117">
        <v>630701</v>
      </c>
      <c r="Z12" s="117">
        <v>660322</v>
      </c>
      <c r="AA12" s="117">
        <v>683940</v>
      </c>
      <c r="AB12" s="117">
        <v>972240</v>
      </c>
      <c r="AC12" s="117">
        <v>741522</v>
      </c>
      <c r="AD12" s="117">
        <v>715794</v>
      </c>
      <c r="AE12" s="117">
        <v>788771</v>
      </c>
      <c r="AF12" s="117">
        <v>810094</v>
      </c>
    </row>
    <row r="13" spans="1:32" ht="18" customHeight="1" x14ac:dyDescent="0.15">
      <c r="A13" s="19" t="s">
        <v>91</v>
      </c>
      <c r="B13" s="19"/>
      <c r="C13" s="19"/>
      <c r="D13" s="101">
        <f>目的・氏家町!D13+目的・喜連川町!D13</f>
        <v>2120306</v>
      </c>
      <c r="E13" s="101">
        <f>目的・氏家町!E13+目的・喜連川町!E13</f>
        <v>2305859</v>
      </c>
      <c r="F13" s="101">
        <f>目的・氏家町!F13+目的・喜連川町!F13</f>
        <v>1905872</v>
      </c>
      <c r="G13" s="101">
        <f>目的・氏家町!G13+目的・喜連川町!G13</f>
        <v>2126647</v>
      </c>
      <c r="H13" s="101">
        <f>目的・氏家町!H13+目的・喜連川町!H13</f>
        <v>1716293</v>
      </c>
      <c r="I13" s="101">
        <f>目的・氏家町!I13+目的・喜連川町!I13</f>
        <v>1721508</v>
      </c>
      <c r="J13" s="101">
        <f>目的・氏家町!J13+目的・喜連川町!J13</f>
        <v>2492972</v>
      </c>
      <c r="K13" s="101">
        <f>目的・氏家町!K13+目的・喜連川町!K13</f>
        <v>1850459</v>
      </c>
      <c r="L13" s="101">
        <f>目的・氏家町!L13+目的・喜連川町!L13</f>
        <v>2143507</v>
      </c>
      <c r="M13" s="101">
        <f>目的・氏家町!M13+目的・喜連川町!M13</f>
        <v>1703106</v>
      </c>
      <c r="N13" s="101">
        <f>目的・氏家町!N13+目的・喜連川町!N13</f>
        <v>1668656</v>
      </c>
      <c r="O13" s="101">
        <f>目的・氏家町!O13+目的・喜連川町!O13</f>
        <v>1519331</v>
      </c>
      <c r="P13" s="101">
        <f>目的・氏家町!P13+目的・喜連川町!P13</f>
        <v>1390325</v>
      </c>
      <c r="Q13" s="52">
        <v>1375513</v>
      </c>
      <c r="R13" s="52">
        <v>1632575</v>
      </c>
      <c r="S13" s="52">
        <v>1331723</v>
      </c>
      <c r="T13" s="52">
        <v>1491042</v>
      </c>
      <c r="U13" s="52">
        <v>1785128</v>
      </c>
      <c r="V13" s="52">
        <v>3441234</v>
      </c>
      <c r="W13" s="52">
        <v>1670439</v>
      </c>
      <c r="X13" s="52">
        <v>1542843</v>
      </c>
      <c r="Y13" s="117">
        <v>1365175</v>
      </c>
      <c r="Z13" s="117">
        <v>2180096</v>
      </c>
      <c r="AA13" s="117">
        <v>3067335</v>
      </c>
      <c r="AB13" s="117">
        <v>2585948</v>
      </c>
      <c r="AC13" s="117">
        <v>2777449</v>
      </c>
      <c r="AD13" s="117">
        <v>1768426</v>
      </c>
      <c r="AE13" s="117">
        <v>1958531</v>
      </c>
      <c r="AF13" s="117">
        <v>2149216</v>
      </c>
    </row>
    <row r="14" spans="1:32" ht="18" customHeight="1" x14ac:dyDescent="0.15">
      <c r="A14" s="19" t="s">
        <v>92</v>
      </c>
      <c r="B14" s="19"/>
      <c r="C14" s="19"/>
      <c r="D14" s="101">
        <f>目的・氏家町!D14+目的・喜連川町!D14</f>
        <v>69903</v>
      </c>
      <c r="E14" s="101">
        <f>目的・氏家町!E14+目的・喜連川町!E14</f>
        <v>0</v>
      </c>
      <c r="F14" s="101">
        <f>目的・氏家町!F14+目的・喜連川町!F14</f>
        <v>0</v>
      </c>
      <c r="G14" s="101">
        <f>目的・氏家町!G14+目的・喜連川町!G14</f>
        <v>0</v>
      </c>
      <c r="H14" s="101">
        <f>目的・氏家町!H14+目的・喜連川町!H14</f>
        <v>0</v>
      </c>
      <c r="I14" s="101">
        <f>目的・氏家町!I14+目的・喜連川町!I14</f>
        <v>17971</v>
      </c>
      <c r="J14" s="101">
        <f>目的・氏家町!J14+目的・喜連川町!J14</f>
        <v>33203</v>
      </c>
      <c r="K14" s="101">
        <f>目的・氏家町!K14+目的・喜連川町!K14</f>
        <v>96357</v>
      </c>
      <c r="L14" s="101">
        <f>目的・氏家町!L14+目的・喜連川町!L14</f>
        <v>43693</v>
      </c>
      <c r="M14" s="101">
        <f>目的・氏家町!M14+目的・喜連川町!M14</f>
        <v>1439</v>
      </c>
      <c r="N14" s="101">
        <f>目的・氏家町!N14+目的・喜連川町!N14</f>
        <v>48800</v>
      </c>
      <c r="O14" s="101">
        <f>目的・氏家町!O14+目的・喜連川町!O14</f>
        <v>44390</v>
      </c>
      <c r="P14" s="101">
        <f>目的・氏家町!P14+目的・喜連川町!P14</f>
        <v>0</v>
      </c>
      <c r="Q14" s="52">
        <v>1</v>
      </c>
      <c r="R14" s="52">
        <v>0</v>
      </c>
      <c r="S14" s="52">
        <v>0</v>
      </c>
      <c r="T14" s="52">
        <v>0</v>
      </c>
      <c r="U14" s="52">
        <v>10206</v>
      </c>
      <c r="V14" s="52">
        <v>15025</v>
      </c>
      <c r="W14" s="52">
        <v>4599</v>
      </c>
      <c r="X14" s="52">
        <v>381609</v>
      </c>
      <c r="Y14" s="117">
        <v>171445</v>
      </c>
      <c r="Z14" s="117">
        <v>16538</v>
      </c>
      <c r="AA14" s="117">
        <v>0</v>
      </c>
      <c r="AB14" s="117">
        <v>21673</v>
      </c>
      <c r="AC14" s="117">
        <v>20679</v>
      </c>
      <c r="AD14" s="117">
        <v>0</v>
      </c>
      <c r="AE14" s="117">
        <v>49344</v>
      </c>
      <c r="AF14" s="117">
        <v>142574</v>
      </c>
    </row>
    <row r="15" spans="1:32" ht="18" customHeight="1" x14ac:dyDescent="0.15">
      <c r="A15" s="19" t="s">
        <v>93</v>
      </c>
      <c r="B15" s="19"/>
      <c r="C15" s="19"/>
      <c r="D15" s="101">
        <f>目的・氏家町!D15+目的・喜連川町!D15</f>
        <v>820842</v>
      </c>
      <c r="E15" s="101">
        <f>目的・氏家町!E15+目的・喜連川町!E15</f>
        <v>852189</v>
      </c>
      <c r="F15" s="101">
        <f>目的・氏家町!F15+目的・喜連川町!F15</f>
        <v>909496</v>
      </c>
      <c r="G15" s="101">
        <f>目的・氏家町!G15+目的・喜連川町!G15</f>
        <v>982749</v>
      </c>
      <c r="H15" s="101">
        <f>目的・氏家町!H15+目的・喜連川町!H15</f>
        <v>1070606</v>
      </c>
      <c r="I15" s="101">
        <f>目的・氏家町!I15+目的・喜連川町!I15</f>
        <v>1183501</v>
      </c>
      <c r="J15" s="101">
        <f>目的・氏家町!J15+目的・喜連川町!J15</f>
        <v>1264275</v>
      </c>
      <c r="K15" s="101">
        <f>目的・氏家町!K15+目的・喜連川町!K15</f>
        <v>1823575</v>
      </c>
      <c r="L15" s="101">
        <f>目的・氏家町!L15+目的・喜連川町!L15</f>
        <v>1213976</v>
      </c>
      <c r="M15" s="101">
        <f>目的・氏家町!M15+目的・喜連川町!M15</f>
        <v>1255733</v>
      </c>
      <c r="N15" s="101">
        <f>目的・氏家町!N15+目的・喜連川町!N15</f>
        <v>1301754</v>
      </c>
      <c r="O15" s="101">
        <f>目的・氏家町!O15+目的・喜連川町!O15</f>
        <v>1363919</v>
      </c>
      <c r="P15" s="101">
        <f>目的・氏家町!P15+目的・喜連川町!P15</f>
        <v>1307609</v>
      </c>
      <c r="Q15" s="52">
        <v>1308891</v>
      </c>
      <c r="R15" s="52">
        <v>1360714</v>
      </c>
      <c r="S15" s="52">
        <v>1387901</v>
      </c>
      <c r="T15" s="52">
        <v>1616460</v>
      </c>
      <c r="U15" s="52">
        <v>1714687</v>
      </c>
      <c r="V15" s="52">
        <v>1770544</v>
      </c>
      <c r="W15" s="52">
        <v>1540978</v>
      </c>
      <c r="X15" s="52">
        <v>1664780</v>
      </c>
      <c r="Y15" s="117">
        <v>1898608</v>
      </c>
      <c r="Z15" s="117">
        <v>1845731</v>
      </c>
      <c r="AA15" s="117">
        <v>1978199</v>
      </c>
      <c r="AB15" s="117">
        <v>1997811</v>
      </c>
      <c r="AC15" s="117">
        <v>1939766</v>
      </c>
      <c r="AD15" s="117">
        <v>1837939</v>
      </c>
      <c r="AE15" s="117">
        <v>1927419</v>
      </c>
      <c r="AF15" s="117">
        <v>1950643</v>
      </c>
    </row>
    <row r="16" spans="1:32" ht="18" customHeight="1" x14ac:dyDescent="0.15">
      <c r="A16" s="19" t="s">
        <v>72</v>
      </c>
      <c r="B16" s="19"/>
      <c r="C16" s="19"/>
      <c r="D16" s="101">
        <f>目的・氏家町!D16+目的・喜連川町!D16</f>
        <v>0</v>
      </c>
      <c r="E16" s="101">
        <f>目的・氏家町!E16+目的・喜連川町!E16</f>
        <v>0</v>
      </c>
      <c r="F16" s="101">
        <f>目的・氏家町!F16+目的・喜連川町!F16</f>
        <v>0</v>
      </c>
      <c r="G16" s="101">
        <f>目的・氏家町!G16+目的・喜連川町!G16</f>
        <v>0</v>
      </c>
      <c r="H16" s="101">
        <f>目的・氏家町!H16+目的・喜連川町!H16</f>
        <v>99731</v>
      </c>
      <c r="I16" s="101">
        <f>目的・氏家町!I16+目的・喜連川町!I16</f>
        <v>0</v>
      </c>
      <c r="J16" s="101">
        <f>目的・氏家町!J16+目的・喜連川町!J16</f>
        <v>0</v>
      </c>
      <c r="K16" s="101">
        <f>目的・氏家町!K16+目的・喜連川町!K16</f>
        <v>0</v>
      </c>
      <c r="L16" s="101">
        <f>目的・氏家町!L16+目的・喜連川町!L16</f>
        <v>0</v>
      </c>
      <c r="M16" s="101">
        <f>目的・氏家町!M16+目的・喜連川町!M16</f>
        <v>0</v>
      </c>
      <c r="N16" s="101">
        <f>目的・氏家町!N16+目的・喜連川町!N16</f>
        <v>0</v>
      </c>
      <c r="O16" s="101">
        <f>目的・氏家町!O16+目的・喜連川町!O16</f>
        <v>0</v>
      </c>
      <c r="P16" s="101">
        <f>目的・氏家町!P16+目的・喜連川町!P16</f>
        <v>9410</v>
      </c>
      <c r="Q16" s="52"/>
      <c r="R16" s="52">
        <v>210</v>
      </c>
      <c r="S16" s="52">
        <v>4655</v>
      </c>
      <c r="T16" s="52">
        <v>0</v>
      </c>
      <c r="U16" s="52">
        <v>0</v>
      </c>
      <c r="V16" s="52">
        <v>0</v>
      </c>
      <c r="W16" s="52">
        <v>0</v>
      </c>
      <c r="X16" s="52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</row>
    <row r="17" spans="1:32" ht="18" customHeight="1" x14ac:dyDescent="0.15">
      <c r="A17" s="19" t="s">
        <v>95</v>
      </c>
      <c r="B17" s="19"/>
      <c r="C17" s="19"/>
      <c r="D17" s="101">
        <f>目的・氏家町!D17+目的・喜連川町!D17</f>
        <v>0</v>
      </c>
      <c r="E17" s="101">
        <f>目的・氏家町!E17+目的・喜連川町!E17</f>
        <v>0</v>
      </c>
      <c r="F17" s="101">
        <f>目的・氏家町!F17+目的・喜連川町!F17</f>
        <v>0</v>
      </c>
      <c r="G17" s="101">
        <f>目的・氏家町!G17+目的・喜連川町!G17</f>
        <v>0</v>
      </c>
      <c r="H17" s="101">
        <f>目的・氏家町!H17+目的・喜連川町!H17</f>
        <v>0</v>
      </c>
      <c r="I17" s="101">
        <f>目的・氏家町!I17+目的・喜連川町!I17</f>
        <v>0</v>
      </c>
      <c r="J17" s="101">
        <f>目的・氏家町!J17+目的・喜連川町!J17</f>
        <v>0</v>
      </c>
      <c r="K17" s="101">
        <f>目的・氏家町!K17+目的・喜連川町!K17</f>
        <v>0</v>
      </c>
      <c r="L17" s="101">
        <f>目的・氏家町!L17+目的・喜連川町!L17</f>
        <v>0</v>
      </c>
      <c r="M17" s="101">
        <f>目的・氏家町!M17+目的・喜連川町!M17</f>
        <v>0</v>
      </c>
      <c r="N17" s="101">
        <f>目的・氏家町!N17+目的・喜連川町!N17</f>
        <v>0</v>
      </c>
      <c r="O17" s="101">
        <f>目的・氏家町!O17+目的・喜連川町!O17</f>
        <v>0</v>
      </c>
      <c r="P17" s="101">
        <f>目的・氏家町!P17+目的・喜連川町!P17</f>
        <v>0</v>
      </c>
      <c r="Q17" s="52">
        <v>1</v>
      </c>
      <c r="R17" s="52">
        <v>1</v>
      </c>
      <c r="S17" s="52">
        <v>1</v>
      </c>
      <c r="T17" s="52">
        <v>1</v>
      </c>
      <c r="U17" s="52">
        <v>1</v>
      </c>
      <c r="V17" s="52">
        <v>1</v>
      </c>
      <c r="W17" s="52">
        <v>1</v>
      </c>
      <c r="X17" s="52">
        <v>1</v>
      </c>
      <c r="Y17" s="117">
        <v>1</v>
      </c>
      <c r="Z17" s="117">
        <v>1</v>
      </c>
      <c r="AA17" s="117">
        <v>1</v>
      </c>
      <c r="AB17" s="117">
        <v>1</v>
      </c>
      <c r="AC17" s="117">
        <v>1</v>
      </c>
      <c r="AD17" s="117">
        <v>1</v>
      </c>
      <c r="AE17" s="117">
        <v>1</v>
      </c>
      <c r="AF17" s="117">
        <v>1</v>
      </c>
    </row>
    <row r="18" spans="1:32" ht="18" customHeight="1" x14ac:dyDescent="0.15">
      <c r="A18" s="19" t="s">
        <v>94</v>
      </c>
      <c r="B18" s="19"/>
      <c r="C18" s="19"/>
      <c r="D18" s="101">
        <f>目的・氏家町!D18+目的・喜連川町!D18</f>
        <v>0</v>
      </c>
      <c r="E18" s="101">
        <f>目的・氏家町!E18+目的・喜連川町!E18</f>
        <v>0</v>
      </c>
      <c r="F18" s="101">
        <f>目的・氏家町!F18+目的・喜連川町!F18</f>
        <v>0</v>
      </c>
      <c r="G18" s="101">
        <f>目的・氏家町!G18+目的・喜連川町!G18</f>
        <v>0</v>
      </c>
      <c r="H18" s="101">
        <f>目的・氏家町!H18+目的・喜連川町!H18</f>
        <v>0</v>
      </c>
      <c r="I18" s="101">
        <f>目的・氏家町!I18+目的・喜連川町!I18</f>
        <v>0</v>
      </c>
      <c r="J18" s="101">
        <f>目的・氏家町!J18+目的・喜連川町!J18</f>
        <v>0</v>
      </c>
      <c r="K18" s="101">
        <f>目的・氏家町!K18+目的・喜連川町!K18</f>
        <v>0</v>
      </c>
      <c r="L18" s="101">
        <f>目的・氏家町!L18+目的・喜連川町!L18</f>
        <v>0</v>
      </c>
      <c r="M18" s="101">
        <f>目的・氏家町!M18+目的・喜連川町!M18</f>
        <v>0</v>
      </c>
      <c r="N18" s="101">
        <f>目的・氏家町!N18+目的・喜連川町!N18</f>
        <v>0</v>
      </c>
      <c r="O18" s="101">
        <f>目的・氏家町!O18+目的・喜連川町!O18</f>
        <v>0</v>
      </c>
      <c r="P18" s="101">
        <f>目的・氏家町!P18+目的・喜連川町!P18</f>
        <v>0</v>
      </c>
      <c r="Q18" s="52">
        <v>1</v>
      </c>
      <c r="R18" s="52">
        <v>1</v>
      </c>
      <c r="S18" s="52">
        <v>1</v>
      </c>
      <c r="T18" s="52">
        <v>1</v>
      </c>
      <c r="U18" s="52">
        <v>1</v>
      </c>
      <c r="V18" s="52">
        <v>1</v>
      </c>
      <c r="W18" s="52">
        <v>1</v>
      </c>
      <c r="X18" s="52">
        <v>1</v>
      </c>
      <c r="Y18" s="117">
        <v>1</v>
      </c>
      <c r="Z18" s="117">
        <v>1</v>
      </c>
      <c r="AA18" s="117">
        <v>1</v>
      </c>
      <c r="AB18" s="117">
        <v>1</v>
      </c>
      <c r="AC18" s="117">
        <v>1</v>
      </c>
      <c r="AD18" s="117">
        <v>1</v>
      </c>
      <c r="AE18" s="117">
        <v>1</v>
      </c>
      <c r="AF18" s="117">
        <v>1</v>
      </c>
    </row>
    <row r="19" spans="1:32" ht="18" customHeight="1" x14ac:dyDescent="0.15">
      <c r="A19" s="19" t="s">
        <v>96</v>
      </c>
      <c r="B19" s="19"/>
      <c r="C19" s="19"/>
      <c r="D19" s="101">
        <f>目的・氏家町!D19+目的・喜連川町!D19</f>
        <v>12300491</v>
      </c>
      <c r="E19" s="101">
        <f>目的・氏家町!E19+目的・喜連川町!E19</f>
        <v>12734586</v>
      </c>
      <c r="F19" s="101">
        <f>目的・氏家町!F19+目的・喜連川町!F19</f>
        <v>13266621</v>
      </c>
      <c r="G19" s="101">
        <f>目的・氏家町!G19+目的・喜連川町!G19</f>
        <v>12704947</v>
      </c>
      <c r="H19" s="101">
        <f>目的・氏家町!H19+目的・喜連川町!H19</f>
        <v>13394995</v>
      </c>
      <c r="I19" s="101">
        <f>目的・氏家町!I19+目的・喜連川町!I19</f>
        <v>14019996</v>
      </c>
      <c r="J19" s="101">
        <f>目的・氏家町!J19+目的・喜連川町!J19</f>
        <v>13402565</v>
      </c>
      <c r="K19" s="101">
        <f>目的・氏家町!K19+目的・喜連川町!K19</f>
        <v>14002948</v>
      </c>
      <c r="L19" s="101">
        <f>目的・氏家町!L19+目的・喜連川町!L19</f>
        <v>13559280</v>
      </c>
      <c r="M19" s="101">
        <f>目的・氏家町!M19+目的・喜連川町!M19</f>
        <v>13311213</v>
      </c>
      <c r="N19" s="101">
        <f>目的・氏家町!N19+目的・喜連川町!N19</f>
        <v>14498606</v>
      </c>
      <c r="O19" s="101">
        <f>目的・氏家町!O19+目的・喜連川町!O19</f>
        <v>13552803</v>
      </c>
      <c r="P19" s="101">
        <f>目的・氏家町!P19+目的・喜連川町!P19</f>
        <v>12777375</v>
      </c>
      <c r="Q19" s="53">
        <f t="shared" ref="Q19:X19" si="0">SUM(Q4:Q18)</f>
        <v>13534981</v>
      </c>
      <c r="R19" s="53">
        <f t="shared" si="0"/>
        <v>14277393</v>
      </c>
      <c r="S19" s="53">
        <f t="shared" si="0"/>
        <v>13262642</v>
      </c>
      <c r="T19" s="53">
        <f t="shared" si="0"/>
        <v>14204354</v>
      </c>
      <c r="U19" s="53">
        <f t="shared" si="0"/>
        <v>14119591</v>
      </c>
      <c r="V19" s="53">
        <f t="shared" si="0"/>
        <v>17873476</v>
      </c>
      <c r="W19" s="53">
        <f t="shared" si="0"/>
        <v>15484579</v>
      </c>
      <c r="X19" s="53">
        <f t="shared" si="0"/>
        <v>16900421</v>
      </c>
      <c r="Y19" s="98">
        <f t="shared" ref="Y19:AB19" si="1">SUM(Y4:Y18)</f>
        <v>16205515</v>
      </c>
      <c r="Z19" s="98">
        <f t="shared" si="1"/>
        <v>16296969</v>
      </c>
      <c r="AA19" s="98">
        <f t="shared" si="1"/>
        <v>17484918</v>
      </c>
      <c r="AB19" s="98">
        <f t="shared" si="1"/>
        <v>17806282</v>
      </c>
      <c r="AC19" s="98">
        <f t="shared" ref="AC19" si="2">SUM(AC4:AC18)</f>
        <v>18367786</v>
      </c>
      <c r="AD19" s="98">
        <f t="shared" ref="AD19" si="3">SUM(AD4:AD18)</f>
        <v>17819656</v>
      </c>
      <c r="AE19" s="98">
        <f t="shared" ref="AE19" si="4">SUM(AE4:AE18)</f>
        <v>18300063</v>
      </c>
      <c r="AF19" s="98">
        <f t="shared" ref="AF19" si="5">SUM(AF4:AF18)</f>
        <v>17954196</v>
      </c>
    </row>
    <row r="20" spans="1:32" ht="18" customHeight="1" x14ac:dyDescent="0.15"/>
    <row r="21" spans="1:32" ht="18" customHeight="1" x14ac:dyDescent="0.15"/>
    <row r="22" spans="1:32" ht="18" customHeight="1" x14ac:dyDescent="0.15"/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31" t="s">
        <v>84</v>
      </c>
      <c r="B30" s="31"/>
      <c r="C30" s="31"/>
      <c r="D30" s="31"/>
      <c r="E30" s="31"/>
      <c r="F30" s="31"/>
      <c r="G30" s="31"/>
      <c r="H30" s="31"/>
      <c r="I30" s="31"/>
      <c r="J30" s="31"/>
      <c r="K30" s="28" t="s">
        <v>162</v>
      </c>
      <c r="L30" s="15"/>
      <c r="M30" s="31"/>
      <c r="N30" s="31"/>
      <c r="O30" s="31"/>
      <c r="P30" s="31"/>
      <c r="Q30" s="32"/>
      <c r="R30" s="32"/>
      <c r="S30" s="32"/>
      <c r="T30" s="32"/>
      <c r="U30" s="28" t="s">
        <v>162</v>
      </c>
      <c r="V30" s="15"/>
      <c r="W30" s="32"/>
      <c r="X30" s="32"/>
      <c r="Y30" s="28"/>
      <c r="Z30" s="28"/>
      <c r="AA30" s="28"/>
      <c r="AB30" s="28"/>
      <c r="AC30" s="28"/>
      <c r="AE30" s="28" t="s">
        <v>162</v>
      </c>
    </row>
    <row r="31" spans="1:32" ht="18" customHeight="1" x14ac:dyDescent="0.15">
      <c r="K31" s="15"/>
      <c r="L31" s="15" t="s">
        <v>312</v>
      </c>
      <c r="M31" s="35" t="s">
        <v>213</v>
      </c>
      <c r="U31" s="15"/>
      <c r="V31" s="15" t="s">
        <v>312</v>
      </c>
      <c r="AF31" s="15" t="s">
        <v>312</v>
      </c>
    </row>
    <row r="32" spans="1:32" ht="18" customHeight="1" x14ac:dyDescent="0.15">
      <c r="A32" s="17"/>
      <c r="B32" s="39" t="s">
        <v>169</v>
      </c>
      <c r="C32" s="39" t="s">
        <v>187</v>
      </c>
      <c r="D32" s="65" t="s">
        <v>188</v>
      </c>
      <c r="E32" s="65" t="s">
        <v>189</v>
      </c>
      <c r="F32" s="65" t="s">
        <v>190</v>
      </c>
      <c r="G32" s="65" t="s">
        <v>191</v>
      </c>
      <c r="H32" s="66" t="s">
        <v>192</v>
      </c>
      <c r="I32" s="65" t="s">
        <v>193</v>
      </c>
      <c r="J32" s="66" t="s">
        <v>194</v>
      </c>
      <c r="K32" s="66" t="s">
        <v>195</v>
      </c>
      <c r="L32" s="65" t="s">
        <v>196</v>
      </c>
      <c r="M32" s="65" t="s">
        <v>197</v>
      </c>
      <c r="N32" s="65" t="s">
        <v>198</v>
      </c>
      <c r="O32" s="65" t="s">
        <v>199</v>
      </c>
      <c r="P32" s="65" t="s">
        <v>200</v>
      </c>
      <c r="Q32" s="39" t="s">
        <v>160</v>
      </c>
      <c r="R32" s="39" t="s">
        <v>168</v>
      </c>
      <c r="S32" s="39" t="s">
        <v>285</v>
      </c>
      <c r="T32" s="39" t="s">
        <v>292</v>
      </c>
      <c r="U32" s="39" t="s">
        <v>293</v>
      </c>
      <c r="V32" s="39" t="s">
        <v>294</v>
      </c>
      <c r="W32" s="39" t="s">
        <v>295</v>
      </c>
      <c r="X32" s="39" t="s">
        <v>296</v>
      </c>
      <c r="Y32" s="39" t="s">
        <v>298</v>
      </c>
      <c r="Z32" s="39" t="s">
        <v>299</v>
      </c>
      <c r="AA32" s="39" t="s">
        <v>300</v>
      </c>
      <c r="AB32" s="39" t="s">
        <v>301</v>
      </c>
      <c r="AC32" s="39" t="s">
        <v>305</v>
      </c>
      <c r="AD32" s="39" t="str">
        <f>AD3</f>
        <v>１７(H29)</v>
      </c>
      <c r="AE32" s="39" t="str">
        <f>AE3</f>
        <v>１８(H30)</v>
      </c>
      <c r="AF32" s="39" t="str">
        <f>AF3</f>
        <v>１９(R１)</v>
      </c>
    </row>
    <row r="33" spans="1:32" s="34" customFormat="1" ht="18" customHeight="1" x14ac:dyDescent="0.15">
      <c r="A33" s="19" t="s">
        <v>75</v>
      </c>
      <c r="B33" s="19"/>
      <c r="C33" s="19"/>
      <c r="D33" s="102">
        <f t="shared" ref="D33:P33" si="6">D4/D$19*100</f>
        <v>1.620569455316865</v>
      </c>
      <c r="E33" s="102">
        <f t="shared" si="6"/>
        <v>1.6627317134612778</v>
      </c>
      <c r="F33" s="102">
        <f t="shared" si="6"/>
        <v>1.5887466748315191</v>
      </c>
      <c r="G33" s="102">
        <f t="shared" si="6"/>
        <v>1.7304125707883711</v>
      </c>
      <c r="H33" s="102">
        <f t="shared" si="6"/>
        <v>1.7110271411075555</v>
      </c>
      <c r="I33" s="102">
        <f t="shared" si="6"/>
        <v>1.6254569544812993</v>
      </c>
      <c r="J33" s="102">
        <f t="shared" si="6"/>
        <v>1.6928102941489185</v>
      </c>
      <c r="K33" s="102">
        <f t="shared" si="6"/>
        <v>1.5794531265844878</v>
      </c>
      <c r="L33" s="102">
        <f t="shared" si="6"/>
        <v>1.5983149547763598</v>
      </c>
      <c r="M33" s="102">
        <f t="shared" si="6"/>
        <v>1.6030319701142188</v>
      </c>
      <c r="N33" s="102">
        <f t="shared" si="6"/>
        <v>1.4921848348730904</v>
      </c>
      <c r="O33" s="102">
        <f t="shared" si="6"/>
        <v>1.6194583511617486</v>
      </c>
      <c r="P33" s="102">
        <f t="shared" si="6"/>
        <v>1.6354141597941674</v>
      </c>
      <c r="Q33" s="33">
        <f t="shared" ref="Q33:R47" si="7">Q4/Q$19*100</f>
        <v>1.5709959252990453</v>
      </c>
      <c r="R33" s="33">
        <f t="shared" si="7"/>
        <v>1.3721762789607319</v>
      </c>
      <c r="S33" s="33">
        <f t="shared" ref="S33:T47" si="8">S4/S$19*100</f>
        <v>1.4159395993648927</v>
      </c>
      <c r="T33" s="33">
        <f t="shared" si="8"/>
        <v>1.2696599929852495</v>
      </c>
      <c r="U33" s="33">
        <f t="shared" ref="U33:V47" si="9">U4/U$19*100</f>
        <v>1.2830045856144132</v>
      </c>
      <c r="V33" s="33">
        <f t="shared" si="9"/>
        <v>1.0001300250717879</v>
      </c>
      <c r="W33" s="33">
        <f t="shared" ref="W33:X47" si="10">W4/W$19*100</f>
        <v>1.1233434244482849</v>
      </c>
      <c r="X33" s="33">
        <f t="shared" si="10"/>
        <v>1.3544869681057057</v>
      </c>
      <c r="Y33" s="118">
        <f t="shared" ref="Y33:AB33" si="11">Y4/Y$19*100</f>
        <v>1.2420092789399164</v>
      </c>
      <c r="Z33" s="118">
        <f t="shared" si="11"/>
        <v>1.207138578959069</v>
      </c>
      <c r="AA33" s="118">
        <f t="shared" si="11"/>
        <v>1.1085611039182455</v>
      </c>
      <c r="AB33" s="118">
        <f t="shared" si="11"/>
        <v>1.0421939852463304</v>
      </c>
      <c r="AC33" s="118">
        <f t="shared" ref="AC33" si="12">AC4/AC$19*100</f>
        <v>0.96417172978822818</v>
      </c>
      <c r="AD33" s="118">
        <f t="shared" ref="AD33" si="13">AD4/AD$19*100</f>
        <v>0.96815000244673632</v>
      </c>
      <c r="AE33" s="118">
        <f t="shared" ref="AE33" si="14">AE4/AE$19*100</f>
        <v>0.93266345585804811</v>
      </c>
      <c r="AF33" s="118">
        <f t="shared" ref="AF33" si="15">AF4/AF$19*100</f>
        <v>0.97447415634763035</v>
      </c>
    </row>
    <row r="34" spans="1:32" s="34" customFormat="1" ht="18" customHeight="1" x14ac:dyDescent="0.15">
      <c r="A34" s="19" t="s">
        <v>74</v>
      </c>
      <c r="B34" s="19"/>
      <c r="C34" s="19"/>
      <c r="D34" s="102">
        <f t="shared" ref="D34:P34" si="16">D5/D$19*100</f>
        <v>18.520195657230268</v>
      </c>
      <c r="E34" s="102">
        <f t="shared" si="16"/>
        <v>14.498893014661018</v>
      </c>
      <c r="F34" s="102">
        <f t="shared" si="16"/>
        <v>21.944834332721193</v>
      </c>
      <c r="G34" s="102">
        <f t="shared" si="16"/>
        <v>20.503832089972512</v>
      </c>
      <c r="H34" s="102">
        <f t="shared" si="16"/>
        <v>18.594684059232574</v>
      </c>
      <c r="I34" s="102">
        <f t="shared" si="16"/>
        <v>16.854776563416994</v>
      </c>
      <c r="J34" s="102">
        <f t="shared" si="16"/>
        <v>14.799450702160369</v>
      </c>
      <c r="K34" s="102">
        <f t="shared" si="16"/>
        <v>14.459498099971521</v>
      </c>
      <c r="L34" s="102">
        <f t="shared" si="16"/>
        <v>17.009317603884572</v>
      </c>
      <c r="M34" s="102">
        <f t="shared" si="16"/>
        <v>15.541408585378358</v>
      </c>
      <c r="N34" s="102">
        <f t="shared" si="16"/>
        <v>18.771611560449326</v>
      </c>
      <c r="O34" s="102">
        <f t="shared" si="16"/>
        <v>13.289464917331124</v>
      </c>
      <c r="P34" s="102">
        <f t="shared" si="16"/>
        <v>16.819503223471173</v>
      </c>
      <c r="Q34" s="33">
        <f t="shared" si="7"/>
        <v>20.916785919389174</v>
      </c>
      <c r="R34" s="33">
        <f t="shared" si="7"/>
        <v>23.85976207280979</v>
      </c>
      <c r="S34" s="33">
        <f t="shared" si="8"/>
        <v>17.815688608649769</v>
      </c>
      <c r="T34" s="33">
        <f t="shared" si="8"/>
        <v>16.041299731054295</v>
      </c>
      <c r="U34" s="33">
        <f t="shared" si="9"/>
        <v>14.105748530534632</v>
      </c>
      <c r="V34" s="33">
        <f t="shared" si="9"/>
        <v>17.150458030659511</v>
      </c>
      <c r="W34" s="33">
        <f t="shared" si="10"/>
        <v>15.726607743097182</v>
      </c>
      <c r="X34" s="33">
        <f t="shared" si="10"/>
        <v>12.656631453145456</v>
      </c>
      <c r="Y34" s="118">
        <f t="shared" ref="Y34:AB34" si="17">Y5/Y$19*100</f>
        <v>15.14362857335913</v>
      </c>
      <c r="Z34" s="118">
        <f t="shared" si="17"/>
        <v>12.690599092383376</v>
      </c>
      <c r="AA34" s="118">
        <f t="shared" si="17"/>
        <v>10.793261941520115</v>
      </c>
      <c r="AB34" s="118">
        <f t="shared" si="17"/>
        <v>10.062313963128295</v>
      </c>
      <c r="AC34" s="118">
        <f t="shared" ref="AC34" si="18">AC5/AC$19*100</f>
        <v>9.6125684391140016</v>
      </c>
      <c r="AD34" s="118">
        <f t="shared" ref="AD34" si="19">AD5/AD$19*100</f>
        <v>10.675913160164258</v>
      </c>
      <c r="AE34" s="118">
        <f t="shared" ref="AE34" si="20">AE5/AE$19*100</f>
        <v>11.341414507698691</v>
      </c>
      <c r="AF34" s="118">
        <f t="shared" ref="AF34" si="21">AF5/AF$19*100</f>
        <v>10.0610854420883</v>
      </c>
    </row>
    <row r="35" spans="1:32" s="34" customFormat="1" ht="18" customHeight="1" x14ac:dyDescent="0.15">
      <c r="A35" s="19" t="s">
        <v>76</v>
      </c>
      <c r="B35" s="19"/>
      <c r="C35" s="19"/>
      <c r="D35" s="102">
        <f t="shared" ref="D35:P35" si="22">D6/D$19*100</f>
        <v>9.3553094750445336</v>
      </c>
      <c r="E35" s="102">
        <f t="shared" si="22"/>
        <v>11.020955058923784</v>
      </c>
      <c r="F35" s="102">
        <f t="shared" si="22"/>
        <v>11.944548653345867</v>
      </c>
      <c r="G35" s="102">
        <f t="shared" si="22"/>
        <v>14.291865995190692</v>
      </c>
      <c r="H35" s="102">
        <f t="shared" si="22"/>
        <v>13.14417810532964</v>
      </c>
      <c r="I35" s="102">
        <f t="shared" si="22"/>
        <v>16.712237293077685</v>
      </c>
      <c r="J35" s="102">
        <f t="shared" si="22"/>
        <v>14.314633057179726</v>
      </c>
      <c r="K35" s="102">
        <f t="shared" si="22"/>
        <v>14.862513236498486</v>
      </c>
      <c r="L35" s="102">
        <f t="shared" si="22"/>
        <v>17.45555811223015</v>
      </c>
      <c r="M35" s="102">
        <f t="shared" si="22"/>
        <v>15.6319938686279</v>
      </c>
      <c r="N35" s="102">
        <f t="shared" si="22"/>
        <v>19.124617911542668</v>
      </c>
      <c r="O35" s="102">
        <f t="shared" si="22"/>
        <v>21.152819826275053</v>
      </c>
      <c r="P35" s="102">
        <f t="shared" si="22"/>
        <v>20.070812666921022</v>
      </c>
      <c r="Q35" s="33">
        <f t="shared" si="7"/>
        <v>20.380420186773812</v>
      </c>
      <c r="R35" s="33">
        <f t="shared" si="7"/>
        <v>22.504045381394207</v>
      </c>
      <c r="S35" s="33">
        <f t="shared" si="8"/>
        <v>24.909199841177948</v>
      </c>
      <c r="T35" s="33">
        <f t="shared" si="8"/>
        <v>25.906704380924328</v>
      </c>
      <c r="U35" s="33">
        <f t="shared" si="9"/>
        <v>24.810336220078895</v>
      </c>
      <c r="V35" s="33">
        <f t="shared" si="9"/>
        <v>21.314029794764039</v>
      </c>
      <c r="W35" s="33">
        <f t="shared" si="10"/>
        <v>28.235963018432724</v>
      </c>
      <c r="X35" s="33">
        <f t="shared" si="10"/>
        <v>28.202321113775803</v>
      </c>
      <c r="Y35" s="118">
        <f t="shared" ref="Y35:AB35" si="23">Y6/Y$19*100</f>
        <v>29.976825790479349</v>
      </c>
      <c r="Z35" s="118">
        <f t="shared" si="23"/>
        <v>28.073588407758521</v>
      </c>
      <c r="AA35" s="118">
        <f t="shared" si="23"/>
        <v>28.679682684242501</v>
      </c>
      <c r="AB35" s="118">
        <f t="shared" si="23"/>
        <v>30.888267410344284</v>
      </c>
      <c r="AC35" s="118">
        <f t="shared" ref="AC35" si="24">AC6/AC$19*100</f>
        <v>30.012223574468912</v>
      </c>
      <c r="AD35" s="118">
        <f t="shared" ref="AD35" si="25">AD6/AD$19*100</f>
        <v>32.658593409435063</v>
      </c>
      <c r="AE35" s="118">
        <f t="shared" ref="AE35" si="26">AE6/AE$19*100</f>
        <v>31.303558900316354</v>
      </c>
      <c r="AF35" s="118">
        <f t="shared" ref="AF35" si="27">AF6/AF$19*100</f>
        <v>33.821063332493416</v>
      </c>
    </row>
    <row r="36" spans="1:32" s="34" customFormat="1" ht="18" customHeight="1" x14ac:dyDescent="0.15">
      <c r="A36" s="19" t="s">
        <v>85</v>
      </c>
      <c r="B36" s="19"/>
      <c r="C36" s="19"/>
      <c r="D36" s="102">
        <f t="shared" ref="D36:P36" si="28">D7/D$19*100</f>
        <v>5.2156698460248458</v>
      </c>
      <c r="E36" s="102">
        <f t="shared" si="28"/>
        <v>6.1402467265131353</v>
      </c>
      <c r="F36" s="102">
        <f t="shared" si="28"/>
        <v>5.7361026594488527</v>
      </c>
      <c r="G36" s="102">
        <f t="shared" si="28"/>
        <v>5.9883681529722237</v>
      </c>
      <c r="H36" s="102">
        <f t="shared" si="28"/>
        <v>7.3804432177839567</v>
      </c>
      <c r="I36" s="102">
        <f t="shared" si="28"/>
        <v>7.3188893919798552</v>
      </c>
      <c r="J36" s="102">
        <f t="shared" si="28"/>
        <v>7.6328672907014434</v>
      </c>
      <c r="K36" s="102">
        <f t="shared" si="28"/>
        <v>8.4683096730774121</v>
      </c>
      <c r="L36" s="102">
        <f t="shared" si="28"/>
        <v>6.6146063802797794</v>
      </c>
      <c r="M36" s="102">
        <f t="shared" si="28"/>
        <v>7.9694164611444505</v>
      </c>
      <c r="N36" s="102">
        <f t="shared" si="28"/>
        <v>7.1722550430020657</v>
      </c>
      <c r="O36" s="102">
        <f t="shared" si="28"/>
        <v>9.8328958223623566</v>
      </c>
      <c r="P36" s="102">
        <f t="shared" si="28"/>
        <v>8.1862823936841487</v>
      </c>
      <c r="Q36" s="33">
        <f t="shared" si="7"/>
        <v>7.7035941166079214</v>
      </c>
      <c r="R36" s="33">
        <f t="shared" si="7"/>
        <v>6.7256676341402102</v>
      </c>
      <c r="S36" s="33">
        <f t="shared" si="8"/>
        <v>7.2275493826946393</v>
      </c>
      <c r="T36" s="33">
        <f t="shared" si="8"/>
        <v>6.6571137272416605</v>
      </c>
      <c r="U36" s="33">
        <f t="shared" si="9"/>
        <v>6.5002166139231656</v>
      </c>
      <c r="V36" s="33">
        <f t="shared" si="9"/>
        <v>5.8718684602815934</v>
      </c>
      <c r="W36" s="33">
        <f t="shared" si="10"/>
        <v>6.0731325016973337</v>
      </c>
      <c r="X36" s="33">
        <f t="shared" si="10"/>
        <v>5.7653179172282156</v>
      </c>
      <c r="Y36" s="118">
        <f t="shared" ref="Y36:AB36" si="29">Y7/Y$19*100</f>
        <v>5.9124378336634162</v>
      </c>
      <c r="Z36" s="118">
        <f t="shared" si="29"/>
        <v>6.1371473431654691</v>
      </c>
      <c r="AA36" s="118">
        <f t="shared" si="29"/>
        <v>6.2116505207516557</v>
      </c>
      <c r="AB36" s="118">
        <f t="shared" si="29"/>
        <v>6.4394577149794658</v>
      </c>
      <c r="AC36" s="118">
        <f t="shared" ref="AC36" si="30">AC7/AC$19*100</f>
        <v>5.8540316181819625</v>
      </c>
      <c r="AD36" s="118">
        <f t="shared" ref="AD36" si="31">AD7/AD$19*100</f>
        <v>7.3244062623880062</v>
      </c>
      <c r="AE36" s="118">
        <f t="shared" ref="AE36" si="32">AE7/AE$19*100</f>
        <v>14.768375387560143</v>
      </c>
      <c r="AF36" s="118">
        <f t="shared" ref="AF36" si="33">AF7/AF$19*100</f>
        <v>10.578997800848336</v>
      </c>
    </row>
    <row r="37" spans="1:32" s="34" customFormat="1" ht="18" customHeight="1" x14ac:dyDescent="0.15">
      <c r="A37" s="19" t="s">
        <v>86</v>
      </c>
      <c r="B37" s="19"/>
      <c r="C37" s="19"/>
      <c r="D37" s="102">
        <f t="shared" ref="D37:P37" si="34">D8/D$19*100</f>
        <v>2.1137367605894759E-4</v>
      </c>
      <c r="E37" s="102">
        <f t="shared" si="34"/>
        <v>2.5128417994899874E-4</v>
      </c>
      <c r="F37" s="102">
        <f t="shared" si="34"/>
        <v>3.1658400432182395E-4</v>
      </c>
      <c r="G37" s="102">
        <f t="shared" si="34"/>
        <v>2.0913113608423552E-2</v>
      </c>
      <c r="H37" s="102">
        <f t="shared" si="34"/>
        <v>1.1377383866138062</v>
      </c>
      <c r="I37" s="102">
        <f t="shared" si="34"/>
        <v>0.29174045413422373</v>
      </c>
      <c r="J37" s="102">
        <f t="shared" si="34"/>
        <v>0.2992934561406716</v>
      </c>
      <c r="K37" s="102">
        <f t="shared" si="34"/>
        <v>0.28051950203628551</v>
      </c>
      <c r="L37" s="102">
        <f t="shared" si="34"/>
        <v>0.29260403207249941</v>
      </c>
      <c r="M37" s="102">
        <f t="shared" si="34"/>
        <v>0.29839504483926443</v>
      </c>
      <c r="N37" s="102">
        <f t="shared" si="34"/>
        <v>0.26460474889792851</v>
      </c>
      <c r="O37" s="102">
        <f t="shared" si="34"/>
        <v>0.36053058544420663</v>
      </c>
      <c r="P37" s="102">
        <f t="shared" si="34"/>
        <v>0.40031696651307491</v>
      </c>
      <c r="Q37" s="33">
        <f t="shared" si="7"/>
        <v>9.2767030851391666E-2</v>
      </c>
      <c r="R37" s="33">
        <f t="shared" si="7"/>
        <v>0</v>
      </c>
      <c r="S37" s="33">
        <f t="shared" si="8"/>
        <v>0</v>
      </c>
      <c r="T37" s="33">
        <f t="shared" si="8"/>
        <v>0</v>
      </c>
      <c r="U37" s="33">
        <f t="shared" si="9"/>
        <v>0</v>
      </c>
      <c r="V37" s="33">
        <f t="shared" si="9"/>
        <v>0.20225500624500795</v>
      </c>
      <c r="W37" s="33">
        <f t="shared" si="10"/>
        <v>0.67081578388408236</v>
      </c>
      <c r="X37" s="33">
        <f t="shared" si="10"/>
        <v>0.81792636999989521</v>
      </c>
      <c r="Y37" s="118">
        <f t="shared" ref="Y37:AB37" si="35">Y8/Y$19*100</f>
        <v>0.59995007872320005</v>
      </c>
      <c r="Z37" s="118">
        <f t="shared" si="35"/>
        <v>0.5370691936641715</v>
      </c>
      <c r="AA37" s="118">
        <f t="shared" si="35"/>
        <v>0.22355266407311719</v>
      </c>
      <c r="AB37" s="118">
        <f t="shared" si="35"/>
        <v>0</v>
      </c>
      <c r="AC37" s="118">
        <f t="shared" ref="AC37" si="36">AC8/AC$19*100</f>
        <v>0</v>
      </c>
      <c r="AD37" s="118">
        <f t="shared" ref="AD37" si="37">AD8/AD$19*100</f>
        <v>0</v>
      </c>
      <c r="AE37" s="118">
        <f t="shared" ref="AE37" si="38">AE8/AE$19*100</f>
        <v>0</v>
      </c>
      <c r="AF37" s="118">
        <f t="shared" ref="AF37" si="39">AF8/AF$19*100</f>
        <v>0</v>
      </c>
    </row>
    <row r="38" spans="1:32" s="34" customFormat="1" ht="18" customHeight="1" x14ac:dyDescent="0.15">
      <c r="A38" s="19" t="s">
        <v>87</v>
      </c>
      <c r="B38" s="19"/>
      <c r="C38" s="19"/>
      <c r="D38" s="102">
        <f t="shared" ref="D38:P38" si="40">D9/D$19*100</f>
        <v>12.910590317085715</v>
      </c>
      <c r="E38" s="102">
        <f t="shared" si="40"/>
        <v>15.399259936679528</v>
      </c>
      <c r="F38" s="102">
        <f t="shared" si="40"/>
        <v>16.068386969070723</v>
      </c>
      <c r="G38" s="102">
        <f t="shared" si="40"/>
        <v>12.544759139884645</v>
      </c>
      <c r="H38" s="102">
        <f t="shared" si="40"/>
        <v>16.608636285418545</v>
      </c>
      <c r="I38" s="102">
        <f t="shared" si="40"/>
        <v>14.040845660726294</v>
      </c>
      <c r="J38" s="102">
        <f t="shared" si="40"/>
        <v>11.421462981153233</v>
      </c>
      <c r="K38" s="102">
        <f t="shared" si="40"/>
        <v>11.25125223631481</v>
      </c>
      <c r="L38" s="102">
        <f t="shared" si="40"/>
        <v>10.449153642376292</v>
      </c>
      <c r="M38" s="102">
        <f t="shared" si="40"/>
        <v>12.278159774019091</v>
      </c>
      <c r="N38" s="102">
        <f t="shared" si="40"/>
        <v>8.7499170609919332</v>
      </c>
      <c r="O38" s="102">
        <f t="shared" si="40"/>
        <v>9.7165951574740657</v>
      </c>
      <c r="P38" s="102">
        <f t="shared" si="40"/>
        <v>7.6852326866825154</v>
      </c>
      <c r="Q38" s="33">
        <f t="shared" si="7"/>
        <v>6.4533448550832846</v>
      </c>
      <c r="R38" s="33">
        <f t="shared" si="7"/>
        <v>4.9148468491411563</v>
      </c>
      <c r="S38" s="33">
        <f t="shared" si="8"/>
        <v>6.3616283995300487</v>
      </c>
      <c r="T38" s="33">
        <f t="shared" si="8"/>
        <v>5.8616534057092631</v>
      </c>
      <c r="U38" s="33">
        <f t="shared" si="9"/>
        <v>5.1690024165714155</v>
      </c>
      <c r="V38" s="33">
        <f t="shared" si="9"/>
        <v>3.94341313351695</v>
      </c>
      <c r="W38" s="33">
        <f t="shared" si="10"/>
        <v>3.0078247526135518</v>
      </c>
      <c r="X38" s="33">
        <f t="shared" si="10"/>
        <v>2.9900201894378844</v>
      </c>
      <c r="Y38" s="118">
        <f t="shared" ref="Y38:AB38" si="41">Y9/Y$19*100</f>
        <v>2.5542539067718613</v>
      </c>
      <c r="Z38" s="118">
        <f t="shared" si="41"/>
        <v>2.062475543765224</v>
      </c>
      <c r="AA38" s="118">
        <f t="shared" si="41"/>
        <v>2.7834960392722463</v>
      </c>
      <c r="AB38" s="118">
        <f t="shared" si="41"/>
        <v>2.7548030520913911</v>
      </c>
      <c r="AC38" s="118">
        <f t="shared" ref="AC38" si="42">AC9/AC$19*100</f>
        <v>7.6456846785998049</v>
      </c>
      <c r="AD38" s="118">
        <f t="shared" ref="AD38" si="43">AD9/AD$19*100</f>
        <v>8.1135404634073751</v>
      </c>
      <c r="AE38" s="118">
        <f t="shared" ref="AE38" si="44">AE9/AE$19*100</f>
        <v>2.9593231454995541</v>
      </c>
      <c r="AF38" s="118">
        <f t="shared" ref="AF38" si="45">AF9/AF$19*100</f>
        <v>2.7502818839674021</v>
      </c>
    </row>
    <row r="39" spans="1:32" s="34" customFormat="1" ht="18" customHeight="1" x14ac:dyDescent="0.15">
      <c r="A39" s="19" t="s">
        <v>88</v>
      </c>
      <c r="B39" s="19"/>
      <c r="C39" s="19"/>
      <c r="D39" s="102">
        <f t="shared" ref="D39:P39" si="46">D10/D$19*100</f>
        <v>1.2945418195094813</v>
      </c>
      <c r="E39" s="102">
        <f t="shared" si="46"/>
        <v>1.6154274665858788</v>
      </c>
      <c r="F39" s="102">
        <f t="shared" si="46"/>
        <v>2.1747662799743805</v>
      </c>
      <c r="G39" s="102">
        <f t="shared" si="46"/>
        <v>2.402245361590253</v>
      </c>
      <c r="H39" s="102">
        <f t="shared" si="46"/>
        <v>2.4164174753331378</v>
      </c>
      <c r="I39" s="102">
        <f t="shared" si="46"/>
        <v>2.4743159698476376</v>
      </c>
      <c r="J39" s="102">
        <f t="shared" si="46"/>
        <v>2.5699707481366438</v>
      </c>
      <c r="K39" s="102">
        <f t="shared" si="46"/>
        <v>2.150554297566484</v>
      </c>
      <c r="L39" s="102">
        <f t="shared" si="46"/>
        <v>2.2359815565428254</v>
      </c>
      <c r="M39" s="102">
        <f t="shared" si="46"/>
        <v>2.4412576074021204</v>
      </c>
      <c r="N39" s="102">
        <f t="shared" si="46"/>
        <v>2.57773057630506</v>
      </c>
      <c r="O39" s="102">
        <f t="shared" si="46"/>
        <v>2.5963337621007256</v>
      </c>
      <c r="P39" s="102">
        <f t="shared" si="46"/>
        <v>3.4290533071151152</v>
      </c>
      <c r="Q39" s="33">
        <f t="shared" si="7"/>
        <v>3.5062406072088317</v>
      </c>
      <c r="R39" s="33">
        <f t="shared" si="7"/>
        <v>3.5056470043235484</v>
      </c>
      <c r="S39" s="33">
        <f t="shared" si="8"/>
        <v>3.9793579589948975</v>
      </c>
      <c r="T39" s="33">
        <f t="shared" si="8"/>
        <v>3.1083145351066301</v>
      </c>
      <c r="U39" s="33">
        <f t="shared" si="9"/>
        <v>3.430375568244151</v>
      </c>
      <c r="V39" s="33">
        <f t="shared" si="9"/>
        <v>3.8259541680644551</v>
      </c>
      <c r="W39" s="33">
        <f t="shared" si="10"/>
        <v>4.5741314633094001</v>
      </c>
      <c r="X39" s="33">
        <f t="shared" si="10"/>
        <v>5.6233865416725415</v>
      </c>
      <c r="Y39" s="118">
        <f t="shared" ref="Y39:AB39" si="47">Y10/Y$19*100</f>
        <v>6.6779179803912427</v>
      </c>
      <c r="Z39" s="118">
        <f t="shared" si="47"/>
        <v>7.0808136163233799</v>
      </c>
      <c r="AA39" s="118">
        <f t="shared" si="47"/>
        <v>6.5414147209612308</v>
      </c>
      <c r="AB39" s="118">
        <f t="shared" si="47"/>
        <v>6.149004042505898</v>
      </c>
      <c r="AC39" s="118">
        <f t="shared" ref="AC39" si="48">AC10/AC$19*100</f>
        <v>6.165631502893163</v>
      </c>
      <c r="AD39" s="118">
        <f t="shared" ref="AD39" si="49">AD10/AD$19*100</f>
        <v>5.5924368012491374</v>
      </c>
      <c r="AE39" s="118">
        <f t="shared" ref="AE39" si="50">AE10/AE$19*100</f>
        <v>5.0825453442428037</v>
      </c>
      <c r="AF39" s="118">
        <f t="shared" ref="AF39" si="51">AF10/AF$19*100</f>
        <v>5.1724176342956261</v>
      </c>
    </row>
    <row r="40" spans="1:32" s="34" customFormat="1" ht="18" customHeight="1" x14ac:dyDescent="0.15">
      <c r="A40" s="19" t="s">
        <v>89</v>
      </c>
      <c r="B40" s="19"/>
      <c r="C40" s="19"/>
      <c r="D40" s="102">
        <f t="shared" ref="D40:P40" si="52">D11/D$19*100</f>
        <v>23.198391023577837</v>
      </c>
      <c r="E40" s="102">
        <f t="shared" si="52"/>
        <v>21.336115677415819</v>
      </c>
      <c r="F40" s="102">
        <f t="shared" si="52"/>
        <v>15.869466686355176</v>
      </c>
      <c r="G40" s="102">
        <f t="shared" si="52"/>
        <v>14.546640769142918</v>
      </c>
      <c r="H40" s="102">
        <f t="shared" si="52"/>
        <v>13.978034332972875</v>
      </c>
      <c r="I40" s="102">
        <f t="shared" si="52"/>
        <v>16.009669332287967</v>
      </c>
      <c r="J40" s="102">
        <f t="shared" si="52"/>
        <v>15.001195666650377</v>
      </c>
      <c r="K40" s="102">
        <f t="shared" si="52"/>
        <v>16.188783961777194</v>
      </c>
      <c r="L40" s="102">
        <f t="shared" si="52"/>
        <v>14.560824763556768</v>
      </c>
      <c r="M40" s="102">
        <f t="shared" si="52"/>
        <v>17.638317409540363</v>
      </c>
      <c r="N40" s="102">
        <f t="shared" si="52"/>
        <v>17.094257199623193</v>
      </c>
      <c r="O40" s="102">
        <f t="shared" si="52"/>
        <v>15.493164034037829</v>
      </c>
      <c r="P40" s="102">
        <f t="shared" si="52"/>
        <v>16.3522084935286</v>
      </c>
      <c r="Q40" s="33">
        <f t="shared" si="7"/>
        <v>15.286693051139119</v>
      </c>
      <c r="R40" s="33">
        <f t="shared" si="7"/>
        <v>12.279979965530122</v>
      </c>
      <c r="S40" s="33">
        <f t="shared" si="8"/>
        <v>13.436282152530394</v>
      </c>
      <c r="T40" s="33">
        <f t="shared" si="8"/>
        <v>12.051917320562413</v>
      </c>
      <c r="U40" s="33">
        <f t="shared" si="9"/>
        <v>15.872109893268155</v>
      </c>
      <c r="V40" s="33">
        <f t="shared" si="9"/>
        <v>13.918607661990315</v>
      </c>
      <c r="W40" s="33">
        <f t="shared" si="10"/>
        <v>16.070026831210587</v>
      </c>
      <c r="X40" s="33">
        <f t="shared" si="10"/>
        <v>17.816437827199689</v>
      </c>
      <c r="Y40" s="118">
        <f t="shared" ref="Y40:AB40" si="53">Y11/Y$19*100</f>
        <v>12.80317842413524</v>
      </c>
      <c r="Z40" s="118">
        <f t="shared" si="53"/>
        <v>13.354949622840909</v>
      </c>
      <c r="AA40" s="118">
        <f t="shared" si="53"/>
        <v>10.890276980423929</v>
      </c>
      <c r="AB40" s="118">
        <f t="shared" si="53"/>
        <v>11.339767616844437</v>
      </c>
      <c r="AC40" s="118">
        <f t="shared" ref="AC40" si="54">AC11/AC$19*100</f>
        <v>9.9140146776535829</v>
      </c>
      <c r="AD40" s="118">
        <f t="shared" ref="AD40" si="55">AD11/AD$19*100</f>
        <v>10.411940612097114</v>
      </c>
      <c r="AE40" s="118">
        <f t="shared" ref="AE40" si="56">AE11/AE$19*100</f>
        <v>7.7976343578707903</v>
      </c>
      <c r="AF40" s="118">
        <f t="shared" ref="AF40" si="57">AF11/AF$19*100</f>
        <v>8.500464181186393</v>
      </c>
    </row>
    <row r="41" spans="1:32" s="34" customFormat="1" ht="18" customHeight="1" x14ac:dyDescent="0.15">
      <c r="A41" s="19" t="s">
        <v>90</v>
      </c>
      <c r="B41" s="19"/>
      <c r="C41" s="19"/>
      <c r="D41" s="102">
        <f t="shared" ref="D41:P41" si="58">D12/D$19*100</f>
        <v>3.4054087759586182</v>
      </c>
      <c r="E41" s="102">
        <f t="shared" si="58"/>
        <v>3.5271346865928739</v>
      </c>
      <c r="F41" s="102">
        <f t="shared" si="58"/>
        <v>3.4513912774021356</v>
      </c>
      <c r="G41" s="102">
        <f t="shared" si="58"/>
        <v>3.4970629944383083</v>
      </c>
      <c r="H41" s="102">
        <f t="shared" si="58"/>
        <v>3.47877696109629</v>
      </c>
      <c r="I41" s="102">
        <f t="shared" si="58"/>
        <v>3.8234176386355601</v>
      </c>
      <c r="J41" s="102">
        <f t="shared" si="58"/>
        <v>3.9867890959678243</v>
      </c>
      <c r="K41" s="102">
        <f t="shared" si="58"/>
        <v>3.8334213624159714</v>
      </c>
      <c r="L41" s="102">
        <f t="shared" si="58"/>
        <v>4.6998881946534032</v>
      </c>
      <c r="M41" s="102">
        <f t="shared" si="58"/>
        <v>4.3590392551001926</v>
      </c>
      <c r="N41" s="102">
        <f t="shared" si="58"/>
        <v>3.9286811435526974</v>
      </c>
      <c r="O41" s="102">
        <f t="shared" si="58"/>
        <v>4.3370068907516766</v>
      </c>
      <c r="P41" s="102">
        <f t="shared" si="58"/>
        <v>4.2325986362613603</v>
      </c>
      <c r="Q41" s="33">
        <f t="shared" si="7"/>
        <v>4.2560532593285503</v>
      </c>
      <c r="R41" s="33">
        <f t="shared" si="7"/>
        <v>3.8711549090229567</v>
      </c>
      <c r="S41" s="33">
        <f t="shared" si="8"/>
        <v>4.3133411879774783</v>
      </c>
      <c r="T41" s="33">
        <f t="shared" si="8"/>
        <v>7.2262138778011309</v>
      </c>
      <c r="U41" s="33">
        <f t="shared" si="9"/>
        <v>3.9699662688529718</v>
      </c>
      <c r="V41" s="33">
        <f t="shared" si="9"/>
        <v>3.529923334442612</v>
      </c>
      <c r="W41" s="33">
        <f t="shared" si="10"/>
        <v>3.7489879447158363</v>
      </c>
      <c r="X41" s="33">
        <f t="shared" si="10"/>
        <v>3.5359296670775247</v>
      </c>
      <c r="Y41" s="118">
        <f t="shared" ref="Y41:AB41" si="59">Y12/Y$19*100</f>
        <v>3.8918911247189616</v>
      </c>
      <c r="Z41" s="118">
        <f t="shared" si="59"/>
        <v>4.0518086522714745</v>
      </c>
      <c r="AA41" s="118">
        <f t="shared" si="59"/>
        <v>3.9115996998098588</v>
      </c>
      <c r="AB41" s="118">
        <f t="shared" si="59"/>
        <v>5.4600954876486849</v>
      </c>
      <c r="AC41" s="118">
        <f t="shared" ref="AC41" si="60">AC12/AC$19*100</f>
        <v>4.0370788292067434</v>
      </c>
      <c r="AD41" s="118">
        <f t="shared" ref="AD41" si="61">AD12/AD$19*100</f>
        <v>4.0168788892445511</v>
      </c>
      <c r="AE41" s="118">
        <f t="shared" ref="AE41" si="62">AE12/AE$19*100</f>
        <v>4.3102092052907137</v>
      </c>
      <c r="AF41" s="118">
        <f t="shared" ref="AF41" si="63">AF12/AF$19*100</f>
        <v>4.5120037678100431</v>
      </c>
    </row>
    <row r="42" spans="1:32" s="34" customFormat="1" ht="18" customHeight="1" x14ac:dyDescent="0.15">
      <c r="A42" s="19" t="s">
        <v>91</v>
      </c>
      <c r="B42" s="19"/>
      <c r="C42" s="19"/>
      <c r="D42" s="102">
        <f t="shared" ref="D42:P42" si="64">D13/D$19*100</f>
        <v>17.237572061147802</v>
      </c>
      <c r="E42" s="102">
        <f t="shared" si="64"/>
        <v>18.107058996656821</v>
      </c>
      <c r="F42" s="102">
        <f t="shared" si="64"/>
        <v>14.365918797258171</v>
      </c>
      <c r="G42" s="102">
        <f t="shared" si="64"/>
        <v>16.738731771175434</v>
      </c>
      <c r="H42" s="102">
        <f t="shared" si="64"/>
        <v>12.812942446040479</v>
      </c>
      <c r="I42" s="102">
        <f t="shared" si="64"/>
        <v>12.278947868458735</v>
      </c>
      <c r="J42" s="102">
        <f t="shared" si="64"/>
        <v>18.600708148029874</v>
      </c>
      <c r="K42" s="102">
        <f t="shared" si="64"/>
        <v>13.21478163026814</v>
      </c>
      <c r="L42" s="102">
        <f t="shared" si="64"/>
        <v>15.808413131080707</v>
      </c>
      <c r="M42" s="102">
        <f t="shared" si="64"/>
        <v>12.794521430916927</v>
      </c>
      <c r="N42" s="102">
        <f t="shared" si="64"/>
        <v>11.50907887282405</v>
      </c>
      <c r="O42" s="102">
        <f t="shared" si="64"/>
        <v>11.210455873962013</v>
      </c>
      <c r="P42" s="102">
        <f t="shared" si="64"/>
        <v>10.881147340513994</v>
      </c>
      <c r="Q42" s="33">
        <f t="shared" si="7"/>
        <v>10.162651872211717</v>
      </c>
      <c r="R42" s="33">
        <f t="shared" si="7"/>
        <v>11.434685590009325</v>
      </c>
      <c r="S42" s="33">
        <f t="shared" si="8"/>
        <v>10.041159220010613</v>
      </c>
      <c r="T42" s="33">
        <f t="shared" si="8"/>
        <v>10.497077163804844</v>
      </c>
      <c r="U42" s="33">
        <f t="shared" si="9"/>
        <v>12.642915789841222</v>
      </c>
      <c r="V42" s="33">
        <f t="shared" si="9"/>
        <v>19.253300253403424</v>
      </c>
      <c r="W42" s="33">
        <f t="shared" si="10"/>
        <v>10.787758582264328</v>
      </c>
      <c r="X42" s="33">
        <f t="shared" si="10"/>
        <v>9.129021105450569</v>
      </c>
      <c r="Y42" s="118">
        <f t="shared" ref="Y42:AB42" si="65">Y13/Y$19*100</f>
        <v>8.4241383257489808</v>
      </c>
      <c r="Z42" s="118">
        <f t="shared" si="65"/>
        <v>13.377309608921756</v>
      </c>
      <c r="AA42" s="118">
        <f t="shared" si="65"/>
        <v>17.542747412369906</v>
      </c>
      <c r="AB42" s="118">
        <f t="shared" si="65"/>
        <v>14.522672391687383</v>
      </c>
      <c r="AC42" s="118">
        <f t="shared" ref="AC42" si="66">AC13/AC$19*100</f>
        <v>15.121305311375036</v>
      </c>
      <c r="AD42" s="118">
        <f t="shared" ref="AD42" si="67">AD13/AD$19*100</f>
        <v>9.9240187352662694</v>
      </c>
      <c r="AE42" s="118">
        <f t="shared" ref="AE42" si="68">AE13/AE$19*100</f>
        <v>10.702318347210062</v>
      </c>
      <c r="AF42" s="118">
        <f t="shared" ref="AF42" si="69">AF13/AF$19*100</f>
        <v>11.970549948324058</v>
      </c>
    </row>
    <row r="43" spans="1:32" s="34" customFormat="1" ht="18" customHeight="1" x14ac:dyDescent="0.15">
      <c r="A43" s="19" t="s">
        <v>92</v>
      </c>
      <c r="B43" s="19"/>
      <c r="C43" s="19"/>
      <c r="D43" s="102">
        <f t="shared" ref="D43:P43" si="70">D14/D$19*100</f>
        <v>0.56829438759802353</v>
      </c>
      <c r="E43" s="102">
        <f t="shared" si="70"/>
        <v>0</v>
      </c>
      <c r="F43" s="102">
        <f t="shared" si="70"/>
        <v>0</v>
      </c>
      <c r="G43" s="102">
        <f t="shared" si="70"/>
        <v>0</v>
      </c>
      <c r="H43" s="102">
        <f t="shared" si="70"/>
        <v>0</v>
      </c>
      <c r="I43" s="102">
        <f t="shared" si="70"/>
        <v>0.12818120632844687</v>
      </c>
      <c r="J43" s="102">
        <f t="shared" si="70"/>
        <v>0.24773616095128062</v>
      </c>
      <c r="K43" s="102">
        <f t="shared" si="70"/>
        <v>0.68811938743184642</v>
      </c>
      <c r="L43" s="102">
        <f t="shared" si="70"/>
        <v>0.32223687393430922</v>
      </c>
      <c r="M43" s="102">
        <f t="shared" si="70"/>
        <v>1.0810434781563483E-2</v>
      </c>
      <c r="N43" s="102">
        <f t="shared" si="70"/>
        <v>0.33658408263525474</v>
      </c>
      <c r="O43" s="102">
        <f t="shared" si="70"/>
        <v>0.32753372125308688</v>
      </c>
      <c r="P43" s="102">
        <f t="shared" si="70"/>
        <v>0</v>
      </c>
      <c r="Q43" s="33">
        <f t="shared" si="7"/>
        <v>7.3882630496489062E-6</v>
      </c>
      <c r="R43" s="33">
        <f t="shared" si="7"/>
        <v>0</v>
      </c>
      <c r="S43" s="33">
        <f t="shared" si="8"/>
        <v>0</v>
      </c>
      <c r="T43" s="33">
        <f t="shared" si="8"/>
        <v>0</v>
      </c>
      <c r="U43" s="33">
        <f t="shared" si="9"/>
        <v>7.2282546994456146E-2</v>
      </c>
      <c r="V43" s="33">
        <f t="shared" si="9"/>
        <v>8.4063111170988788E-2</v>
      </c>
      <c r="W43" s="33">
        <f t="shared" si="10"/>
        <v>2.9700516881989495E-2</v>
      </c>
      <c r="X43" s="33">
        <f t="shared" si="10"/>
        <v>2.2579851709019558</v>
      </c>
      <c r="Y43" s="118">
        <f t="shared" ref="Y43:AB43" si="71">Y14/Y$19*100</f>
        <v>1.057942311614287</v>
      </c>
      <c r="Z43" s="118">
        <f t="shared" si="71"/>
        <v>0.10147899281148537</v>
      </c>
      <c r="AA43" s="118">
        <f t="shared" si="71"/>
        <v>0</v>
      </c>
      <c r="AB43" s="118">
        <f t="shared" si="71"/>
        <v>0.12171547097816378</v>
      </c>
      <c r="AC43" s="118">
        <f t="shared" ref="AC43" si="72">AC14/AC$19*100</f>
        <v>0.11258297543318503</v>
      </c>
      <c r="AD43" s="118">
        <f t="shared" ref="AD43" si="73">AD14/AD$19*100</f>
        <v>0</v>
      </c>
      <c r="AE43" s="118">
        <f t="shared" ref="AE43" si="74">AE14/AE$19*100</f>
        <v>0.26963841599889576</v>
      </c>
      <c r="AF43" s="118">
        <f t="shared" ref="AF43" si="75">AF14/AF$19*100</f>
        <v>0.79409849374486052</v>
      </c>
    </row>
    <row r="44" spans="1:32" s="34" customFormat="1" ht="18" customHeight="1" x14ac:dyDescent="0.15">
      <c r="A44" s="19" t="s">
        <v>93</v>
      </c>
      <c r="B44" s="19"/>
      <c r="C44" s="19"/>
      <c r="D44" s="102">
        <f t="shared" ref="D44:P44" si="76">D15/D$19*100</f>
        <v>6.6732458078299475</v>
      </c>
      <c r="E44" s="102">
        <f t="shared" si="76"/>
        <v>6.6919254383299158</v>
      </c>
      <c r="F44" s="102">
        <f t="shared" si="76"/>
        <v>6.8555210855876574</v>
      </c>
      <c r="G44" s="102">
        <f t="shared" si="76"/>
        <v>7.7351680412362205</v>
      </c>
      <c r="H44" s="102">
        <f t="shared" si="76"/>
        <v>7.9925823040620765</v>
      </c>
      <c r="I44" s="102">
        <f t="shared" si="76"/>
        <v>8.441521666625297</v>
      </c>
      <c r="J44" s="102">
        <f t="shared" si="76"/>
        <v>9.4330823987796375</v>
      </c>
      <c r="K44" s="102">
        <f t="shared" si="76"/>
        <v>13.022793486057365</v>
      </c>
      <c r="L44" s="102">
        <f t="shared" si="76"/>
        <v>8.9531007546123398</v>
      </c>
      <c r="M44" s="102">
        <f t="shared" si="76"/>
        <v>9.4336481581355507</v>
      </c>
      <c r="N44" s="102">
        <f t="shared" si="76"/>
        <v>8.9784769653027325</v>
      </c>
      <c r="O44" s="102">
        <f t="shared" si="76"/>
        <v>10.063741057846116</v>
      </c>
      <c r="P44" s="102">
        <f t="shared" si="76"/>
        <v>10.233784325810271</v>
      </c>
      <c r="Q44" s="33">
        <f t="shared" si="7"/>
        <v>9.6704310113180068</v>
      </c>
      <c r="R44" s="33">
        <f t="shared" si="7"/>
        <v>9.5305494497489853</v>
      </c>
      <c r="S44" s="33">
        <f t="shared" si="8"/>
        <v>10.464739981671826</v>
      </c>
      <c r="T44" s="33">
        <f t="shared" si="8"/>
        <v>11.380031784620407</v>
      </c>
      <c r="U44" s="33">
        <f t="shared" si="9"/>
        <v>12.14402740136028</v>
      </c>
      <c r="V44" s="33">
        <f t="shared" si="9"/>
        <v>9.905985830624104</v>
      </c>
      <c r="W44" s="33">
        <f t="shared" si="10"/>
        <v>9.9516945213686459</v>
      </c>
      <c r="X44" s="33">
        <f t="shared" si="10"/>
        <v>9.8505238419800314</v>
      </c>
      <c r="Y44" s="118">
        <f t="shared" ref="Y44:AB44" si="77">Y15/Y$19*100</f>
        <v>11.715814029976832</v>
      </c>
      <c r="Z44" s="118">
        <f t="shared" si="77"/>
        <v>11.325609074914482</v>
      </c>
      <c r="AA44" s="118">
        <f t="shared" si="77"/>
        <v>11.313744794227802</v>
      </c>
      <c r="AB44" s="118">
        <f t="shared" si="77"/>
        <v>11.219697632554624</v>
      </c>
      <c r="AC44" s="118">
        <f t="shared" ref="AC44" si="78">AC15/AC$19*100</f>
        <v>10.560695774656782</v>
      </c>
      <c r="AD44" s="118">
        <f t="shared" ref="AD44" si="79">AD15/AD$19*100</f>
        <v>10.31411044074027</v>
      </c>
      <c r="AE44" s="118">
        <f t="shared" ref="AE44" si="80">AE15/AE$19*100</f>
        <v>10.532308003529824</v>
      </c>
      <c r="AF44" s="118">
        <f t="shared" ref="AF44" si="81">AF15/AF$19*100</f>
        <v>10.864552219436616</v>
      </c>
    </row>
    <row r="45" spans="1:32" s="34" customFormat="1" ht="18" customHeight="1" x14ac:dyDescent="0.15">
      <c r="A45" s="19" t="s">
        <v>72</v>
      </c>
      <c r="B45" s="19"/>
      <c r="C45" s="19"/>
      <c r="D45" s="102">
        <f t="shared" ref="D45:P45" si="82">D16/D$19*100</f>
        <v>0</v>
      </c>
      <c r="E45" s="102">
        <f t="shared" si="82"/>
        <v>0</v>
      </c>
      <c r="F45" s="102">
        <f t="shared" si="82"/>
        <v>0</v>
      </c>
      <c r="G45" s="102">
        <f t="shared" si="82"/>
        <v>0</v>
      </c>
      <c r="H45" s="102">
        <f t="shared" si="82"/>
        <v>0.74453928500906497</v>
      </c>
      <c r="I45" s="102">
        <f t="shared" si="82"/>
        <v>0</v>
      </c>
      <c r="J45" s="102">
        <f t="shared" si="82"/>
        <v>0</v>
      </c>
      <c r="K45" s="102">
        <f t="shared" si="82"/>
        <v>0</v>
      </c>
      <c r="L45" s="102">
        <f t="shared" si="82"/>
        <v>0</v>
      </c>
      <c r="M45" s="102">
        <f t="shared" si="82"/>
        <v>0</v>
      </c>
      <c r="N45" s="102">
        <f t="shared" si="82"/>
        <v>0</v>
      </c>
      <c r="O45" s="102">
        <f t="shared" si="82"/>
        <v>0</v>
      </c>
      <c r="P45" s="102">
        <f t="shared" si="82"/>
        <v>7.3645799704555898E-2</v>
      </c>
      <c r="Q45" s="33">
        <f t="shared" si="7"/>
        <v>0</v>
      </c>
      <c r="R45" s="33">
        <f t="shared" si="7"/>
        <v>1.4708567593537561E-3</v>
      </c>
      <c r="S45" s="33">
        <f t="shared" si="8"/>
        <v>3.5098587445849781E-2</v>
      </c>
      <c r="T45" s="33">
        <f t="shared" si="8"/>
        <v>0</v>
      </c>
      <c r="U45" s="33">
        <f t="shared" si="9"/>
        <v>0</v>
      </c>
      <c r="V45" s="33">
        <f t="shared" si="9"/>
        <v>0</v>
      </c>
      <c r="W45" s="33">
        <f t="shared" si="10"/>
        <v>0</v>
      </c>
      <c r="X45" s="33">
        <f t="shared" si="10"/>
        <v>0</v>
      </c>
      <c r="Y45" s="118">
        <f t="shared" ref="Y45:AB45" si="83">Y16/Y$19*100</f>
        <v>0</v>
      </c>
      <c r="Z45" s="118">
        <f t="shared" si="83"/>
        <v>0</v>
      </c>
      <c r="AA45" s="118">
        <f t="shared" si="83"/>
        <v>0</v>
      </c>
      <c r="AB45" s="118">
        <f t="shared" si="83"/>
        <v>0</v>
      </c>
      <c r="AC45" s="118">
        <f t="shared" ref="AC45" si="84">AC16/AC$19*100</f>
        <v>0</v>
      </c>
      <c r="AD45" s="118">
        <f t="shared" ref="AD45" si="85">AD16/AD$19*100</f>
        <v>0</v>
      </c>
      <c r="AE45" s="118">
        <f t="shared" ref="AE45" si="86">AE16/AE$19*100</f>
        <v>0</v>
      </c>
      <c r="AF45" s="118">
        <f t="shared" ref="AF45" si="87">AF16/AF$19*100</f>
        <v>0</v>
      </c>
    </row>
    <row r="46" spans="1:32" s="34" customFormat="1" ht="18" customHeight="1" x14ac:dyDescent="0.15">
      <c r="A46" s="19" t="s">
        <v>95</v>
      </c>
      <c r="B46" s="19"/>
      <c r="C46" s="19"/>
      <c r="D46" s="102">
        <f t="shared" ref="D46:P46" si="88">D17/D$19*100</f>
        <v>0</v>
      </c>
      <c r="E46" s="102">
        <f t="shared" si="88"/>
        <v>0</v>
      </c>
      <c r="F46" s="102">
        <f t="shared" si="88"/>
        <v>0</v>
      </c>
      <c r="G46" s="102">
        <f t="shared" si="88"/>
        <v>0</v>
      </c>
      <c r="H46" s="102">
        <f t="shared" si="88"/>
        <v>0</v>
      </c>
      <c r="I46" s="102">
        <f t="shared" si="88"/>
        <v>0</v>
      </c>
      <c r="J46" s="102">
        <f t="shared" si="88"/>
        <v>0</v>
      </c>
      <c r="K46" s="102">
        <f t="shared" si="88"/>
        <v>0</v>
      </c>
      <c r="L46" s="102">
        <f t="shared" si="88"/>
        <v>0</v>
      </c>
      <c r="M46" s="102">
        <f t="shared" si="88"/>
        <v>0</v>
      </c>
      <c r="N46" s="102">
        <f t="shared" si="88"/>
        <v>0</v>
      </c>
      <c r="O46" s="102">
        <f t="shared" si="88"/>
        <v>0</v>
      </c>
      <c r="P46" s="102">
        <f t="shared" si="88"/>
        <v>0</v>
      </c>
      <c r="Q46" s="33">
        <f t="shared" si="7"/>
        <v>7.3882630496489062E-6</v>
      </c>
      <c r="R46" s="33">
        <f t="shared" si="7"/>
        <v>7.0040798064464577E-6</v>
      </c>
      <c r="S46" s="33">
        <f t="shared" si="8"/>
        <v>7.5399758208055374E-6</v>
      </c>
      <c r="T46" s="33">
        <f t="shared" si="8"/>
        <v>7.0400948892149551E-6</v>
      </c>
      <c r="U46" s="33">
        <f t="shared" si="9"/>
        <v>7.0823581221297414E-6</v>
      </c>
      <c r="V46" s="33">
        <f t="shared" si="9"/>
        <v>5.5948826070541624E-6</v>
      </c>
      <c r="W46" s="33">
        <f t="shared" si="10"/>
        <v>6.4580380260903449E-6</v>
      </c>
      <c r="X46" s="33">
        <f t="shared" si="10"/>
        <v>5.9170123631831416E-6</v>
      </c>
      <c r="Y46" s="118">
        <f t="shared" ref="Y46:AB46" si="89">Y17/Y$19*100</f>
        <v>6.1707387886160968E-6</v>
      </c>
      <c r="Z46" s="118">
        <f t="shared" si="89"/>
        <v>6.1361103405179211E-6</v>
      </c>
      <c r="AA46" s="118">
        <f t="shared" si="89"/>
        <v>5.719214696917652E-6</v>
      </c>
      <c r="AB46" s="118">
        <f t="shared" si="89"/>
        <v>5.6159955233776489E-6</v>
      </c>
      <c r="AC46" s="118">
        <f t="shared" ref="AC46" si="90">AC17/AC$19*100</f>
        <v>5.4443143011356945E-6</v>
      </c>
      <c r="AD46" s="118">
        <f t="shared" ref="AD46" si="91">AD17/AD$19*100</f>
        <v>5.6117806090083895E-6</v>
      </c>
      <c r="AE46" s="118">
        <f t="shared" ref="AE46" si="92">AE17/AE$19*100</f>
        <v>5.4644620622344305E-6</v>
      </c>
      <c r="AF46" s="118">
        <f t="shared" ref="AF46" si="93">AF17/AF$19*100</f>
        <v>5.5697286584150019E-6</v>
      </c>
    </row>
    <row r="47" spans="1:32" s="34" customFormat="1" ht="18" customHeight="1" x14ac:dyDescent="0.15">
      <c r="A47" s="19" t="s">
        <v>94</v>
      </c>
      <c r="B47" s="19"/>
      <c r="C47" s="19"/>
      <c r="D47" s="102">
        <f t="shared" ref="D47:P47" si="94">D18/D$19*100</f>
        <v>0</v>
      </c>
      <c r="E47" s="102">
        <f t="shared" si="94"/>
        <v>0</v>
      </c>
      <c r="F47" s="102">
        <f t="shared" si="94"/>
        <v>0</v>
      </c>
      <c r="G47" s="102">
        <f t="shared" si="94"/>
        <v>0</v>
      </c>
      <c r="H47" s="102">
        <f t="shared" si="94"/>
        <v>0</v>
      </c>
      <c r="I47" s="102">
        <f t="shared" si="94"/>
        <v>0</v>
      </c>
      <c r="J47" s="102">
        <f t="shared" si="94"/>
        <v>0</v>
      </c>
      <c r="K47" s="102">
        <f t="shared" si="94"/>
        <v>0</v>
      </c>
      <c r="L47" s="102">
        <f t="shared" si="94"/>
        <v>0</v>
      </c>
      <c r="M47" s="102">
        <f t="shared" si="94"/>
        <v>0</v>
      </c>
      <c r="N47" s="102">
        <f t="shared" si="94"/>
        <v>0</v>
      </c>
      <c r="O47" s="102">
        <f t="shared" si="94"/>
        <v>0</v>
      </c>
      <c r="P47" s="102">
        <f t="shared" si="94"/>
        <v>0</v>
      </c>
      <c r="Q47" s="33">
        <f t="shared" si="7"/>
        <v>7.3882630496489062E-6</v>
      </c>
      <c r="R47" s="33">
        <f t="shared" si="7"/>
        <v>7.0040798064464577E-6</v>
      </c>
      <c r="S47" s="33">
        <f t="shared" si="8"/>
        <v>7.5399758208055374E-6</v>
      </c>
      <c r="T47" s="33">
        <f t="shared" si="8"/>
        <v>7.0400948892149551E-6</v>
      </c>
      <c r="U47" s="33">
        <f t="shared" si="9"/>
        <v>7.0823581221297414E-6</v>
      </c>
      <c r="V47" s="33">
        <f t="shared" si="9"/>
        <v>5.5948826070541624E-6</v>
      </c>
      <c r="W47" s="33">
        <f t="shared" si="10"/>
        <v>6.4580380260903449E-6</v>
      </c>
      <c r="X47" s="33">
        <f t="shared" si="10"/>
        <v>5.9170123631831416E-6</v>
      </c>
      <c r="Y47" s="118">
        <f t="shared" ref="Y47:AB47" si="95">Y18/Y$19*100</f>
        <v>6.1707387886160968E-6</v>
      </c>
      <c r="Z47" s="118">
        <f t="shared" si="95"/>
        <v>6.1361103405179211E-6</v>
      </c>
      <c r="AA47" s="118">
        <f t="shared" si="95"/>
        <v>5.719214696917652E-6</v>
      </c>
      <c r="AB47" s="118">
        <f t="shared" si="95"/>
        <v>5.6159955233776489E-6</v>
      </c>
      <c r="AC47" s="118">
        <f t="shared" ref="AC47" si="96">AC18/AC$19*100</f>
        <v>5.4443143011356945E-6</v>
      </c>
      <c r="AD47" s="118">
        <f t="shared" ref="AD47" si="97">AD18/AD$19*100</f>
        <v>5.6117806090083895E-6</v>
      </c>
      <c r="AE47" s="118">
        <f t="shared" ref="AE47" si="98">AE18/AE$19*100</f>
        <v>5.4644620622344305E-6</v>
      </c>
      <c r="AF47" s="118">
        <f t="shared" ref="AF47" si="99">AF18/AF$19*100</f>
        <v>5.5697286584150019E-6</v>
      </c>
    </row>
    <row r="48" spans="1:32" s="34" customFormat="1" ht="18" customHeight="1" x14ac:dyDescent="0.15">
      <c r="A48" s="19" t="s">
        <v>96</v>
      </c>
      <c r="B48" s="19"/>
      <c r="C48" s="19"/>
      <c r="D48" s="103">
        <f t="shared" ref="D48:P48" si="100">SUM(D33:D47)</f>
        <v>100</v>
      </c>
      <c r="E48" s="103">
        <f t="shared" si="100"/>
        <v>100</v>
      </c>
      <c r="F48" s="103">
        <f t="shared" si="100"/>
        <v>100</v>
      </c>
      <c r="G48" s="103">
        <f t="shared" si="100"/>
        <v>100</v>
      </c>
      <c r="H48" s="103">
        <f t="shared" si="100"/>
        <v>100.00000000000001</v>
      </c>
      <c r="I48" s="103">
        <f t="shared" si="100"/>
        <v>99.999999999999986</v>
      </c>
      <c r="J48" s="103">
        <f t="shared" si="100"/>
        <v>100</v>
      </c>
      <c r="K48" s="103">
        <f t="shared" si="100"/>
        <v>100</v>
      </c>
      <c r="L48" s="103">
        <f t="shared" si="100"/>
        <v>100</v>
      </c>
      <c r="M48" s="103">
        <f t="shared" si="100"/>
        <v>100</v>
      </c>
      <c r="N48" s="103">
        <f t="shared" si="100"/>
        <v>100</v>
      </c>
      <c r="O48" s="103">
        <f t="shared" si="100"/>
        <v>100.00000000000001</v>
      </c>
      <c r="P48" s="103">
        <f t="shared" si="100"/>
        <v>99.999999999999986</v>
      </c>
      <c r="Q48" s="30">
        <f t="shared" ref="Q48:X48" si="101">SUM(Q33:Q47)</f>
        <v>99.999999999999986</v>
      </c>
      <c r="R48" s="30">
        <f t="shared" si="101"/>
        <v>100</v>
      </c>
      <c r="S48" s="30">
        <f t="shared" si="101"/>
        <v>100</v>
      </c>
      <c r="T48" s="30">
        <f t="shared" si="101"/>
        <v>100</v>
      </c>
      <c r="U48" s="30">
        <f t="shared" si="101"/>
        <v>100.00000000000001</v>
      </c>
      <c r="V48" s="30">
        <f t="shared" si="101"/>
        <v>100.00000000000001</v>
      </c>
      <c r="W48" s="30">
        <f t="shared" si="101"/>
        <v>100.00000000000001</v>
      </c>
      <c r="X48" s="30">
        <f t="shared" si="101"/>
        <v>100</v>
      </c>
      <c r="Y48" s="20">
        <f t="shared" ref="Y48:AB48" si="102">SUM(Y33:Y47)</f>
        <v>99.999999999999986</v>
      </c>
      <c r="Z48" s="20">
        <f t="shared" si="102"/>
        <v>100.00000000000001</v>
      </c>
      <c r="AA48" s="20">
        <f t="shared" si="102"/>
        <v>99.999999999999986</v>
      </c>
      <c r="AB48" s="20">
        <f t="shared" si="102"/>
        <v>100</v>
      </c>
      <c r="AC48" s="20">
        <f t="shared" ref="AC48" si="103">SUM(AC33:AC47)</f>
        <v>100</v>
      </c>
      <c r="AD48" s="20">
        <f t="shared" ref="AD48" si="104">SUM(AD33:AD47)</f>
        <v>100</v>
      </c>
      <c r="AE48" s="20">
        <f t="shared" ref="AE48" si="105">SUM(AE33:AE47)</f>
        <v>100.00000000000001</v>
      </c>
      <c r="AF48" s="20">
        <f t="shared" ref="AF48" si="106">SUM(AF33:AF47)</f>
        <v>100</v>
      </c>
    </row>
    <row r="49" spans="25:32" s="34" customFormat="1" ht="18" customHeight="1" x14ac:dyDescent="0.15">
      <c r="Y49" s="119"/>
      <c r="Z49" s="119"/>
      <c r="AA49" s="119"/>
      <c r="AB49" s="119"/>
      <c r="AC49" s="119"/>
      <c r="AD49" s="119"/>
      <c r="AE49" s="119"/>
      <c r="AF49" s="119"/>
    </row>
    <row r="50" spans="25:32" s="34" customFormat="1" ht="18" customHeight="1" x14ac:dyDescent="0.15">
      <c r="Y50" s="119"/>
      <c r="Z50" s="119"/>
      <c r="AA50" s="119"/>
      <c r="AB50" s="119"/>
      <c r="AC50" s="119"/>
      <c r="AD50" s="119"/>
      <c r="AE50" s="119"/>
      <c r="AF50" s="119"/>
    </row>
    <row r="51" spans="25:32" s="34" customFormat="1" ht="18" customHeight="1" x14ac:dyDescent="0.15">
      <c r="Y51" s="119"/>
      <c r="Z51" s="119"/>
      <c r="AA51" s="119"/>
      <c r="AB51" s="119"/>
      <c r="AC51" s="119"/>
      <c r="AD51" s="119"/>
      <c r="AE51" s="119"/>
      <c r="AF51" s="119"/>
    </row>
    <row r="52" spans="25:32" s="34" customFormat="1" ht="18" customHeight="1" x14ac:dyDescent="0.15">
      <c r="Y52" s="119"/>
      <c r="Z52" s="119"/>
      <c r="AA52" s="119"/>
      <c r="AB52" s="119"/>
      <c r="AC52" s="119"/>
      <c r="AD52" s="119"/>
      <c r="AE52" s="119"/>
      <c r="AF52" s="119"/>
    </row>
    <row r="53" spans="25:32" s="34" customFormat="1" ht="18" customHeight="1" x14ac:dyDescent="0.15">
      <c r="Y53" s="119"/>
      <c r="Z53" s="119"/>
      <c r="AA53" s="119"/>
      <c r="AB53" s="119"/>
      <c r="AC53" s="119"/>
      <c r="AD53" s="119"/>
      <c r="AE53" s="119"/>
      <c r="AF53" s="119"/>
    </row>
    <row r="54" spans="25:32" s="34" customFormat="1" ht="18" customHeight="1" x14ac:dyDescent="0.15">
      <c r="Y54" s="119"/>
      <c r="Z54" s="119"/>
      <c r="AA54" s="119"/>
      <c r="AB54" s="119"/>
      <c r="AC54" s="119"/>
      <c r="AD54" s="119"/>
      <c r="AE54" s="119"/>
      <c r="AF54" s="119"/>
    </row>
    <row r="55" spans="25:32" s="34" customFormat="1" ht="18" customHeight="1" x14ac:dyDescent="0.15">
      <c r="Y55" s="119"/>
      <c r="Z55" s="119"/>
      <c r="AA55" s="119"/>
      <c r="AB55" s="119"/>
      <c r="AC55" s="119"/>
      <c r="AD55" s="119"/>
      <c r="AE55" s="119"/>
      <c r="AF55" s="119"/>
    </row>
    <row r="56" spans="25:32" s="34" customFormat="1" ht="18" customHeight="1" x14ac:dyDescent="0.15">
      <c r="Y56" s="119"/>
      <c r="Z56" s="119"/>
      <c r="AA56" s="119"/>
      <c r="AB56" s="119"/>
      <c r="AC56" s="119"/>
      <c r="AD56" s="119"/>
      <c r="AE56" s="119"/>
      <c r="AF56" s="119"/>
    </row>
    <row r="57" spans="25:32" s="34" customFormat="1" ht="18" customHeight="1" x14ac:dyDescent="0.15">
      <c r="Y57" s="119"/>
      <c r="Z57" s="119"/>
      <c r="AA57" s="119"/>
      <c r="AB57" s="119"/>
      <c r="AC57" s="119"/>
      <c r="AD57" s="119"/>
      <c r="AE57" s="119"/>
      <c r="AF57" s="119"/>
    </row>
    <row r="58" spans="25:32" s="34" customFormat="1" ht="18" customHeight="1" x14ac:dyDescent="0.15">
      <c r="Y58" s="119"/>
      <c r="Z58" s="119"/>
      <c r="AA58" s="119"/>
      <c r="AB58" s="119"/>
      <c r="AC58" s="119"/>
      <c r="AD58" s="119"/>
      <c r="AE58" s="119"/>
      <c r="AF58" s="119"/>
    </row>
    <row r="59" spans="25:32" s="34" customFormat="1" ht="18" customHeight="1" x14ac:dyDescent="0.15">
      <c r="Y59" s="119"/>
      <c r="Z59" s="119"/>
      <c r="AA59" s="119"/>
      <c r="AB59" s="119"/>
      <c r="AC59" s="119"/>
      <c r="AD59" s="119"/>
      <c r="AE59" s="119"/>
      <c r="AF59" s="119"/>
    </row>
    <row r="60" spans="25:32" s="34" customFormat="1" ht="18" customHeight="1" x14ac:dyDescent="0.15">
      <c r="Y60" s="119"/>
      <c r="Z60" s="119"/>
      <c r="AA60" s="119"/>
      <c r="AB60" s="119"/>
      <c r="AC60" s="119"/>
      <c r="AD60" s="119"/>
      <c r="AE60" s="119"/>
      <c r="AF60" s="119"/>
    </row>
    <row r="61" spans="25:32" s="34" customFormat="1" ht="18" customHeight="1" x14ac:dyDescent="0.15">
      <c r="Y61" s="119"/>
      <c r="Z61" s="119"/>
      <c r="AA61" s="119"/>
      <c r="AB61" s="119"/>
      <c r="AC61" s="119"/>
      <c r="AD61" s="119"/>
      <c r="AE61" s="119"/>
      <c r="AF61" s="119"/>
    </row>
    <row r="62" spans="25:32" s="34" customFormat="1" ht="18" customHeight="1" x14ac:dyDescent="0.15">
      <c r="Y62" s="119"/>
      <c r="Z62" s="119"/>
      <c r="AA62" s="119"/>
      <c r="AB62" s="119"/>
      <c r="AC62" s="119"/>
      <c r="AD62" s="119"/>
      <c r="AE62" s="119"/>
      <c r="AF62" s="119"/>
    </row>
    <row r="63" spans="25:32" s="34" customFormat="1" ht="18" customHeight="1" x14ac:dyDescent="0.15">
      <c r="Y63" s="119"/>
      <c r="Z63" s="119"/>
      <c r="AA63" s="119"/>
      <c r="AB63" s="119"/>
      <c r="AC63" s="119"/>
      <c r="AD63" s="119"/>
      <c r="AE63" s="119"/>
      <c r="AF63" s="119"/>
    </row>
    <row r="64" spans="25:32" s="34" customFormat="1" ht="18" customHeight="1" x14ac:dyDescent="0.15">
      <c r="Y64" s="119"/>
      <c r="Z64" s="119"/>
      <c r="AA64" s="119"/>
      <c r="AB64" s="119"/>
      <c r="AC64" s="119"/>
      <c r="AD64" s="119"/>
      <c r="AE64" s="119"/>
      <c r="AF64" s="119"/>
    </row>
    <row r="65" spans="25:32" s="34" customFormat="1" ht="18" customHeight="1" x14ac:dyDescent="0.15">
      <c r="Y65" s="119"/>
      <c r="Z65" s="119"/>
      <c r="AA65" s="119"/>
      <c r="AB65" s="119"/>
      <c r="AC65" s="119"/>
      <c r="AD65" s="119"/>
      <c r="AE65" s="119"/>
      <c r="AF65" s="119"/>
    </row>
    <row r="66" spans="25:32" s="34" customFormat="1" ht="18" customHeight="1" x14ac:dyDescent="0.15">
      <c r="Y66" s="119"/>
      <c r="Z66" s="119"/>
      <c r="AA66" s="119"/>
      <c r="AB66" s="119"/>
      <c r="AC66" s="119"/>
      <c r="AD66" s="119"/>
      <c r="AE66" s="119"/>
      <c r="AF66" s="119"/>
    </row>
    <row r="67" spans="25:32" s="34" customFormat="1" ht="18" customHeight="1" x14ac:dyDescent="0.15">
      <c r="Y67" s="119"/>
      <c r="Z67" s="119"/>
      <c r="AA67" s="119"/>
      <c r="AB67" s="119"/>
      <c r="AC67" s="119"/>
      <c r="AD67" s="119"/>
      <c r="AE67" s="119"/>
      <c r="AF67" s="119"/>
    </row>
    <row r="68" spans="25:32" s="34" customFormat="1" ht="18" customHeight="1" x14ac:dyDescent="0.15">
      <c r="Y68" s="119"/>
      <c r="Z68" s="119"/>
      <c r="AA68" s="119"/>
      <c r="AB68" s="119"/>
      <c r="AC68" s="119"/>
      <c r="AD68" s="119"/>
      <c r="AE68" s="119"/>
      <c r="AF68" s="119"/>
    </row>
    <row r="69" spans="25:32" s="34" customFormat="1" ht="18" customHeight="1" x14ac:dyDescent="0.15">
      <c r="Y69" s="119"/>
      <c r="Z69" s="119"/>
      <c r="AA69" s="119"/>
      <c r="AB69" s="119"/>
      <c r="AC69" s="119"/>
      <c r="AD69" s="119"/>
      <c r="AE69" s="119"/>
      <c r="AF69" s="119"/>
    </row>
    <row r="70" spans="25:32" s="34" customFormat="1" ht="18" customHeight="1" x14ac:dyDescent="0.15">
      <c r="Y70" s="119"/>
      <c r="Z70" s="119"/>
      <c r="AA70" s="119"/>
      <c r="AB70" s="119"/>
      <c r="AC70" s="119"/>
      <c r="AD70" s="119"/>
      <c r="AE70" s="119"/>
      <c r="AF70" s="119"/>
    </row>
    <row r="71" spans="25:32" s="34" customFormat="1" ht="18" customHeight="1" x14ac:dyDescent="0.15">
      <c r="Y71" s="119"/>
      <c r="Z71" s="119"/>
      <c r="AA71" s="119"/>
      <c r="AB71" s="119"/>
      <c r="AC71" s="119"/>
      <c r="AD71" s="119"/>
      <c r="AE71" s="119"/>
      <c r="AF71" s="119"/>
    </row>
    <row r="72" spans="25:32" s="34" customFormat="1" ht="18" customHeight="1" x14ac:dyDescent="0.15">
      <c r="Y72" s="119"/>
      <c r="Z72" s="119"/>
      <c r="AA72" s="119"/>
      <c r="AB72" s="119"/>
      <c r="AC72" s="119"/>
      <c r="AD72" s="119"/>
      <c r="AE72" s="119"/>
      <c r="AF72" s="119"/>
    </row>
    <row r="73" spans="25:32" s="34" customFormat="1" ht="18" customHeight="1" x14ac:dyDescent="0.15">
      <c r="Y73" s="119"/>
      <c r="Z73" s="119"/>
      <c r="AA73" s="119"/>
      <c r="AB73" s="119"/>
      <c r="AC73" s="119"/>
      <c r="AD73" s="119"/>
      <c r="AE73" s="119"/>
      <c r="AF73" s="119"/>
    </row>
    <row r="74" spans="25:32" s="34" customFormat="1" ht="18" customHeight="1" x14ac:dyDescent="0.15">
      <c r="Y74" s="119"/>
      <c r="Z74" s="119"/>
      <c r="AA74" s="119"/>
      <c r="AB74" s="119"/>
      <c r="AC74" s="119"/>
      <c r="AD74" s="119"/>
      <c r="AE74" s="119"/>
      <c r="AF74" s="119"/>
    </row>
    <row r="75" spans="25:32" s="34" customFormat="1" ht="18" customHeight="1" x14ac:dyDescent="0.15">
      <c r="Y75" s="119"/>
      <c r="Z75" s="119"/>
      <c r="AA75" s="119"/>
      <c r="AB75" s="119"/>
      <c r="AC75" s="119"/>
      <c r="AD75" s="119"/>
      <c r="AE75" s="119"/>
      <c r="AF75" s="119"/>
    </row>
    <row r="76" spans="25:32" s="34" customFormat="1" ht="18" customHeight="1" x14ac:dyDescent="0.15">
      <c r="Y76" s="119"/>
      <c r="Z76" s="119"/>
      <c r="AA76" s="119"/>
      <c r="AB76" s="119"/>
      <c r="AC76" s="119"/>
      <c r="AD76" s="119"/>
      <c r="AE76" s="119"/>
      <c r="AF76" s="119"/>
    </row>
    <row r="77" spans="25:32" s="34" customFormat="1" ht="18" customHeight="1" x14ac:dyDescent="0.15">
      <c r="Y77" s="119"/>
      <c r="Z77" s="119"/>
      <c r="AA77" s="119"/>
      <c r="AB77" s="119"/>
      <c r="AC77" s="119"/>
      <c r="AD77" s="119"/>
      <c r="AE77" s="119"/>
      <c r="AF77" s="119"/>
    </row>
    <row r="78" spans="25:32" s="34" customFormat="1" ht="18" customHeight="1" x14ac:dyDescent="0.15">
      <c r="Y78" s="119"/>
      <c r="Z78" s="119"/>
      <c r="AA78" s="119"/>
      <c r="AB78" s="119"/>
      <c r="AC78" s="119"/>
      <c r="AD78" s="119"/>
      <c r="AE78" s="119"/>
      <c r="AF78" s="119"/>
    </row>
    <row r="79" spans="25:32" s="34" customFormat="1" ht="18" customHeight="1" x14ac:dyDescent="0.15">
      <c r="Y79" s="119"/>
      <c r="Z79" s="119"/>
      <c r="AA79" s="119"/>
      <c r="AB79" s="119"/>
      <c r="AC79" s="119"/>
      <c r="AD79" s="119"/>
      <c r="AE79" s="119"/>
      <c r="AF79" s="119"/>
    </row>
    <row r="80" spans="25:32" s="34" customFormat="1" ht="18" customHeight="1" x14ac:dyDescent="0.15">
      <c r="Y80" s="119"/>
      <c r="Z80" s="119"/>
      <c r="AA80" s="119"/>
      <c r="AB80" s="119"/>
      <c r="AC80" s="119"/>
      <c r="AD80" s="119"/>
      <c r="AE80" s="119"/>
      <c r="AF80" s="119"/>
    </row>
    <row r="81" spans="25:32" s="34" customFormat="1" ht="18" customHeight="1" x14ac:dyDescent="0.15">
      <c r="Y81" s="119"/>
      <c r="Z81" s="119"/>
      <c r="AA81" s="119"/>
      <c r="AB81" s="119"/>
      <c r="AC81" s="119"/>
      <c r="AD81" s="119"/>
      <c r="AE81" s="119"/>
      <c r="AF81" s="119"/>
    </row>
    <row r="82" spans="25:32" s="34" customFormat="1" ht="18" customHeight="1" x14ac:dyDescent="0.15">
      <c r="Y82" s="119"/>
      <c r="Z82" s="119"/>
      <c r="AA82" s="119"/>
      <c r="AB82" s="119"/>
      <c r="AC82" s="119"/>
      <c r="AD82" s="119"/>
      <c r="AE82" s="119"/>
      <c r="AF82" s="119"/>
    </row>
    <row r="83" spans="25:32" s="34" customFormat="1" ht="18" customHeight="1" x14ac:dyDescent="0.15">
      <c r="Y83" s="119"/>
      <c r="Z83" s="119"/>
      <c r="AA83" s="119"/>
      <c r="AB83" s="119"/>
      <c r="AC83" s="119"/>
      <c r="AD83" s="119"/>
      <c r="AE83" s="119"/>
      <c r="AF83" s="119"/>
    </row>
    <row r="84" spans="25:32" s="34" customFormat="1" ht="18" customHeight="1" x14ac:dyDescent="0.15">
      <c r="Y84" s="119"/>
      <c r="Z84" s="119"/>
      <c r="AA84" s="119"/>
      <c r="AB84" s="119"/>
      <c r="AC84" s="119"/>
      <c r="AD84" s="119"/>
      <c r="AE84" s="119"/>
      <c r="AF84" s="119"/>
    </row>
    <row r="85" spans="25:32" s="34" customFormat="1" ht="18" customHeight="1" x14ac:dyDescent="0.15">
      <c r="Y85" s="119"/>
      <c r="Z85" s="119"/>
      <c r="AA85" s="119"/>
      <c r="AB85" s="119"/>
      <c r="AC85" s="119"/>
      <c r="AD85" s="119"/>
      <c r="AE85" s="119"/>
      <c r="AF85" s="119"/>
    </row>
    <row r="86" spans="25:32" s="34" customFormat="1" ht="18" customHeight="1" x14ac:dyDescent="0.15">
      <c r="Y86" s="119"/>
      <c r="Z86" s="119"/>
      <c r="AA86" s="119"/>
      <c r="AB86" s="119"/>
      <c r="AC86" s="119"/>
      <c r="AD86" s="119"/>
      <c r="AE86" s="119"/>
      <c r="AF86" s="119"/>
    </row>
    <row r="87" spans="25:32" s="34" customFormat="1" ht="18" customHeight="1" x14ac:dyDescent="0.15">
      <c r="Y87" s="119"/>
      <c r="Z87" s="119"/>
      <c r="AA87" s="119"/>
      <c r="AB87" s="119"/>
      <c r="AC87" s="119"/>
      <c r="AD87" s="119"/>
      <c r="AE87" s="119"/>
      <c r="AF87" s="119"/>
    </row>
    <row r="88" spans="25:32" s="34" customFormat="1" ht="18" customHeight="1" x14ac:dyDescent="0.15">
      <c r="Y88" s="119"/>
      <c r="Z88" s="119"/>
      <c r="AA88" s="119"/>
      <c r="AB88" s="119"/>
      <c r="AC88" s="119"/>
      <c r="AD88" s="119"/>
      <c r="AE88" s="119"/>
      <c r="AF88" s="119"/>
    </row>
    <row r="89" spans="25:32" s="34" customFormat="1" ht="18" customHeight="1" x14ac:dyDescent="0.15">
      <c r="Y89" s="119"/>
      <c r="Z89" s="119"/>
      <c r="AA89" s="119"/>
      <c r="AB89" s="119"/>
      <c r="AC89" s="119"/>
      <c r="AD89" s="119"/>
      <c r="AE89" s="119"/>
      <c r="AF89" s="119"/>
    </row>
    <row r="90" spans="25:32" s="34" customFormat="1" ht="18" customHeight="1" x14ac:dyDescent="0.15">
      <c r="Y90" s="119"/>
      <c r="Z90" s="119"/>
      <c r="AA90" s="119"/>
      <c r="AB90" s="119"/>
      <c r="AC90" s="119"/>
      <c r="AD90" s="119"/>
      <c r="AE90" s="119"/>
      <c r="AF90" s="119"/>
    </row>
    <row r="91" spans="25:32" s="34" customFormat="1" ht="18" customHeight="1" x14ac:dyDescent="0.15">
      <c r="Y91" s="119"/>
      <c r="Z91" s="119"/>
      <c r="AA91" s="119"/>
      <c r="AB91" s="119"/>
      <c r="AC91" s="119"/>
      <c r="AD91" s="119"/>
      <c r="AE91" s="119"/>
      <c r="AF91" s="119"/>
    </row>
    <row r="92" spans="25:32" s="34" customFormat="1" ht="18" customHeight="1" x14ac:dyDescent="0.15">
      <c r="Y92" s="119"/>
      <c r="Z92" s="119"/>
      <c r="AA92" s="119"/>
      <c r="AB92" s="119"/>
      <c r="AC92" s="119"/>
      <c r="AD92" s="119"/>
      <c r="AE92" s="119"/>
      <c r="AF92" s="119"/>
    </row>
    <row r="93" spans="25:32" s="34" customFormat="1" ht="18" customHeight="1" x14ac:dyDescent="0.15">
      <c r="Y93" s="119"/>
      <c r="Z93" s="119"/>
      <c r="AA93" s="119"/>
      <c r="AB93" s="119"/>
      <c r="AC93" s="119"/>
      <c r="AD93" s="119"/>
      <c r="AE93" s="119"/>
      <c r="AF93" s="119"/>
    </row>
    <row r="94" spans="25:32" s="34" customFormat="1" ht="18" customHeight="1" x14ac:dyDescent="0.15">
      <c r="Y94" s="119"/>
      <c r="Z94" s="119"/>
      <c r="AA94" s="119"/>
      <c r="AB94" s="119"/>
      <c r="AC94" s="119"/>
      <c r="AD94" s="119"/>
      <c r="AE94" s="119"/>
      <c r="AF94" s="119"/>
    </row>
    <row r="95" spans="25:32" s="34" customFormat="1" ht="18" customHeight="1" x14ac:dyDescent="0.15">
      <c r="Y95" s="119"/>
      <c r="Z95" s="119"/>
      <c r="AA95" s="119"/>
      <c r="AB95" s="119"/>
      <c r="AC95" s="119"/>
      <c r="AD95" s="119"/>
      <c r="AE95" s="119"/>
      <c r="AF95" s="119"/>
    </row>
    <row r="96" spans="25:32" s="34" customFormat="1" ht="18" customHeight="1" x14ac:dyDescent="0.15">
      <c r="Y96" s="119"/>
      <c r="Z96" s="119"/>
      <c r="AA96" s="119"/>
      <c r="AB96" s="119"/>
      <c r="AC96" s="119"/>
      <c r="AD96" s="119"/>
      <c r="AE96" s="119"/>
      <c r="AF96" s="119"/>
    </row>
    <row r="97" spans="25:32" s="34" customFormat="1" ht="18" customHeight="1" x14ac:dyDescent="0.15">
      <c r="Y97" s="119"/>
      <c r="Z97" s="119"/>
      <c r="AA97" s="119"/>
      <c r="AB97" s="119"/>
      <c r="AC97" s="119"/>
      <c r="AD97" s="119"/>
      <c r="AE97" s="119"/>
      <c r="AF97" s="119"/>
    </row>
    <row r="98" spans="25:32" s="34" customFormat="1" ht="18" customHeight="1" x14ac:dyDescent="0.15">
      <c r="Y98" s="119"/>
      <c r="Z98" s="119"/>
      <c r="AA98" s="119"/>
      <c r="AB98" s="119"/>
      <c r="AC98" s="119"/>
      <c r="AD98" s="119"/>
      <c r="AE98" s="119"/>
      <c r="AF98" s="119"/>
    </row>
    <row r="99" spans="25:32" s="34" customFormat="1" ht="18" customHeight="1" x14ac:dyDescent="0.15">
      <c r="Y99" s="119"/>
      <c r="Z99" s="119"/>
      <c r="AA99" s="119"/>
      <c r="AB99" s="119"/>
      <c r="AC99" s="119"/>
      <c r="AD99" s="119"/>
      <c r="AE99" s="119"/>
      <c r="AF99" s="119"/>
    </row>
    <row r="100" spans="25:32" s="34" customFormat="1" ht="18" customHeight="1" x14ac:dyDescent="0.15">
      <c r="Y100" s="119"/>
      <c r="Z100" s="119"/>
      <c r="AA100" s="119"/>
      <c r="AB100" s="119"/>
      <c r="AC100" s="119"/>
      <c r="AD100" s="119"/>
      <c r="AE100" s="119"/>
      <c r="AF100" s="119"/>
    </row>
    <row r="101" spans="25:32" s="34" customFormat="1" ht="18" customHeight="1" x14ac:dyDescent="0.15">
      <c r="Y101" s="119"/>
      <c r="Z101" s="119"/>
      <c r="AA101" s="119"/>
      <c r="AB101" s="119"/>
      <c r="AC101" s="119"/>
      <c r="AD101" s="119"/>
      <c r="AE101" s="119"/>
      <c r="AF101" s="119"/>
    </row>
    <row r="102" spans="25:32" s="34" customFormat="1" ht="18" customHeight="1" x14ac:dyDescent="0.15">
      <c r="Y102" s="119"/>
      <c r="Z102" s="119"/>
      <c r="AA102" s="119"/>
      <c r="AB102" s="119"/>
      <c r="AC102" s="119"/>
      <c r="AD102" s="119"/>
      <c r="AE102" s="119"/>
      <c r="AF102" s="119"/>
    </row>
    <row r="103" spans="25:32" s="34" customFormat="1" ht="18" customHeight="1" x14ac:dyDescent="0.15">
      <c r="Y103" s="119"/>
      <c r="Z103" s="119"/>
      <c r="AA103" s="119"/>
      <c r="AB103" s="119"/>
      <c r="AC103" s="119"/>
      <c r="AD103" s="119"/>
      <c r="AE103" s="119"/>
      <c r="AF103" s="119"/>
    </row>
    <row r="104" spans="25:32" s="34" customFormat="1" ht="18" customHeight="1" x14ac:dyDescent="0.15">
      <c r="Y104" s="119"/>
      <c r="Z104" s="119"/>
      <c r="AA104" s="119"/>
      <c r="AB104" s="119"/>
      <c r="AC104" s="119"/>
      <c r="AD104" s="119"/>
      <c r="AE104" s="119"/>
      <c r="AF104" s="119"/>
    </row>
    <row r="105" spans="25:32" s="34" customFormat="1" ht="18" customHeight="1" x14ac:dyDescent="0.15">
      <c r="Y105" s="119"/>
      <c r="Z105" s="119"/>
      <c r="AA105" s="119"/>
      <c r="AB105" s="119"/>
      <c r="AC105" s="119"/>
      <c r="AD105" s="119"/>
      <c r="AE105" s="119"/>
      <c r="AF105" s="119"/>
    </row>
    <row r="106" spans="25:32" s="34" customFormat="1" ht="18" customHeight="1" x14ac:dyDescent="0.15">
      <c r="Y106" s="119"/>
      <c r="Z106" s="119"/>
      <c r="AA106" s="119"/>
      <c r="AB106" s="119"/>
      <c r="AC106" s="119"/>
      <c r="AD106" s="119"/>
      <c r="AE106" s="119"/>
      <c r="AF106" s="119"/>
    </row>
    <row r="107" spans="25:32" s="34" customFormat="1" ht="18" customHeight="1" x14ac:dyDescent="0.15">
      <c r="Y107" s="119"/>
      <c r="Z107" s="119"/>
      <c r="AA107" s="119"/>
      <c r="AB107" s="119"/>
      <c r="AC107" s="119"/>
      <c r="AD107" s="119"/>
      <c r="AE107" s="119"/>
      <c r="AF107" s="119"/>
    </row>
    <row r="108" spans="25:32" s="34" customFormat="1" ht="18" customHeight="1" x14ac:dyDescent="0.15">
      <c r="Y108" s="119"/>
      <c r="Z108" s="119"/>
      <c r="AA108" s="119"/>
      <c r="AB108" s="119"/>
      <c r="AC108" s="119"/>
      <c r="AD108" s="119"/>
      <c r="AE108" s="119"/>
      <c r="AF108" s="119"/>
    </row>
    <row r="109" spans="25:32" s="34" customFormat="1" ht="18" customHeight="1" x14ac:dyDescent="0.15">
      <c r="Y109" s="119"/>
      <c r="Z109" s="119"/>
      <c r="AA109" s="119"/>
      <c r="AB109" s="119"/>
      <c r="AC109" s="119"/>
      <c r="AD109" s="119"/>
      <c r="AE109" s="119"/>
      <c r="AF109" s="119"/>
    </row>
    <row r="110" spans="25:32" s="34" customFormat="1" ht="18" customHeight="1" x14ac:dyDescent="0.15">
      <c r="Y110" s="119"/>
      <c r="Z110" s="119"/>
      <c r="AA110" s="119"/>
      <c r="AB110" s="119"/>
      <c r="AC110" s="119"/>
      <c r="AD110" s="119"/>
      <c r="AE110" s="119"/>
      <c r="AF110" s="119"/>
    </row>
    <row r="111" spans="25:32" s="34" customFormat="1" ht="18" customHeight="1" x14ac:dyDescent="0.15">
      <c r="Y111" s="119"/>
      <c r="Z111" s="119"/>
      <c r="AA111" s="119"/>
      <c r="AB111" s="119"/>
      <c r="AC111" s="119"/>
      <c r="AD111" s="119"/>
      <c r="AE111" s="119"/>
      <c r="AF111" s="119"/>
    </row>
    <row r="112" spans="25:32" s="34" customFormat="1" ht="18" customHeight="1" x14ac:dyDescent="0.15">
      <c r="Y112" s="119"/>
      <c r="Z112" s="119"/>
      <c r="AA112" s="119"/>
      <c r="AB112" s="119"/>
      <c r="AC112" s="119"/>
      <c r="AD112" s="119"/>
      <c r="AE112" s="119"/>
      <c r="AF112" s="119"/>
    </row>
    <row r="113" spans="25:32" s="34" customFormat="1" ht="18" customHeight="1" x14ac:dyDescent="0.15">
      <c r="Y113" s="119"/>
      <c r="Z113" s="119"/>
      <c r="AA113" s="119"/>
      <c r="AB113" s="119"/>
      <c r="AC113" s="119"/>
      <c r="AD113" s="119"/>
      <c r="AE113" s="119"/>
      <c r="AF113" s="119"/>
    </row>
    <row r="114" spans="25:32" s="34" customFormat="1" ht="18" customHeight="1" x14ac:dyDescent="0.15">
      <c r="Y114" s="119"/>
      <c r="Z114" s="119"/>
      <c r="AA114" s="119"/>
      <c r="AB114" s="119"/>
      <c r="AC114" s="119"/>
      <c r="AD114" s="119"/>
      <c r="AE114" s="119"/>
      <c r="AF114" s="119"/>
    </row>
    <row r="115" spans="25:32" s="34" customFormat="1" ht="18" customHeight="1" x14ac:dyDescent="0.15">
      <c r="Y115" s="119"/>
      <c r="Z115" s="119"/>
      <c r="AA115" s="119"/>
      <c r="AB115" s="119"/>
      <c r="AC115" s="119"/>
      <c r="AD115" s="119"/>
      <c r="AE115" s="119"/>
      <c r="AF115" s="119"/>
    </row>
    <row r="116" spans="25:32" s="34" customFormat="1" ht="18" customHeight="1" x14ac:dyDescent="0.15">
      <c r="Y116" s="119"/>
      <c r="Z116" s="119"/>
      <c r="AA116" s="119"/>
      <c r="AB116" s="119"/>
      <c r="AC116" s="119"/>
      <c r="AD116" s="119"/>
      <c r="AE116" s="119"/>
      <c r="AF116" s="119"/>
    </row>
    <row r="117" spans="25:32" s="34" customFormat="1" ht="18" customHeight="1" x14ac:dyDescent="0.15">
      <c r="Y117" s="119"/>
      <c r="Z117" s="119"/>
      <c r="AA117" s="119"/>
      <c r="AB117" s="119"/>
      <c r="AC117" s="119"/>
      <c r="AD117" s="119"/>
      <c r="AE117" s="119"/>
      <c r="AF117" s="119"/>
    </row>
    <row r="118" spans="25:32" s="34" customFormat="1" ht="18" customHeight="1" x14ac:dyDescent="0.15">
      <c r="Y118" s="119"/>
      <c r="Z118" s="119"/>
      <c r="AA118" s="119"/>
      <c r="AB118" s="119"/>
      <c r="AC118" s="119"/>
      <c r="AD118" s="119"/>
      <c r="AE118" s="119"/>
      <c r="AF118" s="119"/>
    </row>
    <row r="119" spans="25:32" s="34" customFormat="1" ht="18" customHeight="1" x14ac:dyDescent="0.15">
      <c r="Y119" s="119"/>
      <c r="Z119" s="119"/>
      <c r="AA119" s="119"/>
      <c r="AB119" s="119"/>
      <c r="AC119" s="119"/>
      <c r="AD119" s="119"/>
      <c r="AE119" s="119"/>
      <c r="AF119" s="119"/>
    </row>
    <row r="120" spans="25:32" s="34" customFormat="1" ht="18" customHeight="1" x14ac:dyDescent="0.15">
      <c r="Y120" s="119"/>
      <c r="Z120" s="119"/>
      <c r="AA120" s="119"/>
      <c r="AB120" s="119"/>
      <c r="AC120" s="119"/>
      <c r="AD120" s="119"/>
      <c r="AE120" s="119"/>
      <c r="AF120" s="119"/>
    </row>
    <row r="121" spans="25:32" s="34" customFormat="1" ht="18" customHeight="1" x14ac:dyDescent="0.15">
      <c r="Y121" s="119"/>
      <c r="Z121" s="119"/>
      <c r="AA121" s="119"/>
      <c r="AB121" s="119"/>
      <c r="AC121" s="119"/>
      <c r="AD121" s="119"/>
      <c r="AE121" s="119"/>
      <c r="AF121" s="119"/>
    </row>
    <row r="122" spans="25:32" s="34" customFormat="1" ht="18" customHeight="1" x14ac:dyDescent="0.15">
      <c r="Y122" s="119"/>
      <c r="Z122" s="119"/>
      <c r="AA122" s="119"/>
      <c r="AB122" s="119"/>
      <c r="AC122" s="119"/>
      <c r="AD122" s="119"/>
      <c r="AE122" s="119"/>
      <c r="AF122" s="119"/>
    </row>
    <row r="123" spans="25:32" s="34" customFormat="1" ht="18" customHeight="1" x14ac:dyDescent="0.15">
      <c r="Y123" s="119"/>
      <c r="Z123" s="119"/>
      <c r="AA123" s="119"/>
      <c r="AB123" s="119"/>
      <c r="AC123" s="119"/>
      <c r="AD123" s="119"/>
      <c r="AE123" s="119"/>
      <c r="AF123" s="119"/>
    </row>
    <row r="124" spans="25:32" s="34" customFormat="1" ht="18" customHeight="1" x14ac:dyDescent="0.15">
      <c r="Y124" s="119"/>
      <c r="Z124" s="119"/>
      <c r="AA124" s="119"/>
      <c r="AB124" s="119"/>
      <c r="AC124" s="119"/>
      <c r="AD124" s="119"/>
      <c r="AE124" s="119"/>
      <c r="AF124" s="119"/>
    </row>
    <row r="125" spans="25:32" s="34" customFormat="1" ht="18" customHeight="1" x14ac:dyDescent="0.15">
      <c r="Y125" s="119"/>
      <c r="Z125" s="119"/>
      <c r="AA125" s="119"/>
      <c r="AB125" s="119"/>
      <c r="AC125" s="119"/>
      <c r="AD125" s="119"/>
      <c r="AE125" s="119"/>
      <c r="AF125" s="119"/>
    </row>
    <row r="126" spans="25:32" s="34" customFormat="1" ht="18" customHeight="1" x14ac:dyDescent="0.15">
      <c r="Y126" s="119"/>
      <c r="Z126" s="119"/>
      <c r="AA126" s="119"/>
      <c r="AB126" s="119"/>
      <c r="AC126" s="119"/>
      <c r="AD126" s="119"/>
      <c r="AE126" s="119"/>
      <c r="AF126" s="119"/>
    </row>
    <row r="127" spans="25:32" s="34" customFormat="1" ht="18" customHeight="1" x14ac:dyDescent="0.15">
      <c r="Y127" s="119"/>
      <c r="Z127" s="119"/>
      <c r="AA127" s="119"/>
      <c r="AB127" s="119"/>
      <c r="AC127" s="119"/>
      <c r="AD127" s="119"/>
      <c r="AE127" s="119"/>
      <c r="AF127" s="119"/>
    </row>
    <row r="128" spans="25:32" s="34" customFormat="1" ht="18" customHeight="1" x14ac:dyDescent="0.15">
      <c r="Y128" s="119"/>
      <c r="Z128" s="119"/>
      <c r="AA128" s="119"/>
      <c r="AB128" s="119"/>
      <c r="AC128" s="119"/>
      <c r="AD128" s="119"/>
      <c r="AE128" s="119"/>
      <c r="AF128" s="119"/>
    </row>
    <row r="129" spans="25:32" s="34" customFormat="1" ht="18" customHeight="1" x14ac:dyDescent="0.15">
      <c r="Y129" s="119"/>
      <c r="Z129" s="119"/>
      <c r="AA129" s="119"/>
      <c r="AB129" s="119"/>
      <c r="AC129" s="119"/>
      <c r="AD129" s="119"/>
      <c r="AE129" s="119"/>
      <c r="AF129" s="119"/>
    </row>
    <row r="130" spans="25:32" s="34" customFormat="1" ht="18" customHeight="1" x14ac:dyDescent="0.15">
      <c r="Y130" s="119"/>
      <c r="Z130" s="119"/>
      <c r="AA130" s="119"/>
      <c r="AB130" s="119"/>
      <c r="AC130" s="119"/>
      <c r="AD130" s="119"/>
      <c r="AE130" s="119"/>
      <c r="AF130" s="119"/>
    </row>
    <row r="131" spans="25:32" s="34" customFormat="1" ht="18" customHeight="1" x14ac:dyDescent="0.15">
      <c r="Y131" s="119"/>
      <c r="Z131" s="119"/>
      <c r="AA131" s="119"/>
      <c r="AB131" s="119"/>
      <c r="AC131" s="119"/>
      <c r="AD131" s="119"/>
      <c r="AE131" s="119"/>
      <c r="AF131" s="119"/>
    </row>
    <row r="132" spans="25:32" s="34" customFormat="1" ht="18" customHeight="1" x14ac:dyDescent="0.15">
      <c r="Y132" s="119"/>
      <c r="Z132" s="119"/>
      <c r="AA132" s="119"/>
      <c r="AB132" s="119"/>
      <c r="AC132" s="119"/>
      <c r="AD132" s="119"/>
      <c r="AE132" s="119"/>
      <c r="AF132" s="119"/>
    </row>
    <row r="133" spans="25:32" s="34" customFormat="1" ht="18" customHeight="1" x14ac:dyDescent="0.15">
      <c r="Y133" s="119"/>
      <c r="Z133" s="119"/>
      <c r="AA133" s="119"/>
      <c r="AB133" s="119"/>
      <c r="AC133" s="119"/>
      <c r="AD133" s="119"/>
      <c r="AE133" s="119"/>
      <c r="AF133" s="119"/>
    </row>
    <row r="134" spans="25:32" s="34" customFormat="1" ht="18" customHeight="1" x14ac:dyDescent="0.15">
      <c r="Y134" s="119"/>
      <c r="Z134" s="119"/>
      <c r="AA134" s="119"/>
      <c r="AB134" s="119"/>
      <c r="AC134" s="119"/>
      <c r="AD134" s="119"/>
      <c r="AE134" s="119"/>
      <c r="AF134" s="119"/>
    </row>
    <row r="135" spans="25:32" s="34" customFormat="1" ht="18" customHeight="1" x14ac:dyDescent="0.15">
      <c r="Y135" s="119"/>
      <c r="Z135" s="119"/>
      <c r="AA135" s="119"/>
      <c r="AB135" s="119"/>
      <c r="AC135" s="119"/>
      <c r="AD135" s="119"/>
      <c r="AE135" s="119"/>
      <c r="AF135" s="119"/>
    </row>
    <row r="136" spans="25:32" s="34" customFormat="1" ht="18" customHeight="1" x14ac:dyDescent="0.15">
      <c r="Y136" s="119"/>
      <c r="Z136" s="119"/>
      <c r="AA136" s="119"/>
      <c r="AB136" s="119"/>
      <c r="AC136" s="119"/>
      <c r="AD136" s="119"/>
      <c r="AE136" s="119"/>
      <c r="AF136" s="119"/>
    </row>
    <row r="137" spans="25:32" s="34" customFormat="1" ht="18" customHeight="1" x14ac:dyDescent="0.15">
      <c r="Y137" s="119"/>
      <c r="Z137" s="119"/>
      <c r="AA137" s="119"/>
      <c r="AB137" s="119"/>
      <c r="AC137" s="119"/>
      <c r="AD137" s="119"/>
      <c r="AE137" s="119"/>
      <c r="AF137" s="119"/>
    </row>
    <row r="138" spans="25:32" s="34" customFormat="1" ht="18" customHeight="1" x14ac:dyDescent="0.15">
      <c r="Y138" s="119"/>
      <c r="Z138" s="119"/>
      <c r="AA138" s="119"/>
      <c r="AB138" s="119"/>
      <c r="AC138" s="119"/>
      <c r="AD138" s="119"/>
      <c r="AE138" s="119"/>
      <c r="AF138" s="119"/>
    </row>
    <row r="139" spans="25:32" s="34" customFormat="1" ht="18" customHeight="1" x14ac:dyDescent="0.15">
      <c r="Y139" s="119"/>
      <c r="Z139" s="119"/>
      <c r="AA139" s="119"/>
      <c r="AB139" s="119"/>
      <c r="AC139" s="119"/>
      <c r="AD139" s="119"/>
      <c r="AE139" s="119"/>
      <c r="AF139" s="119"/>
    </row>
    <row r="140" spans="25:32" s="34" customFormat="1" ht="18" customHeight="1" x14ac:dyDescent="0.15">
      <c r="Y140" s="119"/>
      <c r="Z140" s="119"/>
      <c r="AA140" s="119"/>
      <c r="AB140" s="119"/>
      <c r="AC140" s="119"/>
      <c r="AD140" s="119"/>
      <c r="AE140" s="119"/>
      <c r="AF140" s="119"/>
    </row>
    <row r="141" spans="25:32" s="34" customFormat="1" ht="18" customHeight="1" x14ac:dyDescent="0.15">
      <c r="Y141" s="119"/>
      <c r="Z141" s="119"/>
      <c r="AA141" s="119"/>
      <c r="AB141" s="119"/>
      <c r="AC141" s="119"/>
      <c r="AD141" s="119"/>
      <c r="AE141" s="119"/>
      <c r="AF141" s="119"/>
    </row>
    <row r="142" spans="25:32" s="34" customFormat="1" ht="18" customHeight="1" x14ac:dyDescent="0.15">
      <c r="Y142" s="119"/>
      <c r="Z142" s="119"/>
      <c r="AA142" s="119"/>
      <c r="AB142" s="119"/>
      <c r="AC142" s="119"/>
      <c r="AD142" s="119"/>
      <c r="AE142" s="119"/>
      <c r="AF142" s="119"/>
    </row>
    <row r="143" spans="25:32" s="34" customFormat="1" ht="18" customHeight="1" x14ac:dyDescent="0.15">
      <c r="Y143" s="119"/>
      <c r="Z143" s="119"/>
      <c r="AA143" s="119"/>
      <c r="AB143" s="119"/>
      <c r="AC143" s="119"/>
      <c r="AD143" s="119"/>
      <c r="AE143" s="119"/>
      <c r="AF143" s="119"/>
    </row>
    <row r="144" spans="25:32" s="34" customFormat="1" ht="18" customHeight="1" x14ac:dyDescent="0.15">
      <c r="Y144" s="119"/>
      <c r="Z144" s="119"/>
      <c r="AA144" s="119"/>
      <c r="AB144" s="119"/>
      <c r="AC144" s="119"/>
      <c r="AD144" s="119"/>
      <c r="AE144" s="119"/>
      <c r="AF144" s="119"/>
    </row>
    <row r="145" spans="25:32" s="34" customFormat="1" ht="18" customHeight="1" x14ac:dyDescent="0.15">
      <c r="Y145" s="119"/>
      <c r="Z145" s="119"/>
      <c r="AA145" s="119"/>
      <c r="AB145" s="119"/>
      <c r="AC145" s="119"/>
      <c r="AD145" s="119"/>
      <c r="AE145" s="119"/>
      <c r="AF145" s="119"/>
    </row>
    <row r="146" spans="25:32" s="34" customFormat="1" ht="18" customHeight="1" x14ac:dyDescent="0.15">
      <c r="Y146" s="119"/>
      <c r="Z146" s="119"/>
      <c r="AA146" s="119"/>
      <c r="AB146" s="119"/>
      <c r="AC146" s="119"/>
      <c r="AD146" s="119"/>
      <c r="AE146" s="119"/>
      <c r="AF146" s="119"/>
    </row>
    <row r="147" spans="25:32" s="34" customFormat="1" ht="18" customHeight="1" x14ac:dyDescent="0.15">
      <c r="Y147" s="119"/>
      <c r="Z147" s="119"/>
      <c r="AA147" s="119"/>
      <c r="AB147" s="119"/>
      <c r="AC147" s="119"/>
      <c r="AD147" s="119"/>
      <c r="AE147" s="119"/>
      <c r="AF147" s="119"/>
    </row>
    <row r="148" spans="25:32" s="34" customFormat="1" ht="18" customHeight="1" x14ac:dyDescent="0.15">
      <c r="Y148" s="119"/>
      <c r="Z148" s="119"/>
      <c r="AA148" s="119"/>
      <c r="AB148" s="119"/>
      <c r="AC148" s="119"/>
      <c r="AD148" s="119"/>
      <c r="AE148" s="119"/>
      <c r="AF148" s="119"/>
    </row>
    <row r="149" spans="25:32" s="34" customFormat="1" ht="18" customHeight="1" x14ac:dyDescent="0.15">
      <c r="Y149" s="119"/>
      <c r="Z149" s="119"/>
      <c r="AA149" s="119"/>
      <c r="AB149" s="119"/>
      <c r="AC149" s="119"/>
      <c r="AD149" s="119"/>
      <c r="AE149" s="119"/>
      <c r="AF149" s="119"/>
    </row>
    <row r="150" spans="25:32" s="34" customFormat="1" ht="18" customHeight="1" x14ac:dyDescent="0.15">
      <c r="Y150" s="119"/>
      <c r="Z150" s="119"/>
      <c r="AA150" s="119"/>
      <c r="AB150" s="119"/>
      <c r="AC150" s="119"/>
      <c r="AD150" s="119"/>
      <c r="AE150" s="119"/>
      <c r="AF150" s="119"/>
    </row>
    <row r="151" spans="25:32" s="34" customFormat="1" ht="18" customHeight="1" x14ac:dyDescent="0.15">
      <c r="Y151" s="119"/>
      <c r="Z151" s="119"/>
      <c r="AA151" s="119"/>
      <c r="AB151" s="119"/>
      <c r="AC151" s="119"/>
      <c r="AD151" s="119"/>
      <c r="AE151" s="119"/>
      <c r="AF151" s="119"/>
    </row>
    <row r="152" spans="25:32" s="34" customFormat="1" ht="18" customHeight="1" x14ac:dyDescent="0.15">
      <c r="Y152" s="119"/>
      <c r="Z152" s="119"/>
      <c r="AA152" s="119"/>
      <c r="AB152" s="119"/>
      <c r="AC152" s="119"/>
      <c r="AD152" s="119"/>
      <c r="AE152" s="119"/>
      <c r="AF152" s="119"/>
    </row>
    <row r="153" spans="25:32" s="34" customFormat="1" ht="18" customHeight="1" x14ac:dyDescent="0.15">
      <c r="Y153" s="119"/>
      <c r="Z153" s="119"/>
      <c r="AA153" s="119"/>
      <c r="AB153" s="119"/>
      <c r="AC153" s="119"/>
      <c r="AD153" s="119"/>
      <c r="AE153" s="119"/>
      <c r="AF153" s="119"/>
    </row>
    <row r="154" spans="25:32" s="34" customFormat="1" ht="18" customHeight="1" x14ac:dyDescent="0.15">
      <c r="Y154" s="119"/>
      <c r="Z154" s="119"/>
      <c r="AA154" s="119"/>
      <c r="AB154" s="119"/>
      <c r="AC154" s="119"/>
      <c r="AD154" s="119"/>
      <c r="AE154" s="119"/>
      <c r="AF154" s="119"/>
    </row>
    <row r="155" spans="25:32" s="34" customFormat="1" ht="18" customHeight="1" x14ac:dyDescent="0.15">
      <c r="Y155" s="119"/>
      <c r="Z155" s="119"/>
      <c r="AA155" s="119"/>
      <c r="AB155" s="119"/>
      <c r="AC155" s="119"/>
      <c r="AD155" s="119"/>
      <c r="AE155" s="119"/>
      <c r="AF155" s="119"/>
    </row>
    <row r="156" spans="25:32" s="34" customFormat="1" ht="18" customHeight="1" x14ac:dyDescent="0.15">
      <c r="Y156" s="119"/>
      <c r="Z156" s="119"/>
      <c r="AA156" s="119"/>
      <c r="AB156" s="119"/>
      <c r="AC156" s="119"/>
      <c r="AD156" s="119"/>
      <c r="AE156" s="119"/>
      <c r="AF156" s="119"/>
    </row>
    <row r="157" spans="25:32" s="34" customFormat="1" ht="18" customHeight="1" x14ac:dyDescent="0.15">
      <c r="Y157" s="119"/>
      <c r="Z157" s="119"/>
      <c r="AA157" s="119"/>
      <c r="AB157" s="119"/>
      <c r="AC157" s="119"/>
      <c r="AD157" s="119"/>
      <c r="AE157" s="119"/>
      <c r="AF157" s="119"/>
    </row>
    <row r="158" spans="25:32" s="34" customFormat="1" ht="18" customHeight="1" x14ac:dyDescent="0.15">
      <c r="Y158" s="119"/>
      <c r="Z158" s="119"/>
      <c r="AA158" s="119"/>
      <c r="AB158" s="119"/>
      <c r="AC158" s="119"/>
      <c r="AD158" s="119"/>
      <c r="AE158" s="119"/>
      <c r="AF158" s="119"/>
    </row>
    <row r="159" spans="25:32" s="34" customFormat="1" ht="18" customHeight="1" x14ac:dyDescent="0.15">
      <c r="Y159" s="119"/>
      <c r="Z159" s="119"/>
      <c r="AA159" s="119"/>
      <c r="AB159" s="119"/>
      <c r="AC159" s="119"/>
      <c r="AD159" s="119"/>
      <c r="AE159" s="119"/>
      <c r="AF159" s="119"/>
    </row>
    <row r="160" spans="25:32" s="34" customFormat="1" ht="18" customHeight="1" x14ac:dyDescent="0.15">
      <c r="Y160" s="119"/>
      <c r="Z160" s="119"/>
      <c r="AA160" s="119"/>
      <c r="AB160" s="119"/>
      <c r="AC160" s="119"/>
      <c r="AD160" s="119"/>
      <c r="AE160" s="119"/>
      <c r="AF160" s="119"/>
    </row>
    <row r="161" spans="25:32" s="34" customFormat="1" ht="18" customHeight="1" x14ac:dyDescent="0.15">
      <c r="Y161" s="119"/>
      <c r="Z161" s="119"/>
      <c r="AA161" s="119"/>
      <c r="AB161" s="119"/>
      <c r="AC161" s="119"/>
      <c r="AD161" s="119"/>
      <c r="AE161" s="119"/>
      <c r="AF161" s="119"/>
    </row>
    <row r="162" spans="25:32" s="34" customFormat="1" ht="18" customHeight="1" x14ac:dyDescent="0.15">
      <c r="Y162" s="119"/>
      <c r="Z162" s="119"/>
      <c r="AA162" s="119"/>
      <c r="AB162" s="119"/>
      <c r="AC162" s="119"/>
      <c r="AD162" s="119"/>
      <c r="AE162" s="119"/>
      <c r="AF162" s="119"/>
    </row>
    <row r="163" spans="25:32" s="34" customFormat="1" ht="18" customHeight="1" x14ac:dyDescent="0.15">
      <c r="Y163" s="119"/>
      <c r="Z163" s="119"/>
      <c r="AA163" s="119"/>
      <c r="AB163" s="119"/>
      <c r="AC163" s="119"/>
      <c r="AD163" s="119"/>
      <c r="AE163" s="119"/>
      <c r="AF163" s="119"/>
    </row>
    <row r="164" spans="25:32" s="34" customFormat="1" ht="18" customHeight="1" x14ac:dyDescent="0.15">
      <c r="Y164" s="119"/>
      <c r="Z164" s="119"/>
      <c r="AA164" s="119"/>
      <c r="AB164" s="119"/>
      <c r="AC164" s="119"/>
      <c r="AD164" s="119"/>
      <c r="AE164" s="119"/>
      <c r="AF164" s="119"/>
    </row>
    <row r="165" spans="25:32" s="34" customFormat="1" ht="18" customHeight="1" x14ac:dyDescent="0.15">
      <c r="Y165" s="119"/>
      <c r="Z165" s="119"/>
      <c r="AA165" s="119"/>
      <c r="AB165" s="119"/>
      <c r="AC165" s="119"/>
      <c r="AD165" s="119"/>
      <c r="AE165" s="119"/>
      <c r="AF165" s="119"/>
    </row>
    <row r="166" spans="25:32" s="34" customFormat="1" ht="18" customHeight="1" x14ac:dyDescent="0.15">
      <c r="Y166" s="119"/>
      <c r="Z166" s="119"/>
      <c r="AA166" s="119"/>
      <c r="AB166" s="119"/>
      <c r="AC166" s="119"/>
      <c r="AD166" s="119"/>
      <c r="AE166" s="119"/>
      <c r="AF166" s="119"/>
    </row>
    <row r="167" spans="25:32" s="34" customFormat="1" ht="18" customHeight="1" x14ac:dyDescent="0.15">
      <c r="Y167" s="119"/>
      <c r="Z167" s="119"/>
      <c r="AA167" s="119"/>
      <c r="AB167" s="119"/>
      <c r="AC167" s="119"/>
      <c r="AD167" s="119"/>
      <c r="AE167" s="119"/>
      <c r="AF167" s="119"/>
    </row>
    <row r="168" spans="25:32" s="34" customFormat="1" ht="18" customHeight="1" x14ac:dyDescent="0.15">
      <c r="Y168" s="119"/>
      <c r="Z168" s="119"/>
      <c r="AA168" s="119"/>
      <c r="AB168" s="119"/>
      <c r="AC168" s="119"/>
      <c r="AD168" s="119"/>
      <c r="AE168" s="119"/>
      <c r="AF168" s="119"/>
    </row>
    <row r="169" spans="25:32" s="34" customFormat="1" ht="18" customHeight="1" x14ac:dyDescent="0.15">
      <c r="Y169" s="119"/>
      <c r="Z169" s="119"/>
      <c r="AA169" s="119"/>
      <c r="AB169" s="119"/>
      <c r="AC169" s="119"/>
      <c r="AD169" s="119"/>
      <c r="AE169" s="119"/>
      <c r="AF169" s="119"/>
    </row>
    <row r="170" spans="25:32" s="34" customFormat="1" ht="18" customHeight="1" x14ac:dyDescent="0.15">
      <c r="Y170" s="119"/>
      <c r="Z170" s="119"/>
      <c r="AA170" s="119"/>
      <c r="AB170" s="119"/>
      <c r="AC170" s="119"/>
      <c r="AD170" s="119"/>
      <c r="AE170" s="119"/>
      <c r="AF170" s="119"/>
    </row>
    <row r="171" spans="25:32" s="34" customFormat="1" ht="18" customHeight="1" x14ac:dyDescent="0.15">
      <c r="Y171" s="119"/>
      <c r="Z171" s="119"/>
      <c r="AA171" s="119"/>
      <c r="AB171" s="119"/>
      <c r="AC171" s="119"/>
      <c r="AD171" s="119"/>
      <c r="AE171" s="119"/>
      <c r="AF171" s="119"/>
    </row>
    <row r="172" spans="25:32" s="34" customFormat="1" ht="18" customHeight="1" x14ac:dyDescent="0.15">
      <c r="Y172" s="119"/>
      <c r="Z172" s="119"/>
      <c r="AA172" s="119"/>
      <c r="AB172" s="119"/>
      <c r="AC172" s="119"/>
      <c r="AD172" s="119"/>
      <c r="AE172" s="119"/>
      <c r="AF172" s="119"/>
    </row>
    <row r="173" spans="25:32" s="34" customFormat="1" ht="18" customHeight="1" x14ac:dyDescent="0.15">
      <c r="Y173" s="119"/>
      <c r="Z173" s="119"/>
      <c r="AA173" s="119"/>
      <c r="AB173" s="119"/>
      <c r="AC173" s="119"/>
      <c r="AD173" s="119"/>
      <c r="AE173" s="119"/>
      <c r="AF173" s="119"/>
    </row>
    <row r="174" spans="25:32" s="34" customFormat="1" ht="18" customHeight="1" x14ac:dyDescent="0.15">
      <c r="Y174" s="119"/>
      <c r="Z174" s="119"/>
      <c r="AA174" s="119"/>
      <c r="AB174" s="119"/>
      <c r="AC174" s="119"/>
      <c r="AD174" s="119"/>
      <c r="AE174" s="119"/>
      <c r="AF174" s="119"/>
    </row>
    <row r="175" spans="25:32" s="34" customFormat="1" ht="18" customHeight="1" x14ac:dyDescent="0.15">
      <c r="Y175" s="119"/>
      <c r="Z175" s="119"/>
      <c r="AA175" s="119"/>
      <c r="AB175" s="119"/>
      <c r="AC175" s="119"/>
      <c r="AD175" s="119"/>
      <c r="AE175" s="119"/>
      <c r="AF175" s="119"/>
    </row>
    <row r="176" spans="25:32" s="34" customFormat="1" ht="18" customHeight="1" x14ac:dyDescent="0.15">
      <c r="Y176" s="119"/>
      <c r="Z176" s="119"/>
      <c r="AA176" s="119"/>
      <c r="AB176" s="119"/>
      <c r="AC176" s="119"/>
      <c r="AD176" s="119"/>
      <c r="AE176" s="119"/>
      <c r="AF176" s="119"/>
    </row>
    <row r="177" spans="25:32" s="34" customFormat="1" ht="18" customHeight="1" x14ac:dyDescent="0.15">
      <c r="Y177" s="119"/>
      <c r="Z177" s="119"/>
      <c r="AA177" s="119"/>
      <c r="AB177" s="119"/>
      <c r="AC177" s="119"/>
      <c r="AD177" s="119"/>
      <c r="AE177" s="119"/>
      <c r="AF177" s="119"/>
    </row>
    <row r="178" spans="25:32" s="34" customFormat="1" ht="18" customHeight="1" x14ac:dyDescent="0.15">
      <c r="Y178" s="119"/>
      <c r="Z178" s="119"/>
      <c r="AA178" s="119"/>
      <c r="AB178" s="119"/>
      <c r="AC178" s="119"/>
      <c r="AD178" s="119"/>
      <c r="AE178" s="119"/>
      <c r="AF178" s="119"/>
    </row>
    <row r="179" spans="25:32" s="34" customFormat="1" ht="18" customHeight="1" x14ac:dyDescent="0.15">
      <c r="Y179" s="119"/>
      <c r="Z179" s="119"/>
      <c r="AA179" s="119"/>
      <c r="AB179" s="119"/>
      <c r="AC179" s="119"/>
      <c r="AD179" s="119"/>
      <c r="AE179" s="119"/>
      <c r="AF179" s="119"/>
    </row>
    <row r="180" spans="25:32" s="34" customFormat="1" ht="18" customHeight="1" x14ac:dyDescent="0.15">
      <c r="Y180" s="119"/>
      <c r="Z180" s="119"/>
      <c r="AA180" s="119"/>
      <c r="AB180" s="119"/>
      <c r="AC180" s="119"/>
      <c r="AD180" s="119"/>
      <c r="AE180" s="119"/>
      <c r="AF180" s="119"/>
    </row>
    <row r="181" spans="25:32" s="34" customFormat="1" ht="18" customHeight="1" x14ac:dyDescent="0.15">
      <c r="Y181" s="119"/>
      <c r="Z181" s="119"/>
      <c r="AA181" s="119"/>
      <c r="AB181" s="119"/>
      <c r="AC181" s="119"/>
      <c r="AD181" s="119"/>
      <c r="AE181" s="119"/>
      <c r="AF181" s="119"/>
    </row>
    <row r="182" spans="25:32" s="34" customFormat="1" ht="18" customHeight="1" x14ac:dyDescent="0.15">
      <c r="Y182" s="119"/>
      <c r="Z182" s="119"/>
      <c r="AA182" s="119"/>
      <c r="AB182" s="119"/>
      <c r="AC182" s="119"/>
      <c r="AD182" s="119"/>
      <c r="AE182" s="119"/>
      <c r="AF182" s="119"/>
    </row>
    <row r="183" spans="25:32" s="34" customFormat="1" ht="18" customHeight="1" x14ac:dyDescent="0.15">
      <c r="Y183" s="119"/>
      <c r="Z183" s="119"/>
      <c r="AA183" s="119"/>
      <c r="AB183" s="119"/>
      <c r="AC183" s="119"/>
      <c r="AD183" s="119"/>
      <c r="AE183" s="119"/>
      <c r="AF183" s="119"/>
    </row>
    <row r="184" spans="25:32" s="34" customFormat="1" ht="18" customHeight="1" x14ac:dyDescent="0.15">
      <c r="Y184" s="119"/>
      <c r="Z184" s="119"/>
      <c r="AA184" s="119"/>
      <c r="AB184" s="119"/>
      <c r="AC184" s="119"/>
      <c r="AD184" s="119"/>
      <c r="AE184" s="119"/>
      <c r="AF184" s="119"/>
    </row>
    <row r="185" spans="25:32" s="34" customFormat="1" ht="18" customHeight="1" x14ac:dyDescent="0.15">
      <c r="Y185" s="119"/>
      <c r="Z185" s="119"/>
      <c r="AA185" s="119"/>
      <c r="AB185" s="119"/>
      <c r="AC185" s="119"/>
      <c r="AD185" s="119"/>
      <c r="AE185" s="119"/>
      <c r="AF185" s="119"/>
    </row>
    <row r="186" spans="25:32" s="34" customFormat="1" ht="18" customHeight="1" x14ac:dyDescent="0.15">
      <c r="Y186" s="119"/>
      <c r="Z186" s="119"/>
      <c r="AA186" s="119"/>
      <c r="AB186" s="119"/>
      <c r="AC186" s="119"/>
      <c r="AD186" s="119"/>
      <c r="AE186" s="119"/>
      <c r="AF186" s="119"/>
    </row>
    <row r="187" spans="25:32" s="34" customFormat="1" ht="18" customHeight="1" x14ac:dyDescent="0.15">
      <c r="Y187" s="119"/>
      <c r="Z187" s="119"/>
      <c r="AA187" s="119"/>
      <c r="AB187" s="119"/>
      <c r="AC187" s="119"/>
      <c r="AD187" s="119"/>
      <c r="AE187" s="119"/>
      <c r="AF187" s="119"/>
    </row>
    <row r="188" spans="25:32" s="34" customFormat="1" ht="18" customHeight="1" x14ac:dyDescent="0.15">
      <c r="Y188" s="119"/>
      <c r="Z188" s="119"/>
      <c r="AA188" s="119"/>
      <c r="AB188" s="119"/>
      <c r="AC188" s="119"/>
      <c r="AD188" s="119"/>
      <c r="AE188" s="119"/>
      <c r="AF188" s="119"/>
    </row>
    <row r="189" spans="25:32" s="34" customFormat="1" ht="18" customHeight="1" x14ac:dyDescent="0.15">
      <c r="Y189" s="119"/>
      <c r="Z189" s="119"/>
      <c r="AA189" s="119"/>
      <c r="AB189" s="119"/>
      <c r="AC189" s="119"/>
      <c r="AD189" s="119"/>
      <c r="AE189" s="119"/>
      <c r="AF189" s="119"/>
    </row>
    <row r="190" spans="25:32" s="34" customFormat="1" ht="18" customHeight="1" x14ac:dyDescent="0.15">
      <c r="Y190" s="119"/>
      <c r="Z190" s="119"/>
      <c r="AA190" s="119"/>
      <c r="AB190" s="119"/>
      <c r="AC190" s="119"/>
      <c r="AD190" s="119"/>
      <c r="AE190" s="119"/>
      <c r="AF190" s="119"/>
    </row>
    <row r="191" spans="25:32" s="34" customFormat="1" ht="18" customHeight="1" x14ac:dyDescent="0.15">
      <c r="Y191" s="119"/>
      <c r="Z191" s="119"/>
      <c r="AA191" s="119"/>
      <c r="AB191" s="119"/>
      <c r="AC191" s="119"/>
      <c r="AD191" s="119"/>
      <c r="AE191" s="119"/>
      <c r="AF191" s="119"/>
    </row>
    <row r="192" spans="25:32" s="34" customFormat="1" ht="18" customHeight="1" x14ac:dyDescent="0.15">
      <c r="Y192" s="119"/>
      <c r="Z192" s="119"/>
      <c r="AA192" s="119"/>
      <c r="AB192" s="119"/>
      <c r="AC192" s="119"/>
      <c r="AD192" s="119"/>
      <c r="AE192" s="119"/>
      <c r="AF192" s="119"/>
    </row>
    <row r="193" spans="25:32" s="34" customFormat="1" ht="18" customHeight="1" x14ac:dyDescent="0.15">
      <c r="Y193" s="119"/>
      <c r="Z193" s="119"/>
      <c r="AA193" s="119"/>
      <c r="AB193" s="119"/>
      <c r="AC193" s="119"/>
      <c r="AD193" s="119"/>
      <c r="AE193" s="119"/>
      <c r="AF193" s="119"/>
    </row>
    <row r="194" spans="25:32" s="34" customFormat="1" ht="18" customHeight="1" x14ac:dyDescent="0.15">
      <c r="Y194" s="119"/>
      <c r="Z194" s="119"/>
      <c r="AA194" s="119"/>
      <c r="AB194" s="119"/>
      <c r="AC194" s="119"/>
      <c r="AD194" s="119"/>
      <c r="AE194" s="119"/>
      <c r="AF194" s="119"/>
    </row>
    <row r="195" spans="25:32" s="34" customFormat="1" ht="18" customHeight="1" x14ac:dyDescent="0.15">
      <c r="Y195" s="119"/>
      <c r="Z195" s="119"/>
      <c r="AA195" s="119"/>
      <c r="AB195" s="119"/>
      <c r="AC195" s="119"/>
      <c r="AD195" s="119"/>
      <c r="AE195" s="119"/>
      <c r="AF195" s="119"/>
    </row>
    <row r="196" spans="25:32" s="34" customFormat="1" ht="18" customHeight="1" x14ac:dyDescent="0.15">
      <c r="Y196" s="119"/>
      <c r="Z196" s="119"/>
      <c r="AA196" s="119"/>
      <c r="AB196" s="119"/>
      <c r="AC196" s="119"/>
      <c r="AD196" s="119"/>
      <c r="AE196" s="119"/>
      <c r="AF196" s="119"/>
    </row>
    <row r="197" spans="25:32" s="34" customFormat="1" ht="18" customHeight="1" x14ac:dyDescent="0.15">
      <c r="Y197" s="119"/>
      <c r="Z197" s="119"/>
      <c r="AA197" s="119"/>
      <c r="AB197" s="119"/>
      <c r="AC197" s="119"/>
      <c r="AD197" s="119"/>
      <c r="AE197" s="119"/>
      <c r="AF197" s="119"/>
    </row>
    <row r="198" spans="25:32" s="34" customFormat="1" ht="18" customHeight="1" x14ac:dyDescent="0.15">
      <c r="Y198" s="119"/>
      <c r="Z198" s="119"/>
      <c r="AA198" s="119"/>
      <c r="AB198" s="119"/>
      <c r="AC198" s="119"/>
      <c r="AD198" s="119"/>
      <c r="AE198" s="119"/>
      <c r="AF198" s="119"/>
    </row>
    <row r="199" spans="25:32" s="34" customFormat="1" ht="18" customHeight="1" x14ac:dyDescent="0.15">
      <c r="Y199" s="119"/>
      <c r="Z199" s="119"/>
      <c r="AA199" s="119"/>
      <c r="AB199" s="119"/>
      <c r="AC199" s="119"/>
      <c r="AD199" s="119"/>
      <c r="AE199" s="119"/>
      <c r="AF199" s="119"/>
    </row>
    <row r="200" spans="25:32" s="34" customFormat="1" ht="18" customHeight="1" x14ac:dyDescent="0.15">
      <c r="Y200" s="119"/>
      <c r="Z200" s="119"/>
      <c r="AA200" s="119"/>
      <c r="AB200" s="119"/>
      <c r="AC200" s="119"/>
      <c r="AD200" s="119"/>
      <c r="AE200" s="119"/>
      <c r="AF200" s="119"/>
    </row>
    <row r="201" spans="25:32" s="34" customFormat="1" ht="18" customHeight="1" x14ac:dyDescent="0.15">
      <c r="Y201" s="119"/>
      <c r="Z201" s="119"/>
      <c r="AA201" s="119"/>
      <c r="AB201" s="119"/>
      <c r="AC201" s="119"/>
      <c r="AD201" s="119"/>
      <c r="AE201" s="119"/>
      <c r="AF201" s="119"/>
    </row>
    <row r="202" spans="25:32" s="34" customFormat="1" ht="18" customHeight="1" x14ac:dyDescent="0.15">
      <c r="Y202" s="119"/>
      <c r="Z202" s="119"/>
      <c r="AA202" s="119"/>
      <c r="AB202" s="119"/>
      <c r="AC202" s="119"/>
      <c r="AD202" s="119"/>
      <c r="AE202" s="119"/>
      <c r="AF202" s="119"/>
    </row>
    <row r="203" spans="25:32" s="34" customFormat="1" ht="18" customHeight="1" x14ac:dyDescent="0.15">
      <c r="Y203" s="119"/>
      <c r="Z203" s="119"/>
      <c r="AA203" s="119"/>
      <c r="AB203" s="119"/>
      <c r="AC203" s="119"/>
      <c r="AD203" s="119"/>
      <c r="AE203" s="119"/>
      <c r="AF203" s="119"/>
    </row>
    <row r="204" spans="25:32" s="34" customFormat="1" ht="18" customHeight="1" x14ac:dyDescent="0.15">
      <c r="Y204" s="119"/>
      <c r="Z204" s="119"/>
      <c r="AA204" s="119"/>
      <c r="AB204" s="119"/>
      <c r="AC204" s="119"/>
      <c r="AD204" s="119"/>
      <c r="AE204" s="119"/>
      <c r="AF204" s="119"/>
    </row>
    <row r="205" spans="25:32" s="34" customFormat="1" ht="18" customHeight="1" x14ac:dyDescent="0.15">
      <c r="Y205" s="119"/>
      <c r="Z205" s="119"/>
      <c r="AA205" s="119"/>
      <c r="AB205" s="119"/>
      <c r="AC205" s="119"/>
      <c r="AD205" s="119"/>
      <c r="AE205" s="119"/>
      <c r="AF205" s="119"/>
    </row>
    <row r="206" spans="25:32" s="34" customFormat="1" ht="18" customHeight="1" x14ac:dyDescent="0.15">
      <c r="Y206" s="119"/>
      <c r="Z206" s="119"/>
      <c r="AA206" s="119"/>
      <c r="AB206" s="119"/>
      <c r="AC206" s="119"/>
      <c r="AD206" s="119"/>
      <c r="AE206" s="119"/>
      <c r="AF206" s="119"/>
    </row>
    <row r="207" spans="25:32" s="34" customFormat="1" ht="18" customHeight="1" x14ac:dyDescent="0.15">
      <c r="Y207" s="119"/>
      <c r="Z207" s="119"/>
      <c r="AA207" s="119"/>
      <c r="AB207" s="119"/>
      <c r="AC207" s="119"/>
      <c r="AD207" s="119"/>
      <c r="AE207" s="119"/>
      <c r="AF207" s="119"/>
    </row>
    <row r="208" spans="25:32" s="34" customFormat="1" ht="18" customHeight="1" x14ac:dyDescent="0.15">
      <c r="Y208" s="119"/>
      <c r="Z208" s="119"/>
      <c r="AA208" s="119"/>
      <c r="AB208" s="119"/>
      <c r="AC208" s="119"/>
      <c r="AD208" s="119"/>
      <c r="AE208" s="119"/>
      <c r="AF208" s="119"/>
    </row>
    <row r="209" spans="25:32" s="34" customFormat="1" ht="18" customHeight="1" x14ac:dyDescent="0.15">
      <c r="Y209" s="119"/>
      <c r="Z209" s="119"/>
      <c r="AA209" s="119"/>
      <c r="AB209" s="119"/>
      <c r="AC209" s="119"/>
      <c r="AD209" s="119"/>
      <c r="AE209" s="119"/>
      <c r="AF209" s="119"/>
    </row>
    <row r="210" spans="25:32" s="34" customFormat="1" ht="18" customHeight="1" x14ac:dyDescent="0.15">
      <c r="Y210" s="119"/>
      <c r="Z210" s="119"/>
      <c r="AA210" s="119"/>
      <c r="AB210" s="119"/>
      <c r="AC210" s="119"/>
      <c r="AD210" s="119"/>
      <c r="AE210" s="119"/>
      <c r="AF210" s="119"/>
    </row>
    <row r="211" spans="25:32" s="34" customFormat="1" ht="18" customHeight="1" x14ac:dyDescent="0.15">
      <c r="Y211" s="119"/>
      <c r="Z211" s="119"/>
      <c r="AA211" s="119"/>
      <c r="AB211" s="119"/>
      <c r="AC211" s="119"/>
      <c r="AD211" s="119"/>
      <c r="AE211" s="119"/>
      <c r="AF211" s="119"/>
    </row>
    <row r="212" spans="25:32" s="34" customFormat="1" ht="18" customHeight="1" x14ac:dyDescent="0.15">
      <c r="Y212" s="119"/>
      <c r="Z212" s="119"/>
      <c r="AA212" s="119"/>
      <c r="AB212" s="119"/>
      <c r="AC212" s="119"/>
      <c r="AD212" s="119"/>
      <c r="AE212" s="119"/>
      <c r="AF212" s="119"/>
    </row>
    <row r="213" spans="25:32" s="34" customFormat="1" ht="18" customHeight="1" x14ac:dyDescent="0.15">
      <c r="Y213" s="119"/>
      <c r="Z213" s="119"/>
      <c r="AA213" s="119"/>
      <c r="AB213" s="119"/>
      <c r="AC213" s="119"/>
      <c r="AD213" s="119"/>
      <c r="AE213" s="119"/>
      <c r="AF213" s="119"/>
    </row>
    <row r="214" spans="25:32" s="34" customFormat="1" ht="18" customHeight="1" x14ac:dyDescent="0.15">
      <c r="Y214" s="119"/>
      <c r="Z214" s="119"/>
      <c r="AA214" s="119"/>
      <c r="AB214" s="119"/>
      <c r="AC214" s="119"/>
      <c r="AD214" s="119"/>
      <c r="AE214" s="119"/>
      <c r="AF214" s="119"/>
    </row>
    <row r="215" spans="25:32" s="34" customFormat="1" ht="18" customHeight="1" x14ac:dyDescent="0.15">
      <c r="Y215" s="119"/>
      <c r="Z215" s="119"/>
      <c r="AA215" s="119"/>
      <c r="AB215" s="119"/>
      <c r="AC215" s="119"/>
      <c r="AD215" s="119"/>
      <c r="AE215" s="119"/>
      <c r="AF215" s="119"/>
    </row>
    <row r="216" spans="25:32" s="34" customFormat="1" ht="18" customHeight="1" x14ac:dyDescent="0.15">
      <c r="Y216" s="119"/>
      <c r="Z216" s="119"/>
      <c r="AA216" s="119"/>
      <c r="AB216" s="119"/>
      <c r="AC216" s="119"/>
      <c r="AD216" s="119"/>
      <c r="AE216" s="119"/>
      <c r="AF216" s="119"/>
    </row>
    <row r="217" spans="25:32" s="34" customFormat="1" ht="18" customHeight="1" x14ac:dyDescent="0.15">
      <c r="Y217" s="119"/>
      <c r="Z217" s="119"/>
      <c r="AA217" s="119"/>
      <c r="AB217" s="119"/>
      <c r="AC217" s="119"/>
      <c r="AD217" s="119"/>
      <c r="AE217" s="119"/>
      <c r="AF217" s="119"/>
    </row>
    <row r="218" spans="25:32" s="34" customFormat="1" ht="18" customHeight="1" x14ac:dyDescent="0.15">
      <c r="Y218" s="119"/>
      <c r="Z218" s="119"/>
      <c r="AA218" s="119"/>
      <c r="AB218" s="119"/>
      <c r="AC218" s="119"/>
      <c r="AD218" s="119"/>
      <c r="AE218" s="119"/>
      <c r="AF218" s="119"/>
    </row>
    <row r="219" spans="25:32" s="34" customFormat="1" ht="18" customHeight="1" x14ac:dyDescent="0.15">
      <c r="Y219" s="119"/>
      <c r="Z219" s="119"/>
      <c r="AA219" s="119"/>
      <c r="AB219" s="119"/>
      <c r="AC219" s="119"/>
      <c r="AD219" s="119"/>
      <c r="AE219" s="119"/>
      <c r="AF219" s="119"/>
    </row>
    <row r="220" spans="25:32" s="34" customFormat="1" ht="18" customHeight="1" x14ac:dyDescent="0.15">
      <c r="Y220" s="119"/>
      <c r="Z220" s="119"/>
      <c r="AA220" s="119"/>
      <c r="AB220" s="119"/>
      <c r="AC220" s="119"/>
      <c r="AD220" s="119"/>
      <c r="AE220" s="119"/>
      <c r="AF220" s="119"/>
    </row>
    <row r="221" spans="25:32" s="34" customFormat="1" ht="18" customHeight="1" x14ac:dyDescent="0.15">
      <c r="Y221" s="119"/>
      <c r="Z221" s="119"/>
      <c r="AA221" s="119"/>
      <c r="AB221" s="119"/>
      <c r="AC221" s="119"/>
      <c r="AD221" s="119"/>
      <c r="AE221" s="119"/>
      <c r="AF221" s="119"/>
    </row>
    <row r="222" spans="25:32" s="34" customFormat="1" ht="18" customHeight="1" x14ac:dyDescent="0.15">
      <c r="Y222" s="119"/>
      <c r="Z222" s="119"/>
      <c r="AA222" s="119"/>
      <c r="AB222" s="119"/>
      <c r="AC222" s="119"/>
      <c r="AD222" s="119"/>
      <c r="AE222" s="119"/>
      <c r="AF222" s="119"/>
    </row>
    <row r="223" spans="25:32" s="34" customFormat="1" ht="18" customHeight="1" x14ac:dyDescent="0.15">
      <c r="Y223" s="119"/>
      <c r="Z223" s="119"/>
      <c r="AA223" s="119"/>
      <c r="AB223" s="119"/>
      <c r="AC223" s="119"/>
      <c r="AD223" s="119"/>
      <c r="AE223" s="119"/>
      <c r="AF223" s="119"/>
    </row>
    <row r="224" spans="25:32" s="34" customFormat="1" ht="18" customHeight="1" x14ac:dyDescent="0.15">
      <c r="Y224" s="119"/>
      <c r="Z224" s="119"/>
      <c r="AA224" s="119"/>
      <c r="AB224" s="119"/>
      <c r="AC224" s="119"/>
      <c r="AD224" s="119"/>
      <c r="AE224" s="119"/>
      <c r="AF224" s="119"/>
    </row>
    <row r="225" spans="25:32" s="34" customFormat="1" ht="18" customHeight="1" x14ac:dyDescent="0.15">
      <c r="Y225" s="119"/>
      <c r="Z225" s="119"/>
      <c r="AA225" s="119"/>
      <c r="AB225" s="119"/>
      <c r="AC225" s="119"/>
      <c r="AD225" s="119"/>
      <c r="AE225" s="119"/>
      <c r="AF225" s="119"/>
    </row>
    <row r="226" spans="25:32" s="34" customFormat="1" ht="18" customHeight="1" x14ac:dyDescent="0.15">
      <c r="Y226" s="119"/>
      <c r="Z226" s="119"/>
      <c r="AA226" s="119"/>
      <c r="AB226" s="119"/>
      <c r="AC226" s="119"/>
      <c r="AD226" s="119"/>
      <c r="AE226" s="119"/>
      <c r="AF226" s="119"/>
    </row>
    <row r="227" spans="25:32" s="34" customFormat="1" ht="18" customHeight="1" x14ac:dyDescent="0.15">
      <c r="Y227" s="119"/>
      <c r="Z227" s="119"/>
      <c r="AA227" s="119"/>
      <c r="AB227" s="119"/>
      <c r="AC227" s="119"/>
      <c r="AD227" s="119"/>
      <c r="AE227" s="119"/>
      <c r="AF227" s="119"/>
    </row>
    <row r="228" spans="25:32" s="34" customFormat="1" ht="18" customHeight="1" x14ac:dyDescent="0.15">
      <c r="Y228" s="119"/>
      <c r="Z228" s="119"/>
      <c r="AA228" s="119"/>
      <c r="AB228" s="119"/>
      <c r="AC228" s="119"/>
      <c r="AD228" s="119"/>
      <c r="AE228" s="119"/>
      <c r="AF228" s="119"/>
    </row>
    <row r="229" spans="25:32" s="34" customFormat="1" ht="18" customHeight="1" x14ac:dyDescent="0.15">
      <c r="Y229" s="119"/>
      <c r="Z229" s="119"/>
      <c r="AA229" s="119"/>
      <c r="AB229" s="119"/>
      <c r="AC229" s="119"/>
      <c r="AD229" s="119"/>
      <c r="AE229" s="119"/>
      <c r="AF229" s="119"/>
    </row>
    <row r="230" spans="25:32" s="34" customFormat="1" x14ac:dyDescent="0.15">
      <c r="Y230" s="119"/>
      <c r="Z230" s="119"/>
      <c r="AA230" s="119"/>
      <c r="AB230" s="119"/>
      <c r="AC230" s="119"/>
      <c r="AD230" s="119"/>
      <c r="AE230" s="119"/>
      <c r="AF230" s="119"/>
    </row>
    <row r="231" spans="25:32" s="34" customFormat="1" x14ac:dyDescent="0.15">
      <c r="Y231" s="119"/>
      <c r="Z231" s="119"/>
      <c r="AA231" s="119"/>
      <c r="AB231" s="119"/>
      <c r="AC231" s="119"/>
      <c r="AD231" s="119"/>
      <c r="AE231" s="119"/>
      <c r="AF231" s="119"/>
    </row>
    <row r="232" spans="25:32" s="34" customFormat="1" x14ac:dyDescent="0.15">
      <c r="Y232" s="119"/>
      <c r="Z232" s="119"/>
      <c r="AA232" s="119"/>
      <c r="AB232" s="119"/>
      <c r="AC232" s="119"/>
      <c r="AD232" s="119"/>
      <c r="AE232" s="119"/>
      <c r="AF232" s="119"/>
    </row>
    <row r="233" spans="25:32" s="34" customFormat="1" x14ac:dyDescent="0.15">
      <c r="Y233" s="119"/>
      <c r="Z233" s="119"/>
      <c r="AA233" s="119"/>
      <c r="AB233" s="119"/>
      <c r="AC233" s="119"/>
      <c r="AD233" s="119"/>
      <c r="AE233" s="119"/>
      <c r="AF233" s="119"/>
    </row>
    <row r="234" spans="25:32" s="34" customFormat="1" x14ac:dyDescent="0.15">
      <c r="Y234" s="119"/>
      <c r="Z234" s="119"/>
      <c r="AA234" s="119"/>
      <c r="AB234" s="119"/>
      <c r="AC234" s="119"/>
      <c r="AD234" s="119"/>
      <c r="AE234" s="119"/>
      <c r="AF234" s="119"/>
    </row>
    <row r="235" spans="25:32" s="34" customFormat="1" x14ac:dyDescent="0.15">
      <c r="Y235" s="119"/>
      <c r="Z235" s="119"/>
      <c r="AA235" s="119"/>
      <c r="AB235" s="119"/>
      <c r="AC235" s="119"/>
      <c r="AD235" s="119"/>
      <c r="AE235" s="119"/>
      <c r="AF235" s="119"/>
    </row>
    <row r="236" spans="25:32" s="34" customFormat="1" x14ac:dyDescent="0.15">
      <c r="Y236" s="119"/>
      <c r="Z236" s="119"/>
      <c r="AA236" s="119"/>
      <c r="AB236" s="119"/>
      <c r="AC236" s="119"/>
      <c r="AD236" s="119"/>
      <c r="AE236" s="119"/>
      <c r="AF236" s="119"/>
    </row>
    <row r="237" spans="25:32" s="34" customFormat="1" x14ac:dyDescent="0.15">
      <c r="Y237" s="119"/>
      <c r="Z237" s="119"/>
      <c r="AA237" s="119"/>
      <c r="AB237" s="119"/>
      <c r="AC237" s="119"/>
      <c r="AD237" s="119"/>
      <c r="AE237" s="119"/>
      <c r="AF237" s="119"/>
    </row>
    <row r="238" spans="25:32" s="34" customFormat="1" x14ac:dyDescent="0.15">
      <c r="Y238" s="119"/>
      <c r="Z238" s="119"/>
      <c r="AA238" s="119"/>
      <c r="AB238" s="119"/>
      <c r="AC238" s="119"/>
      <c r="AD238" s="119"/>
      <c r="AE238" s="119"/>
      <c r="AF238" s="119"/>
    </row>
    <row r="239" spans="25:32" s="34" customFormat="1" x14ac:dyDescent="0.15">
      <c r="Y239" s="119"/>
      <c r="Z239" s="119"/>
      <c r="AA239" s="119"/>
      <c r="AB239" s="119"/>
      <c r="AC239" s="119"/>
      <c r="AD239" s="119"/>
      <c r="AE239" s="119"/>
      <c r="AF239" s="119"/>
    </row>
    <row r="240" spans="25:32" s="34" customFormat="1" x14ac:dyDescent="0.15">
      <c r="Y240" s="119"/>
      <c r="Z240" s="119"/>
      <c r="AA240" s="119"/>
      <c r="AB240" s="119"/>
      <c r="AC240" s="119"/>
      <c r="AD240" s="119"/>
      <c r="AE240" s="119"/>
      <c r="AF240" s="119"/>
    </row>
    <row r="241" spans="25:32" s="34" customFormat="1" x14ac:dyDescent="0.15">
      <c r="Y241" s="119"/>
      <c r="Z241" s="119"/>
      <c r="AA241" s="119"/>
      <c r="AB241" s="119"/>
      <c r="AC241" s="119"/>
      <c r="AD241" s="119"/>
      <c r="AE241" s="119"/>
      <c r="AF241" s="119"/>
    </row>
    <row r="242" spans="25:32" s="34" customFormat="1" x14ac:dyDescent="0.15">
      <c r="Y242" s="119"/>
      <c r="Z242" s="119"/>
      <c r="AA242" s="119"/>
      <c r="AB242" s="119"/>
      <c r="AC242" s="119"/>
      <c r="AD242" s="119"/>
      <c r="AE242" s="119"/>
      <c r="AF242" s="119"/>
    </row>
    <row r="243" spans="25:32" s="34" customFormat="1" x14ac:dyDescent="0.15">
      <c r="Y243" s="119"/>
      <c r="Z243" s="119"/>
      <c r="AA243" s="119"/>
      <c r="AB243" s="119"/>
      <c r="AC243" s="119"/>
      <c r="AD243" s="119"/>
      <c r="AE243" s="119"/>
      <c r="AF243" s="119"/>
    </row>
    <row r="244" spans="25:32" s="34" customFormat="1" x14ac:dyDescent="0.15">
      <c r="Y244" s="119"/>
      <c r="Z244" s="119"/>
      <c r="AA244" s="119"/>
      <c r="AB244" s="119"/>
      <c r="AC244" s="119"/>
      <c r="AD244" s="119"/>
      <c r="AE244" s="119"/>
      <c r="AF244" s="119"/>
    </row>
    <row r="245" spans="25:32" s="34" customFormat="1" x14ac:dyDescent="0.15">
      <c r="Y245" s="119"/>
      <c r="Z245" s="119"/>
      <c r="AA245" s="119"/>
      <c r="AB245" s="119"/>
      <c r="AC245" s="119"/>
      <c r="AD245" s="119"/>
      <c r="AE245" s="119"/>
      <c r="AF245" s="119"/>
    </row>
    <row r="246" spans="25:32" s="34" customFormat="1" x14ac:dyDescent="0.15">
      <c r="Y246" s="119"/>
      <c r="Z246" s="119"/>
      <c r="AA246" s="119"/>
      <c r="AB246" s="119"/>
      <c r="AC246" s="119"/>
      <c r="AD246" s="119"/>
      <c r="AE246" s="119"/>
      <c r="AF246" s="119"/>
    </row>
    <row r="247" spans="25:32" s="34" customFormat="1" x14ac:dyDescent="0.15">
      <c r="Y247" s="119"/>
      <c r="Z247" s="119"/>
      <c r="AA247" s="119"/>
      <c r="AB247" s="119"/>
      <c r="AC247" s="119"/>
      <c r="AD247" s="119"/>
      <c r="AE247" s="119"/>
      <c r="AF247" s="119"/>
    </row>
    <row r="248" spans="25:32" s="34" customFormat="1" x14ac:dyDescent="0.15">
      <c r="Y248" s="119"/>
      <c r="Z248" s="119"/>
      <c r="AA248" s="119"/>
      <c r="AB248" s="119"/>
      <c r="AC248" s="119"/>
      <c r="AD248" s="119"/>
      <c r="AE248" s="119"/>
      <c r="AF248" s="119"/>
    </row>
    <row r="249" spans="25:32" s="34" customFormat="1" x14ac:dyDescent="0.15">
      <c r="Y249" s="119"/>
      <c r="Z249" s="119"/>
      <c r="AA249" s="119"/>
      <c r="AB249" s="119"/>
      <c r="AC249" s="119"/>
      <c r="AD249" s="119"/>
      <c r="AE249" s="119"/>
      <c r="AF249" s="119"/>
    </row>
    <row r="250" spans="25:32" s="34" customFormat="1" x14ac:dyDescent="0.15">
      <c r="Y250" s="119"/>
      <c r="Z250" s="119"/>
      <c r="AA250" s="119"/>
      <c r="AB250" s="119"/>
      <c r="AC250" s="119"/>
      <c r="AD250" s="119"/>
      <c r="AE250" s="119"/>
      <c r="AF250" s="119"/>
    </row>
    <row r="251" spans="25:32" s="34" customFormat="1" x14ac:dyDescent="0.15">
      <c r="Y251" s="119"/>
      <c r="Z251" s="119"/>
      <c r="AA251" s="119"/>
      <c r="AB251" s="119"/>
      <c r="AC251" s="119"/>
      <c r="AD251" s="119"/>
      <c r="AE251" s="119"/>
      <c r="AF251" s="119"/>
    </row>
    <row r="252" spans="25:32" s="34" customFormat="1" x14ac:dyDescent="0.15">
      <c r="Y252" s="119"/>
      <c r="Z252" s="119"/>
      <c r="AA252" s="119"/>
      <c r="AB252" s="119"/>
      <c r="AC252" s="119"/>
      <c r="AD252" s="119"/>
      <c r="AE252" s="119"/>
      <c r="AF252" s="119"/>
    </row>
    <row r="253" spans="25:32" s="34" customFormat="1" x14ac:dyDescent="0.15">
      <c r="Y253" s="119"/>
      <c r="Z253" s="119"/>
      <c r="AA253" s="119"/>
      <c r="AB253" s="119"/>
      <c r="AC253" s="119"/>
      <c r="AD253" s="119"/>
      <c r="AE253" s="119"/>
      <c r="AF253" s="119"/>
    </row>
    <row r="254" spans="25:32" s="34" customFormat="1" x14ac:dyDescent="0.15">
      <c r="Y254" s="119"/>
      <c r="Z254" s="119"/>
      <c r="AA254" s="119"/>
      <c r="AB254" s="119"/>
      <c r="AC254" s="119"/>
      <c r="AD254" s="119"/>
      <c r="AE254" s="119"/>
      <c r="AF254" s="119"/>
    </row>
    <row r="255" spans="25:32" s="34" customFormat="1" x14ac:dyDescent="0.15">
      <c r="Y255" s="119"/>
      <c r="Z255" s="119"/>
      <c r="AA255" s="119"/>
      <c r="AB255" s="119"/>
      <c r="AC255" s="119"/>
      <c r="AD255" s="119"/>
      <c r="AE255" s="119"/>
      <c r="AF255" s="119"/>
    </row>
    <row r="256" spans="25:32" s="34" customFormat="1" x14ac:dyDescent="0.15">
      <c r="Y256" s="119"/>
      <c r="Z256" s="119"/>
      <c r="AA256" s="119"/>
      <c r="AB256" s="119"/>
      <c r="AC256" s="119"/>
      <c r="AD256" s="119"/>
      <c r="AE256" s="119"/>
      <c r="AF256" s="119"/>
    </row>
    <row r="257" spans="25:32" s="34" customFormat="1" x14ac:dyDescent="0.15">
      <c r="Y257" s="119"/>
      <c r="Z257" s="119"/>
      <c r="AA257" s="119"/>
      <c r="AB257" s="119"/>
      <c r="AC257" s="119"/>
      <c r="AD257" s="119"/>
      <c r="AE257" s="119"/>
      <c r="AF257" s="119"/>
    </row>
    <row r="258" spans="25:32" s="34" customFormat="1" x14ac:dyDescent="0.15">
      <c r="Y258" s="119"/>
      <c r="Z258" s="119"/>
      <c r="AA258" s="119"/>
      <c r="AB258" s="119"/>
      <c r="AC258" s="119"/>
      <c r="AD258" s="119"/>
      <c r="AE258" s="119"/>
      <c r="AF258" s="119"/>
    </row>
    <row r="259" spans="25:32" s="34" customFormat="1" x14ac:dyDescent="0.15">
      <c r="Y259" s="119"/>
      <c r="Z259" s="119"/>
      <c r="AA259" s="119"/>
      <c r="AB259" s="119"/>
      <c r="AC259" s="119"/>
      <c r="AD259" s="119"/>
      <c r="AE259" s="119"/>
      <c r="AF259" s="119"/>
    </row>
    <row r="260" spans="25:32" s="34" customFormat="1" x14ac:dyDescent="0.15">
      <c r="Y260" s="119"/>
      <c r="Z260" s="119"/>
      <c r="AA260" s="119"/>
      <c r="AB260" s="119"/>
      <c r="AC260" s="119"/>
      <c r="AD260" s="119"/>
      <c r="AE260" s="119"/>
      <c r="AF260" s="119"/>
    </row>
    <row r="261" spans="25:32" s="34" customFormat="1" x14ac:dyDescent="0.15">
      <c r="Y261" s="119"/>
      <c r="Z261" s="119"/>
      <c r="AA261" s="119"/>
      <c r="AB261" s="119"/>
      <c r="AC261" s="119"/>
      <c r="AD261" s="119"/>
      <c r="AE261" s="119"/>
      <c r="AF261" s="119"/>
    </row>
    <row r="262" spans="25:32" s="34" customFormat="1" x14ac:dyDescent="0.15">
      <c r="Y262" s="119"/>
      <c r="Z262" s="119"/>
      <c r="AA262" s="119"/>
      <c r="AB262" s="119"/>
      <c r="AC262" s="119"/>
      <c r="AD262" s="119"/>
      <c r="AE262" s="119"/>
      <c r="AF262" s="119"/>
    </row>
    <row r="263" spans="25:32" s="34" customFormat="1" x14ac:dyDescent="0.15">
      <c r="Y263" s="119"/>
      <c r="Z263" s="119"/>
      <c r="AA263" s="119"/>
      <c r="AB263" s="119"/>
      <c r="AC263" s="119"/>
      <c r="AD263" s="119"/>
      <c r="AE263" s="119"/>
      <c r="AF263" s="119"/>
    </row>
    <row r="264" spans="25:32" s="34" customFormat="1" x14ac:dyDescent="0.15">
      <c r="Y264" s="119"/>
      <c r="Z264" s="119"/>
      <c r="AA264" s="119"/>
      <c r="AB264" s="119"/>
      <c r="AC264" s="119"/>
      <c r="AD264" s="119"/>
      <c r="AE264" s="119"/>
      <c r="AF264" s="119"/>
    </row>
    <row r="265" spans="25:32" s="34" customFormat="1" x14ac:dyDescent="0.15">
      <c r="Y265" s="119"/>
      <c r="Z265" s="119"/>
      <c r="AA265" s="119"/>
      <c r="AB265" s="119"/>
      <c r="AC265" s="119"/>
      <c r="AD265" s="119"/>
      <c r="AE265" s="119"/>
      <c r="AF265" s="119"/>
    </row>
    <row r="266" spans="25:32" s="34" customFormat="1" x14ac:dyDescent="0.15">
      <c r="Y266" s="119"/>
      <c r="Z266" s="119"/>
      <c r="AA266" s="119"/>
      <c r="AB266" s="119"/>
      <c r="AC266" s="119"/>
      <c r="AD266" s="119"/>
      <c r="AE266" s="119"/>
      <c r="AF266" s="119"/>
    </row>
    <row r="267" spans="25:32" s="34" customFormat="1" x14ac:dyDescent="0.15">
      <c r="Y267" s="119"/>
      <c r="Z267" s="119"/>
      <c r="AA267" s="119"/>
      <c r="AB267" s="119"/>
      <c r="AC267" s="119"/>
      <c r="AD267" s="119"/>
      <c r="AE267" s="119"/>
      <c r="AF267" s="119"/>
    </row>
    <row r="268" spans="25:32" s="34" customFormat="1" x14ac:dyDescent="0.15">
      <c r="Y268" s="119"/>
      <c r="Z268" s="119"/>
      <c r="AA268" s="119"/>
      <c r="AB268" s="119"/>
      <c r="AC268" s="119"/>
      <c r="AD268" s="119"/>
      <c r="AE268" s="119"/>
      <c r="AF268" s="119"/>
    </row>
    <row r="269" spans="25:32" s="34" customFormat="1" x14ac:dyDescent="0.15">
      <c r="Y269" s="119"/>
      <c r="Z269" s="119"/>
      <c r="AA269" s="119"/>
      <c r="AB269" s="119"/>
      <c r="AC269" s="119"/>
      <c r="AD269" s="119"/>
      <c r="AE269" s="119"/>
      <c r="AF269" s="119"/>
    </row>
    <row r="270" spans="25:32" s="34" customFormat="1" x14ac:dyDescent="0.15">
      <c r="Y270" s="119"/>
      <c r="Z270" s="119"/>
      <c r="AA270" s="119"/>
      <c r="AB270" s="119"/>
      <c r="AC270" s="119"/>
      <c r="AD270" s="119"/>
      <c r="AE270" s="119"/>
      <c r="AF270" s="119"/>
    </row>
    <row r="271" spans="25:32" s="34" customFormat="1" x14ac:dyDescent="0.15">
      <c r="Y271" s="119"/>
      <c r="Z271" s="119"/>
      <c r="AA271" s="119"/>
      <c r="AB271" s="119"/>
      <c r="AC271" s="119"/>
      <c r="AD271" s="119"/>
      <c r="AE271" s="119"/>
      <c r="AF271" s="119"/>
    </row>
    <row r="272" spans="25:32" s="34" customFormat="1" x14ac:dyDescent="0.15">
      <c r="Y272" s="119"/>
      <c r="Z272" s="119"/>
      <c r="AA272" s="119"/>
      <c r="AB272" s="119"/>
      <c r="AC272" s="119"/>
      <c r="AD272" s="119"/>
      <c r="AE272" s="119"/>
      <c r="AF272" s="119"/>
    </row>
    <row r="273" spans="25:32" s="34" customFormat="1" x14ac:dyDescent="0.15">
      <c r="Y273" s="119"/>
      <c r="Z273" s="119"/>
      <c r="AA273" s="119"/>
      <c r="AB273" s="119"/>
      <c r="AC273" s="119"/>
      <c r="AD273" s="119"/>
      <c r="AE273" s="119"/>
      <c r="AF273" s="119"/>
    </row>
    <row r="274" spans="25:32" s="34" customFormat="1" x14ac:dyDescent="0.15">
      <c r="Y274" s="119"/>
      <c r="Z274" s="119"/>
      <c r="AA274" s="119"/>
      <c r="AB274" s="119"/>
      <c r="AC274" s="119"/>
      <c r="AD274" s="119"/>
      <c r="AE274" s="119"/>
      <c r="AF274" s="119"/>
    </row>
    <row r="275" spans="25:32" s="34" customFormat="1" x14ac:dyDescent="0.15">
      <c r="Y275" s="119"/>
      <c r="Z275" s="119"/>
      <c r="AA275" s="119"/>
      <c r="AB275" s="119"/>
      <c r="AC275" s="119"/>
      <c r="AD275" s="119"/>
      <c r="AE275" s="119"/>
      <c r="AF275" s="119"/>
    </row>
    <row r="276" spans="25:32" s="34" customFormat="1" x14ac:dyDescent="0.15">
      <c r="Y276" s="119"/>
      <c r="Z276" s="119"/>
      <c r="AA276" s="119"/>
      <c r="AB276" s="119"/>
      <c r="AC276" s="119"/>
      <c r="AD276" s="119"/>
      <c r="AE276" s="119"/>
      <c r="AF276" s="119"/>
    </row>
    <row r="277" spans="25:32" s="34" customFormat="1" x14ac:dyDescent="0.15">
      <c r="Y277" s="119"/>
      <c r="Z277" s="119"/>
      <c r="AA277" s="119"/>
      <c r="AB277" s="119"/>
      <c r="AC277" s="119"/>
      <c r="AD277" s="119"/>
      <c r="AE277" s="119"/>
      <c r="AF277" s="119"/>
    </row>
    <row r="278" spans="25:32" s="34" customFormat="1" x14ac:dyDescent="0.15">
      <c r="Y278" s="119"/>
      <c r="Z278" s="119"/>
      <c r="AA278" s="119"/>
      <c r="AB278" s="119"/>
      <c r="AC278" s="119"/>
      <c r="AD278" s="119"/>
      <c r="AE278" s="119"/>
      <c r="AF278" s="119"/>
    </row>
    <row r="279" spans="25:32" s="34" customFormat="1" x14ac:dyDescent="0.15">
      <c r="Y279" s="119"/>
      <c r="Z279" s="119"/>
      <c r="AA279" s="119"/>
      <c r="AB279" s="119"/>
      <c r="AC279" s="119"/>
      <c r="AD279" s="119"/>
      <c r="AE279" s="119"/>
      <c r="AF279" s="119"/>
    </row>
    <row r="280" spans="25:32" s="34" customFormat="1" x14ac:dyDescent="0.15">
      <c r="Y280" s="119"/>
      <c r="Z280" s="119"/>
      <c r="AA280" s="119"/>
      <c r="AB280" s="119"/>
      <c r="AC280" s="119"/>
      <c r="AD280" s="119"/>
      <c r="AE280" s="119"/>
      <c r="AF280" s="119"/>
    </row>
    <row r="281" spans="25:32" s="34" customFormat="1" x14ac:dyDescent="0.15">
      <c r="Y281" s="119"/>
      <c r="Z281" s="119"/>
      <c r="AA281" s="119"/>
      <c r="AB281" s="119"/>
      <c r="AC281" s="119"/>
      <c r="AD281" s="119"/>
      <c r="AE281" s="119"/>
      <c r="AF281" s="119"/>
    </row>
    <row r="282" spans="25:32" s="34" customFormat="1" x14ac:dyDescent="0.15">
      <c r="Y282" s="119"/>
      <c r="Z282" s="119"/>
      <c r="AA282" s="119"/>
      <c r="AB282" s="119"/>
      <c r="AC282" s="119"/>
      <c r="AD282" s="119"/>
      <c r="AE282" s="119"/>
      <c r="AF282" s="119"/>
    </row>
    <row r="283" spans="25:32" s="34" customFormat="1" x14ac:dyDescent="0.15">
      <c r="Y283" s="119"/>
      <c r="Z283" s="119"/>
      <c r="AA283" s="119"/>
      <c r="AB283" s="119"/>
      <c r="AC283" s="119"/>
      <c r="AD283" s="119"/>
      <c r="AE283" s="119"/>
      <c r="AF283" s="119"/>
    </row>
    <row r="284" spans="25:32" s="34" customFormat="1" x14ac:dyDescent="0.15">
      <c r="Y284" s="119"/>
      <c r="Z284" s="119"/>
      <c r="AA284" s="119"/>
      <c r="AB284" s="119"/>
      <c r="AC284" s="119"/>
      <c r="AD284" s="119"/>
      <c r="AE284" s="119"/>
      <c r="AF284" s="119"/>
    </row>
    <row r="285" spans="25:32" s="34" customFormat="1" x14ac:dyDescent="0.15">
      <c r="Y285" s="119"/>
      <c r="Z285" s="119"/>
      <c r="AA285" s="119"/>
      <c r="AB285" s="119"/>
      <c r="AC285" s="119"/>
      <c r="AD285" s="119"/>
      <c r="AE285" s="119"/>
      <c r="AF285" s="119"/>
    </row>
    <row r="286" spans="25:32" s="34" customFormat="1" x14ac:dyDescent="0.15">
      <c r="Y286" s="119"/>
      <c r="Z286" s="119"/>
      <c r="AA286" s="119"/>
      <c r="AB286" s="119"/>
      <c r="AC286" s="119"/>
      <c r="AD286" s="119"/>
      <c r="AE286" s="119"/>
      <c r="AF286" s="119"/>
    </row>
    <row r="287" spans="25:32" s="34" customFormat="1" x14ac:dyDescent="0.15">
      <c r="Y287" s="119"/>
      <c r="Z287" s="119"/>
      <c r="AA287" s="119"/>
      <c r="AB287" s="119"/>
      <c r="AC287" s="119"/>
      <c r="AD287" s="119"/>
      <c r="AE287" s="119"/>
      <c r="AF287" s="119"/>
    </row>
    <row r="288" spans="25:32" s="34" customFormat="1" x14ac:dyDescent="0.15">
      <c r="Y288" s="119"/>
      <c r="Z288" s="119"/>
      <c r="AA288" s="119"/>
      <c r="AB288" s="119"/>
      <c r="AC288" s="119"/>
      <c r="AD288" s="119"/>
      <c r="AE288" s="119"/>
      <c r="AF288" s="119"/>
    </row>
    <row r="289" spans="25:32" s="34" customFormat="1" x14ac:dyDescent="0.15">
      <c r="Y289" s="119"/>
      <c r="Z289" s="119"/>
      <c r="AA289" s="119"/>
      <c r="AB289" s="119"/>
      <c r="AC289" s="119"/>
      <c r="AD289" s="119"/>
      <c r="AE289" s="119"/>
      <c r="AF289" s="119"/>
    </row>
    <row r="290" spans="25:32" s="34" customFormat="1" x14ac:dyDescent="0.15">
      <c r="Y290" s="119"/>
      <c r="Z290" s="119"/>
      <c r="AA290" s="119"/>
      <c r="AB290" s="119"/>
      <c r="AC290" s="119"/>
      <c r="AD290" s="119"/>
      <c r="AE290" s="119"/>
      <c r="AF290" s="119"/>
    </row>
    <row r="291" spans="25:32" s="34" customFormat="1" x14ac:dyDescent="0.15">
      <c r="Y291" s="119"/>
      <c r="Z291" s="119"/>
      <c r="AA291" s="119"/>
      <c r="AB291" s="119"/>
      <c r="AC291" s="119"/>
      <c r="AD291" s="119"/>
      <c r="AE291" s="119"/>
      <c r="AF291" s="119"/>
    </row>
    <row r="292" spans="25:32" s="34" customFormat="1" x14ac:dyDescent="0.15">
      <c r="Y292" s="119"/>
      <c r="Z292" s="119"/>
      <c r="AA292" s="119"/>
      <c r="AB292" s="119"/>
      <c r="AC292" s="119"/>
      <c r="AD292" s="119"/>
      <c r="AE292" s="119"/>
      <c r="AF292" s="119"/>
    </row>
    <row r="293" spans="25:32" s="34" customFormat="1" x14ac:dyDescent="0.15">
      <c r="Y293" s="119"/>
      <c r="Z293" s="119"/>
      <c r="AA293" s="119"/>
      <c r="AB293" s="119"/>
      <c r="AC293" s="119"/>
      <c r="AD293" s="119"/>
      <c r="AE293" s="119"/>
      <c r="AF293" s="119"/>
    </row>
    <row r="294" spans="25:32" s="34" customFormat="1" x14ac:dyDescent="0.15">
      <c r="Y294" s="119"/>
      <c r="Z294" s="119"/>
      <c r="AA294" s="119"/>
      <c r="AB294" s="119"/>
      <c r="AC294" s="119"/>
      <c r="AD294" s="119"/>
      <c r="AE294" s="119"/>
      <c r="AF294" s="119"/>
    </row>
    <row r="295" spans="25:32" s="34" customFormat="1" x14ac:dyDescent="0.15">
      <c r="Y295" s="119"/>
      <c r="Z295" s="119"/>
      <c r="AA295" s="119"/>
      <c r="AB295" s="119"/>
      <c r="AC295" s="119"/>
      <c r="AD295" s="119"/>
      <c r="AE295" s="119"/>
      <c r="AF295" s="119"/>
    </row>
    <row r="296" spans="25:32" s="34" customFormat="1" x14ac:dyDescent="0.15">
      <c r="Y296" s="119"/>
      <c r="Z296" s="119"/>
      <c r="AA296" s="119"/>
      <c r="AB296" s="119"/>
      <c r="AC296" s="119"/>
      <c r="AD296" s="119"/>
      <c r="AE296" s="119"/>
      <c r="AF296" s="119"/>
    </row>
    <row r="297" spans="25:32" s="34" customFormat="1" x14ac:dyDescent="0.15">
      <c r="Y297" s="119"/>
      <c r="Z297" s="119"/>
      <c r="AA297" s="119"/>
      <c r="AB297" s="119"/>
      <c r="AC297" s="119"/>
      <c r="AD297" s="119"/>
      <c r="AE297" s="119"/>
      <c r="AF297" s="119"/>
    </row>
    <row r="298" spans="25:32" s="34" customFormat="1" x14ac:dyDescent="0.15">
      <c r="Y298" s="119"/>
      <c r="Z298" s="119"/>
      <c r="AA298" s="119"/>
      <c r="AB298" s="119"/>
      <c r="AC298" s="119"/>
      <c r="AD298" s="119"/>
      <c r="AE298" s="119"/>
      <c r="AF298" s="119"/>
    </row>
    <row r="299" spans="25:32" s="34" customFormat="1" x14ac:dyDescent="0.15">
      <c r="Y299" s="119"/>
      <c r="Z299" s="119"/>
      <c r="AA299" s="119"/>
      <c r="AB299" s="119"/>
      <c r="AC299" s="119"/>
      <c r="AD299" s="119"/>
      <c r="AE299" s="119"/>
      <c r="AF299" s="119"/>
    </row>
    <row r="300" spans="25:32" s="34" customFormat="1" x14ac:dyDescent="0.15">
      <c r="Y300" s="119"/>
      <c r="Z300" s="119"/>
      <c r="AA300" s="119"/>
      <c r="AB300" s="119"/>
      <c r="AC300" s="119"/>
      <c r="AD300" s="119"/>
      <c r="AE300" s="119"/>
      <c r="AF300" s="119"/>
    </row>
    <row r="301" spans="25:32" s="34" customFormat="1" x14ac:dyDescent="0.15">
      <c r="Y301" s="119"/>
      <c r="Z301" s="119"/>
      <c r="AA301" s="119"/>
      <c r="AB301" s="119"/>
      <c r="AC301" s="119"/>
      <c r="AD301" s="119"/>
      <c r="AE301" s="119"/>
      <c r="AF301" s="119"/>
    </row>
    <row r="302" spans="25:32" s="34" customFormat="1" x14ac:dyDescent="0.15">
      <c r="Y302" s="119"/>
      <c r="Z302" s="119"/>
      <c r="AA302" s="119"/>
      <c r="AB302" s="119"/>
      <c r="AC302" s="119"/>
      <c r="AD302" s="119"/>
      <c r="AE302" s="119"/>
      <c r="AF302" s="119"/>
    </row>
    <row r="303" spans="25:32" s="34" customFormat="1" x14ac:dyDescent="0.15">
      <c r="Y303" s="119"/>
      <c r="Z303" s="119"/>
      <c r="AA303" s="119"/>
      <c r="AB303" s="119"/>
      <c r="AC303" s="119"/>
      <c r="AD303" s="119"/>
      <c r="AE303" s="119"/>
      <c r="AF303" s="119"/>
    </row>
    <row r="304" spans="25:32" s="34" customFormat="1" x14ac:dyDescent="0.15">
      <c r="Y304" s="119"/>
      <c r="Z304" s="119"/>
      <c r="AA304" s="119"/>
      <c r="AB304" s="119"/>
      <c r="AC304" s="119"/>
      <c r="AD304" s="119"/>
      <c r="AE304" s="119"/>
      <c r="AF304" s="119"/>
    </row>
    <row r="305" spans="25:32" s="34" customFormat="1" x14ac:dyDescent="0.15">
      <c r="Y305" s="119"/>
      <c r="Z305" s="119"/>
      <c r="AA305" s="119"/>
      <c r="AB305" s="119"/>
      <c r="AC305" s="119"/>
      <c r="AD305" s="119"/>
      <c r="AE305" s="119"/>
      <c r="AF305" s="119"/>
    </row>
    <row r="306" spans="25:32" s="34" customFormat="1" x14ac:dyDescent="0.15">
      <c r="Y306" s="119"/>
      <c r="Z306" s="119"/>
      <c r="AA306" s="119"/>
      <c r="AB306" s="119"/>
      <c r="AC306" s="119"/>
      <c r="AD306" s="119"/>
      <c r="AE306" s="119"/>
      <c r="AF306" s="119"/>
    </row>
    <row r="307" spans="25:32" s="34" customFormat="1" x14ac:dyDescent="0.15">
      <c r="Y307" s="119"/>
      <c r="Z307" s="119"/>
      <c r="AA307" s="119"/>
      <c r="AB307" s="119"/>
      <c r="AC307" s="119"/>
      <c r="AD307" s="119"/>
      <c r="AE307" s="119"/>
      <c r="AF307" s="119"/>
    </row>
    <row r="308" spans="25:32" s="34" customFormat="1" x14ac:dyDescent="0.15">
      <c r="Y308" s="119"/>
      <c r="Z308" s="119"/>
      <c r="AA308" s="119"/>
      <c r="AB308" s="119"/>
      <c r="AC308" s="119"/>
      <c r="AD308" s="119"/>
      <c r="AE308" s="119"/>
      <c r="AF308" s="119"/>
    </row>
    <row r="309" spans="25:32" s="34" customFormat="1" x14ac:dyDescent="0.15">
      <c r="Y309" s="119"/>
      <c r="Z309" s="119"/>
      <c r="AA309" s="119"/>
      <c r="AB309" s="119"/>
      <c r="AC309" s="119"/>
      <c r="AD309" s="119"/>
      <c r="AE309" s="119"/>
      <c r="AF309" s="119"/>
    </row>
    <row r="310" spans="25:32" s="34" customFormat="1" x14ac:dyDescent="0.15">
      <c r="Y310" s="119"/>
      <c r="Z310" s="119"/>
      <c r="AA310" s="119"/>
      <c r="AB310" s="119"/>
      <c r="AC310" s="119"/>
      <c r="AD310" s="119"/>
      <c r="AE310" s="119"/>
      <c r="AF310" s="119"/>
    </row>
    <row r="311" spans="25:32" s="34" customFormat="1" x14ac:dyDescent="0.15">
      <c r="Y311" s="119"/>
      <c r="Z311" s="119"/>
      <c r="AA311" s="119"/>
      <c r="AB311" s="119"/>
      <c r="AC311" s="119"/>
      <c r="AD311" s="119"/>
      <c r="AE311" s="119"/>
      <c r="AF311" s="119"/>
    </row>
    <row r="312" spans="25:32" s="34" customFormat="1" x14ac:dyDescent="0.15">
      <c r="Y312" s="119"/>
      <c r="Z312" s="119"/>
      <c r="AA312" s="119"/>
      <c r="AB312" s="119"/>
      <c r="AC312" s="119"/>
      <c r="AD312" s="119"/>
      <c r="AE312" s="119"/>
      <c r="AF312" s="119"/>
    </row>
    <row r="313" spans="25:32" s="34" customFormat="1" x14ac:dyDescent="0.15">
      <c r="Y313" s="119"/>
      <c r="Z313" s="119"/>
      <c r="AA313" s="119"/>
      <c r="AB313" s="119"/>
      <c r="AC313" s="119"/>
      <c r="AD313" s="119"/>
      <c r="AE313" s="119"/>
      <c r="AF313" s="119"/>
    </row>
    <row r="314" spans="25:32" s="34" customFormat="1" x14ac:dyDescent="0.15">
      <c r="Y314" s="119"/>
      <c r="Z314" s="119"/>
      <c r="AA314" s="119"/>
      <c r="AB314" s="119"/>
      <c r="AC314" s="119"/>
      <c r="AD314" s="119"/>
      <c r="AE314" s="119"/>
      <c r="AF314" s="119"/>
    </row>
    <row r="315" spans="25:32" s="34" customFormat="1" x14ac:dyDescent="0.15">
      <c r="Y315" s="119"/>
      <c r="Z315" s="119"/>
      <c r="AA315" s="119"/>
      <c r="AB315" s="119"/>
      <c r="AC315" s="119"/>
      <c r="AD315" s="119"/>
      <c r="AE315" s="119"/>
      <c r="AF315" s="119"/>
    </row>
    <row r="316" spans="25:32" s="34" customFormat="1" x14ac:dyDescent="0.15">
      <c r="Y316" s="119"/>
      <c r="Z316" s="119"/>
      <c r="AA316" s="119"/>
      <c r="AB316" s="119"/>
      <c r="AC316" s="119"/>
      <c r="AD316" s="119"/>
      <c r="AE316" s="119"/>
      <c r="AF316" s="119"/>
    </row>
    <row r="317" spans="25:32" s="34" customFormat="1" x14ac:dyDescent="0.15">
      <c r="Y317" s="119"/>
      <c r="Z317" s="119"/>
      <c r="AA317" s="119"/>
      <c r="AB317" s="119"/>
      <c r="AC317" s="119"/>
      <c r="AD317" s="119"/>
      <c r="AE317" s="119"/>
      <c r="AF317" s="119"/>
    </row>
    <row r="318" spans="25:32" s="34" customFormat="1" x14ac:dyDescent="0.15">
      <c r="Y318" s="119"/>
      <c r="Z318" s="119"/>
      <c r="AA318" s="119"/>
      <c r="AB318" s="119"/>
      <c r="AC318" s="119"/>
      <c r="AD318" s="119"/>
      <c r="AE318" s="119"/>
      <c r="AF318" s="119"/>
    </row>
    <row r="319" spans="25:32" s="34" customFormat="1" x14ac:dyDescent="0.15">
      <c r="Y319" s="119"/>
      <c r="Z319" s="119"/>
      <c r="AA319" s="119"/>
      <c r="AB319" s="119"/>
      <c r="AC319" s="119"/>
      <c r="AD319" s="119"/>
      <c r="AE319" s="119"/>
      <c r="AF319" s="119"/>
    </row>
    <row r="320" spans="25:32" s="34" customFormat="1" x14ac:dyDescent="0.15">
      <c r="Y320" s="119"/>
      <c r="Z320" s="119"/>
      <c r="AA320" s="119"/>
      <c r="AB320" s="119"/>
      <c r="AC320" s="119"/>
      <c r="AD320" s="119"/>
      <c r="AE320" s="119"/>
      <c r="AF320" s="119"/>
    </row>
    <row r="321" spans="25:32" s="34" customFormat="1" x14ac:dyDescent="0.15">
      <c r="Y321" s="119"/>
      <c r="Z321" s="119"/>
      <c r="AA321" s="119"/>
      <c r="AB321" s="119"/>
      <c r="AC321" s="119"/>
      <c r="AD321" s="119"/>
      <c r="AE321" s="119"/>
      <c r="AF321" s="119"/>
    </row>
    <row r="322" spans="25:32" s="34" customFormat="1" x14ac:dyDescent="0.15">
      <c r="Y322" s="119"/>
      <c r="Z322" s="119"/>
      <c r="AA322" s="119"/>
      <c r="AB322" s="119"/>
      <c r="AC322" s="119"/>
      <c r="AD322" s="119"/>
      <c r="AE322" s="119"/>
      <c r="AF322" s="119"/>
    </row>
    <row r="323" spans="25:32" s="34" customFormat="1" x14ac:dyDescent="0.15">
      <c r="Y323" s="119"/>
      <c r="Z323" s="119"/>
      <c r="AA323" s="119"/>
      <c r="AB323" s="119"/>
      <c r="AC323" s="119"/>
      <c r="AD323" s="119"/>
      <c r="AE323" s="119"/>
      <c r="AF323" s="119"/>
    </row>
    <row r="324" spans="25:32" s="34" customFormat="1" x14ac:dyDescent="0.15">
      <c r="Y324" s="119"/>
      <c r="Z324" s="119"/>
      <c r="AA324" s="119"/>
      <c r="AB324" s="119"/>
      <c r="AC324" s="119"/>
      <c r="AD324" s="119"/>
      <c r="AE324" s="119"/>
      <c r="AF324" s="119"/>
    </row>
    <row r="325" spans="25:32" s="34" customFormat="1" x14ac:dyDescent="0.15">
      <c r="Y325" s="119"/>
      <c r="Z325" s="119"/>
      <c r="AA325" s="119"/>
      <c r="AB325" s="119"/>
      <c r="AC325" s="119"/>
      <c r="AD325" s="119"/>
      <c r="AE325" s="119"/>
      <c r="AF325" s="119"/>
    </row>
    <row r="326" spans="25:32" s="34" customFormat="1" x14ac:dyDescent="0.15">
      <c r="Y326" s="119"/>
      <c r="Z326" s="119"/>
      <c r="AA326" s="119"/>
      <c r="AB326" s="119"/>
      <c r="AC326" s="119"/>
      <c r="AD326" s="119"/>
      <c r="AE326" s="119"/>
      <c r="AF326" s="119"/>
    </row>
    <row r="327" spans="25:32" s="34" customFormat="1" x14ac:dyDescent="0.15">
      <c r="Y327" s="119"/>
      <c r="Z327" s="119"/>
      <c r="AA327" s="119"/>
      <c r="AB327" s="119"/>
      <c r="AC327" s="119"/>
      <c r="AD327" s="119"/>
      <c r="AE327" s="119"/>
      <c r="AF327" s="119"/>
    </row>
    <row r="328" spans="25:32" s="34" customFormat="1" x14ac:dyDescent="0.15">
      <c r="Y328" s="119"/>
      <c r="Z328" s="119"/>
      <c r="AA328" s="119"/>
      <c r="AB328" s="119"/>
      <c r="AC328" s="119"/>
      <c r="AD328" s="119"/>
      <c r="AE328" s="119"/>
      <c r="AF328" s="119"/>
    </row>
    <row r="329" spans="25:32" s="34" customFormat="1" x14ac:dyDescent="0.15">
      <c r="Y329" s="119"/>
      <c r="Z329" s="119"/>
      <c r="AA329" s="119"/>
      <c r="AB329" s="119"/>
      <c r="AC329" s="119"/>
      <c r="AD329" s="119"/>
      <c r="AE329" s="119"/>
      <c r="AF329" s="119"/>
    </row>
    <row r="330" spans="25:32" s="34" customFormat="1" x14ac:dyDescent="0.15">
      <c r="Y330" s="119"/>
      <c r="Z330" s="119"/>
      <c r="AA330" s="119"/>
      <c r="AB330" s="119"/>
      <c r="AC330" s="119"/>
      <c r="AD330" s="119"/>
      <c r="AE330" s="119"/>
      <c r="AF330" s="119"/>
    </row>
    <row r="331" spans="25:32" s="34" customFormat="1" x14ac:dyDescent="0.15">
      <c r="Y331" s="119"/>
      <c r="Z331" s="119"/>
      <c r="AA331" s="119"/>
      <c r="AB331" s="119"/>
      <c r="AC331" s="119"/>
      <c r="AD331" s="119"/>
      <c r="AE331" s="119"/>
      <c r="AF331" s="119"/>
    </row>
    <row r="332" spans="25:32" s="34" customFormat="1" x14ac:dyDescent="0.15">
      <c r="Y332" s="119"/>
      <c r="Z332" s="119"/>
      <c r="AA332" s="119"/>
      <c r="AB332" s="119"/>
      <c r="AC332" s="119"/>
      <c r="AD332" s="119"/>
      <c r="AE332" s="119"/>
      <c r="AF332" s="119"/>
    </row>
    <row r="333" spans="25:32" s="34" customFormat="1" x14ac:dyDescent="0.15">
      <c r="Y333" s="119"/>
      <c r="Z333" s="119"/>
      <c r="AA333" s="119"/>
      <c r="AB333" s="119"/>
      <c r="AC333" s="119"/>
      <c r="AD333" s="119"/>
      <c r="AE333" s="119"/>
      <c r="AF333" s="119"/>
    </row>
    <row r="334" spans="25:32" s="34" customFormat="1" x14ac:dyDescent="0.15">
      <c r="Y334" s="119"/>
      <c r="Z334" s="119"/>
      <c r="AA334" s="119"/>
      <c r="AB334" s="119"/>
      <c r="AC334" s="119"/>
      <c r="AD334" s="119"/>
      <c r="AE334" s="119"/>
      <c r="AF334" s="119"/>
    </row>
    <row r="335" spans="25:32" s="34" customFormat="1" x14ac:dyDescent="0.15">
      <c r="Y335" s="119"/>
      <c r="Z335" s="119"/>
      <c r="AA335" s="119"/>
      <c r="AB335" s="119"/>
      <c r="AC335" s="119"/>
      <c r="AD335" s="119"/>
      <c r="AE335" s="119"/>
      <c r="AF335" s="119"/>
    </row>
    <row r="336" spans="25:32" s="34" customFormat="1" x14ac:dyDescent="0.15">
      <c r="Y336" s="119"/>
      <c r="Z336" s="119"/>
      <c r="AA336" s="119"/>
      <c r="AB336" s="119"/>
      <c r="AC336" s="119"/>
      <c r="AD336" s="119"/>
      <c r="AE336" s="119"/>
      <c r="AF336" s="119"/>
    </row>
    <row r="337" spans="25:32" s="34" customFormat="1" x14ac:dyDescent="0.15">
      <c r="Y337" s="119"/>
      <c r="Z337" s="119"/>
      <c r="AA337" s="119"/>
      <c r="AB337" s="119"/>
      <c r="AC337" s="119"/>
      <c r="AD337" s="119"/>
      <c r="AE337" s="119"/>
      <c r="AF337" s="119"/>
    </row>
    <row r="338" spans="25:32" s="34" customFormat="1" x14ac:dyDescent="0.15">
      <c r="Y338" s="119"/>
      <c r="Z338" s="119"/>
      <c r="AA338" s="119"/>
      <c r="AB338" s="119"/>
      <c r="AC338" s="119"/>
      <c r="AD338" s="119"/>
      <c r="AE338" s="119"/>
      <c r="AF338" s="119"/>
    </row>
    <row r="339" spans="25:32" s="34" customFormat="1" x14ac:dyDescent="0.15">
      <c r="Y339" s="119"/>
      <c r="Z339" s="119"/>
      <c r="AA339" s="119"/>
      <c r="AB339" s="119"/>
      <c r="AC339" s="119"/>
      <c r="AD339" s="119"/>
      <c r="AE339" s="119"/>
      <c r="AF339" s="119"/>
    </row>
    <row r="340" spans="25:32" s="34" customFormat="1" x14ac:dyDescent="0.15">
      <c r="Y340" s="119"/>
      <c r="Z340" s="119"/>
      <c r="AA340" s="119"/>
      <c r="AB340" s="119"/>
      <c r="AC340" s="119"/>
      <c r="AD340" s="119"/>
      <c r="AE340" s="119"/>
      <c r="AF340" s="119"/>
    </row>
    <row r="341" spans="25:32" s="34" customFormat="1" x14ac:dyDescent="0.15">
      <c r="Y341" s="119"/>
      <c r="Z341" s="119"/>
      <c r="AA341" s="119"/>
      <c r="AB341" s="119"/>
      <c r="AC341" s="119"/>
      <c r="AD341" s="119"/>
      <c r="AE341" s="119"/>
      <c r="AF341" s="119"/>
    </row>
    <row r="342" spans="25:32" s="34" customFormat="1" x14ac:dyDescent="0.15">
      <c r="Y342" s="119"/>
      <c r="Z342" s="119"/>
      <c r="AA342" s="119"/>
      <c r="AB342" s="119"/>
      <c r="AC342" s="119"/>
      <c r="AD342" s="119"/>
      <c r="AE342" s="119"/>
      <c r="AF342" s="119"/>
    </row>
    <row r="343" spans="25:32" s="34" customFormat="1" x14ac:dyDescent="0.15">
      <c r="Y343" s="119"/>
      <c r="Z343" s="119"/>
      <c r="AA343" s="119"/>
      <c r="AB343" s="119"/>
      <c r="AC343" s="119"/>
      <c r="AD343" s="119"/>
      <c r="AE343" s="119"/>
      <c r="AF343" s="119"/>
    </row>
    <row r="344" spans="25:32" s="34" customFormat="1" x14ac:dyDescent="0.15">
      <c r="Y344" s="119"/>
      <c r="Z344" s="119"/>
      <c r="AA344" s="119"/>
      <c r="AB344" s="119"/>
      <c r="AC344" s="119"/>
      <c r="AD344" s="119"/>
      <c r="AE344" s="119"/>
      <c r="AF344" s="119"/>
    </row>
    <row r="345" spans="25:32" s="34" customFormat="1" x14ac:dyDescent="0.15">
      <c r="Y345" s="119"/>
      <c r="Z345" s="119"/>
      <c r="AA345" s="119"/>
      <c r="AB345" s="119"/>
      <c r="AC345" s="119"/>
      <c r="AD345" s="119"/>
      <c r="AE345" s="119"/>
      <c r="AF345" s="119"/>
    </row>
    <row r="346" spans="25:32" s="34" customFormat="1" x14ac:dyDescent="0.15">
      <c r="Y346" s="119"/>
      <c r="Z346" s="119"/>
      <c r="AA346" s="119"/>
      <c r="AB346" s="119"/>
      <c r="AC346" s="119"/>
      <c r="AD346" s="119"/>
      <c r="AE346" s="119"/>
      <c r="AF346" s="119"/>
    </row>
    <row r="347" spans="25:32" s="34" customFormat="1" x14ac:dyDescent="0.15">
      <c r="Y347" s="119"/>
      <c r="Z347" s="119"/>
      <c r="AA347" s="119"/>
      <c r="AB347" s="119"/>
      <c r="AC347" s="119"/>
      <c r="AD347" s="119"/>
      <c r="AE347" s="119"/>
      <c r="AF347" s="119"/>
    </row>
    <row r="348" spans="25:32" s="34" customFormat="1" x14ac:dyDescent="0.15">
      <c r="Y348" s="119"/>
      <c r="Z348" s="119"/>
      <c r="AA348" s="119"/>
      <c r="AB348" s="119"/>
      <c r="AC348" s="119"/>
      <c r="AD348" s="119"/>
      <c r="AE348" s="119"/>
      <c r="AF348" s="119"/>
    </row>
    <row r="349" spans="25:32" s="34" customFormat="1" x14ac:dyDescent="0.15">
      <c r="Y349" s="119"/>
      <c r="Z349" s="119"/>
      <c r="AA349" s="119"/>
      <c r="AB349" s="119"/>
      <c r="AC349" s="119"/>
      <c r="AD349" s="119"/>
      <c r="AE349" s="119"/>
      <c r="AF349" s="119"/>
    </row>
    <row r="350" spans="25:32" s="34" customFormat="1" x14ac:dyDescent="0.15">
      <c r="Y350" s="119"/>
      <c r="Z350" s="119"/>
      <c r="AA350" s="119"/>
      <c r="AB350" s="119"/>
      <c r="AC350" s="119"/>
      <c r="AD350" s="119"/>
      <c r="AE350" s="119"/>
      <c r="AF350" s="119"/>
    </row>
    <row r="351" spans="25:32" s="34" customFormat="1" x14ac:dyDescent="0.15">
      <c r="Y351" s="119"/>
      <c r="Z351" s="119"/>
      <c r="AA351" s="119"/>
      <c r="AB351" s="119"/>
      <c r="AC351" s="119"/>
      <c r="AD351" s="119"/>
      <c r="AE351" s="119"/>
      <c r="AF351" s="119"/>
    </row>
    <row r="352" spans="25:32" s="34" customFormat="1" x14ac:dyDescent="0.15">
      <c r="Y352" s="119"/>
      <c r="Z352" s="119"/>
      <c r="AA352" s="119"/>
      <c r="AB352" s="119"/>
      <c r="AC352" s="119"/>
      <c r="AD352" s="119"/>
      <c r="AE352" s="119"/>
      <c r="AF352" s="119"/>
    </row>
    <row r="353" spans="25:32" s="34" customFormat="1" x14ac:dyDescent="0.15">
      <c r="Y353" s="119"/>
      <c r="Z353" s="119"/>
      <c r="AA353" s="119"/>
      <c r="AB353" s="119"/>
      <c r="AC353" s="119"/>
      <c r="AD353" s="119"/>
      <c r="AE353" s="119"/>
      <c r="AF353" s="119"/>
    </row>
    <row r="354" spans="25:32" s="34" customFormat="1" x14ac:dyDescent="0.15">
      <c r="Y354" s="119"/>
      <c r="Z354" s="119"/>
      <c r="AA354" s="119"/>
      <c r="AB354" s="119"/>
      <c r="AC354" s="119"/>
      <c r="AD354" s="119"/>
      <c r="AE354" s="119"/>
      <c r="AF354" s="119"/>
    </row>
    <row r="355" spans="25:32" s="34" customFormat="1" x14ac:dyDescent="0.15">
      <c r="Y355" s="119"/>
      <c r="Z355" s="119"/>
      <c r="AA355" s="119"/>
      <c r="AB355" s="119"/>
      <c r="AC355" s="119"/>
      <c r="AD355" s="119"/>
      <c r="AE355" s="119"/>
      <c r="AF355" s="119"/>
    </row>
    <row r="356" spans="25:32" s="34" customFormat="1" x14ac:dyDescent="0.15">
      <c r="Y356" s="119"/>
      <c r="Z356" s="119"/>
      <c r="AA356" s="119"/>
      <c r="AB356" s="119"/>
      <c r="AC356" s="119"/>
      <c r="AD356" s="119"/>
      <c r="AE356" s="119"/>
      <c r="AF356" s="119"/>
    </row>
    <row r="357" spans="25:32" s="34" customFormat="1" x14ac:dyDescent="0.15">
      <c r="Y357" s="119"/>
      <c r="Z357" s="119"/>
      <c r="AA357" s="119"/>
      <c r="AB357" s="119"/>
      <c r="AC357" s="119"/>
      <c r="AD357" s="119"/>
      <c r="AE357" s="119"/>
      <c r="AF357" s="119"/>
    </row>
    <row r="358" spans="25:32" s="34" customFormat="1" x14ac:dyDescent="0.15">
      <c r="Y358" s="119"/>
      <c r="Z358" s="119"/>
      <c r="AA358" s="119"/>
      <c r="AB358" s="119"/>
      <c r="AC358" s="119"/>
      <c r="AD358" s="119"/>
      <c r="AE358" s="119"/>
      <c r="AF358" s="119"/>
    </row>
    <row r="359" spans="25:32" s="34" customFormat="1" x14ac:dyDescent="0.15">
      <c r="Y359" s="119"/>
      <c r="Z359" s="119"/>
      <c r="AA359" s="119"/>
      <c r="AB359" s="119"/>
      <c r="AC359" s="119"/>
      <c r="AD359" s="119"/>
      <c r="AE359" s="119"/>
      <c r="AF359" s="119"/>
    </row>
    <row r="360" spans="25:32" s="34" customFormat="1" x14ac:dyDescent="0.15">
      <c r="Y360" s="119"/>
      <c r="Z360" s="119"/>
      <c r="AA360" s="119"/>
      <c r="AB360" s="119"/>
      <c r="AC360" s="119"/>
      <c r="AD360" s="119"/>
      <c r="AE360" s="119"/>
      <c r="AF360" s="119"/>
    </row>
    <row r="361" spans="25:32" s="34" customFormat="1" x14ac:dyDescent="0.15">
      <c r="Y361" s="119"/>
      <c r="Z361" s="119"/>
      <c r="AA361" s="119"/>
      <c r="AB361" s="119"/>
      <c r="AC361" s="119"/>
      <c r="AD361" s="119"/>
      <c r="AE361" s="119"/>
      <c r="AF361" s="119"/>
    </row>
    <row r="362" spans="25:32" s="34" customFormat="1" x14ac:dyDescent="0.15">
      <c r="Y362" s="119"/>
      <c r="Z362" s="119"/>
      <c r="AA362" s="119"/>
      <c r="AB362" s="119"/>
      <c r="AC362" s="119"/>
      <c r="AD362" s="119"/>
      <c r="AE362" s="119"/>
      <c r="AF362" s="119"/>
    </row>
    <row r="363" spans="25:32" s="34" customFormat="1" x14ac:dyDescent="0.15">
      <c r="Y363" s="119"/>
      <c r="Z363" s="119"/>
      <c r="AA363" s="119"/>
      <c r="AB363" s="119"/>
      <c r="AC363" s="119"/>
      <c r="AD363" s="119"/>
      <c r="AE363" s="119"/>
      <c r="AF363" s="119"/>
    </row>
    <row r="364" spans="25:32" s="34" customFormat="1" x14ac:dyDescent="0.15">
      <c r="Y364" s="119"/>
      <c r="Z364" s="119"/>
      <c r="AA364" s="119"/>
      <c r="AB364" s="119"/>
      <c r="AC364" s="119"/>
      <c r="AD364" s="119"/>
      <c r="AE364" s="119"/>
      <c r="AF364" s="119"/>
    </row>
    <row r="365" spans="25:32" s="34" customFormat="1" x14ac:dyDescent="0.15">
      <c r="Y365" s="119"/>
      <c r="Z365" s="119"/>
      <c r="AA365" s="119"/>
      <c r="AB365" s="119"/>
      <c r="AC365" s="119"/>
      <c r="AD365" s="119"/>
      <c r="AE365" s="119"/>
      <c r="AF365" s="119"/>
    </row>
    <row r="366" spans="25:32" s="34" customFormat="1" x14ac:dyDescent="0.15">
      <c r="Y366" s="119"/>
      <c r="Z366" s="119"/>
      <c r="AA366" s="119"/>
      <c r="AB366" s="119"/>
      <c r="AC366" s="119"/>
      <c r="AD366" s="119"/>
      <c r="AE366" s="119"/>
      <c r="AF366" s="119"/>
    </row>
    <row r="367" spans="25:32" s="34" customFormat="1" x14ac:dyDescent="0.15">
      <c r="Y367" s="119"/>
      <c r="Z367" s="119"/>
      <c r="AA367" s="119"/>
      <c r="AB367" s="119"/>
      <c r="AC367" s="119"/>
      <c r="AD367" s="119"/>
      <c r="AE367" s="119"/>
      <c r="AF367" s="119"/>
    </row>
    <row r="368" spans="25:32" s="34" customFormat="1" x14ac:dyDescent="0.15">
      <c r="Y368" s="119"/>
      <c r="Z368" s="119"/>
      <c r="AA368" s="119"/>
      <c r="AB368" s="119"/>
      <c r="AC368" s="119"/>
      <c r="AD368" s="119"/>
      <c r="AE368" s="119"/>
      <c r="AF368" s="119"/>
    </row>
    <row r="369" spans="25:32" s="34" customFormat="1" x14ac:dyDescent="0.15">
      <c r="Y369" s="119"/>
      <c r="Z369" s="119"/>
      <c r="AA369" s="119"/>
      <c r="AB369" s="119"/>
      <c r="AC369" s="119"/>
      <c r="AD369" s="119"/>
      <c r="AE369" s="119"/>
      <c r="AF369" s="119"/>
    </row>
    <row r="370" spans="25:32" s="34" customFormat="1" x14ac:dyDescent="0.15">
      <c r="Y370" s="119"/>
      <c r="Z370" s="119"/>
      <c r="AA370" s="119"/>
      <c r="AB370" s="119"/>
      <c r="AC370" s="119"/>
      <c r="AD370" s="119"/>
      <c r="AE370" s="119"/>
      <c r="AF370" s="119"/>
    </row>
    <row r="371" spans="25:32" s="34" customFormat="1" x14ac:dyDescent="0.15">
      <c r="Y371" s="119"/>
      <c r="Z371" s="119"/>
      <c r="AA371" s="119"/>
      <c r="AB371" s="119"/>
      <c r="AC371" s="119"/>
      <c r="AD371" s="119"/>
      <c r="AE371" s="119"/>
      <c r="AF371" s="119"/>
    </row>
    <row r="372" spans="25:32" s="34" customFormat="1" x14ac:dyDescent="0.15">
      <c r="Y372" s="119"/>
      <c r="Z372" s="119"/>
      <c r="AA372" s="119"/>
      <c r="AB372" s="119"/>
      <c r="AC372" s="119"/>
      <c r="AD372" s="119"/>
      <c r="AE372" s="119"/>
      <c r="AF372" s="119"/>
    </row>
    <row r="373" spans="25:32" s="34" customFormat="1" x14ac:dyDescent="0.15">
      <c r="Y373" s="119"/>
      <c r="Z373" s="119"/>
      <c r="AA373" s="119"/>
      <c r="AB373" s="119"/>
      <c r="AC373" s="119"/>
      <c r="AD373" s="119"/>
      <c r="AE373" s="119"/>
      <c r="AF373" s="119"/>
    </row>
    <row r="374" spans="25:32" s="34" customFormat="1" x14ac:dyDescent="0.15">
      <c r="Y374" s="119"/>
      <c r="Z374" s="119"/>
      <c r="AA374" s="119"/>
      <c r="AB374" s="119"/>
      <c r="AC374" s="119"/>
      <c r="AD374" s="119"/>
      <c r="AE374" s="119"/>
      <c r="AF374" s="119"/>
    </row>
    <row r="375" spans="25:32" s="34" customFormat="1" x14ac:dyDescent="0.15">
      <c r="Y375" s="119"/>
      <c r="Z375" s="119"/>
      <c r="AA375" s="119"/>
      <c r="AB375" s="119"/>
      <c r="AC375" s="119"/>
      <c r="AD375" s="119"/>
      <c r="AE375" s="119"/>
      <c r="AF375" s="119"/>
    </row>
    <row r="376" spans="25:32" s="34" customFormat="1" x14ac:dyDescent="0.15">
      <c r="Y376" s="119"/>
      <c r="Z376" s="119"/>
      <c r="AA376" s="119"/>
      <c r="AB376" s="119"/>
      <c r="AC376" s="119"/>
      <c r="AD376" s="119"/>
      <c r="AE376" s="119"/>
      <c r="AF376" s="119"/>
    </row>
    <row r="377" spans="25:32" s="34" customFormat="1" x14ac:dyDescent="0.15">
      <c r="Y377" s="119"/>
      <c r="Z377" s="119"/>
      <c r="AA377" s="119"/>
      <c r="AB377" s="119"/>
      <c r="AC377" s="119"/>
      <c r="AD377" s="119"/>
      <c r="AE377" s="119"/>
      <c r="AF377" s="119"/>
    </row>
    <row r="378" spans="25:32" s="34" customFormat="1" x14ac:dyDescent="0.15">
      <c r="Y378" s="119"/>
      <c r="Z378" s="119"/>
      <c r="AA378" s="119"/>
      <c r="AB378" s="119"/>
      <c r="AC378" s="119"/>
      <c r="AD378" s="119"/>
      <c r="AE378" s="119"/>
      <c r="AF378" s="119"/>
    </row>
    <row r="379" spans="25:32" s="34" customFormat="1" x14ac:dyDescent="0.15">
      <c r="Y379" s="119"/>
      <c r="Z379" s="119"/>
      <c r="AA379" s="119"/>
      <c r="AB379" s="119"/>
      <c r="AC379" s="119"/>
      <c r="AD379" s="119"/>
      <c r="AE379" s="119"/>
      <c r="AF379" s="119"/>
    </row>
    <row r="380" spans="25:32" s="34" customFormat="1" x14ac:dyDescent="0.15">
      <c r="Y380" s="119"/>
      <c r="Z380" s="119"/>
      <c r="AA380" s="119"/>
      <c r="AB380" s="119"/>
      <c r="AC380" s="119"/>
      <c r="AD380" s="119"/>
      <c r="AE380" s="119"/>
      <c r="AF380" s="119"/>
    </row>
    <row r="381" spans="25:32" s="34" customFormat="1" x14ac:dyDescent="0.15">
      <c r="Y381" s="119"/>
      <c r="Z381" s="119"/>
      <c r="AA381" s="119"/>
      <c r="AB381" s="119"/>
      <c r="AC381" s="119"/>
      <c r="AD381" s="119"/>
      <c r="AE381" s="119"/>
      <c r="AF381" s="119"/>
    </row>
  </sheetData>
  <phoneticPr fontId="2"/>
  <pageMargins left="0.78740157480314965" right="0.78740157480314965" top="0.78740157480314965" bottom="0.78740157480314965" header="0.51181102362204722" footer="0.51181102362204722"/>
  <pageSetup paperSize="9" firstPageNumber="8" orientation="landscape" useFirstPageNumber="1" r:id="rId1"/>
  <headerFooter alignWithMargins="0">
    <oddFooter>&amp;C-&amp;P--</oddFooter>
  </headerFooter>
  <colBreaks count="1" manualBreakCount="1">
    <brk id="12" max="4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P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97" customWidth="1"/>
    <col min="12" max="13" width="8.6640625" style="18" customWidth="1"/>
    <col min="14" max="16384" width="9" style="18"/>
  </cols>
  <sheetData>
    <row r="1" spans="1:16" ht="15" customHeight="1" x14ac:dyDescent="0.2">
      <c r="A1" s="31" t="s">
        <v>83</v>
      </c>
      <c r="L1" s="32" t="str">
        <f>[1]財政指標!$M$1</f>
        <v>氏家町</v>
      </c>
      <c r="O1" s="32" t="str">
        <f>[1]財政指標!$M$1</f>
        <v>氏家町</v>
      </c>
    </row>
    <row r="2" spans="1:16" ht="15" customHeight="1" x14ac:dyDescent="0.15">
      <c r="M2" s="18" t="s">
        <v>148</v>
      </c>
      <c r="P2" s="18" t="s">
        <v>148</v>
      </c>
    </row>
    <row r="3" spans="1:16" ht="18" customHeight="1" x14ac:dyDescent="0.15">
      <c r="A3" s="17"/>
      <c r="B3" s="17" t="s">
        <v>169</v>
      </c>
      <c r="C3" s="17" t="s">
        <v>170</v>
      </c>
      <c r="D3" s="17" t="s">
        <v>171</v>
      </c>
      <c r="E3" s="17" t="s">
        <v>172</v>
      </c>
      <c r="F3" s="17" t="s">
        <v>173</v>
      </c>
      <c r="G3" s="17" t="s">
        <v>174</v>
      </c>
      <c r="H3" s="17" t="s">
        <v>175</v>
      </c>
      <c r="I3" s="17" t="s">
        <v>176</v>
      </c>
      <c r="J3" s="14" t="s">
        <v>214</v>
      </c>
      <c r="K3" s="14" t="s">
        <v>215</v>
      </c>
      <c r="L3" s="98" t="s">
        <v>179</v>
      </c>
      <c r="M3" s="98" t="s">
        <v>180</v>
      </c>
      <c r="N3" s="98" t="s">
        <v>182</v>
      </c>
      <c r="O3" s="57" t="s">
        <v>184</v>
      </c>
      <c r="P3" s="57" t="s">
        <v>185</v>
      </c>
    </row>
    <row r="4" spans="1:16" ht="18" customHeight="1" x14ac:dyDescent="0.15">
      <c r="A4" s="19" t="s">
        <v>75</v>
      </c>
      <c r="B4" s="16"/>
      <c r="C4" s="17"/>
      <c r="D4" s="17">
        <v>108887</v>
      </c>
      <c r="E4" s="17">
        <v>111875</v>
      </c>
      <c r="F4" s="17">
        <v>110435</v>
      </c>
      <c r="G4" s="17">
        <v>117424</v>
      </c>
      <c r="H4" s="17">
        <v>122220</v>
      </c>
      <c r="I4" s="17">
        <v>120950</v>
      </c>
      <c r="J4" s="99">
        <v>120523</v>
      </c>
      <c r="K4" s="13">
        <v>114633</v>
      </c>
      <c r="L4" s="52">
        <v>115731</v>
      </c>
      <c r="M4" s="52">
        <v>117333</v>
      </c>
      <c r="N4" s="52">
        <v>122671</v>
      </c>
      <c r="O4" s="52">
        <v>125382</v>
      </c>
      <c r="P4" s="52">
        <v>120583</v>
      </c>
    </row>
    <row r="5" spans="1:16" ht="18" customHeight="1" x14ac:dyDescent="0.15">
      <c r="A5" s="19" t="s">
        <v>74</v>
      </c>
      <c r="B5" s="16"/>
      <c r="C5" s="17"/>
      <c r="D5" s="17">
        <v>1362466</v>
      </c>
      <c r="E5" s="17">
        <v>1046277</v>
      </c>
      <c r="F5" s="17">
        <v>1853819</v>
      </c>
      <c r="G5" s="17">
        <v>1667576</v>
      </c>
      <c r="H5" s="17">
        <v>1490046</v>
      </c>
      <c r="I5" s="17">
        <v>1224235</v>
      </c>
      <c r="J5" s="99">
        <v>1335675</v>
      </c>
      <c r="K5" s="13">
        <v>1079586</v>
      </c>
      <c r="L5" s="52">
        <v>1449506</v>
      </c>
      <c r="M5" s="52">
        <v>1304001</v>
      </c>
      <c r="N5" s="52">
        <v>1428298</v>
      </c>
      <c r="O5" s="52">
        <v>1018624</v>
      </c>
      <c r="P5" s="52">
        <v>1405704</v>
      </c>
    </row>
    <row r="6" spans="1:16" ht="18" customHeight="1" x14ac:dyDescent="0.15">
      <c r="A6" s="19" t="s">
        <v>76</v>
      </c>
      <c r="B6" s="16"/>
      <c r="C6" s="17"/>
      <c r="D6" s="17">
        <v>785808</v>
      </c>
      <c r="E6" s="17">
        <v>936294</v>
      </c>
      <c r="F6" s="17">
        <v>1086476</v>
      </c>
      <c r="G6" s="17">
        <v>1137955</v>
      </c>
      <c r="H6" s="17">
        <v>1196173</v>
      </c>
      <c r="I6" s="17">
        <v>1728805</v>
      </c>
      <c r="J6" s="99">
        <v>1278093</v>
      </c>
      <c r="K6" s="97">
        <v>1389968</v>
      </c>
      <c r="L6" s="52">
        <v>1555497</v>
      </c>
      <c r="M6" s="52">
        <v>1469577</v>
      </c>
      <c r="N6" s="52">
        <v>1737486</v>
      </c>
      <c r="O6" s="52">
        <v>2144633</v>
      </c>
      <c r="P6" s="52">
        <v>1788066</v>
      </c>
    </row>
    <row r="7" spans="1:16" ht="18" customHeight="1" x14ac:dyDescent="0.15">
      <c r="A7" s="19" t="s">
        <v>85</v>
      </c>
      <c r="B7" s="16"/>
      <c r="C7" s="17"/>
      <c r="D7" s="17">
        <v>374976</v>
      </c>
      <c r="E7" s="17">
        <v>461275</v>
      </c>
      <c r="F7" s="17">
        <v>458514</v>
      </c>
      <c r="G7" s="17">
        <v>444371</v>
      </c>
      <c r="H7" s="17">
        <v>600055</v>
      </c>
      <c r="I7" s="17">
        <v>624249</v>
      </c>
      <c r="J7" s="99">
        <v>577130</v>
      </c>
      <c r="K7" s="13">
        <v>769053</v>
      </c>
      <c r="L7" s="52">
        <v>524543</v>
      </c>
      <c r="M7" s="52">
        <v>649212</v>
      </c>
      <c r="N7" s="52">
        <v>620183</v>
      </c>
      <c r="O7" s="52">
        <v>622735</v>
      </c>
      <c r="P7" s="52">
        <v>622052</v>
      </c>
    </row>
    <row r="8" spans="1:16" ht="18" customHeight="1" x14ac:dyDescent="0.15">
      <c r="A8" s="19" t="s">
        <v>86</v>
      </c>
      <c r="B8" s="16"/>
      <c r="C8" s="17"/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99">
        <v>0</v>
      </c>
      <c r="K8" s="13">
        <v>0</v>
      </c>
      <c r="L8" s="52">
        <v>0</v>
      </c>
      <c r="M8" s="52">
        <v>0</v>
      </c>
      <c r="N8" s="52">
        <v>0</v>
      </c>
      <c r="O8" s="52">
        <v>0</v>
      </c>
      <c r="P8" s="52">
        <v>0</v>
      </c>
    </row>
    <row r="9" spans="1:16" ht="18" customHeight="1" x14ac:dyDescent="0.15">
      <c r="A9" s="19" t="s">
        <v>87</v>
      </c>
      <c r="B9" s="16"/>
      <c r="C9" s="17"/>
      <c r="D9" s="17">
        <v>800417</v>
      </c>
      <c r="E9" s="17">
        <v>1056623</v>
      </c>
      <c r="F9" s="17">
        <v>1122504</v>
      </c>
      <c r="G9" s="17">
        <v>787583</v>
      </c>
      <c r="H9" s="17">
        <v>992496</v>
      </c>
      <c r="I9" s="17">
        <v>918080</v>
      </c>
      <c r="J9" s="99">
        <v>675535</v>
      </c>
      <c r="K9" s="13">
        <v>633515</v>
      </c>
      <c r="L9" s="52">
        <v>655967</v>
      </c>
      <c r="M9" s="52">
        <v>565437</v>
      </c>
      <c r="N9" s="52">
        <v>483087</v>
      </c>
      <c r="O9" s="52">
        <v>478409</v>
      </c>
      <c r="P9" s="52">
        <v>378536</v>
      </c>
    </row>
    <row r="10" spans="1:16" ht="18" customHeight="1" x14ac:dyDescent="0.15">
      <c r="A10" s="19" t="s">
        <v>88</v>
      </c>
      <c r="B10" s="16"/>
      <c r="C10" s="17"/>
      <c r="D10" s="17">
        <v>95087</v>
      </c>
      <c r="E10" s="17">
        <v>137244</v>
      </c>
      <c r="F10" s="17">
        <v>165176</v>
      </c>
      <c r="G10" s="17">
        <v>174826</v>
      </c>
      <c r="H10" s="17">
        <v>183691</v>
      </c>
      <c r="I10" s="17">
        <v>164740</v>
      </c>
      <c r="J10" s="99">
        <v>140015</v>
      </c>
      <c r="K10" s="13">
        <v>142512</v>
      </c>
      <c r="L10" s="52">
        <v>150358</v>
      </c>
      <c r="M10" s="52">
        <v>157238</v>
      </c>
      <c r="N10" s="52">
        <v>212940</v>
      </c>
      <c r="O10" s="52">
        <v>195241</v>
      </c>
      <c r="P10" s="52">
        <v>224025</v>
      </c>
    </row>
    <row r="11" spans="1:16" ht="18" customHeight="1" x14ac:dyDescent="0.15">
      <c r="A11" s="19" t="s">
        <v>89</v>
      </c>
      <c r="B11" s="16"/>
      <c r="C11" s="17"/>
      <c r="D11" s="17">
        <v>1826583</v>
      </c>
      <c r="E11" s="17">
        <v>1562238</v>
      </c>
      <c r="F11" s="17">
        <v>1351149</v>
      </c>
      <c r="G11" s="17">
        <v>1226390</v>
      </c>
      <c r="H11" s="17">
        <v>1236430</v>
      </c>
      <c r="I11" s="17">
        <v>1440314</v>
      </c>
      <c r="J11" s="99">
        <v>1249792</v>
      </c>
      <c r="K11" s="99">
        <v>1511947</v>
      </c>
      <c r="L11" s="52">
        <v>1439981</v>
      </c>
      <c r="M11" s="52">
        <v>1846902</v>
      </c>
      <c r="N11" s="52">
        <v>2093452</v>
      </c>
      <c r="O11" s="52">
        <v>1804600</v>
      </c>
      <c r="P11" s="52">
        <v>1746498</v>
      </c>
    </row>
    <row r="12" spans="1:16" ht="18" customHeight="1" x14ac:dyDescent="0.15">
      <c r="A12" s="19" t="s">
        <v>90</v>
      </c>
      <c r="B12" s="16"/>
      <c r="C12" s="17"/>
      <c r="D12" s="17">
        <v>247111</v>
      </c>
      <c r="E12" s="17">
        <v>291858</v>
      </c>
      <c r="F12" s="17">
        <v>285823</v>
      </c>
      <c r="G12" s="17">
        <v>293706</v>
      </c>
      <c r="H12" s="17">
        <v>308446</v>
      </c>
      <c r="I12" s="17">
        <v>325484</v>
      </c>
      <c r="J12" s="99">
        <v>369661</v>
      </c>
      <c r="K12" s="99">
        <v>357815</v>
      </c>
      <c r="L12" s="52">
        <v>445614</v>
      </c>
      <c r="M12" s="52">
        <v>386071</v>
      </c>
      <c r="N12" s="52">
        <v>381635</v>
      </c>
      <c r="O12" s="52">
        <v>407389</v>
      </c>
      <c r="P12" s="52">
        <v>377175</v>
      </c>
    </row>
    <row r="13" spans="1:16" ht="18" customHeight="1" x14ac:dyDescent="0.15">
      <c r="A13" s="19" t="s">
        <v>91</v>
      </c>
      <c r="B13" s="16"/>
      <c r="C13" s="17"/>
      <c r="D13" s="17">
        <v>1586958</v>
      </c>
      <c r="E13" s="17">
        <v>1677758</v>
      </c>
      <c r="F13" s="17">
        <v>1405327</v>
      </c>
      <c r="G13" s="17">
        <v>1497627</v>
      </c>
      <c r="H13" s="17">
        <v>1173770</v>
      </c>
      <c r="I13" s="17">
        <v>1117940</v>
      </c>
      <c r="J13" s="99">
        <v>1260497</v>
      </c>
      <c r="K13" s="99">
        <v>1166758</v>
      </c>
      <c r="L13" s="52">
        <v>1130813</v>
      </c>
      <c r="M13" s="52">
        <v>1104940</v>
      </c>
      <c r="N13" s="52">
        <v>1123931</v>
      </c>
      <c r="O13" s="52">
        <v>988836</v>
      </c>
      <c r="P13" s="52">
        <v>914454</v>
      </c>
    </row>
    <row r="14" spans="1:16" ht="18" customHeight="1" x14ac:dyDescent="0.15">
      <c r="A14" s="19" t="s">
        <v>92</v>
      </c>
      <c r="B14" s="16"/>
      <c r="C14" s="17"/>
      <c r="D14" s="17">
        <v>45739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99">
        <v>8095</v>
      </c>
      <c r="K14" s="99">
        <v>8103</v>
      </c>
      <c r="L14" s="52">
        <v>0</v>
      </c>
      <c r="M14" s="52">
        <v>1439</v>
      </c>
      <c r="N14" s="52">
        <v>0</v>
      </c>
      <c r="O14" s="52">
        <v>0</v>
      </c>
      <c r="P14" s="52">
        <v>0</v>
      </c>
    </row>
    <row r="15" spans="1:16" ht="18" customHeight="1" x14ac:dyDescent="0.15">
      <c r="A15" s="19" t="s">
        <v>93</v>
      </c>
      <c r="B15" s="16"/>
      <c r="C15" s="17"/>
      <c r="D15" s="17">
        <v>455648</v>
      </c>
      <c r="E15" s="17">
        <v>488212</v>
      </c>
      <c r="F15" s="17">
        <v>541196</v>
      </c>
      <c r="G15" s="17">
        <v>600318</v>
      </c>
      <c r="H15" s="17">
        <v>689376</v>
      </c>
      <c r="I15" s="17">
        <v>764655</v>
      </c>
      <c r="J15" s="99">
        <v>813998</v>
      </c>
      <c r="K15" s="13">
        <v>1365395</v>
      </c>
      <c r="L15" s="52">
        <v>737600</v>
      </c>
      <c r="M15" s="52">
        <v>777911</v>
      </c>
      <c r="N15" s="52">
        <v>782926</v>
      </c>
      <c r="O15" s="52">
        <v>812565</v>
      </c>
      <c r="P15" s="52">
        <v>760566</v>
      </c>
    </row>
    <row r="16" spans="1:16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99731</v>
      </c>
      <c r="I16" s="17">
        <v>0</v>
      </c>
      <c r="J16" s="99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9410</v>
      </c>
    </row>
    <row r="17" spans="1:16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99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</row>
    <row r="18" spans="1:16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99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</row>
    <row r="19" spans="1:16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7689680</v>
      </c>
      <c r="E19" s="17">
        <f t="shared" si="0"/>
        <v>7769654</v>
      </c>
      <c r="F19" s="17">
        <f t="shared" si="0"/>
        <v>8380419</v>
      </c>
      <c r="G19" s="17">
        <f t="shared" si="0"/>
        <v>7947776</v>
      </c>
      <c r="H19" s="17">
        <f t="shared" si="0"/>
        <v>8092434</v>
      </c>
      <c r="I19" s="17">
        <f t="shared" si="0"/>
        <v>8429452</v>
      </c>
      <c r="J19" s="17">
        <f t="shared" si="0"/>
        <v>7829014</v>
      </c>
      <c r="K19" s="17">
        <f t="shared" si="0"/>
        <v>8539285</v>
      </c>
      <c r="L19" s="53">
        <f t="shared" si="0"/>
        <v>8205610</v>
      </c>
      <c r="M19" s="53">
        <f t="shared" si="0"/>
        <v>8380061</v>
      </c>
      <c r="N19" s="53">
        <f t="shared" si="0"/>
        <v>8986609</v>
      </c>
      <c r="O19" s="53">
        <f>SUM(O4:O18)</f>
        <v>8598414</v>
      </c>
      <c r="P19" s="53">
        <f>SUM(P4:P18)</f>
        <v>8347069</v>
      </c>
    </row>
    <row r="20" spans="1:16" ht="18" customHeight="1" x14ac:dyDescent="0.15"/>
    <row r="21" spans="1:16" ht="18" customHeight="1" x14ac:dyDescent="0.15"/>
    <row r="22" spans="1:16" ht="18" customHeight="1" x14ac:dyDescent="0.15"/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31" t="s">
        <v>84</v>
      </c>
      <c r="L30" s="32"/>
      <c r="M30" s="32" t="str">
        <f>[1]財政指標!$M$1</f>
        <v>氏家町</v>
      </c>
      <c r="P30" s="32" t="str">
        <f>[1]財政指標!$M$1</f>
        <v>氏家町</v>
      </c>
    </row>
    <row r="31" spans="1:16" ht="18" customHeight="1" x14ac:dyDescent="0.15"/>
    <row r="32" spans="1:16" ht="18" customHeight="1" x14ac:dyDescent="0.15">
      <c r="A32" s="17"/>
      <c r="B32" s="17" t="s">
        <v>169</v>
      </c>
      <c r="C32" s="17" t="s">
        <v>170</v>
      </c>
      <c r="D32" s="17" t="s">
        <v>171</v>
      </c>
      <c r="E32" s="17" t="s">
        <v>172</v>
      </c>
      <c r="F32" s="17" t="s">
        <v>173</v>
      </c>
      <c r="G32" s="17" t="s">
        <v>174</v>
      </c>
      <c r="H32" s="17" t="s">
        <v>175</v>
      </c>
      <c r="I32" s="17" t="s">
        <v>176</v>
      </c>
      <c r="J32" s="14" t="s">
        <v>214</v>
      </c>
      <c r="K32" s="14" t="s">
        <v>215</v>
      </c>
      <c r="L32" s="12" t="s">
        <v>179</v>
      </c>
      <c r="M32" s="5" t="s">
        <v>180</v>
      </c>
      <c r="N32" s="5" t="s">
        <v>182</v>
      </c>
      <c r="O32" s="57" t="s">
        <v>184</v>
      </c>
      <c r="P32" s="57" t="s">
        <v>185</v>
      </c>
    </row>
    <row r="33" spans="1:16" s="34" customFormat="1" ht="18" customHeight="1" x14ac:dyDescent="0.15">
      <c r="A33" s="19" t="s">
        <v>75</v>
      </c>
      <c r="B33" s="33" t="e">
        <f t="shared" ref="B33:P33" si="1">B4/B$19*100</f>
        <v>#DIV/0!</v>
      </c>
      <c r="C33" s="33" t="e">
        <f t="shared" si="1"/>
        <v>#DIV/0!</v>
      </c>
      <c r="D33" s="33">
        <f t="shared" si="1"/>
        <v>1.4160147106251495</v>
      </c>
      <c r="E33" s="33">
        <f t="shared" si="1"/>
        <v>1.4398968087896835</v>
      </c>
      <c r="F33" s="33">
        <f t="shared" si="1"/>
        <v>1.317774206755056</v>
      </c>
      <c r="G33" s="33">
        <f t="shared" si="1"/>
        <v>1.4774447593892932</v>
      </c>
      <c r="H33" s="33">
        <f t="shared" si="1"/>
        <v>1.5102996206085832</v>
      </c>
      <c r="I33" s="33">
        <f t="shared" si="1"/>
        <v>1.4348500946443492</v>
      </c>
      <c r="J33" s="33">
        <f t="shared" si="1"/>
        <v>1.5394403433178174</v>
      </c>
      <c r="K33" s="33">
        <f t="shared" si="1"/>
        <v>1.3424191838075437</v>
      </c>
      <c r="L33" s="33">
        <f t="shared" si="1"/>
        <v>1.4103887462358069</v>
      </c>
      <c r="M33" s="33">
        <f t="shared" si="1"/>
        <v>1.4001449392790817</v>
      </c>
      <c r="N33" s="33">
        <f t="shared" si="1"/>
        <v>1.3650421421472771</v>
      </c>
      <c r="O33" s="33">
        <f t="shared" si="1"/>
        <v>1.4581991516109831</v>
      </c>
      <c r="P33" s="33">
        <f t="shared" si="1"/>
        <v>1.4446148702017438</v>
      </c>
    </row>
    <row r="34" spans="1:16" s="34" customFormat="1" ht="18" customHeight="1" x14ac:dyDescent="0.15">
      <c r="A34" s="19" t="s">
        <v>74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17.718110506549039</v>
      </c>
      <c r="E34" s="33">
        <f t="shared" si="2"/>
        <v>13.466198108693128</v>
      </c>
      <c r="F34" s="33">
        <f t="shared" si="2"/>
        <v>22.120839065445296</v>
      </c>
      <c r="G34" s="33">
        <f t="shared" si="2"/>
        <v>20.981668330863879</v>
      </c>
      <c r="H34" s="33">
        <f t="shared" si="2"/>
        <v>18.412828575432311</v>
      </c>
      <c r="I34" s="33">
        <f t="shared" si="2"/>
        <v>14.523304717791857</v>
      </c>
      <c r="J34" s="33">
        <f t="shared" si="2"/>
        <v>17.060577487790926</v>
      </c>
      <c r="K34" s="33">
        <f t="shared" si="2"/>
        <v>12.642580731290733</v>
      </c>
      <c r="L34" s="33">
        <f t="shared" si="2"/>
        <v>17.664817119019794</v>
      </c>
      <c r="M34" s="33">
        <f t="shared" ref="M34:P47" si="3">M5/M$19*100</f>
        <v>15.560757851285331</v>
      </c>
      <c r="N34" s="33">
        <f t="shared" si="3"/>
        <v>15.893625726900993</v>
      </c>
      <c r="O34" s="33">
        <f t="shared" si="3"/>
        <v>11.846649858915843</v>
      </c>
      <c r="P34" s="33">
        <f t="shared" si="3"/>
        <v>16.840689827770682</v>
      </c>
    </row>
    <row r="35" spans="1:16" s="34" customFormat="1" ht="18" customHeight="1" x14ac:dyDescent="0.15">
      <c r="A35" s="19" t="s">
        <v>76</v>
      </c>
      <c r="B35" s="33" t="e">
        <f t="shared" si="2"/>
        <v>#DIV/0!</v>
      </c>
      <c r="C35" s="33" t="e">
        <f t="shared" si="2"/>
        <v>#DIV/0!</v>
      </c>
      <c r="D35" s="33">
        <f t="shared" si="2"/>
        <v>10.218994808626627</v>
      </c>
      <c r="E35" s="33">
        <f t="shared" si="2"/>
        <v>12.050652448616116</v>
      </c>
      <c r="F35" s="33">
        <f t="shared" si="2"/>
        <v>12.964459175609239</v>
      </c>
      <c r="G35" s="33">
        <f t="shared" si="2"/>
        <v>14.317904782419635</v>
      </c>
      <c r="H35" s="33">
        <f t="shared" si="2"/>
        <v>14.781374800214619</v>
      </c>
      <c r="I35" s="33">
        <f t="shared" si="2"/>
        <v>20.509103082857578</v>
      </c>
      <c r="J35" s="33">
        <f t="shared" si="2"/>
        <v>16.325082571061948</v>
      </c>
      <c r="K35" s="33">
        <f t="shared" si="2"/>
        <v>16.277334694883706</v>
      </c>
      <c r="L35" s="33">
        <f t="shared" si="2"/>
        <v>18.956506585128956</v>
      </c>
      <c r="M35" s="33">
        <f t="shared" si="3"/>
        <v>17.536590724100932</v>
      </c>
      <c r="N35" s="33">
        <f t="shared" si="3"/>
        <v>19.334167092392693</v>
      </c>
      <c r="O35" s="33">
        <f t="shared" si="3"/>
        <v>24.942192827654029</v>
      </c>
      <c r="P35" s="33">
        <f t="shared" si="3"/>
        <v>21.421483397345824</v>
      </c>
    </row>
    <row r="36" spans="1:16" s="34" customFormat="1" ht="18" customHeight="1" x14ac:dyDescent="0.15">
      <c r="A36" s="19" t="s">
        <v>85</v>
      </c>
      <c r="B36" s="33" t="e">
        <f t="shared" si="2"/>
        <v>#DIV/0!</v>
      </c>
      <c r="C36" s="33" t="e">
        <f t="shared" si="2"/>
        <v>#DIV/0!</v>
      </c>
      <c r="D36" s="33">
        <f t="shared" si="2"/>
        <v>4.8763537624452518</v>
      </c>
      <c r="E36" s="33">
        <f t="shared" si="2"/>
        <v>5.9368795573136204</v>
      </c>
      <c r="F36" s="33">
        <f t="shared" si="2"/>
        <v>5.4712538836065354</v>
      </c>
      <c r="G36" s="33">
        <f t="shared" si="2"/>
        <v>5.591136438671648</v>
      </c>
      <c r="H36" s="33">
        <f t="shared" si="2"/>
        <v>7.4150125907730606</v>
      </c>
      <c r="I36" s="33">
        <f t="shared" si="2"/>
        <v>7.4055703739697432</v>
      </c>
      <c r="J36" s="33">
        <f t="shared" si="2"/>
        <v>7.3716817979888658</v>
      </c>
      <c r="K36" s="33">
        <f t="shared" si="2"/>
        <v>9.0060584697664972</v>
      </c>
      <c r="L36" s="33">
        <f t="shared" si="2"/>
        <v>6.3924924533337562</v>
      </c>
      <c r="M36" s="33">
        <f t="shared" si="3"/>
        <v>7.7471035115376843</v>
      </c>
      <c r="N36" s="33">
        <f t="shared" si="3"/>
        <v>6.9011904267783324</v>
      </c>
      <c r="O36" s="33">
        <f t="shared" si="3"/>
        <v>7.2424402918956909</v>
      </c>
      <c r="P36" s="33">
        <f t="shared" si="3"/>
        <v>7.4523404562727356</v>
      </c>
    </row>
    <row r="37" spans="1:16" s="34" customFormat="1" ht="18" customHeight="1" x14ac:dyDescent="0.15">
      <c r="A37" s="19" t="s">
        <v>86</v>
      </c>
      <c r="B37" s="33" t="e">
        <f t="shared" si="2"/>
        <v>#DIV/0!</v>
      </c>
      <c r="C37" s="33" t="e">
        <f t="shared" si="2"/>
        <v>#DIV/0!</v>
      </c>
      <c r="D37" s="33">
        <f t="shared" si="2"/>
        <v>0</v>
      </c>
      <c r="E37" s="33">
        <f t="shared" si="2"/>
        <v>0</v>
      </c>
      <c r="F37" s="33">
        <f t="shared" si="2"/>
        <v>0</v>
      </c>
      <c r="G37" s="33">
        <f t="shared" si="2"/>
        <v>0</v>
      </c>
      <c r="H37" s="33">
        <f t="shared" si="2"/>
        <v>0</v>
      </c>
      <c r="I37" s="33">
        <f t="shared" si="2"/>
        <v>0</v>
      </c>
      <c r="J37" s="33">
        <f t="shared" si="2"/>
        <v>0</v>
      </c>
      <c r="K37" s="33">
        <f t="shared" si="2"/>
        <v>0</v>
      </c>
      <c r="L37" s="33">
        <f t="shared" si="2"/>
        <v>0</v>
      </c>
      <c r="M37" s="33">
        <f t="shared" si="3"/>
        <v>0</v>
      </c>
      <c r="N37" s="33">
        <f t="shared" si="3"/>
        <v>0</v>
      </c>
      <c r="O37" s="33">
        <f t="shared" si="3"/>
        <v>0</v>
      </c>
      <c r="P37" s="33">
        <f t="shared" si="3"/>
        <v>0</v>
      </c>
    </row>
    <row r="38" spans="1:16" s="34" customFormat="1" ht="18" customHeight="1" x14ac:dyDescent="0.15">
      <c r="A38" s="19" t="s">
        <v>87</v>
      </c>
      <c r="B38" s="33" t="e">
        <f t="shared" si="2"/>
        <v>#DIV/0!</v>
      </c>
      <c r="C38" s="33" t="e">
        <f t="shared" si="2"/>
        <v>#DIV/0!</v>
      </c>
      <c r="D38" s="33">
        <f t="shared" si="2"/>
        <v>10.408976706442921</v>
      </c>
      <c r="E38" s="33">
        <f t="shared" si="2"/>
        <v>13.5993571914528</v>
      </c>
      <c r="F38" s="33">
        <f t="shared" si="2"/>
        <v>13.394366081218612</v>
      </c>
      <c r="G38" s="33">
        <f t="shared" si="2"/>
        <v>9.9094765630032864</v>
      </c>
      <c r="H38" s="33">
        <f t="shared" si="2"/>
        <v>12.264492981963153</v>
      </c>
      <c r="I38" s="33">
        <f t="shared" si="2"/>
        <v>10.891336708483541</v>
      </c>
      <c r="J38" s="33">
        <f t="shared" si="2"/>
        <v>8.6286089155032801</v>
      </c>
      <c r="K38" s="33">
        <f t="shared" si="2"/>
        <v>7.4188295624282361</v>
      </c>
      <c r="L38" s="33">
        <f t="shared" si="2"/>
        <v>7.9941284072725853</v>
      </c>
      <c r="M38" s="33">
        <f t="shared" si="3"/>
        <v>6.7474091179049882</v>
      </c>
      <c r="N38" s="33">
        <f t="shared" si="3"/>
        <v>5.375631675974776</v>
      </c>
      <c r="O38" s="33">
        <f t="shared" si="3"/>
        <v>5.5639214394654646</v>
      </c>
      <c r="P38" s="33">
        <f t="shared" si="3"/>
        <v>4.5349571208768014</v>
      </c>
    </row>
    <row r="39" spans="1:16" s="34" customFormat="1" ht="18" customHeight="1" x14ac:dyDescent="0.15">
      <c r="A39" s="19" t="s">
        <v>88</v>
      </c>
      <c r="B39" s="33" t="e">
        <f t="shared" si="2"/>
        <v>#DIV/0!</v>
      </c>
      <c r="C39" s="33" t="e">
        <f t="shared" si="2"/>
        <v>#DIV/0!</v>
      </c>
      <c r="D39" s="33">
        <f t="shared" si="2"/>
        <v>1.2365534066437094</v>
      </c>
      <c r="E39" s="33">
        <f t="shared" si="2"/>
        <v>1.7664107050326825</v>
      </c>
      <c r="F39" s="33">
        <f t="shared" si="2"/>
        <v>1.9709754369083454</v>
      </c>
      <c r="G39" s="33">
        <f t="shared" si="2"/>
        <v>2.1996845406815693</v>
      </c>
      <c r="H39" s="33">
        <f t="shared" si="2"/>
        <v>2.2699103879005995</v>
      </c>
      <c r="I39" s="33">
        <f t="shared" si="2"/>
        <v>1.9543381942266236</v>
      </c>
      <c r="J39" s="33">
        <f t="shared" si="2"/>
        <v>1.7884116697198396</v>
      </c>
      <c r="K39" s="33">
        <f t="shared" si="2"/>
        <v>1.6688985084816821</v>
      </c>
      <c r="L39" s="33">
        <f t="shared" si="2"/>
        <v>1.8323805299057596</v>
      </c>
      <c r="M39" s="33">
        <f t="shared" si="3"/>
        <v>1.8763347904030769</v>
      </c>
      <c r="N39" s="33">
        <f t="shared" si="3"/>
        <v>2.3695255907984869</v>
      </c>
      <c r="O39" s="33">
        <f t="shared" si="3"/>
        <v>2.2706629385372699</v>
      </c>
      <c r="P39" s="33">
        <f t="shared" si="3"/>
        <v>2.6838762205032687</v>
      </c>
    </row>
    <row r="40" spans="1:16" s="34" customFormat="1" ht="18" customHeight="1" x14ac:dyDescent="0.15">
      <c r="A40" s="19" t="s">
        <v>89</v>
      </c>
      <c r="B40" s="33" t="e">
        <f t="shared" si="2"/>
        <v>#DIV/0!</v>
      </c>
      <c r="C40" s="33" t="e">
        <f t="shared" si="2"/>
        <v>#DIV/0!</v>
      </c>
      <c r="D40" s="33">
        <f t="shared" si="2"/>
        <v>23.753693261618171</v>
      </c>
      <c r="E40" s="33">
        <f t="shared" si="2"/>
        <v>20.106918532022146</v>
      </c>
      <c r="F40" s="33">
        <f t="shared" si="2"/>
        <v>16.122690285533455</v>
      </c>
      <c r="G40" s="33">
        <f t="shared" si="2"/>
        <v>15.430605995941507</v>
      </c>
      <c r="H40" s="33">
        <f t="shared" si="2"/>
        <v>15.278839469064561</v>
      </c>
      <c r="I40" s="33">
        <f t="shared" si="2"/>
        <v>17.086686062154456</v>
      </c>
      <c r="J40" s="33">
        <f t="shared" si="2"/>
        <v>15.963593882958952</v>
      </c>
      <c r="K40" s="33">
        <f t="shared" si="2"/>
        <v>17.705779816460044</v>
      </c>
      <c r="L40" s="33">
        <f t="shared" si="2"/>
        <v>17.548737997540705</v>
      </c>
      <c r="M40" s="33">
        <f t="shared" si="3"/>
        <v>22.039242912432261</v>
      </c>
      <c r="N40" s="33">
        <f t="shared" si="3"/>
        <v>23.295238504312358</v>
      </c>
      <c r="O40" s="33">
        <f t="shared" si="3"/>
        <v>20.98759143255954</v>
      </c>
      <c r="P40" s="33">
        <f t="shared" si="3"/>
        <v>20.923488232815615</v>
      </c>
    </row>
    <row r="41" spans="1:16" s="34" customFormat="1" ht="18" customHeight="1" x14ac:dyDescent="0.15">
      <c r="A41" s="19" t="s">
        <v>90</v>
      </c>
      <c r="B41" s="33" t="e">
        <f t="shared" si="2"/>
        <v>#DIV/0!</v>
      </c>
      <c r="C41" s="33" t="e">
        <f t="shared" si="2"/>
        <v>#DIV/0!</v>
      </c>
      <c r="D41" s="33">
        <f t="shared" si="2"/>
        <v>3.2135407455186691</v>
      </c>
      <c r="E41" s="33">
        <f t="shared" si="2"/>
        <v>3.756383488891526</v>
      </c>
      <c r="F41" s="33">
        <f t="shared" si="2"/>
        <v>3.4106051260682788</v>
      </c>
      <c r="G41" s="33">
        <f t="shared" si="2"/>
        <v>3.6954488903562455</v>
      </c>
      <c r="H41" s="33">
        <f t="shared" si="2"/>
        <v>3.811535565195836</v>
      </c>
      <c r="I41" s="33">
        <f t="shared" si="2"/>
        <v>3.8612711716016648</v>
      </c>
      <c r="J41" s="33">
        <f t="shared" si="2"/>
        <v>4.7216801502717969</v>
      </c>
      <c r="K41" s="33">
        <f t="shared" si="2"/>
        <v>4.1902220150750322</v>
      </c>
      <c r="L41" s="33">
        <f t="shared" si="2"/>
        <v>5.4306017468536769</v>
      </c>
      <c r="M41" s="33">
        <f t="shared" si="3"/>
        <v>4.6070189703869699</v>
      </c>
      <c r="N41" s="33">
        <f t="shared" si="3"/>
        <v>4.2467075178190132</v>
      </c>
      <c r="O41" s="33">
        <f t="shared" si="3"/>
        <v>4.7379551624287917</v>
      </c>
      <c r="P41" s="33">
        <f t="shared" si="3"/>
        <v>4.5186519962875593</v>
      </c>
    </row>
    <row r="42" spans="1:16" s="34" customFormat="1" ht="18" customHeight="1" x14ac:dyDescent="0.15">
      <c r="A42" s="19" t="s">
        <v>91</v>
      </c>
      <c r="B42" s="33" t="e">
        <f t="shared" si="2"/>
        <v>#DIV/0!</v>
      </c>
      <c r="C42" s="33" t="e">
        <f t="shared" si="2"/>
        <v>#DIV/0!</v>
      </c>
      <c r="D42" s="33">
        <f t="shared" si="2"/>
        <v>20.637503771288269</v>
      </c>
      <c r="E42" s="33">
        <f t="shared" si="2"/>
        <v>21.593728626783122</v>
      </c>
      <c r="F42" s="33">
        <f t="shared" si="2"/>
        <v>16.769173474500498</v>
      </c>
      <c r="G42" s="33">
        <f t="shared" si="2"/>
        <v>18.84334686835663</v>
      </c>
      <c r="H42" s="33">
        <f t="shared" si="2"/>
        <v>14.50453596532267</v>
      </c>
      <c r="I42" s="33">
        <f t="shared" si="2"/>
        <v>13.262309341105446</v>
      </c>
      <c r="J42" s="33">
        <f t="shared" si="2"/>
        <v>16.100328853671737</v>
      </c>
      <c r="K42" s="33">
        <f t="shared" si="2"/>
        <v>13.663415613836522</v>
      </c>
      <c r="L42" s="33">
        <f t="shared" si="2"/>
        <v>13.780974235919086</v>
      </c>
      <c r="M42" s="33">
        <f t="shared" si="3"/>
        <v>13.185345548200663</v>
      </c>
      <c r="N42" s="33">
        <f t="shared" si="3"/>
        <v>12.506730848087416</v>
      </c>
      <c r="O42" s="33">
        <f t="shared" si="3"/>
        <v>11.500213876652136</v>
      </c>
      <c r="P42" s="33">
        <f t="shared" si="3"/>
        <v>10.955390449030672</v>
      </c>
    </row>
    <row r="43" spans="1:16" s="34" customFormat="1" ht="18" customHeight="1" x14ac:dyDescent="0.15">
      <c r="A43" s="19" t="s">
        <v>92</v>
      </c>
      <c r="B43" s="33" t="e">
        <f t="shared" si="2"/>
        <v>#DIV/0!</v>
      </c>
      <c r="C43" s="33" t="e">
        <f t="shared" si="2"/>
        <v>#DIV/0!</v>
      </c>
      <c r="D43" s="33">
        <f t="shared" si="2"/>
        <v>0.59481018715993383</v>
      </c>
      <c r="E43" s="33">
        <f t="shared" si="2"/>
        <v>0</v>
      </c>
      <c r="F43" s="33">
        <f t="shared" si="2"/>
        <v>0</v>
      </c>
      <c r="G43" s="33">
        <f t="shared" si="2"/>
        <v>0</v>
      </c>
      <c r="H43" s="33">
        <f t="shared" si="2"/>
        <v>0</v>
      </c>
      <c r="I43" s="33">
        <f t="shared" si="2"/>
        <v>0</v>
      </c>
      <c r="J43" s="33">
        <f t="shared" si="2"/>
        <v>0.10339743931994502</v>
      </c>
      <c r="K43" s="33">
        <f t="shared" si="2"/>
        <v>9.4890848589782403E-2</v>
      </c>
      <c r="L43" s="33">
        <f t="shared" si="2"/>
        <v>0</v>
      </c>
      <c r="M43" s="33">
        <f t="shared" si="3"/>
        <v>1.7171712711876442E-2</v>
      </c>
      <c r="N43" s="33">
        <f t="shared" si="3"/>
        <v>0</v>
      </c>
      <c r="O43" s="33">
        <f t="shared" si="3"/>
        <v>0</v>
      </c>
      <c r="P43" s="33">
        <f t="shared" si="3"/>
        <v>0</v>
      </c>
    </row>
    <row r="44" spans="1:16" s="34" customFormat="1" ht="18" customHeight="1" x14ac:dyDescent="0.15">
      <c r="A44" s="19" t="s">
        <v>93</v>
      </c>
      <c r="B44" s="33" t="e">
        <f t="shared" si="2"/>
        <v>#DIV/0!</v>
      </c>
      <c r="C44" s="33" t="e">
        <f t="shared" si="2"/>
        <v>#DIV/0!</v>
      </c>
      <c r="D44" s="33">
        <f t="shared" si="2"/>
        <v>5.925448133082261</v>
      </c>
      <c r="E44" s="33">
        <f t="shared" si="2"/>
        <v>6.2835745324051757</v>
      </c>
      <c r="F44" s="33">
        <f t="shared" si="2"/>
        <v>6.4578632643546827</v>
      </c>
      <c r="G44" s="33">
        <f t="shared" si="2"/>
        <v>7.5532828303163049</v>
      </c>
      <c r="H44" s="33">
        <f t="shared" si="2"/>
        <v>8.518771978863219</v>
      </c>
      <c r="I44" s="33">
        <f t="shared" si="2"/>
        <v>9.0712302531647371</v>
      </c>
      <c r="J44" s="33">
        <f t="shared" si="2"/>
        <v>10.397196888394886</v>
      </c>
      <c r="K44" s="33">
        <f t="shared" si="2"/>
        <v>15.989570555380222</v>
      </c>
      <c r="L44" s="33">
        <f t="shared" si="2"/>
        <v>8.9889721787898758</v>
      </c>
      <c r="M44" s="33">
        <f t="shared" si="3"/>
        <v>9.2828799217571323</v>
      </c>
      <c r="N44" s="33">
        <f t="shared" si="3"/>
        <v>8.7121404747886544</v>
      </c>
      <c r="O44" s="33">
        <f t="shared" si="3"/>
        <v>9.4501730202802516</v>
      </c>
      <c r="P44" s="33">
        <f t="shared" si="3"/>
        <v>9.1117732463934349</v>
      </c>
    </row>
    <row r="45" spans="1:16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1.2323980646613861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0.11273418250166616</v>
      </c>
    </row>
    <row r="46" spans="1:16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</row>
    <row r="47" spans="1:16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</row>
    <row r="48" spans="1:16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100</v>
      </c>
      <c r="E48" s="30">
        <f t="shared" si="4"/>
        <v>100</v>
      </c>
      <c r="F48" s="30">
        <f t="shared" si="4"/>
        <v>100.00000000000001</v>
      </c>
      <c r="G48" s="30">
        <f t="shared" si="4"/>
        <v>100</v>
      </c>
      <c r="H48" s="30">
        <f t="shared" si="4"/>
        <v>100</v>
      </c>
      <c r="I48" s="30">
        <f t="shared" si="4"/>
        <v>100.00000000000001</v>
      </c>
      <c r="J48" s="30">
        <f t="shared" si="4"/>
        <v>100</v>
      </c>
      <c r="K48" s="30">
        <f t="shared" si="4"/>
        <v>100.00000000000001</v>
      </c>
      <c r="L48" s="30">
        <f t="shared" si="4"/>
        <v>100.00000000000001</v>
      </c>
      <c r="M48" s="30">
        <f>SUM(M33:M47)</f>
        <v>99.999999999999986</v>
      </c>
      <c r="N48" s="30">
        <f>SUM(N33:N47)</f>
        <v>100</v>
      </c>
      <c r="O48" s="30">
        <f>SUM(O33:O47)</f>
        <v>100</v>
      </c>
      <c r="P48" s="30">
        <f>SUM(P33:P47)</f>
        <v>100.00000000000001</v>
      </c>
    </row>
    <row r="49" spans="10:11" s="34" customFormat="1" ht="18" customHeight="1" x14ac:dyDescent="0.15">
      <c r="J49" s="100"/>
      <c r="K49" s="100"/>
    </row>
    <row r="50" spans="10:11" s="34" customFormat="1" ht="18" customHeight="1" x14ac:dyDescent="0.15">
      <c r="J50" s="100"/>
      <c r="K50" s="100"/>
    </row>
    <row r="51" spans="10:11" s="34" customFormat="1" ht="18" customHeight="1" x14ac:dyDescent="0.15">
      <c r="J51" s="100"/>
      <c r="K51" s="100"/>
    </row>
    <row r="52" spans="10:11" s="34" customFormat="1" ht="18" customHeight="1" x14ac:dyDescent="0.15">
      <c r="J52" s="100"/>
      <c r="K52" s="100"/>
    </row>
    <row r="53" spans="10:11" s="34" customFormat="1" ht="18" customHeight="1" x14ac:dyDescent="0.15">
      <c r="J53" s="100"/>
      <c r="K53" s="100"/>
    </row>
    <row r="54" spans="10:11" s="34" customFormat="1" ht="18" customHeight="1" x14ac:dyDescent="0.15">
      <c r="J54" s="100"/>
      <c r="K54" s="100"/>
    </row>
    <row r="55" spans="10:11" s="34" customFormat="1" ht="18" customHeight="1" x14ac:dyDescent="0.15">
      <c r="J55" s="100"/>
      <c r="K55" s="100"/>
    </row>
    <row r="56" spans="10:11" s="34" customFormat="1" ht="18" customHeight="1" x14ac:dyDescent="0.15">
      <c r="J56" s="100"/>
      <c r="K56" s="100"/>
    </row>
    <row r="57" spans="10:11" s="34" customFormat="1" ht="18" customHeight="1" x14ac:dyDescent="0.15">
      <c r="J57" s="100"/>
      <c r="K57" s="100"/>
    </row>
    <row r="58" spans="10:11" s="34" customFormat="1" ht="18" customHeight="1" x14ac:dyDescent="0.15">
      <c r="J58" s="100"/>
      <c r="K58" s="100"/>
    </row>
    <row r="59" spans="10:11" s="34" customFormat="1" ht="18" customHeight="1" x14ac:dyDescent="0.15">
      <c r="J59" s="100"/>
      <c r="K59" s="100"/>
    </row>
    <row r="60" spans="10:11" s="34" customFormat="1" ht="18" customHeight="1" x14ac:dyDescent="0.15">
      <c r="J60" s="100"/>
      <c r="K60" s="100"/>
    </row>
    <row r="61" spans="10:11" s="34" customFormat="1" ht="18" customHeight="1" x14ac:dyDescent="0.15">
      <c r="J61" s="100"/>
      <c r="K61" s="100"/>
    </row>
    <row r="62" spans="10:11" s="34" customFormat="1" ht="18" customHeight="1" x14ac:dyDescent="0.15">
      <c r="J62" s="100"/>
      <c r="K62" s="100"/>
    </row>
    <row r="63" spans="10:11" s="34" customFormat="1" ht="18" customHeight="1" x14ac:dyDescent="0.15">
      <c r="J63" s="100"/>
      <c r="K63" s="100"/>
    </row>
    <row r="64" spans="10:11" s="34" customFormat="1" ht="18" customHeight="1" x14ac:dyDescent="0.15">
      <c r="J64" s="100"/>
      <c r="K64" s="100"/>
    </row>
    <row r="65" spans="10:11" s="34" customFormat="1" ht="18" customHeight="1" x14ac:dyDescent="0.15">
      <c r="J65" s="100"/>
      <c r="K65" s="100"/>
    </row>
    <row r="66" spans="10:11" s="34" customFormat="1" ht="18" customHeight="1" x14ac:dyDescent="0.15">
      <c r="J66" s="100"/>
      <c r="K66" s="100"/>
    </row>
    <row r="67" spans="10:11" s="34" customFormat="1" ht="18" customHeight="1" x14ac:dyDescent="0.15">
      <c r="J67" s="100"/>
      <c r="K67" s="100"/>
    </row>
    <row r="68" spans="10:11" s="34" customFormat="1" ht="18" customHeight="1" x14ac:dyDescent="0.15">
      <c r="J68" s="100"/>
      <c r="K68" s="100"/>
    </row>
    <row r="69" spans="10:11" s="34" customFormat="1" ht="18" customHeight="1" x14ac:dyDescent="0.15">
      <c r="J69" s="100"/>
      <c r="K69" s="100"/>
    </row>
    <row r="70" spans="10:11" s="34" customFormat="1" ht="18" customHeight="1" x14ac:dyDescent="0.15">
      <c r="J70" s="100"/>
      <c r="K70" s="100"/>
    </row>
    <row r="71" spans="10:11" s="34" customFormat="1" ht="18" customHeight="1" x14ac:dyDescent="0.15">
      <c r="J71" s="100"/>
      <c r="K71" s="100"/>
    </row>
    <row r="72" spans="10:11" s="34" customFormat="1" ht="18" customHeight="1" x14ac:dyDescent="0.15">
      <c r="J72" s="100"/>
      <c r="K72" s="100"/>
    </row>
    <row r="73" spans="10:11" s="34" customFormat="1" ht="18" customHeight="1" x14ac:dyDescent="0.15">
      <c r="J73" s="100"/>
      <c r="K73" s="100"/>
    </row>
    <row r="74" spans="10:11" s="34" customFormat="1" ht="18" customHeight="1" x14ac:dyDescent="0.15">
      <c r="J74" s="100"/>
      <c r="K74" s="100"/>
    </row>
    <row r="75" spans="10:11" s="34" customFormat="1" ht="18" customHeight="1" x14ac:dyDescent="0.15">
      <c r="J75" s="100"/>
      <c r="K75" s="100"/>
    </row>
    <row r="76" spans="10:11" s="34" customFormat="1" ht="18" customHeight="1" x14ac:dyDescent="0.15">
      <c r="J76" s="100"/>
      <c r="K76" s="100"/>
    </row>
    <row r="77" spans="10:11" s="34" customFormat="1" ht="18" customHeight="1" x14ac:dyDescent="0.15">
      <c r="J77" s="100"/>
      <c r="K77" s="100"/>
    </row>
    <row r="78" spans="10:11" s="34" customFormat="1" ht="18" customHeight="1" x14ac:dyDescent="0.15">
      <c r="J78" s="100"/>
      <c r="K78" s="100"/>
    </row>
    <row r="79" spans="10:11" s="34" customFormat="1" ht="18" customHeight="1" x14ac:dyDescent="0.15">
      <c r="J79" s="100"/>
      <c r="K79" s="100"/>
    </row>
    <row r="80" spans="10:11" s="34" customFormat="1" ht="18" customHeight="1" x14ac:dyDescent="0.15">
      <c r="J80" s="100"/>
      <c r="K80" s="100"/>
    </row>
    <row r="81" spans="10:11" s="34" customFormat="1" ht="18" customHeight="1" x14ac:dyDescent="0.15">
      <c r="J81" s="100"/>
      <c r="K81" s="100"/>
    </row>
    <row r="82" spans="10:11" s="34" customFormat="1" ht="18" customHeight="1" x14ac:dyDescent="0.15">
      <c r="J82" s="100"/>
      <c r="K82" s="100"/>
    </row>
    <row r="83" spans="10:11" s="34" customFormat="1" ht="18" customHeight="1" x14ac:dyDescent="0.15">
      <c r="J83" s="100"/>
      <c r="K83" s="100"/>
    </row>
    <row r="84" spans="10:11" s="34" customFormat="1" ht="18" customHeight="1" x14ac:dyDescent="0.15">
      <c r="J84" s="100"/>
      <c r="K84" s="100"/>
    </row>
    <row r="85" spans="10:11" s="34" customFormat="1" ht="18" customHeight="1" x14ac:dyDescent="0.15">
      <c r="J85" s="100"/>
      <c r="K85" s="100"/>
    </row>
    <row r="86" spans="10:11" s="34" customFormat="1" ht="18" customHeight="1" x14ac:dyDescent="0.15">
      <c r="J86" s="100"/>
      <c r="K86" s="100"/>
    </row>
    <row r="87" spans="10:11" s="34" customFormat="1" ht="18" customHeight="1" x14ac:dyDescent="0.15">
      <c r="J87" s="100"/>
      <c r="K87" s="100"/>
    </row>
    <row r="88" spans="10:11" s="34" customFormat="1" ht="18" customHeight="1" x14ac:dyDescent="0.15">
      <c r="J88" s="100"/>
      <c r="K88" s="100"/>
    </row>
    <row r="89" spans="10:11" s="34" customFormat="1" ht="18" customHeight="1" x14ac:dyDescent="0.15">
      <c r="J89" s="100"/>
      <c r="K89" s="100"/>
    </row>
    <row r="90" spans="10:11" s="34" customFormat="1" ht="18" customHeight="1" x14ac:dyDescent="0.15">
      <c r="J90" s="100"/>
      <c r="K90" s="100"/>
    </row>
    <row r="91" spans="10:11" s="34" customFormat="1" ht="18" customHeight="1" x14ac:dyDescent="0.15">
      <c r="J91" s="100"/>
      <c r="K91" s="100"/>
    </row>
    <row r="92" spans="10:11" s="34" customFormat="1" ht="18" customHeight="1" x14ac:dyDescent="0.15">
      <c r="J92" s="100"/>
      <c r="K92" s="100"/>
    </row>
    <row r="93" spans="10:11" s="34" customFormat="1" ht="18" customHeight="1" x14ac:dyDescent="0.15">
      <c r="J93" s="100"/>
      <c r="K93" s="100"/>
    </row>
    <row r="94" spans="10:11" s="34" customFormat="1" ht="18" customHeight="1" x14ac:dyDescent="0.15">
      <c r="J94" s="100"/>
      <c r="K94" s="100"/>
    </row>
    <row r="95" spans="10:11" s="34" customFormat="1" ht="18" customHeight="1" x14ac:dyDescent="0.15">
      <c r="J95" s="100"/>
      <c r="K95" s="100"/>
    </row>
    <row r="96" spans="10:11" s="34" customFormat="1" ht="18" customHeight="1" x14ac:dyDescent="0.15">
      <c r="J96" s="100"/>
      <c r="K96" s="100"/>
    </row>
    <row r="97" spans="10:11" s="34" customFormat="1" ht="18" customHeight="1" x14ac:dyDescent="0.15">
      <c r="J97" s="100"/>
      <c r="K97" s="100"/>
    </row>
    <row r="98" spans="10:11" s="34" customFormat="1" ht="18" customHeight="1" x14ac:dyDescent="0.15">
      <c r="J98" s="100"/>
      <c r="K98" s="100"/>
    </row>
    <row r="99" spans="10:11" s="34" customFormat="1" ht="18" customHeight="1" x14ac:dyDescent="0.15">
      <c r="J99" s="100"/>
      <c r="K99" s="100"/>
    </row>
    <row r="100" spans="10:11" s="34" customFormat="1" ht="18" customHeight="1" x14ac:dyDescent="0.15">
      <c r="J100" s="100"/>
      <c r="K100" s="100"/>
    </row>
    <row r="101" spans="10:11" s="34" customFormat="1" ht="18" customHeight="1" x14ac:dyDescent="0.15">
      <c r="J101" s="100"/>
      <c r="K101" s="100"/>
    </row>
    <row r="102" spans="10:11" s="34" customFormat="1" ht="18" customHeight="1" x14ac:dyDescent="0.15">
      <c r="J102" s="100"/>
      <c r="K102" s="100"/>
    </row>
    <row r="103" spans="10:11" s="34" customFormat="1" ht="18" customHeight="1" x14ac:dyDescent="0.15">
      <c r="J103" s="100"/>
      <c r="K103" s="100"/>
    </row>
    <row r="104" spans="10:11" s="34" customFormat="1" ht="18" customHeight="1" x14ac:dyDescent="0.15">
      <c r="J104" s="100"/>
      <c r="K104" s="100"/>
    </row>
    <row r="105" spans="10:11" s="34" customFormat="1" ht="18" customHeight="1" x14ac:dyDescent="0.15">
      <c r="J105" s="100"/>
      <c r="K105" s="100"/>
    </row>
    <row r="106" spans="10:11" s="34" customFormat="1" ht="18" customHeight="1" x14ac:dyDescent="0.15">
      <c r="J106" s="100"/>
      <c r="K106" s="100"/>
    </row>
    <row r="107" spans="10:11" s="34" customFormat="1" ht="18" customHeight="1" x14ac:dyDescent="0.15">
      <c r="J107" s="100"/>
      <c r="K107" s="100"/>
    </row>
    <row r="108" spans="10:11" s="34" customFormat="1" ht="18" customHeight="1" x14ac:dyDescent="0.15">
      <c r="J108" s="100"/>
      <c r="K108" s="100"/>
    </row>
    <row r="109" spans="10:11" s="34" customFormat="1" ht="18" customHeight="1" x14ac:dyDescent="0.15">
      <c r="J109" s="100"/>
      <c r="K109" s="100"/>
    </row>
    <row r="110" spans="10:11" s="34" customFormat="1" ht="18" customHeight="1" x14ac:dyDescent="0.15">
      <c r="J110" s="100"/>
      <c r="K110" s="100"/>
    </row>
    <row r="111" spans="10:11" s="34" customFormat="1" ht="18" customHeight="1" x14ac:dyDescent="0.15">
      <c r="J111" s="100"/>
      <c r="K111" s="100"/>
    </row>
    <row r="112" spans="10:11" s="34" customFormat="1" ht="18" customHeight="1" x14ac:dyDescent="0.15">
      <c r="J112" s="100"/>
      <c r="K112" s="100"/>
    </row>
    <row r="113" spans="10:11" s="34" customFormat="1" ht="18" customHeight="1" x14ac:dyDescent="0.15">
      <c r="J113" s="100"/>
      <c r="K113" s="100"/>
    </row>
    <row r="114" spans="10:11" s="34" customFormat="1" ht="18" customHeight="1" x14ac:dyDescent="0.15">
      <c r="J114" s="100"/>
      <c r="K114" s="100"/>
    </row>
    <row r="115" spans="10:11" s="34" customFormat="1" ht="18" customHeight="1" x14ac:dyDescent="0.15">
      <c r="J115" s="100"/>
      <c r="K115" s="100"/>
    </row>
    <row r="116" spans="10:11" s="34" customFormat="1" ht="18" customHeight="1" x14ac:dyDescent="0.15">
      <c r="J116" s="100"/>
      <c r="K116" s="100"/>
    </row>
    <row r="117" spans="10:11" s="34" customFormat="1" ht="18" customHeight="1" x14ac:dyDescent="0.15">
      <c r="J117" s="100"/>
      <c r="K117" s="100"/>
    </row>
    <row r="118" spans="10:11" s="34" customFormat="1" ht="18" customHeight="1" x14ac:dyDescent="0.15">
      <c r="J118" s="100"/>
      <c r="K118" s="100"/>
    </row>
    <row r="119" spans="10:11" s="34" customFormat="1" ht="18" customHeight="1" x14ac:dyDescent="0.15">
      <c r="J119" s="100"/>
      <c r="K119" s="100"/>
    </row>
    <row r="120" spans="10:11" s="34" customFormat="1" ht="18" customHeight="1" x14ac:dyDescent="0.15">
      <c r="J120" s="100"/>
      <c r="K120" s="100"/>
    </row>
    <row r="121" spans="10:11" s="34" customFormat="1" ht="18" customHeight="1" x14ac:dyDescent="0.15">
      <c r="J121" s="100"/>
      <c r="K121" s="100"/>
    </row>
    <row r="122" spans="10:11" s="34" customFormat="1" ht="18" customHeight="1" x14ac:dyDescent="0.15">
      <c r="J122" s="100"/>
      <c r="K122" s="100"/>
    </row>
    <row r="123" spans="10:11" s="34" customFormat="1" ht="18" customHeight="1" x14ac:dyDescent="0.15">
      <c r="J123" s="100"/>
      <c r="K123" s="100"/>
    </row>
    <row r="124" spans="10:11" s="34" customFormat="1" ht="18" customHeight="1" x14ac:dyDescent="0.15">
      <c r="J124" s="100"/>
      <c r="K124" s="100"/>
    </row>
    <row r="125" spans="10:11" s="34" customFormat="1" ht="18" customHeight="1" x14ac:dyDescent="0.15">
      <c r="J125" s="100"/>
      <c r="K125" s="100"/>
    </row>
    <row r="126" spans="10:11" s="34" customFormat="1" ht="18" customHeight="1" x14ac:dyDescent="0.15">
      <c r="J126" s="100"/>
      <c r="K126" s="100"/>
    </row>
    <row r="127" spans="10:11" s="34" customFormat="1" ht="18" customHeight="1" x14ac:dyDescent="0.15">
      <c r="J127" s="100"/>
      <c r="K127" s="100"/>
    </row>
    <row r="128" spans="10:11" s="34" customFormat="1" ht="18" customHeight="1" x14ac:dyDescent="0.15">
      <c r="J128" s="100"/>
      <c r="K128" s="100"/>
    </row>
    <row r="129" spans="10:11" s="34" customFormat="1" ht="18" customHeight="1" x14ac:dyDescent="0.15">
      <c r="J129" s="100"/>
      <c r="K129" s="100"/>
    </row>
    <row r="130" spans="10:11" s="34" customFormat="1" ht="18" customHeight="1" x14ac:dyDescent="0.15">
      <c r="J130" s="100"/>
      <c r="K130" s="100"/>
    </row>
    <row r="131" spans="10:11" s="34" customFormat="1" ht="18" customHeight="1" x14ac:dyDescent="0.15">
      <c r="J131" s="100"/>
      <c r="K131" s="100"/>
    </row>
    <row r="132" spans="10:11" s="34" customFormat="1" ht="18" customHeight="1" x14ac:dyDescent="0.15">
      <c r="J132" s="100"/>
      <c r="K132" s="100"/>
    </row>
    <row r="133" spans="10:11" s="34" customFormat="1" ht="18" customHeight="1" x14ac:dyDescent="0.15">
      <c r="J133" s="100"/>
      <c r="K133" s="100"/>
    </row>
    <row r="134" spans="10:11" s="34" customFormat="1" ht="18" customHeight="1" x14ac:dyDescent="0.15">
      <c r="J134" s="100"/>
      <c r="K134" s="100"/>
    </row>
    <row r="135" spans="10:11" s="34" customFormat="1" ht="18" customHeight="1" x14ac:dyDescent="0.15">
      <c r="J135" s="100"/>
      <c r="K135" s="100"/>
    </row>
    <row r="136" spans="10:11" s="34" customFormat="1" ht="18" customHeight="1" x14ac:dyDescent="0.15">
      <c r="J136" s="100"/>
      <c r="K136" s="100"/>
    </row>
    <row r="137" spans="10:11" s="34" customFormat="1" ht="18" customHeight="1" x14ac:dyDescent="0.15">
      <c r="J137" s="100"/>
      <c r="K137" s="100"/>
    </row>
    <row r="138" spans="10:11" s="34" customFormat="1" ht="18" customHeight="1" x14ac:dyDescent="0.15">
      <c r="J138" s="100"/>
      <c r="K138" s="100"/>
    </row>
    <row r="139" spans="10:11" s="34" customFormat="1" ht="18" customHeight="1" x14ac:dyDescent="0.15">
      <c r="J139" s="100"/>
      <c r="K139" s="100"/>
    </row>
    <row r="140" spans="10:11" s="34" customFormat="1" ht="18" customHeight="1" x14ac:dyDescent="0.15">
      <c r="J140" s="100"/>
      <c r="K140" s="100"/>
    </row>
    <row r="141" spans="10:11" s="34" customFormat="1" ht="18" customHeight="1" x14ac:dyDescent="0.15">
      <c r="J141" s="100"/>
      <c r="K141" s="100"/>
    </row>
    <row r="142" spans="10:11" s="34" customFormat="1" ht="18" customHeight="1" x14ac:dyDescent="0.15">
      <c r="J142" s="100"/>
      <c r="K142" s="100"/>
    </row>
    <row r="143" spans="10:11" s="34" customFormat="1" ht="18" customHeight="1" x14ac:dyDescent="0.15">
      <c r="J143" s="100"/>
      <c r="K143" s="100"/>
    </row>
    <row r="144" spans="10:11" s="34" customFormat="1" ht="18" customHeight="1" x14ac:dyDescent="0.15">
      <c r="J144" s="100"/>
      <c r="K144" s="100"/>
    </row>
    <row r="145" spans="10:11" s="34" customFormat="1" ht="18" customHeight="1" x14ac:dyDescent="0.15">
      <c r="J145" s="100"/>
      <c r="K145" s="100"/>
    </row>
    <row r="146" spans="10:11" s="34" customFormat="1" ht="18" customHeight="1" x14ac:dyDescent="0.15">
      <c r="J146" s="100"/>
      <c r="K146" s="100"/>
    </row>
    <row r="147" spans="10:11" s="34" customFormat="1" ht="18" customHeight="1" x14ac:dyDescent="0.15">
      <c r="J147" s="100"/>
      <c r="K147" s="100"/>
    </row>
    <row r="148" spans="10:11" s="34" customFormat="1" ht="18" customHeight="1" x14ac:dyDescent="0.15">
      <c r="J148" s="100"/>
      <c r="K148" s="100"/>
    </row>
    <row r="149" spans="10:11" s="34" customFormat="1" ht="18" customHeight="1" x14ac:dyDescent="0.15">
      <c r="J149" s="100"/>
      <c r="K149" s="100"/>
    </row>
    <row r="150" spans="10:11" s="34" customFormat="1" ht="18" customHeight="1" x14ac:dyDescent="0.15">
      <c r="J150" s="100"/>
      <c r="K150" s="100"/>
    </row>
    <row r="151" spans="10:11" s="34" customFormat="1" ht="18" customHeight="1" x14ac:dyDescent="0.15">
      <c r="J151" s="100"/>
      <c r="K151" s="100"/>
    </row>
    <row r="152" spans="10:11" s="34" customFormat="1" ht="18" customHeight="1" x14ac:dyDescent="0.15">
      <c r="J152" s="100"/>
      <c r="K152" s="100"/>
    </row>
    <row r="153" spans="10:11" s="34" customFormat="1" ht="18" customHeight="1" x14ac:dyDescent="0.15">
      <c r="J153" s="100"/>
      <c r="K153" s="100"/>
    </row>
    <row r="154" spans="10:11" s="34" customFormat="1" ht="18" customHeight="1" x14ac:dyDescent="0.15">
      <c r="J154" s="100"/>
      <c r="K154" s="100"/>
    </row>
    <row r="155" spans="10:11" s="34" customFormat="1" ht="18" customHeight="1" x14ac:dyDescent="0.15">
      <c r="J155" s="100"/>
      <c r="K155" s="100"/>
    </row>
    <row r="156" spans="10:11" s="34" customFormat="1" ht="18" customHeight="1" x14ac:dyDescent="0.15">
      <c r="J156" s="100"/>
      <c r="K156" s="100"/>
    </row>
    <row r="157" spans="10:11" s="34" customFormat="1" ht="18" customHeight="1" x14ac:dyDescent="0.15">
      <c r="J157" s="100"/>
      <c r="K157" s="100"/>
    </row>
    <row r="158" spans="10:11" s="34" customFormat="1" ht="18" customHeight="1" x14ac:dyDescent="0.15">
      <c r="J158" s="100"/>
      <c r="K158" s="100"/>
    </row>
    <row r="159" spans="10:11" s="34" customFormat="1" ht="18" customHeight="1" x14ac:dyDescent="0.15">
      <c r="J159" s="100"/>
      <c r="K159" s="100"/>
    </row>
    <row r="160" spans="10:11" s="34" customFormat="1" ht="18" customHeight="1" x14ac:dyDescent="0.15">
      <c r="J160" s="100"/>
      <c r="K160" s="100"/>
    </row>
    <row r="161" spans="10:11" s="34" customFormat="1" ht="18" customHeight="1" x14ac:dyDescent="0.15">
      <c r="J161" s="100"/>
      <c r="K161" s="100"/>
    </row>
    <row r="162" spans="10:11" s="34" customFormat="1" ht="18" customHeight="1" x14ac:dyDescent="0.15">
      <c r="J162" s="100"/>
      <c r="K162" s="100"/>
    </row>
    <row r="163" spans="10:11" s="34" customFormat="1" ht="18" customHeight="1" x14ac:dyDescent="0.15">
      <c r="J163" s="100"/>
      <c r="K163" s="100"/>
    </row>
    <row r="164" spans="10:11" s="34" customFormat="1" ht="18" customHeight="1" x14ac:dyDescent="0.15">
      <c r="J164" s="100"/>
      <c r="K164" s="100"/>
    </row>
    <row r="165" spans="10:11" s="34" customFormat="1" ht="18" customHeight="1" x14ac:dyDescent="0.15">
      <c r="J165" s="100"/>
      <c r="K165" s="100"/>
    </row>
    <row r="166" spans="10:11" s="34" customFormat="1" ht="18" customHeight="1" x14ac:dyDescent="0.15">
      <c r="J166" s="100"/>
      <c r="K166" s="100"/>
    </row>
    <row r="167" spans="10:11" s="34" customFormat="1" ht="18" customHeight="1" x14ac:dyDescent="0.15">
      <c r="J167" s="100"/>
      <c r="K167" s="100"/>
    </row>
    <row r="168" spans="10:11" s="34" customFormat="1" ht="18" customHeight="1" x14ac:dyDescent="0.15">
      <c r="J168" s="100"/>
      <c r="K168" s="100"/>
    </row>
    <row r="169" spans="10:11" s="34" customFormat="1" ht="18" customHeight="1" x14ac:dyDescent="0.15">
      <c r="J169" s="100"/>
      <c r="K169" s="100"/>
    </row>
    <row r="170" spans="10:11" s="34" customFormat="1" ht="18" customHeight="1" x14ac:dyDescent="0.15">
      <c r="J170" s="100"/>
      <c r="K170" s="100"/>
    </row>
    <row r="171" spans="10:11" s="34" customFormat="1" ht="18" customHeight="1" x14ac:dyDescent="0.15">
      <c r="J171" s="100"/>
      <c r="K171" s="100"/>
    </row>
    <row r="172" spans="10:11" s="34" customFormat="1" ht="18" customHeight="1" x14ac:dyDescent="0.15">
      <c r="J172" s="100"/>
      <c r="K172" s="100"/>
    </row>
    <row r="173" spans="10:11" s="34" customFormat="1" ht="18" customHeight="1" x14ac:dyDescent="0.15">
      <c r="J173" s="100"/>
      <c r="K173" s="100"/>
    </row>
    <row r="174" spans="10:11" s="34" customFormat="1" ht="18" customHeight="1" x14ac:dyDescent="0.15">
      <c r="J174" s="100"/>
      <c r="K174" s="100"/>
    </row>
    <row r="175" spans="10:11" s="34" customFormat="1" ht="18" customHeight="1" x14ac:dyDescent="0.15">
      <c r="J175" s="100"/>
      <c r="K175" s="100"/>
    </row>
    <row r="176" spans="10:11" s="34" customFormat="1" ht="18" customHeight="1" x14ac:dyDescent="0.15">
      <c r="J176" s="100"/>
      <c r="K176" s="100"/>
    </row>
    <row r="177" spans="10:11" s="34" customFormat="1" ht="18" customHeight="1" x14ac:dyDescent="0.15">
      <c r="J177" s="100"/>
      <c r="K177" s="100"/>
    </row>
    <row r="178" spans="10:11" s="34" customFormat="1" ht="18" customHeight="1" x14ac:dyDescent="0.15">
      <c r="J178" s="100"/>
      <c r="K178" s="100"/>
    </row>
    <row r="179" spans="10:11" s="34" customFormat="1" ht="18" customHeight="1" x14ac:dyDescent="0.15">
      <c r="J179" s="100"/>
      <c r="K179" s="100"/>
    </row>
    <row r="180" spans="10:11" s="34" customFormat="1" ht="18" customHeight="1" x14ac:dyDescent="0.15">
      <c r="J180" s="100"/>
      <c r="K180" s="100"/>
    </row>
    <row r="181" spans="10:11" s="34" customFormat="1" ht="18" customHeight="1" x14ac:dyDescent="0.15">
      <c r="J181" s="100"/>
      <c r="K181" s="100"/>
    </row>
    <row r="182" spans="10:11" s="34" customFormat="1" ht="18" customHeight="1" x14ac:dyDescent="0.15">
      <c r="J182" s="100"/>
      <c r="K182" s="100"/>
    </row>
    <row r="183" spans="10:11" s="34" customFormat="1" ht="18" customHeight="1" x14ac:dyDescent="0.15">
      <c r="J183" s="100"/>
      <c r="K183" s="100"/>
    </row>
    <row r="184" spans="10:11" s="34" customFormat="1" ht="18" customHeight="1" x14ac:dyDescent="0.15">
      <c r="J184" s="100"/>
      <c r="K184" s="100"/>
    </row>
    <row r="185" spans="10:11" s="34" customFormat="1" ht="18" customHeight="1" x14ac:dyDescent="0.15">
      <c r="J185" s="100"/>
      <c r="K185" s="100"/>
    </row>
    <row r="186" spans="10:11" s="34" customFormat="1" ht="18" customHeight="1" x14ac:dyDescent="0.15">
      <c r="J186" s="100"/>
      <c r="K186" s="100"/>
    </row>
    <row r="187" spans="10:11" s="34" customFormat="1" ht="18" customHeight="1" x14ac:dyDescent="0.15">
      <c r="J187" s="100"/>
      <c r="K187" s="100"/>
    </row>
    <row r="188" spans="10:11" s="34" customFormat="1" ht="18" customHeight="1" x14ac:dyDescent="0.15">
      <c r="J188" s="100"/>
      <c r="K188" s="100"/>
    </row>
    <row r="189" spans="10:11" s="34" customFormat="1" ht="18" customHeight="1" x14ac:dyDescent="0.15">
      <c r="J189" s="100"/>
      <c r="K189" s="100"/>
    </row>
    <row r="190" spans="10:11" s="34" customFormat="1" ht="18" customHeight="1" x14ac:dyDescent="0.15">
      <c r="J190" s="100"/>
      <c r="K190" s="100"/>
    </row>
    <row r="191" spans="10:11" s="34" customFormat="1" ht="18" customHeight="1" x14ac:dyDescent="0.15">
      <c r="J191" s="100"/>
      <c r="K191" s="100"/>
    </row>
    <row r="192" spans="10:11" s="34" customFormat="1" ht="18" customHeight="1" x14ac:dyDescent="0.15">
      <c r="J192" s="100"/>
      <c r="K192" s="100"/>
    </row>
    <row r="193" spans="10:11" s="34" customFormat="1" ht="18" customHeight="1" x14ac:dyDescent="0.15">
      <c r="J193" s="100"/>
      <c r="K193" s="100"/>
    </row>
    <row r="194" spans="10:11" s="34" customFormat="1" ht="18" customHeight="1" x14ac:dyDescent="0.15">
      <c r="J194" s="100"/>
      <c r="K194" s="100"/>
    </row>
    <row r="195" spans="10:11" s="34" customFormat="1" ht="18" customHeight="1" x14ac:dyDescent="0.15">
      <c r="J195" s="100"/>
      <c r="K195" s="100"/>
    </row>
    <row r="196" spans="10:11" s="34" customFormat="1" ht="18" customHeight="1" x14ac:dyDescent="0.15">
      <c r="J196" s="100"/>
      <c r="K196" s="100"/>
    </row>
    <row r="197" spans="10:11" s="34" customFormat="1" ht="18" customHeight="1" x14ac:dyDescent="0.15">
      <c r="J197" s="100"/>
      <c r="K197" s="100"/>
    </row>
    <row r="198" spans="10:11" s="34" customFormat="1" ht="18" customHeight="1" x14ac:dyDescent="0.15">
      <c r="J198" s="100"/>
      <c r="K198" s="100"/>
    </row>
    <row r="199" spans="10:11" s="34" customFormat="1" ht="18" customHeight="1" x14ac:dyDescent="0.15">
      <c r="J199" s="100"/>
      <c r="K199" s="100"/>
    </row>
    <row r="200" spans="10:11" s="34" customFormat="1" ht="18" customHeight="1" x14ac:dyDescent="0.15">
      <c r="J200" s="100"/>
      <c r="K200" s="100"/>
    </row>
    <row r="201" spans="10:11" s="34" customFormat="1" ht="18" customHeight="1" x14ac:dyDescent="0.15">
      <c r="J201" s="100"/>
      <c r="K201" s="100"/>
    </row>
    <row r="202" spans="10:11" s="34" customFormat="1" ht="18" customHeight="1" x14ac:dyDescent="0.15">
      <c r="J202" s="100"/>
      <c r="K202" s="100"/>
    </row>
    <row r="203" spans="10:11" s="34" customFormat="1" ht="18" customHeight="1" x14ac:dyDescent="0.15">
      <c r="J203" s="100"/>
      <c r="K203" s="100"/>
    </row>
    <row r="204" spans="10:11" s="34" customFormat="1" ht="18" customHeight="1" x14ac:dyDescent="0.15">
      <c r="J204" s="100"/>
      <c r="K204" s="100"/>
    </row>
    <row r="205" spans="10:11" s="34" customFormat="1" ht="18" customHeight="1" x14ac:dyDescent="0.15">
      <c r="J205" s="100"/>
      <c r="K205" s="100"/>
    </row>
    <row r="206" spans="10:11" s="34" customFormat="1" ht="18" customHeight="1" x14ac:dyDescent="0.15">
      <c r="J206" s="100"/>
      <c r="K206" s="100"/>
    </row>
    <row r="207" spans="10:11" s="34" customFormat="1" ht="18" customHeight="1" x14ac:dyDescent="0.15">
      <c r="J207" s="100"/>
      <c r="K207" s="100"/>
    </row>
    <row r="208" spans="10:11" s="34" customFormat="1" ht="18" customHeight="1" x14ac:dyDescent="0.15">
      <c r="J208" s="100"/>
      <c r="K208" s="100"/>
    </row>
    <row r="209" spans="10:11" s="34" customFormat="1" ht="18" customHeight="1" x14ac:dyDescent="0.15">
      <c r="J209" s="100"/>
      <c r="K209" s="100"/>
    </row>
    <row r="210" spans="10:11" s="34" customFormat="1" ht="18" customHeight="1" x14ac:dyDescent="0.15">
      <c r="J210" s="100"/>
      <c r="K210" s="100"/>
    </row>
    <row r="211" spans="10:11" s="34" customFormat="1" ht="18" customHeight="1" x14ac:dyDescent="0.15">
      <c r="J211" s="100"/>
      <c r="K211" s="100"/>
    </row>
    <row r="212" spans="10:11" s="34" customFormat="1" ht="18" customHeight="1" x14ac:dyDescent="0.15">
      <c r="J212" s="100"/>
      <c r="K212" s="100"/>
    </row>
    <row r="213" spans="10:11" s="34" customFormat="1" ht="18" customHeight="1" x14ac:dyDescent="0.15">
      <c r="J213" s="100"/>
      <c r="K213" s="100"/>
    </row>
    <row r="214" spans="10:11" s="34" customFormat="1" ht="18" customHeight="1" x14ac:dyDescent="0.15">
      <c r="J214" s="100"/>
      <c r="K214" s="100"/>
    </row>
    <row r="215" spans="10:11" s="34" customFormat="1" ht="18" customHeight="1" x14ac:dyDescent="0.15">
      <c r="J215" s="100"/>
      <c r="K215" s="100"/>
    </row>
    <row r="216" spans="10:11" s="34" customFormat="1" ht="18" customHeight="1" x14ac:dyDescent="0.15">
      <c r="J216" s="100"/>
      <c r="K216" s="100"/>
    </row>
    <row r="217" spans="10:11" s="34" customFormat="1" ht="18" customHeight="1" x14ac:dyDescent="0.15">
      <c r="J217" s="100"/>
      <c r="K217" s="100"/>
    </row>
    <row r="218" spans="10:11" s="34" customFormat="1" ht="18" customHeight="1" x14ac:dyDescent="0.15">
      <c r="J218" s="100"/>
      <c r="K218" s="100"/>
    </row>
    <row r="219" spans="10:11" s="34" customFormat="1" ht="18" customHeight="1" x14ac:dyDescent="0.15">
      <c r="J219" s="100"/>
      <c r="K219" s="100"/>
    </row>
    <row r="220" spans="10:11" s="34" customFormat="1" ht="18" customHeight="1" x14ac:dyDescent="0.15">
      <c r="J220" s="100"/>
      <c r="K220" s="100"/>
    </row>
    <row r="221" spans="10:11" s="34" customFormat="1" ht="18" customHeight="1" x14ac:dyDescent="0.15">
      <c r="J221" s="100"/>
      <c r="K221" s="100"/>
    </row>
    <row r="222" spans="10:11" s="34" customFormat="1" ht="18" customHeight="1" x14ac:dyDescent="0.15">
      <c r="J222" s="100"/>
      <c r="K222" s="100"/>
    </row>
    <row r="223" spans="10:11" s="34" customFormat="1" ht="18" customHeight="1" x14ac:dyDescent="0.15">
      <c r="J223" s="100"/>
      <c r="K223" s="100"/>
    </row>
    <row r="224" spans="10:11" s="34" customFormat="1" ht="18" customHeight="1" x14ac:dyDescent="0.15">
      <c r="J224" s="100"/>
      <c r="K224" s="100"/>
    </row>
    <row r="225" spans="10:11" s="34" customFormat="1" ht="18" customHeight="1" x14ac:dyDescent="0.15">
      <c r="J225" s="100"/>
      <c r="K225" s="100"/>
    </row>
    <row r="226" spans="10:11" s="34" customFormat="1" ht="18" customHeight="1" x14ac:dyDescent="0.15">
      <c r="J226" s="100"/>
      <c r="K226" s="100"/>
    </row>
    <row r="227" spans="10:11" s="34" customFormat="1" ht="18" customHeight="1" x14ac:dyDescent="0.15">
      <c r="J227" s="100"/>
      <c r="K227" s="100"/>
    </row>
    <row r="228" spans="10:11" s="34" customFormat="1" ht="18" customHeight="1" x14ac:dyDescent="0.15">
      <c r="J228" s="100"/>
      <c r="K228" s="100"/>
    </row>
    <row r="229" spans="10:11" s="34" customFormat="1" ht="18" customHeight="1" x14ac:dyDescent="0.15">
      <c r="J229" s="100"/>
      <c r="K229" s="100"/>
    </row>
    <row r="230" spans="10:11" s="34" customFormat="1" x14ac:dyDescent="0.15">
      <c r="J230" s="100"/>
      <c r="K230" s="100"/>
    </row>
    <row r="231" spans="10:11" s="34" customFormat="1" x14ac:dyDescent="0.15">
      <c r="J231" s="100"/>
      <c r="K231" s="100"/>
    </row>
    <row r="232" spans="10:11" s="34" customFormat="1" x14ac:dyDescent="0.15">
      <c r="J232" s="100"/>
      <c r="K232" s="100"/>
    </row>
    <row r="233" spans="10:11" s="34" customFormat="1" x14ac:dyDescent="0.15">
      <c r="J233" s="100"/>
      <c r="K233" s="100"/>
    </row>
    <row r="234" spans="10:11" s="34" customFormat="1" x14ac:dyDescent="0.15">
      <c r="J234" s="100"/>
      <c r="K234" s="100"/>
    </row>
    <row r="235" spans="10:11" s="34" customFormat="1" x14ac:dyDescent="0.15">
      <c r="J235" s="100"/>
      <c r="K235" s="100"/>
    </row>
    <row r="236" spans="10:11" s="34" customFormat="1" x14ac:dyDescent="0.15">
      <c r="J236" s="100"/>
      <c r="K236" s="100"/>
    </row>
    <row r="237" spans="10:11" s="34" customFormat="1" x14ac:dyDescent="0.15">
      <c r="J237" s="100"/>
      <c r="K237" s="100"/>
    </row>
    <row r="238" spans="10:11" s="34" customFormat="1" x14ac:dyDescent="0.15">
      <c r="J238" s="100"/>
      <c r="K238" s="100"/>
    </row>
    <row r="239" spans="10:11" s="34" customFormat="1" x14ac:dyDescent="0.15">
      <c r="J239" s="100"/>
      <c r="K239" s="100"/>
    </row>
    <row r="240" spans="10:11" s="34" customFormat="1" x14ac:dyDescent="0.15">
      <c r="J240" s="100"/>
      <c r="K240" s="100"/>
    </row>
    <row r="241" spans="10:11" s="34" customFormat="1" x14ac:dyDescent="0.15">
      <c r="J241" s="100"/>
      <c r="K241" s="100"/>
    </row>
    <row r="242" spans="10:11" s="34" customFormat="1" x14ac:dyDescent="0.15">
      <c r="J242" s="100"/>
      <c r="K242" s="100"/>
    </row>
    <row r="243" spans="10:11" s="34" customFormat="1" x14ac:dyDescent="0.15">
      <c r="J243" s="100"/>
      <c r="K243" s="100"/>
    </row>
    <row r="244" spans="10:11" s="34" customFormat="1" x14ac:dyDescent="0.15">
      <c r="J244" s="100"/>
      <c r="K244" s="100"/>
    </row>
    <row r="245" spans="10:11" s="34" customFormat="1" x14ac:dyDescent="0.15">
      <c r="J245" s="100"/>
      <c r="K245" s="100"/>
    </row>
    <row r="246" spans="10:11" s="34" customFormat="1" x14ac:dyDescent="0.15">
      <c r="J246" s="100"/>
      <c r="K246" s="100"/>
    </row>
    <row r="247" spans="10:11" s="34" customFormat="1" x14ac:dyDescent="0.15">
      <c r="J247" s="100"/>
      <c r="K247" s="100"/>
    </row>
    <row r="248" spans="10:11" s="34" customFormat="1" x14ac:dyDescent="0.15">
      <c r="J248" s="100"/>
      <c r="K248" s="100"/>
    </row>
    <row r="249" spans="10:11" s="34" customFormat="1" x14ac:dyDescent="0.15">
      <c r="J249" s="100"/>
      <c r="K249" s="100"/>
    </row>
    <row r="250" spans="10:11" s="34" customFormat="1" x14ac:dyDescent="0.15">
      <c r="J250" s="100"/>
      <c r="K250" s="100"/>
    </row>
    <row r="251" spans="10:11" s="34" customFormat="1" x14ac:dyDescent="0.15">
      <c r="J251" s="100"/>
      <c r="K251" s="100"/>
    </row>
    <row r="252" spans="10:11" s="34" customFormat="1" x14ac:dyDescent="0.15">
      <c r="J252" s="100"/>
      <c r="K252" s="100"/>
    </row>
    <row r="253" spans="10:11" s="34" customFormat="1" x14ac:dyDescent="0.15">
      <c r="J253" s="100"/>
      <c r="K253" s="100"/>
    </row>
    <row r="254" spans="10:11" s="34" customFormat="1" x14ac:dyDescent="0.15">
      <c r="J254" s="100"/>
      <c r="K254" s="100"/>
    </row>
    <row r="255" spans="10:11" s="34" customFormat="1" x14ac:dyDescent="0.15">
      <c r="J255" s="100"/>
      <c r="K255" s="100"/>
    </row>
    <row r="256" spans="10:11" s="34" customFormat="1" x14ac:dyDescent="0.15">
      <c r="J256" s="100"/>
      <c r="K256" s="100"/>
    </row>
    <row r="257" spans="10:11" s="34" customFormat="1" x14ac:dyDescent="0.15">
      <c r="J257" s="100"/>
      <c r="K257" s="100"/>
    </row>
    <row r="258" spans="10:11" s="34" customFormat="1" x14ac:dyDescent="0.15">
      <c r="J258" s="100"/>
      <c r="K258" s="100"/>
    </row>
    <row r="259" spans="10:11" s="34" customFormat="1" x14ac:dyDescent="0.15">
      <c r="J259" s="100"/>
      <c r="K259" s="100"/>
    </row>
    <row r="260" spans="10:11" s="34" customFormat="1" x14ac:dyDescent="0.15">
      <c r="J260" s="100"/>
      <c r="K260" s="100"/>
    </row>
    <row r="261" spans="10:11" s="34" customFormat="1" x14ac:dyDescent="0.15">
      <c r="J261" s="100"/>
      <c r="K261" s="100"/>
    </row>
    <row r="262" spans="10:11" s="34" customFormat="1" x14ac:dyDescent="0.15">
      <c r="J262" s="100"/>
      <c r="K262" s="100"/>
    </row>
    <row r="263" spans="10:11" s="34" customFormat="1" x14ac:dyDescent="0.15">
      <c r="J263" s="100"/>
      <c r="K263" s="100"/>
    </row>
    <row r="264" spans="10:11" s="34" customFormat="1" x14ac:dyDescent="0.15">
      <c r="J264" s="100"/>
      <c r="K264" s="100"/>
    </row>
    <row r="265" spans="10:11" s="34" customFormat="1" x14ac:dyDescent="0.15">
      <c r="J265" s="100"/>
      <c r="K265" s="100"/>
    </row>
    <row r="266" spans="10:11" s="34" customFormat="1" x14ac:dyDescent="0.15">
      <c r="J266" s="100"/>
      <c r="K266" s="100"/>
    </row>
    <row r="267" spans="10:11" s="34" customFormat="1" x14ac:dyDescent="0.15">
      <c r="J267" s="100"/>
      <c r="K267" s="100"/>
    </row>
    <row r="268" spans="10:11" s="34" customFormat="1" x14ac:dyDescent="0.15">
      <c r="J268" s="100"/>
      <c r="K268" s="100"/>
    </row>
    <row r="269" spans="10:11" s="34" customFormat="1" x14ac:dyDescent="0.15">
      <c r="J269" s="100"/>
      <c r="K269" s="100"/>
    </row>
    <row r="270" spans="10:11" s="34" customFormat="1" x14ac:dyDescent="0.15">
      <c r="J270" s="100"/>
      <c r="K270" s="100"/>
    </row>
    <row r="271" spans="10:11" s="34" customFormat="1" x14ac:dyDescent="0.15">
      <c r="J271" s="100"/>
      <c r="K271" s="100"/>
    </row>
    <row r="272" spans="10:11" s="34" customFormat="1" x14ac:dyDescent="0.15">
      <c r="J272" s="100"/>
      <c r="K272" s="100"/>
    </row>
    <row r="273" spans="10:11" s="34" customFormat="1" x14ac:dyDescent="0.15">
      <c r="J273" s="100"/>
      <c r="K273" s="100"/>
    </row>
    <row r="274" spans="10:11" s="34" customFormat="1" x14ac:dyDescent="0.15">
      <c r="J274" s="100"/>
      <c r="K274" s="100"/>
    </row>
    <row r="275" spans="10:11" s="34" customFormat="1" x14ac:dyDescent="0.15">
      <c r="J275" s="100"/>
      <c r="K275" s="100"/>
    </row>
    <row r="276" spans="10:11" s="34" customFormat="1" x14ac:dyDescent="0.15">
      <c r="J276" s="100"/>
      <c r="K276" s="100"/>
    </row>
    <row r="277" spans="10:11" s="34" customFormat="1" x14ac:dyDescent="0.15">
      <c r="J277" s="100"/>
      <c r="K277" s="100"/>
    </row>
    <row r="278" spans="10:11" s="34" customFormat="1" x14ac:dyDescent="0.15">
      <c r="J278" s="100"/>
      <c r="K278" s="100"/>
    </row>
    <row r="279" spans="10:11" s="34" customFormat="1" x14ac:dyDescent="0.15">
      <c r="J279" s="100"/>
      <c r="K279" s="100"/>
    </row>
    <row r="280" spans="10:11" s="34" customFormat="1" x14ac:dyDescent="0.15">
      <c r="J280" s="100"/>
      <c r="K280" s="100"/>
    </row>
    <row r="281" spans="10:11" s="34" customFormat="1" x14ac:dyDescent="0.15">
      <c r="J281" s="100"/>
      <c r="K281" s="100"/>
    </row>
    <row r="282" spans="10:11" s="34" customFormat="1" x14ac:dyDescent="0.15">
      <c r="J282" s="100"/>
      <c r="K282" s="100"/>
    </row>
    <row r="283" spans="10:11" s="34" customFormat="1" x14ac:dyDescent="0.15">
      <c r="J283" s="100"/>
      <c r="K283" s="100"/>
    </row>
    <row r="284" spans="10:11" s="34" customFormat="1" x14ac:dyDescent="0.15">
      <c r="J284" s="100"/>
      <c r="K284" s="100"/>
    </row>
    <row r="285" spans="10:11" s="34" customFormat="1" x14ac:dyDescent="0.15">
      <c r="J285" s="100"/>
      <c r="K285" s="100"/>
    </row>
    <row r="286" spans="10:11" s="34" customFormat="1" x14ac:dyDescent="0.15">
      <c r="J286" s="100"/>
      <c r="K286" s="100"/>
    </row>
    <row r="287" spans="10:11" s="34" customFormat="1" x14ac:dyDescent="0.15">
      <c r="J287" s="100"/>
      <c r="K287" s="100"/>
    </row>
    <row r="288" spans="10:11" s="34" customFormat="1" x14ac:dyDescent="0.15">
      <c r="J288" s="100"/>
      <c r="K288" s="100"/>
    </row>
    <row r="289" spans="10:11" s="34" customFormat="1" x14ac:dyDescent="0.15">
      <c r="J289" s="100"/>
      <c r="K289" s="100"/>
    </row>
    <row r="290" spans="10:11" s="34" customFormat="1" x14ac:dyDescent="0.15">
      <c r="J290" s="100"/>
      <c r="K290" s="100"/>
    </row>
    <row r="291" spans="10:11" s="34" customFormat="1" x14ac:dyDescent="0.15">
      <c r="J291" s="100"/>
      <c r="K291" s="100"/>
    </row>
    <row r="292" spans="10:11" s="34" customFormat="1" x14ac:dyDescent="0.15">
      <c r="J292" s="100"/>
      <c r="K292" s="100"/>
    </row>
    <row r="293" spans="10:11" s="34" customFormat="1" x14ac:dyDescent="0.15">
      <c r="J293" s="100"/>
      <c r="K293" s="100"/>
    </row>
    <row r="294" spans="10:11" s="34" customFormat="1" x14ac:dyDescent="0.15">
      <c r="J294" s="100"/>
      <c r="K294" s="100"/>
    </row>
    <row r="295" spans="10:11" s="34" customFormat="1" x14ac:dyDescent="0.15">
      <c r="J295" s="100"/>
      <c r="K295" s="100"/>
    </row>
    <row r="296" spans="10:11" s="34" customFormat="1" x14ac:dyDescent="0.15">
      <c r="J296" s="100"/>
      <c r="K296" s="100"/>
    </row>
    <row r="297" spans="10:11" s="34" customFormat="1" x14ac:dyDescent="0.15">
      <c r="J297" s="100"/>
      <c r="K297" s="100"/>
    </row>
    <row r="298" spans="10:11" s="34" customFormat="1" x14ac:dyDescent="0.15">
      <c r="J298" s="100"/>
      <c r="K298" s="100"/>
    </row>
    <row r="299" spans="10:11" s="34" customFormat="1" x14ac:dyDescent="0.15">
      <c r="J299" s="100"/>
      <c r="K299" s="100"/>
    </row>
    <row r="300" spans="10:11" s="34" customFormat="1" x14ac:dyDescent="0.15">
      <c r="J300" s="100"/>
      <c r="K300" s="100"/>
    </row>
    <row r="301" spans="10:11" s="34" customFormat="1" x14ac:dyDescent="0.15">
      <c r="J301" s="100"/>
      <c r="K301" s="100"/>
    </row>
    <row r="302" spans="10:11" s="34" customFormat="1" x14ac:dyDescent="0.15">
      <c r="J302" s="100"/>
      <c r="K302" s="100"/>
    </row>
    <row r="303" spans="10:11" s="34" customFormat="1" x14ac:dyDescent="0.15">
      <c r="J303" s="100"/>
      <c r="K303" s="100"/>
    </row>
    <row r="304" spans="10:11" s="34" customFormat="1" x14ac:dyDescent="0.15">
      <c r="J304" s="100"/>
      <c r="K304" s="100"/>
    </row>
    <row r="305" spans="10:11" s="34" customFormat="1" x14ac:dyDescent="0.15">
      <c r="J305" s="100"/>
      <c r="K305" s="100"/>
    </row>
    <row r="306" spans="10:11" s="34" customFormat="1" x14ac:dyDescent="0.15">
      <c r="J306" s="100"/>
      <c r="K306" s="100"/>
    </row>
    <row r="307" spans="10:11" s="34" customFormat="1" x14ac:dyDescent="0.15">
      <c r="J307" s="100"/>
      <c r="K307" s="100"/>
    </row>
    <row r="308" spans="10:11" s="34" customFormat="1" x14ac:dyDescent="0.15">
      <c r="J308" s="100"/>
      <c r="K308" s="100"/>
    </row>
    <row r="309" spans="10:11" s="34" customFormat="1" x14ac:dyDescent="0.15">
      <c r="J309" s="100"/>
      <c r="K309" s="100"/>
    </row>
    <row r="310" spans="10:11" s="34" customFormat="1" x14ac:dyDescent="0.15">
      <c r="J310" s="100"/>
      <c r="K310" s="100"/>
    </row>
    <row r="311" spans="10:11" s="34" customFormat="1" x14ac:dyDescent="0.15">
      <c r="J311" s="100"/>
      <c r="K311" s="100"/>
    </row>
    <row r="312" spans="10:11" s="34" customFormat="1" x14ac:dyDescent="0.15">
      <c r="J312" s="100"/>
      <c r="K312" s="100"/>
    </row>
    <row r="313" spans="10:11" s="34" customFormat="1" x14ac:dyDescent="0.15">
      <c r="J313" s="100"/>
      <c r="K313" s="100"/>
    </row>
    <row r="314" spans="10:11" s="34" customFormat="1" x14ac:dyDescent="0.15">
      <c r="J314" s="100"/>
      <c r="K314" s="100"/>
    </row>
    <row r="315" spans="10:11" s="34" customFormat="1" x14ac:dyDescent="0.15">
      <c r="J315" s="100"/>
      <c r="K315" s="100"/>
    </row>
    <row r="316" spans="10:11" s="34" customFormat="1" x14ac:dyDescent="0.15">
      <c r="J316" s="100"/>
      <c r="K316" s="100"/>
    </row>
    <row r="317" spans="10:11" s="34" customFormat="1" x14ac:dyDescent="0.15">
      <c r="J317" s="100"/>
      <c r="K317" s="100"/>
    </row>
    <row r="318" spans="10:11" s="34" customFormat="1" x14ac:dyDescent="0.15">
      <c r="J318" s="100"/>
      <c r="K318" s="100"/>
    </row>
    <row r="319" spans="10:11" s="34" customFormat="1" x14ac:dyDescent="0.15">
      <c r="J319" s="100"/>
      <c r="K319" s="100"/>
    </row>
    <row r="320" spans="10:11" s="34" customFormat="1" x14ac:dyDescent="0.15">
      <c r="J320" s="100"/>
      <c r="K320" s="100"/>
    </row>
    <row r="321" spans="10:11" s="34" customFormat="1" x14ac:dyDescent="0.15">
      <c r="J321" s="100"/>
      <c r="K321" s="100"/>
    </row>
    <row r="322" spans="10:11" s="34" customFormat="1" x14ac:dyDescent="0.15">
      <c r="J322" s="100"/>
      <c r="K322" s="100"/>
    </row>
    <row r="323" spans="10:11" s="34" customFormat="1" x14ac:dyDescent="0.15">
      <c r="J323" s="100"/>
      <c r="K323" s="100"/>
    </row>
    <row r="324" spans="10:11" s="34" customFormat="1" x14ac:dyDescent="0.15">
      <c r="J324" s="100"/>
      <c r="K324" s="100"/>
    </row>
    <row r="325" spans="10:11" s="34" customFormat="1" x14ac:dyDescent="0.15">
      <c r="J325" s="100"/>
      <c r="K325" s="100"/>
    </row>
    <row r="326" spans="10:11" s="34" customFormat="1" x14ac:dyDescent="0.15">
      <c r="J326" s="100"/>
      <c r="K326" s="100"/>
    </row>
    <row r="327" spans="10:11" s="34" customFormat="1" x14ac:dyDescent="0.15">
      <c r="J327" s="100"/>
      <c r="K327" s="100"/>
    </row>
    <row r="328" spans="10:11" s="34" customFormat="1" x14ac:dyDescent="0.15">
      <c r="J328" s="100"/>
      <c r="K328" s="100"/>
    </row>
    <row r="329" spans="10:11" s="34" customFormat="1" x14ac:dyDescent="0.15">
      <c r="J329" s="100"/>
      <c r="K329" s="100"/>
    </row>
    <row r="330" spans="10:11" s="34" customFormat="1" x14ac:dyDescent="0.15">
      <c r="J330" s="100"/>
      <c r="K330" s="100"/>
    </row>
    <row r="331" spans="10:11" s="34" customFormat="1" x14ac:dyDescent="0.15">
      <c r="J331" s="100"/>
      <c r="K331" s="100"/>
    </row>
    <row r="332" spans="10:11" s="34" customFormat="1" x14ac:dyDescent="0.15">
      <c r="J332" s="100"/>
      <c r="K332" s="100"/>
    </row>
    <row r="333" spans="10:11" s="34" customFormat="1" x14ac:dyDescent="0.15">
      <c r="J333" s="100"/>
      <c r="K333" s="100"/>
    </row>
    <row r="334" spans="10:11" s="34" customFormat="1" x14ac:dyDescent="0.15">
      <c r="J334" s="100"/>
      <c r="K334" s="100"/>
    </row>
    <row r="335" spans="10:11" s="34" customFormat="1" x14ac:dyDescent="0.15">
      <c r="J335" s="100"/>
      <c r="K335" s="100"/>
    </row>
    <row r="336" spans="10:11" s="34" customFormat="1" x14ac:dyDescent="0.15">
      <c r="J336" s="100"/>
      <c r="K336" s="100"/>
    </row>
    <row r="337" spans="10:11" s="34" customFormat="1" x14ac:dyDescent="0.15">
      <c r="J337" s="100"/>
      <c r="K337" s="100"/>
    </row>
    <row r="338" spans="10:11" s="34" customFormat="1" x14ac:dyDescent="0.15">
      <c r="J338" s="100"/>
      <c r="K338" s="100"/>
    </row>
    <row r="339" spans="10:11" s="34" customFormat="1" x14ac:dyDescent="0.15">
      <c r="J339" s="100"/>
      <c r="K339" s="100"/>
    </row>
    <row r="340" spans="10:11" s="34" customFormat="1" x14ac:dyDescent="0.15">
      <c r="J340" s="100"/>
      <c r="K340" s="100"/>
    </row>
    <row r="341" spans="10:11" s="34" customFormat="1" x14ac:dyDescent="0.15">
      <c r="J341" s="100"/>
      <c r="K341" s="100"/>
    </row>
    <row r="342" spans="10:11" s="34" customFormat="1" x14ac:dyDescent="0.15">
      <c r="J342" s="100"/>
      <c r="K342" s="100"/>
    </row>
    <row r="343" spans="10:11" s="34" customFormat="1" x14ac:dyDescent="0.15">
      <c r="J343" s="100"/>
      <c r="K343" s="100"/>
    </row>
    <row r="344" spans="10:11" s="34" customFormat="1" x14ac:dyDescent="0.15">
      <c r="J344" s="100"/>
      <c r="K344" s="100"/>
    </row>
    <row r="345" spans="10:11" s="34" customFormat="1" x14ac:dyDescent="0.15">
      <c r="J345" s="100"/>
      <c r="K345" s="100"/>
    </row>
    <row r="346" spans="10:11" s="34" customFormat="1" x14ac:dyDescent="0.15">
      <c r="J346" s="100"/>
      <c r="K346" s="100"/>
    </row>
    <row r="347" spans="10:11" s="34" customFormat="1" x14ac:dyDescent="0.15">
      <c r="J347" s="100"/>
      <c r="K347" s="100"/>
    </row>
    <row r="348" spans="10:11" s="34" customFormat="1" x14ac:dyDescent="0.15">
      <c r="J348" s="100"/>
      <c r="K348" s="100"/>
    </row>
    <row r="349" spans="10:11" s="34" customFormat="1" x14ac:dyDescent="0.15">
      <c r="J349" s="100"/>
      <c r="K349" s="100"/>
    </row>
    <row r="350" spans="10:11" s="34" customFormat="1" x14ac:dyDescent="0.15">
      <c r="J350" s="100"/>
      <c r="K350" s="100"/>
    </row>
    <row r="351" spans="10:11" s="34" customFormat="1" x14ac:dyDescent="0.15">
      <c r="J351" s="100"/>
      <c r="K351" s="100"/>
    </row>
    <row r="352" spans="10:11" s="34" customFormat="1" x14ac:dyDescent="0.15">
      <c r="J352" s="100"/>
      <c r="K352" s="100"/>
    </row>
    <row r="353" spans="10:11" s="34" customFormat="1" x14ac:dyDescent="0.15">
      <c r="J353" s="100"/>
      <c r="K353" s="100"/>
    </row>
    <row r="354" spans="10:11" s="34" customFormat="1" x14ac:dyDescent="0.15">
      <c r="J354" s="100"/>
      <c r="K354" s="100"/>
    </row>
    <row r="355" spans="10:11" s="34" customFormat="1" x14ac:dyDescent="0.15">
      <c r="J355" s="100"/>
      <c r="K355" s="100"/>
    </row>
    <row r="356" spans="10:11" s="34" customFormat="1" x14ac:dyDescent="0.15">
      <c r="J356" s="100"/>
      <c r="K356" s="100"/>
    </row>
    <row r="357" spans="10:11" s="34" customFormat="1" x14ac:dyDescent="0.15">
      <c r="J357" s="100"/>
      <c r="K357" s="100"/>
    </row>
    <row r="358" spans="10:11" s="34" customFormat="1" x14ac:dyDescent="0.15">
      <c r="J358" s="100"/>
      <c r="K358" s="100"/>
    </row>
    <row r="359" spans="10:11" s="34" customFormat="1" x14ac:dyDescent="0.15">
      <c r="J359" s="100"/>
      <c r="K359" s="100"/>
    </row>
    <row r="360" spans="10:11" s="34" customFormat="1" x14ac:dyDescent="0.15">
      <c r="J360" s="100"/>
      <c r="K360" s="100"/>
    </row>
    <row r="361" spans="10:11" s="34" customFormat="1" x14ac:dyDescent="0.15">
      <c r="J361" s="100"/>
      <c r="K361" s="100"/>
    </row>
    <row r="362" spans="10:11" s="34" customFormat="1" x14ac:dyDescent="0.15">
      <c r="J362" s="100"/>
      <c r="K362" s="100"/>
    </row>
    <row r="363" spans="10:11" s="34" customFormat="1" x14ac:dyDescent="0.15">
      <c r="J363" s="100"/>
      <c r="K363" s="100"/>
    </row>
    <row r="364" spans="10:11" s="34" customFormat="1" x14ac:dyDescent="0.15">
      <c r="J364" s="100"/>
      <c r="K364" s="100"/>
    </row>
    <row r="365" spans="10:11" s="34" customFormat="1" x14ac:dyDescent="0.15">
      <c r="J365" s="100"/>
      <c r="K365" s="100"/>
    </row>
    <row r="366" spans="10:11" s="34" customFormat="1" x14ac:dyDescent="0.15">
      <c r="J366" s="100"/>
      <c r="K366" s="100"/>
    </row>
    <row r="367" spans="10:11" s="34" customFormat="1" x14ac:dyDescent="0.15">
      <c r="J367" s="100"/>
      <c r="K367" s="100"/>
    </row>
    <row r="368" spans="10:11" s="34" customFormat="1" x14ac:dyDescent="0.15">
      <c r="J368" s="100"/>
      <c r="K368" s="100"/>
    </row>
    <row r="369" spans="10:11" s="34" customFormat="1" x14ac:dyDescent="0.15">
      <c r="J369" s="100"/>
      <c r="K369" s="100"/>
    </row>
    <row r="370" spans="10:11" s="34" customFormat="1" x14ac:dyDescent="0.15">
      <c r="J370" s="100"/>
      <c r="K370" s="100"/>
    </row>
    <row r="371" spans="10:11" s="34" customFormat="1" x14ac:dyDescent="0.15">
      <c r="J371" s="100"/>
      <c r="K371" s="100"/>
    </row>
    <row r="372" spans="10:11" s="34" customFormat="1" x14ac:dyDescent="0.15">
      <c r="J372" s="100"/>
      <c r="K372" s="100"/>
    </row>
    <row r="373" spans="10:11" s="34" customFormat="1" x14ac:dyDescent="0.15">
      <c r="J373" s="100"/>
      <c r="K373" s="100"/>
    </row>
    <row r="374" spans="10:11" s="34" customFormat="1" x14ac:dyDescent="0.15">
      <c r="J374" s="100"/>
      <c r="K374" s="100"/>
    </row>
    <row r="375" spans="10:11" s="34" customFormat="1" x14ac:dyDescent="0.15">
      <c r="J375" s="100"/>
      <c r="K375" s="100"/>
    </row>
    <row r="376" spans="10:11" s="34" customFormat="1" x14ac:dyDescent="0.15">
      <c r="J376" s="100"/>
      <c r="K376" s="100"/>
    </row>
    <row r="377" spans="10:11" s="34" customFormat="1" x14ac:dyDescent="0.15">
      <c r="J377" s="100"/>
      <c r="K377" s="100"/>
    </row>
    <row r="378" spans="10:11" s="34" customFormat="1" x14ac:dyDescent="0.15">
      <c r="J378" s="100"/>
      <c r="K378" s="100"/>
    </row>
    <row r="379" spans="10:11" s="34" customFormat="1" x14ac:dyDescent="0.15">
      <c r="J379" s="100"/>
      <c r="K379" s="100"/>
    </row>
    <row r="380" spans="10:11" s="34" customFormat="1" x14ac:dyDescent="0.15">
      <c r="J380" s="100"/>
      <c r="K380" s="100"/>
    </row>
    <row r="381" spans="10:11" s="34" customFormat="1" x14ac:dyDescent="0.15">
      <c r="J381" s="100"/>
      <c r="K381" s="100"/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9"/>
  </sheetPr>
  <dimension ref="A1:P381"/>
  <sheetViews>
    <sheetView workbookViewId="0">
      <selection sqref="A1:IV65536"/>
    </sheetView>
  </sheetViews>
  <sheetFormatPr defaultColWidth="9" defaultRowHeight="12" x14ac:dyDescent="0.15"/>
  <cols>
    <col min="1" max="1" width="24.77734375" style="18" customWidth="1"/>
    <col min="2" max="9" width="8.6640625" style="18" customWidth="1"/>
    <col min="10" max="11" width="8.6640625" style="97" customWidth="1"/>
    <col min="12" max="13" width="8.6640625" style="18" customWidth="1"/>
    <col min="14" max="16384" width="9" style="18"/>
  </cols>
  <sheetData>
    <row r="1" spans="1:16" ht="15" customHeight="1" x14ac:dyDescent="0.2">
      <c r="A1" s="31" t="s">
        <v>83</v>
      </c>
      <c r="L1" s="32" t="str">
        <f>[2]財政指標!$M$1</f>
        <v>喜連川町</v>
      </c>
      <c r="O1" s="32" t="str">
        <f>[2]財政指標!$M$1</f>
        <v>喜連川町</v>
      </c>
    </row>
    <row r="2" spans="1:16" ht="15" customHeight="1" x14ac:dyDescent="0.15">
      <c r="M2" s="18" t="s">
        <v>148</v>
      </c>
      <c r="P2" s="18" t="s">
        <v>148</v>
      </c>
    </row>
    <row r="3" spans="1:16" ht="18" customHeight="1" x14ac:dyDescent="0.15">
      <c r="A3" s="17"/>
      <c r="B3" s="17" t="s">
        <v>169</v>
      </c>
      <c r="C3" s="17" t="s">
        <v>187</v>
      </c>
      <c r="D3" s="17" t="s">
        <v>188</v>
      </c>
      <c r="E3" s="17" t="s">
        <v>189</v>
      </c>
      <c r="F3" s="17" t="s">
        <v>190</v>
      </c>
      <c r="G3" s="17" t="s">
        <v>191</v>
      </c>
      <c r="H3" s="17" t="s">
        <v>192</v>
      </c>
      <c r="I3" s="17" t="s">
        <v>193</v>
      </c>
      <c r="J3" s="14" t="s">
        <v>219</v>
      </c>
      <c r="K3" s="14" t="s">
        <v>220</v>
      </c>
      <c r="L3" s="98" t="s">
        <v>196</v>
      </c>
      <c r="M3" s="98" t="s">
        <v>197</v>
      </c>
      <c r="N3" s="98" t="s">
        <v>198</v>
      </c>
      <c r="O3" s="57" t="s">
        <v>199</v>
      </c>
      <c r="P3" s="57" t="s">
        <v>200</v>
      </c>
    </row>
    <row r="4" spans="1:16" ht="18" customHeight="1" x14ac:dyDescent="0.15">
      <c r="A4" s="19" t="s">
        <v>273</v>
      </c>
      <c r="B4" s="16"/>
      <c r="C4" s="17"/>
      <c r="D4" s="17">
        <v>90451</v>
      </c>
      <c r="E4" s="17">
        <v>99867</v>
      </c>
      <c r="F4" s="17">
        <v>100338</v>
      </c>
      <c r="G4" s="17">
        <v>102424</v>
      </c>
      <c r="H4" s="17">
        <v>106972</v>
      </c>
      <c r="I4" s="17">
        <v>106939</v>
      </c>
      <c r="J4" s="99">
        <v>106357</v>
      </c>
      <c r="K4" s="13">
        <v>106537</v>
      </c>
      <c r="L4" s="52">
        <v>100989</v>
      </c>
      <c r="M4" s="52">
        <v>96050</v>
      </c>
      <c r="N4" s="52">
        <v>93675</v>
      </c>
      <c r="O4" s="52">
        <v>94100</v>
      </c>
      <c r="P4" s="52">
        <v>88380</v>
      </c>
    </row>
    <row r="5" spans="1:16" ht="18" customHeight="1" x14ac:dyDescent="0.15">
      <c r="A5" s="19" t="s">
        <v>274</v>
      </c>
      <c r="B5" s="16"/>
      <c r="C5" s="17"/>
      <c r="D5" s="17">
        <v>915609</v>
      </c>
      <c r="E5" s="17">
        <v>800097</v>
      </c>
      <c r="F5" s="17">
        <v>1057519</v>
      </c>
      <c r="G5" s="17">
        <v>937425</v>
      </c>
      <c r="H5" s="17">
        <v>1000711</v>
      </c>
      <c r="I5" s="17">
        <v>1138804</v>
      </c>
      <c r="J5" s="99">
        <v>647831</v>
      </c>
      <c r="K5" s="13">
        <v>945170</v>
      </c>
      <c r="L5" s="52">
        <v>856835</v>
      </c>
      <c r="M5" s="52">
        <v>764749</v>
      </c>
      <c r="N5" s="52">
        <v>1293324</v>
      </c>
      <c r="O5" s="52">
        <v>782471</v>
      </c>
      <c r="P5" s="52">
        <v>743387</v>
      </c>
    </row>
    <row r="6" spans="1:16" ht="18" customHeight="1" x14ac:dyDescent="0.15">
      <c r="A6" s="19" t="s">
        <v>275</v>
      </c>
      <c r="B6" s="16"/>
      <c r="C6" s="17"/>
      <c r="D6" s="17">
        <v>364941</v>
      </c>
      <c r="E6" s="17">
        <v>467179</v>
      </c>
      <c r="F6" s="17">
        <v>498162</v>
      </c>
      <c r="G6" s="17">
        <v>677819</v>
      </c>
      <c r="H6" s="17">
        <v>564489</v>
      </c>
      <c r="I6" s="17">
        <v>614250</v>
      </c>
      <c r="J6" s="99">
        <v>640435</v>
      </c>
      <c r="K6" s="97">
        <v>691222</v>
      </c>
      <c r="L6" s="52">
        <v>811351</v>
      </c>
      <c r="M6" s="52">
        <v>611231</v>
      </c>
      <c r="N6" s="52">
        <v>1035317</v>
      </c>
      <c r="O6" s="52">
        <v>722167</v>
      </c>
      <c r="P6" s="52">
        <v>776457</v>
      </c>
    </row>
    <row r="7" spans="1:16" ht="18" customHeight="1" x14ac:dyDescent="0.15">
      <c r="A7" s="19" t="s">
        <v>276</v>
      </c>
      <c r="B7" s="16"/>
      <c r="C7" s="17"/>
      <c r="D7" s="17">
        <v>266577</v>
      </c>
      <c r="E7" s="17">
        <v>320660</v>
      </c>
      <c r="F7" s="17">
        <v>302473</v>
      </c>
      <c r="G7" s="17">
        <v>316448</v>
      </c>
      <c r="H7" s="17">
        <v>388555</v>
      </c>
      <c r="I7" s="17">
        <v>401859</v>
      </c>
      <c r="J7" s="99">
        <v>445870</v>
      </c>
      <c r="K7" s="13">
        <v>416760</v>
      </c>
      <c r="L7" s="52">
        <v>372350</v>
      </c>
      <c r="M7" s="52">
        <v>411614</v>
      </c>
      <c r="N7" s="52">
        <v>419694</v>
      </c>
      <c r="O7" s="52">
        <v>709898</v>
      </c>
      <c r="P7" s="52">
        <v>423940</v>
      </c>
    </row>
    <row r="8" spans="1:16" ht="18" customHeight="1" x14ac:dyDescent="0.15">
      <c r="A8" s="19" t="s">
        <v>277</v>
      </c>
      <c r="B8" s="16"/>
      <c r="C8" s="17"/>
      <c r="D8" s="17">
        <v>26</v>
      </c>
      <c r="E8" s="17">
        <v>32</v>
      </c>
      <c r="F8" s="17">
        <v>42</v>
      </c>
      <c r="G8" s="17">
        <v>2657</v>
      </c>
      <c r="H8" s="17">
        <v>152400</v>
      </c>
      <c r="I8" s="17">
        <v>40902</v>
      </c>
      <c r="J8" s="99">
        <v>40113</v>
      </c>
      <c r="K8" s="13">
        <v>39281</v>
      </c>
      <c r="L8" s="52">
        <v>39675</v>
      </c>
      <c r="M8" s="52">
        <v>39720</v>
      </c>
      <c r="N8" s="52">
        <v>38364</v>
      </c>
      <c r="O8" s="52">
        <v>48862</v>
      </c>
      <c r="P8" s="52">
        <v>51150</v>
      </c>
    </row>
    <row r="9" spans="1:16" ht="18" customHeight="1" x14ac:dyDescent="0.15">
      <c r="A9" s="19" t="s">
        <v>278</v>
      </c>
      <c r="B9" s="16"/>
      <c r="C9" s="17"/>
      <c r="D9" s="17">
        <v>787649</v>
      </c>
      <c r="E9" s="17">
        <v>904409</v>
      </c>
      <c r="F9" s="17">
        <v>1009228</v>
      </c>
      <c r="G9" s="17">
        <v>806222</v>
      </c>
      <c r="H9" s="17">
        <v>1232230</v>
      </c>
      <c r="I9" s="17">
        <v>1050446</v>
      </c>
      <c r="J9" s="99">
        <v>855234</v>
      </c>
      <c r="K9" s="13">
        <v>941992</v>
      </c>
      <c r="L9" s="52">
        <v>760863</v>
      </c>
      <c r="M9" s="52">
        <v>1068935</v>
      </c>
      <c r="N9" s="52">
        <v>785529</v>
      </c>
      <c r="O9" s="52">
        <v>838462</v>
      </c>
      <c r="P9" s="52">
        <v>603435</v>
      </c>
    </row>
    <row r="10" spans="1:16" ht="18" customHeight="1" x14ac:dyDescent="0.15">
      <c r="A10" s="19" t="s">
        <v>279</v>
      </c>
      <c r="B10" s="16"/>
      <c r="C10" s="17"/>
      <c r="D10" s="17">
        <v>64148</v>
      </c>
      <c r="E10" s="17">
        <v>68474</v>
      </c>
      <c r="F10" s="17">
        <v>123342</v>
      </c>
      <c r="G10" s="17">
        <v>130378</v>
      </c>
      <c r="H10" s="17">
        <v>139988</v>
      </c>
      <c r="I10" s="17">
        <v>182159</v>
      </c>
      <c r="J10" s="99">
        <v>204427</v>
      </c>
      <c r="K10" s="13">
        <v>158629</v>
      </c>
      <c r="L10" s="52">
        <v>152825</v>
      </c>
      <c r="M10" s="52">
        <v>167723</v>
      </c>
      <c r="N10" s="52">
        <v>160795</v>
      </c>
      <c r="O10" s="52">
        <v>156635</v>
      </c>
      <c r="P10" s="52">
        <v>214118</v>
      </c>
    </row>
    <row r="11" spans="1:16" ht="18" customHeight="1" x14ac:dyDescent="0.15">
      <c r="A11" s="19" t="s">
        <v>280</v>
      </c>
      <c r="B11" s="16"/>
      <c r="C11" s="17"/>
      <c r="D11" s="17">
        <v>1026933</v>
      </c>
      <c r="E11" s="17">
        <v>1154828</v>
      </c>
      <c r="F11" s="17">
        <v>754193</v>
      </c>
      <c r="G11" s="17">
        <v>621753</v>
      </c>
      <c r="H11" s="17">
        <v>635927</v>
      </c>
      <c r="I11" s="17">
        <v>804241</v>
      </c>
      <c r="J11" s="99">
        <v>760753</v>
      </c>
      <c r="K11" s="99">
        <v>754960</v>
      </c>
      <c r="L11" s="52">
        <v>534362</v>
      </c>
      <c r="M11" s="52">
        <v>500972</v>
      </c>
      <c r="N11" s="52">
        <v>384977</v>
      </c>
      <c r="O11" s="52">
        <v>295158</v>
      </c>
      <c r="P11" s="52">
        <v>342885</v>
      </c>
    </row>
    <row r="12" spans="1:16" ht="18" customHeight="1" x14ac:dyDescent="0.15">
      <c r="A12" s="19" t="s">
        <v>281</v>
      </c>
      <c r="B12" s="16"/>
      <c r="C12" s="17"/>
      <c r="D12" s="17">
        <v>171771</v>
      </c>
      <c r="E12" s="17">
        <v>157308</v>
      </c>
      <c r="F12" s="17">
        <v>172060</v>
      </c>
      <c r="G12" s="17">
        <v>150594</v>
      </c>
      <c r="H12" s="17">
        <v>157536</v>
      </c>
      <c r="I12" s="17">
        <v>210559</v>
      </c>
      <c r="J12" s="99">
        <v>164671</v>
      </c>
      <c r="K12" s="99">
        <v>178977</v>
      </c>
      <c r="L12" s="52">
        <v>191657</v>
      </c>
      <c r="M12" s="52">
        <v>194170</v>
      </c>
      <c r="N12" s="52">
        <v>187969</v>
      </c>
      <c r="O12" s="52">
        <v>180397</v>
      </c>
      <c r="P12" s="52">
        <v>163640</v>
      </c>
    </row>
    <row r="13" spans="1:16" ht="18" customHeight="1" x14ac:dyDescent="0.15">
      <c r="A13" s="19" t="s">
        <v>282</v>
      </c>
      <c r="B13" s="16"/>
      <c r="C13" s="17"/>
      <c r="D13" s="17">
        <v>533348</v>
      </c>
      <c r="E13" s="17">
        <v>628101</v>
      </c>
      <c r="F13" s="17">
        <v>500545</v>
      </c>
      <c r="G13" s="17">
        <v>629020</v>
      </c>
      <c r="H13" s="17">
        <v>542523</v>
      </c>
      <c r="I13" s="17">
        <v>603568</v>
      </c>
      <c r="J13" s="99">
        <v>1232475</v>
      </c>
      <c r="K13" s="99">
        <v>683701</v>
      </c>
      <c r="L13" s="52">
        <v>1012694</v>
      </c>
      <c r="M13" s="52">
        <v>598166</v>
      </c>
      <c r="N13" s="52">
        <v>544725</v>
      </c>
      <c r="O13" s="52">
        <v>530495</v>
      </c>
      <c r="P13" s="52">
        <v>475871</v>
      </c>
    </row>
    <row r="14" spans="1:16" ht="18" customHeight="1" x14ac:dyDescent="0.15">
      <c r="A14" s="19" t="s">
        <v>283</v>
      </c>
      <c r="B14" s="16"/>
      <c r="C14" s="17"/>
      <c r="D14" s="17">
        <v>24164</v>
      </c>
      <c r="E14" s="17">
        <v>0</v>
      </c>
      <c r="F14" s="17">
        <v>0</v>
      </c>
      <c r="G14" s="17">
        <v>0</v>
      </c>
      <c r="H14" s="17">
        <v>0</v>
      </c>
      <c r="I14" s="17">
        <v>17971</v>
      </c>
      <c r="J14" s="99">
        <v>25108</v>
      </c>
      <c r="K14" s="99">
        <v>88254</v>
      </c>
      <c r="L14" s="52">
        <v>43693</v>
      </c>
      <c r="M14" s="52">
        <v>0</v>
      </c>
      <c r="N14" s="52">
        <v>48800</v>
      </c>
      <c r="O14" s="52">
        <v>44390</v>
      </c>
      <c r="P14" s="52">
        <v>0</v>
      </c>
    </row>
    <row r="15" spans="1:16" ht="18" customHeight="1" x14ac:dyDescent="0.15">
      <c r="A15" s="19" t="s">
        <v>284</v>
      </c>
      <c r="B15" s="16"/>
      <c r="C15" s="17"/>
      <c r="D15" s="17">
        <v>365194</v>
      </c>
      <c r="E15" s="17">
        <v>363977</v>
      </c>
      <c r="F15" s="17">
        <v>368300</v>
      </c>
      <c r="G15" s="17">
        <v>382431</v>
      </c>
      <c r="H15" s="17">
        <v>381230</v>
      </c>
      <c r="I15" s="17">
        <v>418846</v>
      </c>
      <c r="J15" s="99">
        <v>450277</v>
      </c>
      <c r="K15" s="13">
        <v>458180</v>
      </c>
      <c r="L15" s="52">
        <v>476376</v>
      </c>
      <c r="M15" s="52">
        <v>477822</v>
      </c>
      <c r="N15" s="52">
        <v>518828</v>
      </c>
      <c r="O15" s="52">
        <v>551354</v>
      </c>
      <c r="P15" s="52">
        <v>547043</v>
      </c>
    </row>
    <row r="16" spans="1:16" ht="18" customHeight="1" x14ac:dyDescent="0.15">
      <c r="A16" s="19" t="s">
        <v>72</v>
      </c>
      <c r="B16" s="16"/>
      <c r="C16" s="17"/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99">
        <v>0</v>
      </c>
      <c r="K16" s="13">
        <v>0</v>
      </c>
      <c r="L16" s="52">
        <v>0</v>
      </c>
      <c r="M16" s="52">
        <v>0</v>
      </c>
      <c r="N16" s="52">
        <v>0</v>
      </c>
      <c r="O16" s="52">
        <v>0</v>
      </c>
      <c r="P16" s="52">
        <v>0</v>
      </c>
    </row>
    <row r="17" spans="1:16" ht="18" customHeight="1" x14ac:dyDescent="0.15">
      <c r="A17" s="19" t="s">
        <v>95</v>
      </c>
      <c r="B17" s="16"/>
      <c r="C17" s="17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99">
        <v>0</v>
      </c>
      <c r="K17" s="13">
        <v>0</v>
      </c>
      <c r="L17" s="52">
        <v>0</v>
      </c>
      <c r="M17" s="52">
        <v>0</v>
      </c>
      <c r="N17" s="52">
        <v>0</v>
      </c>
      <c r="O17" s="52">
        <v>0</v>
      </c>
      <c r="P17" s="52">
        <v>0</v>
      </c>
    </row>
    <row r="18" spans="1:16" ht="18" customHeight="1" x14ac:dyDescent="0.15">
      <c r="A18" s="19" t="s">
        <v>94</v>
      </c>
      <c r="B18" s="16"/>
      <c r="C18" s="17"/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99">
        <v>0</v>
      </c>
      <c r="K18" s="13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</row>
    <row r="19" spans="1:16" ht="18" customHeight="1" x14ac:dyDescent="0.15">
      <c r="A19" s="19" t="s">
        <v>96</v>
      </c>
      <c r="B19" s="16">
        <f t="shared" ref="B19:N19" si="0">SUM(B4:B18)</f>
        <v>0</v>
      </c>
      <c r="C19" s="17">
        <f t="shared" si="0"/>
        <v>0</v>
      </c>
      <c r="D19" s="17">
        <f t="shared" si="0"/>
        <v>4610811</v>
      </c>
      <c r="E19" s="17">
        <f t="shared" si="0"/>
        <v>4964932</v>
      </c>
      <c r="F19" s="17">
        <f t="shared" si="0"/>
        <v>4886202</v>
      </c>
      <c r="G19" s="17">
        <f t="shared" si="0"/>
        <v>4757171</v>
      </c>
      <c r="H19" s="17">
        <f t="shared" si="0"/>
        <v>5302561</v>
      </c>
      <c r="I19" s="17">
        <f t="shared" si="0"/>
        <v>5590544</v>
      </c>
      <c r="J19" s="17">
        <f t="shared" si="0"/>
        <v>5573551</v>
      </c>
      <c r="K19" s="17">
        <f t="shared" si="0"/>
        <v>5463663</v>
      </c>
      <c r="L19" s="53">
        <f t="shared" si="0"/>
        <v>5353670</v>
      </c>
      <c r="M19" s="53">
        <f t="shared" si="0"/>
        <v>4931152</v>
      </c>
      <c r="N19" s="53">
        <f t="shared" si="0"/>
        <v>5511997</v>
      </c>
      <c r="O19" s="53">
        <f>SUM(O4:O18)</f>
        <v>4954389</v>
      </c>
      <c r="P19" s="53">
        <f>SUM(P4:P18)</f>
        <v>4430306</v>
      </c>
    </row>
    <row r="20" spans="1:16" ht="18" customHeight="1" x14ac:dyDescent="0.15"/>
    <row r="21" spans="1:16" ht="18" customHeight="1" x14ac:dyDescent="0.15"/>
    <row r="22" spans="1:16" ht="18" customHeight="1" x14ac:dyDescent="0.15"/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31" t="s">
        <v>84</v>
      </c>
      <c r="L30" s="32"/>
      <c r="M30" s="32" t="str">
        <f>[2]財政指標!$M$1</f>
        <v>喜連川町</v>
      </c>
      <c r="P30" s="32" t="str">
        <f>[2]財政指標!$M$1</f>
        <v>喜連川町</v>
      </c>
    </row>
    <row r="31" spans="1:16" ht="18" customHeight="1" x14ac:dyDescent="0.15"/>
    <row r="32" spans="1:16" ht="18" customHeight="1" x14ac:dyDescent="0.15">
      <c r="A32" s="17"/>
      <c r="B32" s="17" t="s">
        <v>169</v>
      </c>
      <c r="C32" s="17" t="s">
        <v>187</v>
      </c>
      <c r="D32" s="17" t="s">
        <v>188</v>
      </c>
      <c r="E32" s="17" t="s">
        <v>189</v>
      </c>
      <c r="F32" s="17" t="s">
        <v>190</v>
      </c>
      <c r="G32" s="17" t="s">
        <v>191</v>
      </c>
      <c r="H32" s="17" t="s">
        <v>192</v>
      </c>
      <c r="I32" s="17" t="s">
        <v>193</v>
      </c>
      <c r="J32" s="14" t="s">
        <v>219</v>
      </c>
      <c r="K32" s="14" t="s">
        <v>220</v>
      </c>
      <c r="L32" s="12" t="s">
        <v>196</v>
      </c>
      <c r="M32" s="5" t="s">
        <v>197</v>
      </c>
      <c r="N32" s="5" t="s">
        <v>198</v>
      </c>
      <c r="O32" s="57" t="s">
        <v>199</v>
      </c>
      <c r="P32" s="57" t="s">
        <v>200</v>
      </c>
    </row>
    <row r="33" spans="1:16" s="34" customFormat="1" ht="18" customHeight="1" x14ac:dyDescent="0.15">
      <c r="A33" s="19" t="s">
        <v>273</v>
      </c>
      <c r="B33" s="33" t="e">
        <f t="shared" ref="B33:P33" si="1">B4/B$19*100</f>
        <v>#DIV/0!</v>
      </c>
      <c r="C33" s="33" t="e">
        <f t="shared" si="1"/>
        <v>#DIV/0!</v>
      </c>
      <c r="D33" s="33">
        <f t="shared" si="1"/>
        <v>1.9617156287689952</v>
      </c>
      <c r="E33" s="33">
        <f t="shared" si="1"/>
        <v>2.0114474881025561</v>
      </c>
      <c r="F33" s="33">
        <f t="shared" si="1"/>
        <v>2.0534967649720581</v>
      </c>
      <c r="G33" s="33">
        <f t="shared" si="1"/>
        <v>2.1530443198278975</v>
      </c>
      <c r="H33" s="33">
        <f t="shared" si="1"/>
        <v>2.0173648167366673</v>
      </c>
      <c r="I33" s="33">
        <f t="shared" si="1"/>
        <v>1.9128549922869762</v>
      </c>
      <c r="J33" s="33">
        <f t="shared" si="1"/>
        <v>1.9082448514421055</v>
      </c>
      <c r="K33" s="33">
        <f t="shared" si="1"/>
        <v>1.9499189463186146</v>
      </c>
      <c r="L33" s="33">
        <f t="shared" si="1"/>
        <v>1.8863508583831279</v>
      </c>
      <c r="M33" s="33">
        <f t="shared" si="1"/>
        <v>1.9478207120770155</v>
      </c>
      <c r="N33" s="33">
        <f t="shared" si="1"/>
        <v>1.6994748001495648</v>
      </c>
      <c r="O33" s="33">
        <f t="shared" si="1"/>
        <v>1.8993260319284579</v>
      </c>
      <c r="P33" s="33">
        <f t="shared" si="1"/>
        <v>1.9948960636127617</v>
      </c>
    </row>
    <row r="34" spans="1:16" s="34" customFormat="1" ht="18" customHeight="1" x14ac:dyDescent="0.15">
      <c r="A34" s="19" t="s">
        <v>274</v>
      </c>
      <c r="B34" s="33" t="e">
        <f t="shared" ref="B34:L47" si="2">B5/B$19*100</f>
        <v>#DIV/0!</v>
      </c>
      <c r="C34" s="33" t="e">
        <f t="shared" si="2"/>
        <v>#DIV/0!</v>
      </c>
      <c r="D34" s="33">
        <f t="shared" si="2"/>
        <v>19.857873159407315</v>
      </c>
      <c r="E34" s="33">
        <f t="shared" si="2"/>
        <v>16.114963910885386</v>
      </c>
      <c r="F34" s="33">
        <f t="shared" si="2"/>
        <v>21.642965231482446</v>
      </c>
      <c r="G34" s="33">
        <f t="shared" si="2"/>
        <v>19.705514054466406</v>
      </c>
      <c r="H34" s="33">
        <f t="shared" si="2"/>
        <v>18.872220423301115</v>
      </c>
      <c r="I34" s="33">
        <f t="shared" si="2"/>
        <v>20.370182221980546</v>
      </c>
      <c r="J34" s="33">
        <f t="shared" si="2"/>
        <v>11.623308013149964</v>
      </c>
      <c r="K34" s="33">
        <f t="shared" si="2"/>
        <v>17.299200188591428</v>
      </c>
      <c r="L34" s="33">
        <f t="shared" si="2"/>
        <v>16.004628600567461</v>
      </c>
      <c r="M34" s="33">
        <f t="shared" ref="M34:P47" si="3">M5/M$19*100</f>
        <v>15.508526202396519</v>
      </c>
      <c r="N34" s="33">
        <f t="shared" si="3"/>
        <v>23.463800869267526</v>
      </c>
      <c r="O34" s="33">
        <f t="shared" si="3"/>
        <v>15.793491387131692</v>
      </c>
      <c r="P34" s="33">
        <f t="shared" si="3"/>
        <v>16.779585879620956</v>
      </c>
    </row>
    <row r="35" spans="1:16" s="34" customFormat="1" ht="18" customHeight="1" x14ac:dyDescent="0.15">
      <c r="A35" s="19" t="s">
        <v>275</v>
      </c>
      <c r="B35" s="33" t="e">
        <f t="shared" si="2"/>
        <v>#DIV/0!</v>
      </c>
      <c r="C35" s="33" t="e">
        <f t="shared" si="2"/>
        <v>#DIV/0!</v>
      </c>
      <c r="D35" s="33">
        <f t="shared" si="2"/>
        <v>7.9148982684391092</v>
      </c>
      <c r="E35" s="33">
        <f t="shared" si="2"/>
        <v>9.4095749951862384</v>
      </c>
      <c r="F35" s="33">
        <f t="shared" si="2"/>
        <v>10.195280506209118</v>
      </c>
      <c r="G35" s="33">
        <f t="shared" si="2"/>
        <v>14.248363155329081</v>
      </c>
      <c r="H35" s="33">
        <f t="shared" si="2"/>
        <v>10.645591818745697</v>
      </c>
      <c r="I35" s="33">
        <f t="shared" si="2"/>
        <v>10.987302845662247</v>
      </c>
      <c r="J35" s="33">
        <f t="shared" si="2"/>
        <v>11.490609846397746</v>
      </c>
      <c r="K35" s="33">
        <f t="shared" si="2"/>
        <v>12.651256126155658</v>
      </c>
      <c r="L35" s="33">
        <f t="shared" si="2"/>
        <v>15.155043175989555</v>
      </c>
      <c r="M35" s="33">
        <f t="shared" si="3"/>
        <v>12.395298299464304</v>
      </c>
      <c r="N35" s="33">
        <f t="shared" si="3"/>
        <v>18.782974664173437</v>
      </c>
      <c r="O35" s="33">
        <f t="shared" si="3"/>
        <v>14.576307996808485</v>
      </c>
      <c r="P35" s="33">
        <f t="shared" si="3"/>
        <v>17.526035447664338</v>
      </c>
    </row>
    <row r="36" spans="1:16" s="34" customFormat="1" ht="18" customHeight="1" x14ac:dyDescent="0.15">
      <c r="A36" s="19" t="s">
        <v>276</v>
      </c>
      <c r="B36" s="33" t="e">
        <f t="shared" si="2"/>
        <v>#DIV/0!</v>
      </c>
      <c r="C36" s="33" t="e">
        <f t="shared" si="2"/>
        <v>#DIV/0!</v>
      </c>
      <c r="D36" s="33">
        <f t="shared" si="2"/>
        <v>5.7815642410847028</v>
      </c>
      <c r="E36" s="33">
        <f t="shared" si="2"/>
        <v>6.458497316780976</v>
      </c>
      <c r="F36" s="33">
        <f t="shared" si="2"/>
        <v>6.1903498872948761</v>
      </c>
      <c r="G36" s="33">
        <f t="shared" si="2"/>
        <v>6.6520207072648843</v>
      </c>
      <c r="H36" s="33">
        <f t="shared" si="2"/>
        <v>7.3276856220984534</v>
      </c>
      <c r="I36" s="33">
        <f t="shared" si="2"/>
        <v>7.1881913459584617</v>
      </c>
      <c r="J36" s="33">
        <f t="shared" si="2"/>
        <v>7.9997473782872</v>
      </c>
      <c r="K36" s="33">
        <f t="shared" si="2"/>
        <v>7.6278496678876433</v>
      </c>
      <c r="L36" s="33">
        <f t="shared" si="2"/>
        <v>6.955042055263025</v>
      </c>
      <c r="M36" s="33">
        <f t="shared" si="3"/>
        <v>8.3472178509200283</v>
      </c>
      <c r="N36" s="33">
        <f t="shared" si="3"/>
        <v>7.6141913720199783</v>
      </c>
      <c r="O36" s="33">
        <f t="shared" si="3"/>
        <v>14.32866898420774</v>
      </c>
      <c r="P36" s="33">
        <f t="shared" si="3"/>
        <v>9.56909071292141</v>
      </c>
    </row>
    <row r="37" spans="1:16" s="34" customFormat="1" ht="18" customHeight="1" x14ac:dyDescent="0.15">
      <c r="A37" s="19" t="s">
        <v>277</v>
      </c>
      <c r="B37" s="33" t="e">
        <f t="shared" si="2"/>
        <v>#DIV/0!</v>
      </c>
      <c r="C37" s="33" t="e">
        <f t="shared" si="2"/>
        <v>#DIV/0!</v>
      </c>
      <c r="D37" s="33">
        <f t="shared" si="2"/>
        <v>5.6389212223185894E-4</v>
      </c>
      <c r="E37" s="33">
        <f t="shared" si="2"/>
        <v>6.4452040833590468E-4</v>
      </c>
      <c r="F37" s="33">
        <f t="shared" si="2"/>
        <v>8.5956331727587184E-4</v>
      </c>
      <c r="G37" s="33">
        <f t="shared" si="2"/>
        <v>5.5852522434026441E-2</v>
      </c>
      <c r="H37" s="33">
        <f t="shared" si="2"/>
        <v>2.8740829195552866</v>
      </c>
      <c r="I37" s="33">
        <f t="shared" si="2"/>
        <v>0.73162826372531908</v>
      </c>
      <c r="J37" s="33">
        <f t="shared" si="2"/>
        <v>0.71970275323577382</v>
      </c>
      <c r="K37" s="33">
        <f t="shared" si="2"/>
        <v>0.71894990595137365</v>
      </c>
      <c r="L37" s="33">
        <f t="shared" si="2"/>
        <v>0.74108041773213507</v>
      </c>
      <c r="M37" s="33">
        <f t="shared" si="3"/>
        <v>0.80549129290680954</v>
      </c>
      <c r="N37" s="33">
        <f t="shared" si="3"/>
        <v>0.69600908708767439</v>
      </c>
      <c r="O37" s="33">
        <f t="shared" si="3"/>
        <v>0.98623664794992882</v>
      </c>
      <c r="P37" s="33">
        <f t="shared" si="3"/>
        <v>1.154547789701208</v>
      </c>
    </row>
    <row r="38" spans="1:16" s="34" customFormat="1" ht="18" customHeight="1" x14ac:dyDescent="0.15">
      <c r="A38" s="19" t="s">
        <v>278</v>
      </c>
      <c r="B38" s="33" t="e">
        <f t="shared" si="2"/>
        <v>#DIV/0!</v>
      </c>
      <c r="C38" s="33" t="e">
        <f t="shared" si="2"/>
        <v>#DIV/0!</v>
      </c>
      <c r="D38" s="33">
        <f t="shared" si="2"/>
        <v>17.082656391684672</v>
      </c>
      <c r="E38" s="33">
        <f t="shared" si="2"/>
        <v>18.215939311958351</v>
      </c>
      <c r="F38" s="33">
        <f t="shared" si="2"/>
        <v>20.654651608754612</v>
      </c>
      <c r="G38" s="33">
        <f t="shared" si="2"/>
        <v>16.947509349569316</v>
      </c>
      <c r="H38" s="33">
        <f t="shared" si="2"/>
        <v>23.238393674301907</v>
      </c>
      <c r="I38" s="33">
        <f t="shared" si="2"/>
        <v>18.789692022815668</v>
      </c>
      <c r="J38" s="33">
        <f t="shared" si="2"/>
        <v>15.3445083753607</v>
      </c>
      <c r="K38" s="33">
        <f t="shared" si="2"/>
        <v>17.24103408281221</v>
      </c>
      <c r="L38" s="33">
        <f t="shared" si="2"/>
        <v>14.211989158838703</v>
      </c>
      <c r="M38" s="33">
        <f t="shared" si="3"/>
        <v>21.677186182863558</v>
      </c>
      <c r="N38" s="33">
        <f t="shared" si="3"/>
        <v>14.25125957071457</v>
      </c>
      <c r="O38" s="33">
        <f t="shared" si="3"/>
        <v>16.923620652314543</v>
      </c>
      <c r="P38" s="33">
        <f t="shared" si="3"/>
        <v>13.620616724894397</v>
      </c>
    </row>
    <row r="39" spans="1:16" s="34" customFormat="1" ht="18" customHeight="1" x14ac:dyDescent="0.15">
      <c r="A39" s="19" t="s">
        <v>279</v>
      </c>
      <c r="B39" s="33" t="e">
        <f t="shared" si="2"/>
        <v>#DIV/0!</v>
      </c>
      <c r="C39" s="33" t="e">
        <f t="shared" si="2"/>
        <v>#DIV/0!</v>
      </c>
      <c r="D39" s="33">
        <f t="shared" si="2"/>
        <v>1.3912519944972805</v>
      </c>
      <c r="E39" s="33">
        <f t="shared" si="2"/>
        <v>1.379152826262273</v>
      </c>
      <c r="F39" s="33">
        <f t="shared" si="2"/>
        <v>2.5242918733200144</v>
      </c>
      <c r="G39" s="33">
        <f t="shared" si="2"/>
        <v>2.7406624651499811</v>
      </c>
      <c r="H39" s="33">
        <f t="shared" si="2"/>
        <v>2.6400073473930803</v>
      </c>
      <c r="I39" s="33">
        <f t="shared" si="2"/>
        <v>3.2583412276157739</v>
      </c>
      <c r="J39" s="33">
        <f t="shared" si="2"/>
        <v>3.6678053183688464</v>
      </c>
      <c r="K39" s="33">
        <f t="shared" si="2"/>
        <v>2.9033452465864018</v>
      </c>
      <c r="L39" s="33">
        <f t="shared" si="2"/>
        <v>2.8545838649001527</v>
      </c>
      <c r="M39" s="33">
        <f t="shared" si="3"/>
        <v>3.401294464255006</v>
      </c>
      <c r="N39" s="33">
        <f t="shared" si="3"/>
        <v>2.9171822843880357</v>
      </c>
      <c r="O39" s="33">
        <f t="shared" si="3"/>
        <v>3.1615402020309671</v>
      </c>
      <c r="P39" s="33">
        <f t="shared" si="3"/>
        <v>4.8330295920868664</v>
      </c>
    </row>
    <row r="40" spans="1:16" s="34" customFormat="1" ht="18" customHeight="1" x14ac:dyDescent="0.15">
      <c r="A40" s="19" t="s">
        <v>280</v>
      </c>
      <c r="B40" s="33" t="e">
        <f t="shared" si="2"/>
        <v>#DIV/0!</v>
      </c>
      <c r="C40" s="33" t="e">
        <f t="shared" si="2"/>
        <v>#DIV/0!</v>
      </c>
      <c r="D40" s="33">
        <f t="shared" si="2"/>
        <v>22.272285721535756</v>
      </c>
      <c r="E40" s="33">
        <f t="shared" si="2"/>
        <v>23.259694191179257</v>
      </c>
      <c r="F40" s="33">
        <f t="shared" si="2"/>
        <v>15.435158022529563</v>
      </c>
      <c r="G40" s="33">
        <f t="shared" si="2"/>
        <v>13.069805563012135</v>
      </c>
      <c r="H40" s="33">
        <f t="shared" si="2"/>
        <v>11.992827616693141</v>
      </c>
      <c r="I40" s="33">
        <f t="shared" si="2"/>
        <v>14.385737774356128</v>
      </c>
      <c r="J40" s="33">
        <f t="shared" si="2"/>
        <v>13.649341326561828</v>
      </c>
      <c r="K40" s="33">
        <f t="shared" si="2"/>
        <v>13.817836129351315</v>
      </c>
      <c r="L40" s="33">
        <f t="shared" si="2"/>
        <v>9.9812278306283346</v>
      </c>
      <c r="M40" s="33">
        <f t="shared" si="3"/>
        <v>10.159329909116572</v>
      </c>
      <c r="N40" s="33">
        <f t="shared" si="3"/>
        <v>6.984347052438526</v>
      </c>
      <c r="O40" s="33">
        <f t="shared" si="3"/>
        <v>5.9575055571938336</v>
      </c>
      <c r="P40" s="33">
        <f t="shared" si="3"/>
        <v>7.7395331157712359</v>
      </c>
    </row>
    <row r="41" spans="1:16" s="34" customFormat="1" ht="18" customHeight="1" x14ac:dyDescent="0.15">
      <c r="A41" s="19" t="s">
        <v>281</v>
      </c>
      <c r="B41" s="33" t="e">
        <f t="shared" si="2"/>
        <v>#DIV/0!</v>
      </c>
      <c r="C41" s="33" t="e">
        <f t="shared" si="2"/>
        <v>#DIV/0!</v>
      </c>
      <c r="D41" s="33">
        <f t="shared" si="2"/>
        <v>3.7253966818418713</v>
      </c>
      <c r="E41" s="33">
        <f t="shared" si="2"/>
        <v>3.168381762328266</v>
      </c>
      <c r="F41" s="33">
        <f t="shared" si="2"/>
        <v>3.5213443897734882</v>
      </c>
      <c r="G41" s="33">
        <f t="shared" si="2"/>
        <v>3.1656209120925016</v>
      </c>
      <c r="H41" s="33">
        <f t="shared" si="2"/>
        <v>2.9709417770017166</v>
      </c>
      <c r="I41" s="33">
        <f t="shared" si="2"/>
        <v>3.7663418801461894</v>
      </c>
      <c r="J41" s="33">
        <f t="shared" si="2"/>
        <v>2.9545078173681372</v>
      </c>
      <c r="K41" s="33">
        <f t="shared" si="2"/>
        <v>3.2757693876800236</v>
      </c>
      <c r="L41" s="33">
        <f t="shared" si="2"/>
        <v>3.5799180748906827</v>
      </c>
      <c r="M41" s="33">
        <f t="shared" si="3"/>
        <v>3.9376194447058213</v>
      </c>
      <c r="N41" s="33">
        <f t="shared" si="3"/>
        <v>3.4101796499526396</v>
      </c>
      <c r="O41" s="33">
        <f t="shared" si="3"/>
        <v>3.6411553473092244</v>
      </c>
      <c r="P41" s="33">
        <f t="shared" si="3"/>
        <v>3.6936500548720561</v>
      </c>
    </row>
    <row r="42" spans="1:16" s="34" customFormat="1" ht="18" customHeight="1" x14ac:dyDescent="0.15">
      <c r="A42" s="19" t="s">
        <v>282</v>
      </c>
      <c r="B42" s="33" t="e">
        <f t="shared" si="2"/>
        <v>#DIV/0!</v>
      </c>
      <c r="C42" s="33" t="e">
        <f t="shared" si="2"/>
        <v>#DIV/0!</v>
      </c>
      <c r="D42" s="33">
        <f t="shared" si="2"/>
        <v>11.567335984927597</v>
      </c>
      <c r="E42" s="33">
        <f t="shared" si="2"/>
        <v>12.65074728113094</v>
      </c>
      <c r="F42" s="33">
        <f t="shared" si="2"/>
        <v>10.244050491567888</v>
      </c>
      <c r="G42" s="33">
        <f t="shared" si="2"/>
        <v>13.222564419063346</v>
      </c>
      <c r="H42" s="33">
        <f t="shared" si="2"/>
        <v>10.231339158568851</v>
      </c>
      <c r="I42" s="33">
        <f t="shared" si="2"/>
        <v>10.796230205861898</v>
      </c>
      <c r="J42" s="33">
        <f t="shared" si="2"/>
        <v>22.11292226445941</v>
      </c>
      <c r="K42" s="33">
        <f t="shared" si="2"/>
        <v>12.513601223208678</v>
      </c>
      <c r="L42" s="33">
        <f t="shared" si="2"/>
        <v>18.915883870316996</v>
      </c>
      <c r="M42" s="33">
        <f t="shared" si="3"/>
        <v>12.130350068300471</v>
      </c>
      <c r="N42" s="33">
        <f t="shared" si="3"/>
        <v>9.8825344063140825</v>
      </c>
      <c r="O42" s="33">
        <f t="shared" si="3"/>
        <v>10.707576655769259</v>
      </c>
      <c r="P42" s="33">
        <f t="shared" si="3"/>
        <v>10.741267081777195</v>
      </c>
    </row>
    <row r="43" spans="1:16" s="34" customFormat="1" ht="18" customHeight="1" x14ac:dyDescent="0.15">
      <c r="A43" s="19" t="s">
        <v>283</v>
      </c>
      <c r="B43" s="33" t="e">
        <f t="shared" si="2"/>
        <v>#DIV/0!</v>
      </c>
      <c r="C43" s="33" t="e">
        <f t="shared" si="2"/>
        <v>#DIV/0!</v>
      </c>
      <c r="D43" s="33">
        <f t="shared" si="2"/>
        <v>0.5240726631388708</v>
      </c>
      <c r="E43" s="33">
        <f t="shared" si="2"/>
        <v>0</v>
      </c>
      <c r="F43" s="33">
        <f t="shared" si="2"/>
        <v>0</v>
      </c>
      <c r="G43" s="33">
        <f t="shared" si="2"/>
        <v>0</v>
      </c>
      <c r="H43" s="33">
        <f t="shared" si="2"/>
        <v>0</v>
      </c>
      <c r="I43" s="33">
        <f t="shared" si="2"/>
        <v>0.32145351150084861</v>
      </c>
      <c r="J43" s="33">
        <f t="shared" si="2"/>
        <v>0.4504847986499092</v>
      </c>
      <c r="K43" s="33">
        <f t="shared" si="2"/>
        <v>1.6152899620639123</v>
      </c>
      <c r="L43" s="33">
        <f t="shared" si="2"/>
        <v>0.81613173766780545</v>
      </c>
      <c r="M43" s="33">
        <f t="shared" si="3"/>
        <v>0</v>
      </c>
      <c r="N43" s="33">
        <f t="shared" si="3"/>
        <v>0.88534155588255947</v>
      </c>
      <c r="O43" s="33">
        <f t="shared" si="3"/>
        <v>0.89597324715519922</v>
      </c>
      <c r="P43" s="33">
        <f t="shared" si="3"/>
        <v>0</v>
      </c>
    </row>
    <row r="44" spans="1:16" s="34" customFormat="1" ht="18" customHeight="1" x14ac:dyDescent="0.15">
      <c r="A44" s="19" t="s">
        <v>284</v>
      </c>
      <c r="B44" s="33" t="e">
        <f t="shared" si="2"/>
        <v>#DIV/0!</v>
      </c>
      <c r="C44" s="33" t="e">
        <f t="shared" si="2"/>
        <v>#DIV/0!</v>
      </c>
      <c r="D44" s="33">
        <f t="shared" si="2"/>
        <v>7.9203853725515971</v>
      </c>
      <c r="E44" s="33">
        <f t="shared" si="2"/>
        <v>7.3309563957774246</v>
      </c>
      <c r="F44" s="33">
        <f t="shared" si="2"/>
        <v>7.5375516607786572</v>
      </c>
      <c r="G44" s="33">
        <f t="shared" si="2"/>
        <v>8.039042531790427</v>
      </c>
      <c r="H44" s="33">
        <f t="shared" si="2"/>
        <v>7.1895448256040817</v>
      </c>
      <c r="I44" s="33">
        <f t="shared" si="2"/>
        <v>7.4920437080899465</v>
      </c>
      <c r="J44" s="33">
        <f t="shared" si="2"/>
        <v>8.0788172567183825</v>
      </c>
      <c r="K44" s="33">
        <f t="shared" si="2"/>
        <v>8.3859491333927441</v>
      </c>
      <c r="L44" s="33">
        <f t="shared" si="2"/>
        <v>8.8981203548220194</v>
      </c>
      <c r="M44" s="33">
        <f t="shared" si="3"/>
        <v>9.6898655729938969</v>
      </c>
      <c r="N44" s="33">
        <f t="shared" si="3"/>
        <v>9.412704687611404</v>
      </c>
      <c r="O44" s="33">
        <f t="shared" si="3"/>
        <v>11.128597290200668</v>
      </c>
      <c r="P44" s="33">
        <f t="shared" si="3"/>
        <v>12.347747537077575</v>
      </c>
    </row>
    <row r="45" spans="1:16" s="34" customFormat="1" ht="18" customHeight="1" x14ac:dyDescent="0.15">
      <c r="A45" s="19" t="s">
        <v>72</v>
      </c>
      <c r="B45" s="33" t="e">
        <f t="shared" si="2"/>
        <v>#DIV/0!</v>
      </c>
      <c r="C45" s="33" t="e">
        <f t="shared" si="2"/>
        <v>#DIV/0!</v>
      </c>
      <c r="D45" s="33">
        <f t="shared" si="2"/>
        <v>0</v>
      </c>
      <c r="E45" s="33">
        <f t="shared" si="2"/>
        <v>0</v>
      </c>
      <c r="F45" s="33">
        <f t="shared" si="2"/>
        <v>0</v>
      </c>
      <c r="G45" s="33">
        <f t="shared" si="2"/>
        <v>0</v>
      </c>
      <c r="H45" s="33">
        <f t="shared" si="2"/>
        <v>0</v>
      </c>
      <c r="I45" s="33">
        <f t="shared" si="2"/>
        <v>0</v>
      </c>
      <c r="J45" s="33">
        <f t="shared" si="2"/>
        <v>0</v>
      </c>
      <c r="K45" s="33">
        <f t="shared" si="2"/>
        <v>0</v>
      </c>
      <c r="L45" s="33">
        <f t="shared" si="2"/>
        <v>0</v>
      </c>
      <c r="M45" s="33">
        <f t="shared" si="3"/>
        <v>0</v>
      </c>
      <c r="N45" s="33">
        <f t="shared" si="3"/>
        <v>0</v>
      </c>
      <c r="O45" s="33">
        <f t="shared" si="3"/>
        <v>0</v>
      </c>
      <c r="P45" s="33">
        <f t="shared" si="3"/>
        <v>0</v>
      </c>
    </row>
    <row r="46" spans="1:16" s="34" customFormat="1" ht="18" customHeight="1" x14ac:dyDescent="0.15">
      <c r="A46" s="19" t="s">
        <v>95</v>
      </c>
      <c r="B46" s="33" t="e">
        <f t="shared" si="2"/>
        <v>#DIV/0!</v>
      </c>
      <c r="C46" s="33" t="e">
        <f t="shared" si="2"/>
        <v>#DIV/0!</v>
      </c>
      <c r="D46" s="33">
        <f t="shared" si="2"/>
        <v>0</v>
      </c>
      <c r="E46" s="33">
        <f t="shared" si="2"/>
        <v>0</v>
      </c>
      <c r="F46" s="33">
        <f t="shared" si="2"/>
        <v>0</v>
      </c>
      <c r="G46" s="33">
        <f t="shared" si="2"/>
        <v>0</v>
      </c>
      <c r="H46" s="33">
        <f t="shared" si="2"/>
        <v>0</v>
      </c>
      <c r="I46" s="33">
        <f t="shared" si="2"/>
        <v>0</v>
      </c>
      <c r="J46" s="33">
        <f t="shared" si="2"/>
        <v>0</v>
      </c>
      <c r="K46" s="33">
        <f t="shared" si="2"/>
        <v>0</v>
      </c>
      <c r="L46" s="33">
        <f t="shared" si="2"/>
        <v>0</v>
      </c>
      <c r="M46" s="33">
        <f t="shared" si="3"/>
        <v>0</v>
      </c>
      <c r="N46" s="33">
        <f t="shared" si="3"/>
        <v>0</v>
      </c>
      <c r="O46" s="33">
        <f t="shared" si="3"/>
        <v>0</v>
      </c>
      <c r="P46" s="33">
        <f t="shared" si="3"/>
        <v>0</v>
      </c>
    </row>
    <row r="47" spans="1:16" s="34" customFormat="1" ht="18" customHeight="1" x14ac:dyDescent="0.15">
      <c r="A47" s="19" t="s">
        <v>94</v>
      </c>
      <c r="B47" s="33" t="e">
        <f t="shared" si="2"/>
        <v>#DIV/0!</v>
      </c>
      <c r="C47" s="33" t="e">
        <f t="shared" si="2"/>
        <v>#DIV/0!</v>
      </c>
      <c r="D47" s="33">
        <f t="shared" si="2"/>
        <v>0</v>
      </c>
      <c r="E47" s="33">
        <f t="shared" si="2"/>
        <v>0</v>
      </c>
      <c r="F47" s="33">
        <f t="shared" si="2"/>
        <v>0</v>
      </c>
      <c r="G47" s="33">
        <f t="shared" si="2"/>
        <v>0</v>
      </c>
      <c r="H47" s="33">
        <f t="shared" si="2"/>
        <v>0</v>
      </c>
      <c r="I47" s="33">
        <f t="shared" si="2"/>
        <v>0</v>
      </c>
      <c r="J47" s="33">
        <f t="shared" si="2"/>
        <v>0</v>
      </c>
      <c r="K47" s="33">
        <f t="shared" si="2"/>
        <v>0</v>
      </c>
      <c r="L47" s="33">
        <f t="shared" si="2"/>
        <v>0</v>
      </c>
      <c r="M47" s="33">
        <f t="shared" si="3"/>
        <v>0</v>
      </c>
      <c r="N47" s="33">
        <f t="shared" si="3"/>
        <v>0</v>
      </c>
      <c r="O47" s="33">
        <f t="shared" si="3"/>
        <v>0</v>
      </c>
      <c r="P47" s="33">
        <f t="shared" si="3"/>
        <v>0</v>
      </c>
    </row>
    <row r="48" spans="1:16" s="34" customFormat="1" ht="18" customHeight="1" x14ac:dyDescent="0.15">
      <c r="A48" s="19" t="s">
        <v>96</v>
      </c>
      <c r="B48" s="33" t="e">
        <f t="shared" ref="B48:L48" si="4">SUM(B33:B47)</f>
        <v>#DIV/0!</v>
      </c>
      <c r="C48" s="30" t="e">
        <f t="shared" si="4"/>
        <v>#DIV/0!</v>
      </c>
      <c r="D48" s="30">
        <f t="shared" si="4"/>
        <v>99.999999999999986</v>
      </c>
      <c r="E48" s="30">
        <f t="shared" si="4"/>
        <v>100.00000000000001</v>
      </c>
      <c r="F48" s="30">
        <f t="shared" si="4"/>
        <v>100.00000000000001</v>
      </c>
      <c r="G48" s="30">
        <f t="shared" si="4"/>
        <v>100</v>
      </c>
      <c r="H48" s="30">
        <f t="shared" si="4"/>
        <v>100</v>
      </c>
      <c r="I48" s="30">
        <f t="shared" si="4"/>
        <v>100.00000000000001</v>
      </c>
      <c r="J48" s="30">
        <f t="shared" si="4"/>
        <v>100</v>
      </c>
      <c r="K48" s="30">
        <f t="shared" si="4"/>
        <v>100.00000000000001</v>
      </c>
      <c r="L48" s="30">
        <f t="shared" si="4"/>
        <v>100</v>
      </c>
      <c r="M48" s="30">
        <f>SUM(M33:M47)</f>
        <v>99.999999999999986</v>
      </c>
      <c r="N48" s="30">
        <f>SUM(N33:N47)</f>
        <v>100</v>
      </c>
      <c r="O48" s="30">
        <f>SUM(O33:O47)</f>
        <v>99.999999999999986</v>
      </c>
      <c r="P48" s="30">
        <f>SUM(P33:P47)</f>
        <v>99.999999999999986</v>
      </c>
    </row>
    <row r="49" spans="10:11" s="34" customFormat="1" ht="18" customHeight="1" x14ac:dyDescent="0.15">
      <c r="J49" s="100"/>
      <c r="K49" s="100"/>
    </row>
    <row r="50" spans="10:11" s="34" customFormat="1" ht="18" customHeight="1" x14ac:dyDescent="0.15">
      <c r="J50" s="100"/>
      <c r="K50" s="100"/>
    </row>
    <row r="51" spans="10:11" s="34" customFormat="1" ht="18" customHeight="1" x14ac:dyDescent="0.15">
      <c r="J51" s="100"/>
      <c r="K51" s="100"/>
    </row>
    <row r="52" spans="10:11" s="34" customFormat="1" ht="18" customHeight="1" x14ac:dyDescent="0.15">
      <c r="J52" s="100"/>
      <c r="K52" s="100"/>
    </row>
    <row r="53" spans="10:11" s="34" customFormat="1" ht="18" customHeight="1" x14ac:dyDescent="0.15">
      <c r="J53" s="100"/>
      <c r="K53" s="100"/>
    </row>
    <row r="54" spans="10:11" s="34" customFormat="1" ht="18" customHeight="1" x14ac:dyDescent="0.15">
      <c r="J54" s="100"/>
      <c r="K54" s="100"/>
    </row>
    <row r="55" spans="10:11" s="34" customFormat="1" ht="18" customHeight="1" x14ac:dyDescent="0.15">
      <c r="J55" s="100"/>
      <c r="K55" s="100"/>
    </row>
    <row r="56" spans="10:11" s="34" customFormat="1" ht="18" customHeight="1" x14ac:dyDescent="0.15">
      <c r="J56" s="100"/>
      <c r="K56" s="100"/>
    </row>
    <row r="57" spans="10:11" s="34" customFormat="1" ht="18" customHeight="1" x14ac:dyDescent="0.15">
      <c r="J57" s="100"/>
      <c r="K57" s="100"/>
    </row>
    <row r="58" spans="10:11" s="34" customFormat="1" ht="18" customHeight="1" x14ac:dyDescent="0.15">
      <c r="J58" s="100"/>
      <c r="K58" s="100"/>
    </row>
    <row r="59" spans="10:11" s="34" customFormat="1" ht="18" customHeight="1" x14ac:dyDescent="0.15">
      <c r="J59" s="100"/>
      <c r="K59" s="100"/>
    </row>
    <row r="60" spans="10:11" s="34" customFormat="1" ht="18" customHeight="1" x14ac:dyDescent="0.15">
      <c r="J60" s="100"/>
      <c r="K60" s="100"/>
    </row>
    <row r="61" spans="10:11" s="34" customFormat="1" ht="18" customHeight="1" x14ac:dyDescent="0.15">
      <c r="J61" s="100"/>
      <c r="K61" s="100"/>
    </row>
    <row r="62" spans="10:11" s="34" customFormat="1" ht="18" customHeight="1" x14ac:dyDescent="0.15">
      <c r="J62" s="100"/>
      <c r="K62" s="100"/>
    </row>
    <row r="63" spans="10:11" s="34" customFormat="1" ht="18" customHeight="1" x14ac:dyDescent="0.15">
      <c r="J63" s="100"/>
      <c r="K63" s="100"/>
    </row>
    <row r="64" spans="10:11" s="34" customFormat="1" ht="18" customHeight="1" x14ac:dyDescent="0.15">
      <c r="J64" s="100"/>
      <c r="K64" s="100"/>
    </row>
    <row r="65" spans="10:11" s="34" customFormat="1" ht="18" customHeight="1" x14ac:dyDescent="0.15">
      <c r="J65" s="100"/>
      <c r="K65" s="100"/>
    </row>
    <row r="66" spans="10:11" s="34" customFormat="1" ht="18" customHeight="1" x14ac:dyDescent="0.15">
      <c r="J66" s="100"/>
      <c r="K66" s="100"/>
    </row>
    <row r="67" spans="10:11" s="34" customFormat="1" ht="18" customHeight="1" x14ac:dyDescent="0.15">
      <c r="J67" s="100"/>
      <c r="K67" s="100"/>
    </row>
    <row r="68" spans="10:11" s="34" customFormat="1" ht="18" customHeight="1" x14ac:dyDescent="0.15">
      <c r="J68" s="100"/>
      <c r="K68" s="100"/>
    </row>
    <row r="69" spans="10:11" s="34" customFormat="1" ht="18" customHeight="1" x14ac:dyDescent="0.15">
      <c r="J69" s="100"/>
      <c r="K69" s="100"/>
    </row>
    <row r="70" spans="10:11" s="34" customFormat="1" ht="18" customHeight="1" x14ac:dyDescent="0.15">
      <c r="J70" s="100"/>
      <c r="K70" s="100"/>
    </row>
    <row r="71" spans="10:11" s="34" customFormat="1" ht="18" customHeight="1" x14ac:dyDescent="0.15">
      <c r="J71" s="100"/>
      <c r="K71" s="100"/>
    </row>
    <row r="72" spans="10:11" s="34" customFormat="1" ht="18" customHeight="1" x14ac:dyDescent="0.15">
      <c r="J72" s="100"/>
      <c r="K72" s="100"/>
    </row>
    <row r="73" spans="10:11" s="34" customFormat="1" ht="18" customHeight="1" x14ac:dyDescent="0.15">
      <c r="J73" s="100"/>
      <c r="K73" s="100"/>
    </row>
    <row r="74" spans="10:11" s="34" customFormat="1" ht="18" customHeight="1" x14ac:dyDescent="0.15">
      <c r="J74" s="100"/>
      <c r="K74" s="100"/>
    </row>
    <row r="75" spans="10:11" s="34" customFormat="1" ht="18" customHeight="1" x14ac:dyDescent="0.15">
      <c r="J75" s="100"/>
      <c r="K75" s="100"/>
    </row>
    <row r="76" spans="10:11" s="34" customFormat="1" ht="18" customHeight="1" x14ac:dyDescent="0.15">
      <c r="J76" s="100"/>
      <c r="K76" s="100"/>
    </row>
    <row r="77" spans="10:11" s="34" customFormat="1" ht="18" customHeight="1" x14ac:dyDescent="0.15">
      <c r="J77" s="100"/>
      <c r="K77" s="100"/>
    </row>
    <row r="78" spans="10:11" s="34" customFormat="1" ht="18" customHeight="1" x14ac:dyDescent="0.15">
      <c r="J78" s="100"/>
      <c r="K78" s="100"/>
    </row>
    <row r="79" spans="10:11" s="34" customFormat="1" ht="18" customHeight="1" x14ac:dyDescent="0.15">
      <c r="J79" s="100"/>
      <c r="K79" s="100"/>
    </row>
    <row r="80" spans="10:11" s="34" customFormat="1" ht="18" customHeight="1" x14ac:dyDescent="0.15">
      <c r="J80" s="100"/>
      <c r="K80" s="100"/>
    </row>
    <row r="81" spans="10:11" s="34" customFormat="1" ht="18" customHeight="1" x14ac:dyDescent="0.15">
      <c r="J81" s="100"/>
      <c r="K81" s="100"/>
    </row>
    <row r="82" spans="10:11" s="34" customFormat="1" ht="18" customHeight="1" x14ac:dyDescent="0.15">
      <c r="J82" s="100"/>
      <c r="K82" s="100"/>
    </row>
    <row r="83" spans="10:11" s="34" customFormat="1" ht="18" customHeight="1" x14ac:dyDescent="0.15">
      <c r="J83" s="100"/>
      <c r="K83" s="100"/>
    </row>
    <row r="84" spans="10:11" s="34" customFormat="1" ht="18" customHeight="1" x14ac:dyDescent="0.15">
      <c r="J84" s="100"/>
      <c r="K84" s="100"/>
    </row>
    <row r="85" spans="10:11" s="34" customFormat="1" ht="18" customHeight="1" x14ac:dyDescent="0.15">
      <c r="J85" s="100"/>
      <c r="K85" s="100"/>
    </row>
    <row r="86" spans="10:11" s="34" customFormat="1" ht="18" customHeight="1" x14ac:dyDescent="0.15">
      <c r="J86" s="100"/>
      <c r="K86" s="100"/>
    </row>
    <row r="87" spans="10:11" s="34" customFormat="1" ht="18" customHeight="1" x14ac:dyDescent="0.15">
      <c r="J87" s="100"/>
      <c r="K87" s="100"/>
    </row>
    <row r="88" spans="10:11" s="34" customFormat="1" ht="18" customHeight="1" x14ac:dyDescent="0.15">
      <c r="J88" s="100"/>
      <c r="K88" s="100"/>
    </row>
    <row r="89" spans="10:11" s="34" customFormat="1" ht="18" customHeight="1" x14ac:dyDescent="0.15">
      <c r="J89" s="100"/>
      <c r="K89" s="100"/>
    </row>
    <row r="90" spans="10:11" s="34" customFormat="1" ht="18" customHeight="1" x14ac:dyDescent="0.15">
      <c r="J90" s="100"/>
      <c r="K90" s="100"/>
    </row>
    <row r="91" spans="10:11" s="34" customFormat="1" ht="18" customHeight="1" x14ac:dyDescent="0.15">
      <c r="J91" s="100"/>
      <c r="K91" s="100"/>
    </row>
    <row r="92" spans="10:11" s="34" customFormat="1" ht="18" customHeight="1" x14ac:dyDescent="0.15">
      <c r="J92" s="100"/>
      <c r="K92" s="100"/>
    </row>
    <row r="93" spans="10:11" s="34" customFormat="1" ht="18" customHeight="1" x14ac:dyDescent="0.15">
      <c r="J93" s="100"/>
      <c r="K93" s="100"/>
    </row>
    <row r="94" spans="10:11" s="34" customFormat="1" ht="18" customHeight="1" x14ac:dyDescent="0.15">
      <c r="J94" s="100"/>
      <c r="K94" s="100"/>
    </row>
    <row r="95" spans="10:11" s="34" customFormat="1" ht="18" customHeight="1" x14ac:dyDescent="0.15">
      <c r="J95" s="100"/>
      <c r="K95" s="100"/>
    </row>
    <row r="96" spans="10:11" s="34" customFormat="1" ht="18" customHeight="1" x14ac:dyDescent="0.15">
      <c r="J96" s="100"/>
      <c r="K96" s="100"/>
    </row>
    <row r="97" spans="10:11" s="34" customFormat="1" ht="18" customHeight="1" x14ac:dyDescent="0.15">
      <c r="J97" s="100"/>
      <c r="K97" s="100"/>
    </row>
    <row r="98" spans="10:11" s="34" customFormat="1" ht="18" customHeight="1" x14ac:dyDescent="0.15">
      <c r="J98" s="100"/>
      <c r="K98" s="100"/>
    </row>
    <row r="99" spans="10:11" s="34" customFormat="1" ht="18" customHeight="1" x14ac:dyDescent="0.15">
      <c r="J99" s="100"/>
      <c r="K99" s="100"/>
    </row>
    <row r="100" spans="10:11" s="34" customFormat="1" ht="18" customHeight="1" x14ac:dyDescent="0.15">
      <c r="J100" s="100"/>
      <c r="K100" s="100"/>
    </row>
    <row r="101" spans="10:11" s="34" customFormat="1" ht="18" customHeight="1" x14ac:dyDescent="0.15">
      <c r="J101" s="100"/>
      <c r="K101" s="100"/>
    </row>
    <row r="102" spans="10:11" s="34" customFormat="1" ht="18" customHeight="1" x14ac:dyDescent="0.15">
      <c r="J102" s="100"/>
      <c r="K102" s="100"/>
    </row>
    <row r="103" spans="10:11" s="34" customFormat="1" ht="18" customHeight="1" x14ac:dyDescent="0.15">
      <c r="J103" s="100"/>
      <c r="K103" s="100"/>
    </row>
    <row r="104" spans="10:11" s="34" customFormat="1" ht="18" customHeight="1" x14ac:dyDescent="0.15">
      <c r="J104" s="100"/>
      <c r="K104" s="100"/>
    </row>
    <row r="105" spans="10:11" s="34" customFormat="1" ht="18" customHeight="1" x14ac:dyDescent="0.15">
      <c r="J105" s="100"/>
      <c r="K105" s="100"/>
    </row>
    <row r="106" spans="10:11" s="34" customFormat="1" ht="18" customHeight="1" x14ac:dyDescent="0.15">
      <c r="J106" s="100"/>
      <c r="K106" s="100"/>
    </row>
    <row r="107" spans="10:11" s="34" customFormat="1" ht="18" customHeight="1" x14ac:dyDescent="0.15">
      <c r="J107" s="100"/>
      <c r="K107" s="100"/>
    </row>
    <row r="108" spans="10:11" s="34" customFormat="1" ht="18" customHeight="1" x14ac:dyDescent="0.15">
      <c r="J108" s="100"/>
      <c r="K108" s="100"/>
    </row>
    <row r="109" spans="10:11" s="34" customFormat="1" ht="18" customHeight="1" x14ac:dyDescent="0.15">
      <c r="J109" s="100"/>
      <c r="K109" s="100"/>
    </row>
    <row r="110" spans="10:11" s="34" customFormat="1" ht="18" customHeight="1" x14ac:dyDescent="0.15">
      <c r="J110" s="100"/>
      <c r="K110" s="100"/>
    </row>
    <row r="111" spans="10:11" s="34" customFormat="1" ht="18" customHeight="1" x14ac:dyDescent="0.15">
      <c r="J111" s="100"/>
      <c r="K111" s="100"/>
    </row>
    <row r="112" spans="10:11" s="34" customFormat="1" ht="18" customHeight="1" x14ac:dyDescent="0.15">
      <c r="J112" s="100"/>
      <c r="K112" s="100"/>
    </row>
    <row r="113" spans="10:11" s="34" customFormat="1" ht="18" customHeight="1" x14ac:dyDescent="0.15">
      <c r="J113" s="100"/>
      <c r="K113" s="100"/>
    </row>
    <row r="114" spans="10:11" s="34" customFormat="1" ht="18" customHeight="1" x14ac:dyDescent="0.15">
      <c r="J114" s="100"/>
      <c r="K114" s="100"/>
    </row>
    <row r="115" spans="10:11" s="34" customFormat="1" ht="18" customHeight="1" x14ac:dyDescent="0.15">
      <c r="J115" s="100"/>
      <c r="K115" s="100"/>
    </row>
    <row r="116" spans="10:11" s="34" customFormat="1" ht="18" customHeight="1" x14ac:dyDescent="0.15">
      <c r="J116" s="100"/>
      <c r="K116" s="100"/>
    </row>
    <row r="117" spans="10:11" s="34" customFormat="1" ht="18" customHeight="1" x14ac:dyDescent="0.15">
      <c r="J117" s="100"/>
      <c r="K117" s="100"/>
    </row>
    <row r="118" spans="10:11" s="34" customFormat="1" ht="18" customHeight="1" x14ac:dyDescent="0.15">
      <c r="J118" s="100"/>
      <c r="K118" s="100"/>
    </row>
    <row r="119" spans="10:11" s="34" customFormat="1" ht="18" customHeight="1" x14ac:dyDescent="0.15">
      <c r="J119" s="100"/>
      <c r="K119" s="100"/>
    </row>
    <row r="120" spans="10:11" s="34" customFormat="1" ht="18" customHeight="1" x14ac:dyDescent="0.15">
      <c r="J120" s="100"/>
      <c r="K120" s="100"/>
    </row>
    <row r="121" spans="10:11" s="34" customFormat="1" ht="18" customHeight="1" x14ac:dyDescent="0.15">
      <c r="J121" s="100"/>
      <c r="K121" s="100"/>
    </row>
    <row r="122" spans="10:11" s="34" customFormat="1" ht="18" customHeight="1" x14ac:dyDescent="0.15">
      <c r="J122" s="100"/>
      <c r="K122" s="100"/>
    </row>
    <row r="123" spans="10:11" s="34" customFormat="1" ht="18" customHeight="1" x14ac:dyDescent="0.15">
      <c r="J123" s="100"/>
      <c r="K123" s="100"/>
    </row>
    <row r="124" spans="10:11" s="34" customFormat="1" ht="18" customHeight="1" x14ac:dyDescent="0.15">
      <c r="J124" s="100"/>
      <c r="K124" s="100"/>
    </row>
    <row r="125" spans="10:11" s="34" customFormat="1" ht="18" customHeight="1" x14ac:dyDescent="0.15">
      <c r="J125" s="100"/>
      <c r="K125" s="100"/>
    </row>
    <row r="126" spans="10:11" s="34" customFormat="1" ht="18" customHeight="1" x14ac:dyDescent="0.15">
      <c r="J126" s="100"/>
      <c r="K126" s="100"/>
    </row>
    <row r="127" spans="10:11" s="34" customFormat="1" ht="18" customHeight="1" x14ac:dyDescent="0.15">
      <c r="J127" s="100"/>
      <c r="K127" s="100"/>
    </row>
    <row r="128" spans="10:11" s="34" customFormat="1" ht="18" customHeight="1" x14ac:dyDescent="0.15">
      <c r="J128" s="100"/>
      <c r="K128" s="100"/>
    </row>
    <row r="129" spans="10:11" s="34" customFormat="1" ht="18" customHeight="1" x14ac:dyDescent="0.15">
      <c r="J129" s="100"/>
      <c r="K129" s="100"/>
    </row>
    <row r="130" spans="10:11" s="34" customFormat="1" ht="18" customHeight="1" x14ac:dyDescent="0.15">
      <c r="J130" s="100"/>
      <c r="K130" s="100"/>
    </row>
    <row r="131" spans="10:11" s="34" customFormat="1" ht="18" customHeight="1" x14ac:dyDescent="0.15">
      <c r="J131" s="100"/>
      <c r="K131" s="100"/>
    </row>
    <row r="132" spans="10:11" s="34" customFormat="1" ht="18" customHeight="1" x14ac:dyDescent="0.15">
      <c r="J132" s="100"/>
      <c r="K132" s="100"/>
    </row>
    <row r="133" spans="10:11" s="34" customFormat="1" ht="18" customHeight="1" x14ac:dyDescent="0.15">
      <c r="J133" s="100"/>
      <c r="K133" s="100"/>
    </row>
    <row r="134" spans="10:11" s="34" customFormat="1" ht="18" customHeight="1" x14ac:dyDescent="0.15">
      <c r="J134" s="100"/>
      <c r="K134" s="100"/>
    </row>
    <row r="135" spans="10:11" s="34" customFormat="1" ht="18" customHeight="1" x14ac:dyDescent="0.15">
      <c r="J135" s="100"/>
      <c r="K135" s="100"/>
    </row>
    <row r="136" spans="10:11" s="34" customFormat="1" ht="18" customHeight="1" x14ac:dyDescent="0.15">
      <c r="J136" s="100"/>
      <c r="K136" s="100"/>
    </row>
    <row r="137" spans="10:11" s="34" customFormat="1" ht="18" customHeight="1" x14ac:dyDescent="0.15">
      <c r="J137" s="100"/>
      <c r="K137" s="100"/>
    </row>
    <row r="138" spans="10:11" s="34" customFormat="1" ht="18" customHeight="1" x14ac:dyDescent="0.15">
      <c r="J138" s="100"/>
      <c r="K138" s="100"/>
    </row>
    <row r="139" spans="10:11" s="34" customFormat="1" ht="18" customHeight="1" x14ac:dyDescent="0.15">
      <c r="J139" s="100"/>
      <c r="K139" s="100"/>
    </row>
    <row r="140" spans="10:11" s="34" customFormat="1" ht="18" customHeight="1" x14ac:dyDescent="0.15">
      <c r="J140" s="100"/>
      <c r="K140" s="100"/>
    </row>
    <row r="141" spans="10:11" s="34" customFormat="1" ht="18" customHeight="1" x14ac:dyDescent="0.15">
      <c r="J141" s="100"/>
      <c r="K141" s="100"/>
    </row>
    <row r="142" spans="10:11" s="34" customFormat="1" ht="18" customHeight="1" x14ac:dyDescent="0.15">
      <c r="J142" s="100"/>
      <c r="K142" s="100"/>
    </row>
    <row r="143" spans="10:11" s="34" customFormat="1" ht="18" customHeight="1" x14ac:dyDescent="0.15">
      <c r="J143" s="100"/>
      <c r="K143" s="100"/>
    </row>
    <row r="144" spans="10:11" s="34" customFormat="1" ht="18" customHeight="1" x14ac:dyDescent="0.15">
      <c r="J144" s="100"/>
      <c r="K144" s="100"/>
    </row>
    <row r="145" spans="10:11" s="34" customFormat="1" ht="18" customHeight="1" x14ac:dyDescent="0.15">
      <c r="J145" s="100"/>
      <c r="K145" s="100"/>
    </row>
    <row r="146" spans="10:11" s="34" customFormat="1" ht="18" customHeight="1" x14ac:dyDescent="0.15">
      <c r="J146" s="100"/>
      <c r="K146" s="100"/>
    </row>
    <row r="147" spans="10:11" s="34" customFormat="1" ht="18" customHeight="1" x14ac:dyDescent="0.15">
      <c r="J147" s="100"/>
      <c r="K147" s="100"/>
    </row>
    <row r="148" spans="10:11" s="34" customFormat="1" ht="18" customHeight="1" x14ac:dyDescent="0.15">
      <c r="J148" s="100"/>
      <c r="K148" s="100"/>
    </row>
    <row r="149" spans="10:11" s="34" customFormat="1" ht="18" customHeight="1" x14ac:dyDescent="0.15">
      <c r="J149" s="100"/>
      <c r="K149" s="100"/>
    </row>
    <row r="150" spans="10:11" s="34" customFormat="1" ht="18" customHeight="1" x14ac:dyDescent="0.15">
      <c r="J150" s="100"/>
      <c r="K150" s="100"/>
    </row>
    <row r="151" spans="10:11" s="34" customFormat="1" ht="18" customHeight="1" x14ac:dyDescent="0.15">
      <c r="J151" s="100"/>
      <c r="K151" s="100"/>
    </row>
    <row r="152" spans="10:11" s="34" customFormat="1" ht="18" customHeight="1" x14ac:dyDescent="0.15">
      <c r="J152" s="100"/>
      <c r="K152" s="100"/>
    </row>
    <row r="153" spans="10:11" s="34" customFormat="1" ht="18" customHeight="1" x14ac:dyDescent="0.15">
      <c r="J153" s="100"/>
      <c r="K153" s="100"/>
    </row>
    <row r="154" spans="10:11" s="34" customFormat="1" ht="18" customHeight="1" x14ac:dyDescent="0.15">
      <c r="J154" s="100"/>
      <c r="K154" s="100"/>
    </row>
    <row r="155" spans="10:11" s="34" customFormat="1" ht="18" customHeight="1" x14ac:dyDescent="0.15">
      <c r="J155" s="100"/>
      <c r="K155" s="100"/>
    </row>
    <row r="156" spans="10:11" s="34" customFormat="1" ht="18" customHeight="1" x14ac:dyDescent="0.15">
      <c r="J156" s="100"/>
      <c r="K156" s="100"/>
    </row>
    <row r="157" spans="10:11" s="34" customFormat="1" ht="18" customHeight="1" x14ac:dyDescent="0.15">
      <c r="J157" s="100"/>
      <c r="K157" s="100"/>
    </row>
    <row r="158" spans="10:11" s="34" customFormat="1" ht="18" customHeight="1" x14ac:dyDescent="0.15">
      <c r="J158" s="100"/>
      <c r="K158" s="100"/>
    </row>
    <row r="159" spans="10:11" s="34" customFormat="1" ht="18" customHeight="1" x14ac:dyDescent="0.15">
      <c r="J159" s="100"/>
      <c r="K159" s="100"/>
    </row>
    <row r="160" spans="10:11" s="34" customFormat="1" ht="18" customHeight="1" x14ac:dyDescent="0.15">
      <c r="J160" s="100"/>
      <c r="K160" s="100"/>
    </row>
    <row r="161" spans="10:11" s="34" customFormat="1" ht="18" customHeight="1" x14ac:dyDescent="0.15">
      <c r="J161" s="100"/>
      <c r="K161" s="100"/>
    </row>
    <row r="162" spans="10:11" s="34" customFormat="1" ht="18" customHeight="1" x14ac:dyDescent="0.15">
      <c r="J162" s="100"/>
      <c r="K162" s="100"/>
    </row>
    <row r="163" spans="10:11" s="34" customFormat="1" ht="18" customHeight="1" x14ac:dyDescent="0.15">
      <c r="J163" s="100"/>
      <c r="K163" s="100"/>
    </row>
    <row r="164" spans="10:11" s="34" customFormat="1" ht="18" customHeight="1" x14ac:dyDescent="0.15">
      <c r="J164" s="100"/>
      <c r="K164" s="100"/>
    </row>
    <row r="165" spans="10:11" s="34" customFormat="1" ht="18" customHeight="1" x14ac:dyDescent="0.15">
      <c r="J165" s="100"/>
      <c r="K165" s="100"/>
    </row>
    <row r="166" spans="10:11" s="34" customFormat="1" ht="18" customHeight="1" x14ac:dyDescent="0.15">
      <c r="J166" s="100"/>
      <c r="K166" s="100"/>
    </row>
    <row r="167" spans="10:11" s="34" customFormat="1" ht="18" customHeight="1" x14ac:dyDescent="0.15">
      <c r="J167" s="100"/>
      <c r="K167" s="100"/>
    </row>
    <row r="168" spans="10:11" s="34" customFormat="1" ht="18" customHeight="1" x14ac:dyDescent="0.15">
      <c r="J168" s="100"/>
      <c r="K168" s="100"/>
    </row>
    <row r="169" spans="10:11" s="34" customFormat="1" ht="18" customHeight="1" x14ac:dyDescent="0.15">
      <c r="J169" s="100"/>
      <c r="K169" s="100"/>
    </row>
    <row r="170" spans="10:11" s="34" customFormat="1" ht="18" customHeight="1" x14ac:dyDescent="0.15">
      <c r="J170" s="100"/>
      <c r="K170" s="100"/>
    </row>
    <row r="171" spans="10:11" s="34" customFormat="1" ht="18" customHeight="1" x14ac:dyDescent="0.15">
      <c r="J171" s="100"/>
      <c r="K171" s="100"/>
    </row>
    <row r="172" spans="10:11" s="34" customFormat="1" ht="18" customHeight="1" x14ac:dyDescent="0.15">
      <c r="J172" s="100"/>
      <c r="K172" s="100"/>
    </row>
    <row r="173" spans="10:11" s="34" customFormat="1" ht="18" customHeight="1" x14ac:dyDescent="0.15">
      <c r="J173" s="100"/>
      <c r="K173" s="100"/>
    </row>
    <row r="174" spans="10:11" s="34" customFormat="1" ht="18" customHeight="1" x14ac:dyDescent="0.15">
      <c r="J174" s="100"/>
      <c r="K174" s="100"/>
    </row>
    <row r="175" spans="10:11" s="34" customFormat="1" ht="18" customHeight="1" x14ac:dyDescent="0.15">
      <c r="J175" s="100"/>
      <c r="K175" s="100"/>
    </row>
    <row r="176" spans="10:11" s="34" customFormat="1" ht="18" customHeight="1" x14ac:dyDescent="0.15">
      <c r="J176" s="100"/>
      <c r="K176" s="100"/>
    </row>
    <row r="177" spans="10:11" s="34" customFormat="1" ht="18" customHeight="1" x14ac:dyDescent="0.15">
      <c r="J177" s="100"/>
      <c r="K177" s="100"/>
    </row>
    <row r="178" spans="10:11" s="34" customFormat="1" ht="18" customHeight="1" x14ac:dyDescent="0.15">
      <c r="J178" s="100"/>
      <c r="K178" s="100"/>
    </row>
    <row r="179" spans="10:11" s="34" customFormat="1" ht="18" customHeight="1" x14ac:dyDescent="0.15">
      <c r="J179" s="100"/>
      <c r="K179" s="100"/>
    </row>
    <row r="180" spans="10:11" s="34" customFormat="1" ht="18" customHeight="1" x14ac:dyDescent="0.15">
      <c r="J180" s="100"/>
      <c r="K180" s="100"/>
    </row>
    <row r="181" spans="10:11" s="34" customFormat="1" ht="18" customHeight="1" x14ac:dyDescent="0.15">
      <c r="J181" s="100"/>
      <c r="K181" s="100"/>
    </row>
    <row r="182" spans="10:11" s="34" customFormat="1" ht="18" customHeight="1" x14ac:dyDescent="0.15">
      <c r="J182" s="100"/>
      <c r="K182" s="100"/>
    </row>
    <row r="183" spans="10:11" s="34" customFormat="1" ht="18" customHeight="1" x14ac:dyDescent="0.15">
      <c r="J183" s="100"/>
      <c r="K183" s="100"/>
    </row>
    <row r="184" spans="10:11" s="34" customFormat="1" ht="18" customHeight="1" x14ac:dyDescent="0.15">
      <c r="J184" s="100"/>
      <c r="K184" s="100"/>
    </row>
    <row r="185" spans="10:11" s="34" customFormat="1" ht="18" customHeight="1" x14ac:dyDescent="0.15">
      <c r="J185" s="100"/>
      <c r="K185" s="100"/>
    </row>
    <row r="186" spans="10:11" s="34" customFormat="1" ht="18" customHeight="1" x14ac:dyDescent="0.15">
      <c r="J186" s="100"/>
      <c r="K186" s="100"/>
    </row>
    <row r="187" spans="10:11" s="34" customFormat="1" ht="18" customHeight="1" x14ac:dyDescent="0.15">
      <c r="J187" s="100"/>
      <c r="K187" s="100"/>
    </row>
    <row r="188" spans="10:11" s="34" customFormat="1" ht="18" customHeight="1" x14ac:dyDescent="0.15">
      <c r="J188" s="100"/>
      <c r="K188" s="100"/>
    </row>
    <row r="189" spans="10:11" s="34" customFormat="1" ht="18" customHeight="1" x14ac:dyDescent="0.15">
      <c r="J189" s="100"/>
      <c r="K189" s="100"/>
    </row>
    <row r="190" spans="10:11" s="34" customFormat="1" ht="18" customHeight="1" x14ac:dyDescent="0.15">
      <c r="J190" s="100"/>
      <c r="K190" s="100"/>
    </row>
    <row r="191" spans="10:11" s="34" customFormat="1" ht="18" customHeight="1" x14ac:dyDescent="0.15">
      <c r="J191" s="100"/>
      <c r="K191" s="100"/>
    </row>
    <row r="192" spans="10:11" s="34" customFormat="1" ht="18" customHeight="1" x14ac:dyDescent="0.15">
      <c r="J192" s="100"/>
      <c r="K192" s="100"/>
    </row>
    <row r="193" spans="10:11" s="34" customFormat="1" ht="18" customHeight="1" x14ac:dyDescent="0.15">
      <c r="J193" s="100"/>
      <c r="K193" s="100"/>
    </row>
    <row r="194" spans="10:11" s="34" customFormat="1" ht="18" customHeight="1" x14ac:dyDescent="0.15">
      <c r="J194" s="100"/>
      <c r="K194" s="100"/>
    </row>
    <row r="195" spans="10:11" s="34" customFormat="1" ht="18" customHeight="1" x14ac:dyDescent="0.15">
      <c r="J195" s="100"/>
      <c r="K195" s="100"/>
    </row>
    <row r="196" spans="10:11" s="34" customFormat="1" ht="18" customHeight="1" x14ac:dyDescent="0.15">
      <c r="J196" s="100"/>
      <c r="K196" s="100"/>
    </row>
    <row r="197" spans="10:11" s="34" customFormat="1" ht="18" customHeight="1" x14ac:dyDescent="0.15">
      <c r="J197" s="100"/>
      <c r="K197" s="100"/>
    </row>
    <row r="198" spans="10:11" s="34" customFormat="1" ht="18" customHeight="1" x14ac:dyDescent="0.15">
      <c r="J198" s="100"/>
      <c r="K198" s="100"/>
    </row>
    <row r="199" spans="10:11" s="34" customFormat="1" ht="18" customHeight="1" x14ac:dyDescent="0.15">
      <c r="J199" s="100"/>
      <c r="K199" s="100"/>
    </row>
    <row r="200" spans="10:11" s="34" customFormat="1" ht="18" customHeight="1" x14ac:dyDescent="0.15">
      <c r="J200" s="100"/>
      <c r="K200" s="100"/>
    </row>
    <row r="201" spans="10:11" s="34" customFormat="1" ht="18" customHeight="1" x14ac:dyDescent="0.15">
      <c r="J201" s="100"/>
      <c r="K201" s="100"/>
    </row>
    <row r="202" spans="10:11" s="34" customFormat="1" ht="18" customHeight="1" x14ac:dyDescent="0.15">
      <c r="J202" s="100"/>
      <c r="K202" s="100"/>
    </row>
    <row r="203" spans="10:11" s="34" customFormat="1" ht="18" customHeight="1" x14ac:dyDescent="0.15">
      <c r="J203" s="100"/>
      <c r="K203" s="100"/>
    </row>
    <row r="204" spans="10:11" s="34" customFormat="1" ht="18" customHeight="1" x14ac:dyDescent="0.15">
      <c r="J204" s="100"/>
      <c r="K204" s="100"/>
    </row>
    <row r="205" spans="10:11" s="34" customFormat="1" ht="18" customHeight="1" x14ac:dyDescent="0.15">
      <c r="J205" s="100"/>
      <c r="K205" s="100"/>
    </row>
    <row r="206" spans="10:11" s="34" customFormat="1" ht="18" customHeight="1" x14ac:dyDescent="0.15">
      <c r="J206" s="100"/>
      <c r="K206" s="100"/>
    </row>
    <row r="207" spans="10:11" s="34" customFormat="1" ht="18" customHeight="1" x14ac:dyDescent="0.15">
      <c r="J207" s="100"/>
      <c r="K207" s="100"/>
    </row>
    <row r="208" spans="10:11" s="34" customFormat="1" ht="18" customHeight="1" x14ac:dyDescent="0.15">
      <c r="J208" s="100"/>
      <c r="K208" s="100"/>
    </row>
    <row r="209" spans="10:11" s="34" customFormat="1" ht="18" customHeight="1" x14ac:dyDescent="0.15">
      <c r="J209" s="100"/>
      <c r="K209" s="100"/>
    </row>
    <row r="210" spans="10:11" s="34" customFormat="1" ht="18" customHeight="1" x14ac:dyDescent="0.15">
      <c r="J210" s="100"/>
      <c r="K210" s="100"/>
    </row>
    <row r="211" spans="10:11" s="34" customFormat="1" ht="18" customHeight="1" x14ac:dyDescent="0.15">
      <c r="J211" s="100"/>
      <c r="K211" s="100"/>
    </row>
    <row r="212" spans="10:11" s="34" customFormat="1" ht="18" customHeight="1" x14ac:dyDescent="0.15">
      <c r="J212" s="100"/>
      <c r="K212" s="100"/>
    </row>
    <row r="213" spans="10:11" s="34" customFormat="1" ht="18" customHeight="1" x14ac:dyDescent="0.15">
      <c r="J213" s="100"/>
      <c r="K213" s="100"/>
    </row>
    <row r="214" spans="10:11" s="34" customFormat="1" ht="18" customHeight="1" x14ac:dyDescent="0.15">
      <c r="J214" s="100"/>
      <c r="K214" s="100"/>
    </row>
    <row r="215" spans="10:11" s="34" customFormat="1" ht="18" customHeight="1" x14ac:dyDescent="0.15">
      <c r="J215" s="100"/>
      <c r="K215" s="100"/>
    </row>
    <row r="216" spans="10:11" s="34" customFormat="1" ht="18" customHeight="1" x14ac:dyDescent="0.15">
      <c r="J216" s="100"/>
      <c r="K216" s="100"/>
    </row>
    <row r="217" spans="10:11" s="34" customFormat="1" ht="18" customHeight="1" x14ac:dyDescent="0.15">
      <c r="J217" s="100"/>
      <c r="K217" s="100"/>
    </row>
    <row r="218" spans="10:11" s="34" customFormat="1" ht="18" customHeight="1" x14ac:dyDescent="0.15">
      <c r="J218" s="100"/>
      <c r="K218" s="100"/>
    </row>
    <row r="219" spans="10:11" s="34" customFormat="1" ht="18" customHeight="1" x14ac:dyDescent="0.15">
      <c r="J219" s="100"/>
      <c r="K219" s="100"/>
    </row>
    <row r="220" spans="10:11" s="34" customFormat="1" ht="18" customHeight="1" x14ac:dyDescent="0.15">
      <c r="J220" s="100"/>
      <c r="K220" s="100"/>
    </row>
    <row r="221" spans="10:11" s="34" customFormat="1" ht="18" customHeight="1" x14ac:dyDescent="0.15">
      <c r="J221" s="100"/>
      <c r="K221" s="100"/>
    </row>
    <row r="222" spans="10:11" s="34" customFormat="1" ht="18" customHeight="1" x14ac:dyDescent="0.15">
      <c r="J222" s="100"/>
      <c r="K222" s="100"/>
    </row>
    <row r="223" spans="10:11" s="34" customFormat="1" ht="18" customHeight="1" x14ac:dyDescent="0.15">
      <c r="J223" s="100"/>
      <c r="K223" s="100"/>
    </row>
    <row r="224" spans="10:11" s="34" customFormat="1" ht="18" customHeight="1" x14ac:dyDescent="0.15">
      <c r="J224" s="100"/>
      <c r="K224" s="100"/>
    </row>
    <row r="225" spans="10:11" s="34" customFormat="1" ht="18" customHeight="1" x14ac:dyDescent="0.15">
      <c r="J225" s="100"/>
      <c r="K225" s="100"/>
    </row>
    <row r="226" spans="10:11" s="34" customFormat="1" ht="18" customHeight="1" x14ac:dyDescent="0.15">
      <c r="J226" s="100"/>
      <c r="K226" s="100"/>
    </row>
    <row r="227" spans="10:11" s="34" customFormat="1" ht="18" customHeight="1" x14ac:dyDescent="0.15">
      <c r="J227" s="100"/>
      <c r="K227" s="100"/>
    </row>
    <row r="228" spans="10:11" s="34" customFormat="1" ht="18" customHeight="1" x14ac:dyDescent="0.15">
      <c r="J228" s="100"/>
      <c r="K228" s="100"/>
    </row>
    <row r="229" spans="10:11" s="34" customFormat="1" ht="18" customHeight="1" x14ac:dyDescent="0.15">
      <c r="J229" s="100"/>
      <c r="K229" s="100"/>
    </row>
    <row r="230" spans="10:11" s="34" customFormat="1" x14ac:dyDescent="0.15">
      <c r="J230" s="100"/>
      <c r="K230" s="100"/>
    </row>
    <row r="231" spans="10:11" s="34" customFormat="1" x14ac:dyDescent="0.15">
      <c r="J231" s="100"/>
      <c r="K231" s="100"/>
    </row>
    <row r="232" spans="10:11" s="34" customFormat="1" x14ac:dyDescent="0.15">
      <c r="J232" s="100"/>
      <c r="K232" s="100"/>
    </row>
    <row r="233" spans="10:11" s="34" customFormat="1" x14ac:dyDescent="0.15">
      <c r="J233" s="100"/>
      <c r="K233" s="100"/>
    </row>
    <row r="234" spans="10:11" s="34" customFormat="1" x14ac:dyDescent="0.15">
      <c r="J234" s="100"/>
      <c r="K234" s="100"/>
    </row>
    <row r="235" spans="10:11" s="34" customFormat="1" x14ac:dyDescent="0.15">
      <c r="J235" s="100"/>
      <c r="K235" s="100"/>
    </row>
    <row r="236" spans="10:11" s="34" customFormat="1" x14ac:dyDescent="0.15">
      <c r="J236" s="100"/>
      <c r="K236" s="100"/>
    </row>
    <row r="237" spans="10:11" s="34" customFormat="1" x14ac:dyDescent="0.15">
      <c r="J237" s="100"/>
      <c r="K237" s="100"/>
    </row>
    <row r="238" spans="10:11" s="34" customFormat="1" x14ac:dyDescent="0.15">
      <c r="J238" s="100"/>
      <c r="K238" s="100"/>
    </row>
    <row r="239" spans="10:11" s="34" customFormat="1" x14ac:dyDescent="0.15">
      <c r="J239" s="100"/>
      <c r="K239" s="100"/>
    </row>
    <row r="240" spans="10:11" s="34" customFormat="1" x14ac:dyDescent="0.15">
      <c r="J240" s="100"/>
      <c r="K240" s="100"/>
    </row>
    <row r="241" spans="10:11" s="34" customFormat="1" x14ac:dyDescent="0.15">
      <c r="J241" s="100"/>
      <c r="K241" s="100"/>
    </row>
    <row r="242" spans="10:11" s="34" customFormat="1" x14ac:dyDescent="0.15">
      <c r="J242" s="100"/>
      <c r="K242" s="100"/>
    </row>
    <row r="243" spans="10:11" s="34" customFormat="1" x14ac:dyDescent="0.15">
      <c r="J243" s="100"/>
      <c r="K243" s="100"/>
    </row>
    <row r="244" spans="10:11" s="34" customFormat="1" x14ac:dyDescent="0.15">
      <c r="J244" s="100"/>
      <c r="K244" s="100"/>
    </row>
    <row r="245" spans="10:11" s="34" customFormat="1" x14ac:dyDescent="0.15">
      <c r="J245" s="100"/>
      <c r="K245" s="100"/>
    </row>
    <row r="246" spans="10:11" s="34" customFormat="1" x14ac:dyDescent="0.15">
      <c r="J246" s="100"/>
      <c r="K246" s="100"/>
    </row>
    <row r="247" spans="10:11" s="34" customFormat="1" x14ac:dyDescent="0.15">
      <c r="J247" s="100"/>
      <c r="K247" s="100"/>
    </row>
    <row r="248" spans="10:11" s="34" customFormat="1" x14ac:dyDescent="0.15">
      <c r="J248" s="100"/>
      <c r="K248" s="100"/>
    </row>
    <row r="249" spans="10:11" s="34" customFormat="1" x14ac:dyDescent="0.15">
      <c r="J249" s="100"/>
      <c r="K249" s="100"/>
    </row>
    <row r="250" spans="10:11" s="34" customFormat="1" x14ac:dyDescent="0.15">
      <c r="J250" s="100"/>
      <c r="K250" s="100"/>
    </row>
    <row r="251" spans="10:11" s="34" customFormat="1" x14ac:dyDescent="0.15">
      <c r="J251" s="100"/>
      <c r="K251" s="100"/>
    </row>
    <row r="252" spans="10:11" s="34" customFormat="1" x14ac:dyDescent="0.15">
      <c r="J252" s="100"/>
      <c r="K252" s="100"/>
    </row>
    <row r="253" spans="10:11" s="34" customFormat="1" x14ac:dyDescent="0.15">
      <c r="J253" s="100"/>
      <c r="K253" s="100"/>
    </row>
    <row r="254" spans="10:11" s="34" customFormat="1" x14ac:dyDescent="0.15">
      <c r="J254" s="100"/>
      <c r="K254" s="100"/>
    </row>
    <row r="255" spans="10:11" s="34" customFormat="1" x14ac:dyDescent="0.15">
      <c r="J255" s="100"/>
      <c r="K255" s="100"/>
    </row>
    <row r="256" spans="10:11" s="34" customFormat="1" x14ac:dyDescent="0.15">
      <c r="J256" s="100"/>
      <c r="K256" s="100"/>
    </row>
    <row r="257" spans="10:11" s="34" customFormat="1" x14ac:dyDescent="0.15">
      <c r="J257" s="100"/>
      <c r="K257" s="100"/>
    </row>
    <row r="258" spans="10:11" s="34" customFormat="1" x14ac:dyDescent="0.15">
      <c r="J258" s="100"/>
      <c r="K258" s="100"/>
    </row>
    <row r="259" spans="10:11" s="34" customFormat="1" x14ac:dyDescent="0.15">
      <c r="J259" s="100"/>
      <c r="K259" s="100"/>
    </row>
    <row r="260" spans="10:11" s="34" customFormat="1" x14ac:dyDescent="0.15">
      <c r="J260" s="100"/>
      <c r="K260" s="100"/>
    </row>
    <row r="261" spans="10:11" s="34" customFormat="1" x14ac:dyDescent="0.15">
      <c r="J261" s="100"/>
      <c r="K261" s="100"/>
    </row>
    <row r="262" spans="10:11" s="34" customFormat="1" x14ac:dyDescent="0.15">
      <c r="J262" s="100"/>
      <c r="K262" s="100"/>
    </row>
    <row r="263" spans="10:11" s="34" customFormat="1" x14ac:dyDescent="0.15">
      <c r="J263" s="100"/>
      <c r="K263" s="100"/>
    </row>
    <row r="264" spans="10:11" s="34" customFormat="1" x14ac:dyDescent="0.15">
      <c r="J264" s="100"/>
      <c r="K264" s="100"/>
    </row>
    <row r="265" spans="10:11" s="34" customFormat="1" x14ac:dyDescent="0.15">
      <c r="J265" s="100"/>
      <c r="K265" s="100"/>
    </row>
    <row r="266" spans="10:11" s="34" customFormat="1" x14ac:dyDescent="0.15">
      <c r="J266" s="100"/>
      <c r="K266" s="100"/>
    </row>
    <row r="267" spans="10:11" s="34" customFormat="1" x14ac:dyDescent="0.15">
      <c r="J267" s="100"/>
      <c r="K267" s="100"/>
    </row>
    <row r="268" spans="10:11" s="34" customFormat="1" x14ac:dyDescent="0.15">
      <c r="J268" s="100"/>
      <c r="K268" s="100"/>
    </row>
    <row r="269" spans="10:11" s="34" customFormat="1" x14ac:dyDescent="0.15">
      <c r="J269" s="100"/>
      <c r="K269" s="100"/>
    </row>
    <row r="270" spans="10:11" s="34" customFormat="1" x14ac:dyDescent="0.15">
      <c r="J270" s="100"/>
      <c r="K270" s="100"/>
    </row>
    <row r="271" spans="10:11" s="34" customFormat="1" x14ac:dyDescent="0.15">
      <c r="J271" s="100"/>
      <c r="K271" s="100"/>
    </row>
    <row r="272" spans="10:11" s="34" customFormat="1" x14ac:dyDescent="0.15">
      <c r="J272" s="100"/>
      <c r="K272" s="100"/>
    </row>
    <row r="273" spans="10:11" s="34" customFormat="1" x14ac:dyDescent="0.15">
      <c r="J273" s="100"/>
      <c r="K273" s="100"/>
    </row>
    <row r="274" spans="10:11" s="34" customFormat="1" x14ac:dyDescent="0.15">
      <c r="J274" s="100"/>
      <c r="K274" s="100"/>
    </row>
    <row r="275" spans="10:11" s="34" customFormat="1" x14ac:dyDescent="0.15">
      <c r="J275" s="100"/>
      <c r="K275" s="100"/>
    </row>
    <row r="276" spans="10:11" s="34" customFormat="1" x14ac:dyDescent="0.15">
      <c r="J276" s="100"/>
      <c r="K276" s="100"/>
    </row>
    <row r="277" spans="10:11" s="34" customFormat="1" x14ac:dyDescent="0.15">
      <c r="J277" s="100"/>
      <c r="K277" s="100"/>
    </row>
    <row r="278" spans="10:11" s="34" customFormat="1" x14ac:dyDescent="0.15">
      <c r="J278" s="100"/>
      <c r="K278" s="100"/>
    </row>
    <row r="279" spans="10:11" s="34" customFormat="1" x14ac:dyDescent="0.15">
      <c r="J279" s="100"/>
      <c r="K279" s="100"/>
    </row>
    <row r="280" spans="10:11" s="34" customFormat="1" x14ac:dyDescent="0.15">
      <c r="J280" s="100"/>
      <c r="K280" s="100"/>
    </row>
    <row r="281" spans="10:11" s="34" customFormat="1" x14ac:dyDescent="0.15">
      <c r="J281" s="100"/>
      <c r="K281" s="100"/>
    </row>
    <row r="282" spans="10:11" s="34" customFormat="1" x14ac:dyDescent="0.15">
      <c r="J282" s="100"/>
      <c r="K282" s="100"/>
    </row>
    <row r="283" spans="10:11" s="34" customFormat="1" x14ac:dyDescent="0.15">
      <c r="J283" s="100"/>
      <c r="K283" s="100"/>
    </row>
    <row r="284" spans="10:11" s="34" customFormat="1" x14ac:dyDescent="0.15">
      <c r="J284" s="100"/>
      <c r="K284" s="100"/>
    </row>
    <row r="285" spans="10:11" s="34" customFormat="1" x14ac:dyDescent="0.15">
      <c r="J285" s="100"/>
      <c r="K285" s="100"/>
    </row>
    <row r="286" spans="10:11" s="34" customFormat="1" x14ac:dyDescent="0.15">
      <c r="J286" s="100"/>
      <c r="K286" s="100"/>
    </row>
    <row r="287" spans="10:11" s="34" customFormat="1" x14ac:dyDescent="0.15">
      <c r="J287" s="100"/>
      <c r="K287" s="100"/>
    </row>
    <row r="288" spans="10:11" s="34" customFormat="1" x14ac:dyDescent="0.15">
      <c r="J288" s="100"/>
      <c r="K288" s="100"/>
    </row>
    <row r="289" spans="10:11" s="34" customFormat="1" x14ac:dyDescent="0.15">
      <c r="J289" s="100"/>
      <c r="K289" s="100"/>
    </row>
    <row r="290" spans="10:11" s="34" customFormat="1" x14ac:dyDescent="0.15">
      <c r="J290" s="100"/>
      <c r="K290" s="100"/>
    </row>
    <row r="291" spans="10:11" s="34" customFormat="1" x14ac:dyDescent="0.15">
      <c r="J291" s="100"/>
      <c r="K291" s="100"/>
    </row>
    <row r="292" spans="10:11" s="34" customFormat="1" x14ac:dyDescent="0.15">
      <c r="J292" s="100"/>
      <c r="K292" s="100"/>
    </row>
    <row r="293" spans="10:11" s="34" customFormat="1" x14ac:dyDescent="0.15">
      <c r="J293" s="100"/>
      <c r="K293" s="100"/>
    </row>
    <row r="294" spans="10:11" s="34" customFormat="1" x14ac:dyDescent="0.15">
      <c r="J294" s="100"/>
      <c r="K294" s="100"/>
    </row>
    <row r="295" spans="10:11" s="34" customFormat="1" x14ac:dyDescent="0.15">
      <c r="J295" s="100"/>
      <c r="K295" s="100"/>
    </row>
    <row r="296" spans="10:11" s="34" customFormat="1" x14ac:dyDescent="0.15">
      <c r="J296" s="100"/>
      <c r="K296" s="100"/>
    </row>
    <row r="297" spans="10:11" s="34" customFormat="1" x14ac:dyDescent="0.15">
      <c r="J297" s="100"/>
      <c r="K297" s="100"/>
    </row>
    <row r="298" spans="10:11" s="34" customFormat="1" x14ac:dyDescent="0.15">
      <c r="J298" s="100"/>
      <c r="K298" s="100"/>
    </row>
    <row r="299" spans="10:11" s="34" customFormat="1" x14ac:dyDescent="0.15">
      <c r="J299" s="100"/>
      <c r="K299" s="100"/>
    </row>
    <row r="300" spans="10:11" s="34" customFormat="1" x14ac:dyDescent="0.15">
      <c r="J300" s="100"/>
      <c r="K300" s="100"/>
    </row>
    <row r="301" spans="10:11" s="34" customFormat="1" x14ac:dyDescent="0.15">
      <c r="J301" s="100"/>
      <c r="K301" s="100"/>
    </row>
    <row r="302" spans="10:11" s="34" customFormat="1" x14ac:dyDescent="0.15">
      <c r="J302" s="100"/>
      <c r="K302" s="100"/>
    </row>
    <row r="303" spans="10:11" s="34" customFormat="1" x14ac:dyDescent="0.15">
      <c r="J303" s="100"/>
      <c r="K303" s="100"/>
    </row>
    <row r="304" spans="10:11" s="34" customFormat="1" x14ac:dyDescent="0.15">
      <c r="J304" s="100"/>
      <c r="K304" s="100"/>
    </row>
    <row r="305" spans="10:11" s="34" customFormat="1" x14ac:dyDescent="0.15">
      <c r="J305" s="100"/>
      <c r="K305" s="100"/>
    </row>
    <row r="306" spans="10:11" s="34" customFormat="1" x14ac:dyDescent="0.15">
      <c r="J306" s="100"/>
      <c r="K306" s="100"/>
    </row>
    <row r="307" spans="10:11" s="34" customFormat="1" x14ac:dyDescent="0.15">
      <c r="J307" s="100"/>
      <c r="K307" s="100"/>
    </row>
    <row r="308" spans="10:11" s="34" customFormat="1" x14ac:dyDescent="0.15">
      <c r="J308" s="100"/>
      <c r="K308" s="100"/>
    </row>
    <row r="309" spans="10:11" s="34" customFormat="1" x14ac:dyDescent="0.15">
      <c r="J309" s="100"/>
      <c r="K309" s="100"/>
    </row>
    <row r="310" spans="10:11" s="34" customFormat="1" x14ac:dyDescent="0.15">
      <c r="J310" s="100"/>
      <c r="K310" s="100"/>
    </row>
    <row r="311" spans="10:11" s="34" customFormat="1" x14ac:dyDescent="0.15">
      <c r="J311" s="100"/>
      <c r="K311" s="100"/>
    </row>
    <row r="312" spans="10:11" s="34" customFormat="1" x14ac:dyDescent="0.15">
      <c r="J312" s="100"/>
      <c r="K312" s="100"/>
    </row>
    <row r="313" spans="10:11" s="34" customFormat="1" x14ac:dyDescent="0.15">
      <c r="J313" s="100"/>
      <c r="K313" s="100"/>
    </row>
    <row r="314" spans="10:11" s="34" customFormat="1" x14ac:dyDescent="0.15">
      <c r="J314" s="100"/>
      <c r="K314" s="100"/>
    </row>
    <row r="315" spans="10:11" s="34" customFormat="1" x14ac:dyDescent="0.15">
      <c r="J315" s="100"/>
      <c r="K315" s="100"/>
    </row>
    <row r="316" spans="10:11" s="34" customFormat="1" x14ac:dyDescent="0.15">
      <c r="J316" s="100"/>
      <c r="K316" s="100"/>
    </row>
    <row r="317" spans="10:11" s="34" customFormat="1" x14ac:dyDescent="0.15">
      <c r="J317" s="100"/>
      <c r="K317" s="100"/>
    </row>
    <row r="318" spans="10:11" s="34" customFormat="1" x14ac:dyDescent="0.15">
      <c r="J318" s="100"/>
      <c r="K318" s="100"/>
    </row>
    <row r="319" spans="10:11" s="34" customFormat="1" x14ac:dyDescent="0.15">
      <c r="J319" s="100"/>
      <c r="K319" s="100"/>
    </row>
    <row r="320" spans="10:11" s="34" customFormat="1" x14ac:dyDescent="0.15">
      <c r="J320" s="100"/>
      <c r="K320" s="100"/>
    </row>
    <row r="321" spans="10:11" s="34" customFormat="1" x14ac:dyDescent="0.15">
      <c r="J321" s="100"/>
      <c r="K321" s="100"/>
    </row>
    <row r="322" spans="10:11" s="34" customFormat="1" x14ac:dyDescent="0.15">
      <c r="J322" s="100"/>
      <c r="K322" s="100"/>
    </row>
    <row r="323" spans="10:11" s="34" customFormat="1" x14ac:dyDescent="0.15">
      <c r="J323" s="100"/>
      <c r="K323" s="100"/>
    </row>
    <row r="324" spans="10:11" s="34" customFormat="1" x14ac:dyDescent="0.15">
      <c r="J324" s="100"/>
      <c r="K324" s="100"/>
    </row>
    <row r="325" spans="10:11" s="34" customFormat="1" x14ac:dyDescent="0.15">
      <c r="J325" s="100"/>
      <c r="K325" s="100"/>
    </row>
    <row r="326" spans="10:11" s="34" customFormat="1" x14ac:dyDescent="0.15">
      <c r="J326" s="100"/>
      <c r="K326" s="100"/>
    </row>
    <row r="327" spans="10:11" s="34" customFormat="1" x14ac:dyDescent="0.15">
      <c r="J327" s="100"/>
      <c r="K327" s="100"/>
    </row>
    <row r="328" spans="10:11" s="34" customFormat="1" x14ac:dyDescent="0.15">
      <c r="J328" s="100"/>
      <c r="K328" s="100"/>
    </row>
    <row r="329" spans="10:11" s="34" customFormat="1" x14ac:dyDescent="0.15">
      <c r="J329" s="100"/>
      <c r="K329" s="100"/>
    </row>
    <row r="330" spans="10:11" s="34" customFormat="1" x14ac:dyDescent="0.15">
      <c r="J330" s="100"/>
      <c r="K330" s="100"/>
    </row>
    <row r="331" spans="10:11" s="34" customFormat="1" x14ac:dyDescent="0.15">
      <c r="J331" s="100"/>
      <c r="K331" s="100"/>
    </row>
    <row r="332" spans="10:11" s="34" customFormat="1" x14ac:dyDescent="0.15">
      <c r="J332" s="100"/>
      <c r="K332" s="100"/>
    </row>
    <row r="333" spans="10:11" s="34" customFormat="1" x14ac:dyDescent="0.15">
      <c r="J333" s="100"/>
      <c r="K333" s="100"/>
    </row>
    <row r="334" spans="10:11" s="34" customFormat="1" x14ac:dyDescent="0.15">
      <c r="J334" s="100"/>
      <c r="K334" s="100"/>
    </row>
    <row r="335" spans="10:11" s="34" customFormat="1" x14ac:dyDescent="0.15">
      <c r="J335" s="100"/>
      <c r="K335" s="100"/>
    </row>
    <row r="336" spans="10:11" s="34" customFormat="1" x14ac:dyDescent="0.15">
      <c r="J336" s="100"/>
      <c r="K336" s="100"/>
    </row>
    <row r="337" spans="10:11" s="34" customFormat="1" x14ac:dyDescent="0.15">
      <c r="J337" s="100"/>
      <c r="K337" s="100"/>
    </row>
    <row r="338" spans="10:11" s="34" customFormat="1" x14ac:dyDescent="0.15">
      <c r="J338" s="100"/>
      <c r="K338" s="100"/>
    </row>
    <row r="339" spans="10:11" s="34" customFormat="1" x14ac:dyDescent="0.15">
      <c r="J339" s="100"/>
      <c r="K339" s="100"/>
    </row>
    <row r="340" spans="10:11" s="34" customFormat="1" x14ac:dyDescent="0.15">
      <c r="J340" s="100"/>
      <c r="K340" s="100"/>
    </row>
    <row r="341" spans="10:11" s="34" customFormat="1" x14ac:dyDescent="0.15">
      <c r="J341" s="100"/>
      <c r="K341" s="100"/>
    </row>
    <row r="342" spans="10:11" s="34" customFormat="1" x14ac:dyDescent="0.15">
      <c r="J342" s="100"/>
      <c r="K342" s="100"/>
    </row>
    <row r="343" spans="10:11" s="34" customFormat="1" x14ac:dyDescent="0.15">
      <c r="J343" s="100"/>
      <c r="K343" s="100"/>
    </row>
    <row r="344" spans="10:11" s="34" customFormat="1" x14ac:dyDescent="0.15">
      <c r="J344" s="100"/>
      <c r="K344" s="100"/>
    </row>
    <row r="345" spans="10:11" s="34" customFormat="1" x14ac:dyDescent="0.15">
      <c r="J345" s="100"/>
      <c r="K345" s="100"/>
    </row>
    <row r="346" spans="10:11" s="34" customFormat="1" x14ac:dyDescent="0.15">
      <c r="J346" s="100"/>
      <c r="K346" s="100"/>
    </row>
    <row r="347" spans="10:11" s="34" customFormat="1" x14ac:dyDescent="0.15">
      <c r="J347" s="100"/>
      <c r="K347" s="100"/>
    </row>
    <row r="348" spans="10:11" s="34" customFormat="1" x14ac:dyDescent="0.15">
      <c r="J348" s="100"/>
      <c r="K348" s="100"/>
    </row>
    <row r="349" spans="10:11" s="34" customFormat="1" x14ac:dyDescent="0.15">
      <c r="J349" s="100"/>
      <c r="K349" s="100"/>
    </row>
    <row r="350" spans="10:11" s="34" customFormat="1" x14ac:dyDescent="0.15">
      <c r="J350" s="100"/>
      <c r="K350" s="100"/>
    </row>
    <row r="351" spans="10:11" s="34" customFormat="1" x14ac:dyDescent="0.15">
      <c r="J351" s="100"/>
      <c r="K351" s="100"/>
    </row>
    <row r="352" spans="10:11" s="34" customFormat="1" x14ac:dyDescent="0.15">
      <c r="J352" s="100"/>
      <c r="K352" s="100"/>
    </row>
    <row r="353" spans="10:11" s="34" customFormat="1" x14ac:dyDescent="0.15">
      <c r="J353" s="100"/>
      <c r="K353" s="100"/>
    </row>
    <row r="354" spans="10:11" s="34" customFormat="1" x14ac:dyDescent="0.15">
      <c r="J354" s="100"/>
      <c r="K354" s="100"/>
    </row>
    <row r="355" spans="10:11" s="34" customFormat="1" x14ac:dyDescent="0.15">
      <c r="J355" s="100"/>
      <c r="K355" s="100"/>
    </row>
    <row r="356" spans="10:11" s="34" customFormat="1" x14ac:dyDescent="0.15">
      <c r="J356" s="100"/>
      <c r="K356" s="100"/>
    </row>
    <row r="357" spans="10:11" s="34" customFormat="1" x14ac:dyDescent="0.15">
      <c r="J357" s="100"/>
      <c r="K357" s="100"/>
    </row>
    <row r="358" spans="10:11" s="34" customFormat="1" x14ac:dyDescent="0.15">
      <c r="J358" s="100"/>
      <c r="K358" s="100"/>
    </row>
    <row r="359" spans="10:11" s="34" customFormat="1" x14ac:dyDescent="0.15">
      <c r="J359" s="100"/>
      <c r="K359" s="100"/>
    </row>
    <row r="360" spans="10:11" s="34" customFormat="1" x14ac:dyDescent="0.15">
      <c r="J360" s="100"/>
      <c r="K360" s="100"/>
    </row>
    <row r="361" spans="10:11" s="34" customFormat="1" x14ac:dyDescent="0.15">
      <c r="J361" s="100"/>
      <c r="K361" s="100"/>
    </row>
    <row r="362" spans="10:11" s="34" customFormat="1" x14ac:dyDescent="0.15">
      <c r="J362" s="100"/>
      <c r="K362" s="100"/>
    </row>
    <row r="363" spans="10:11" s="34" customFormat="1" x14ac:dyDescent="0.15">
      <c r="J363" s="100"/>
      <c r="K363" s="100"/>
    </row>
    <row r="364" spans="10:11" s="34" customFormat="1" x14ac:dyDescent="0.15">
      <c r="J364" s="100"/>
      <c r="K364" s="100"/>
    </row>
    <row r="365" spans="10:11" s="34" customFormat="1" x14ac:dyDescent="0.15">
      <c r="J365" s="100"/>
      <c r="K365" s="100"/>
    </row>
    <row r="366" spans="10:11" s="34" customFormat="1" x14ac:dyDescent="0.15">
      <c r="J366" s="100"/>
      <c r="K366" s="100"/>
    </row>
    <row r="367" spans="10:11" s="34" customFormat="1" x14ac:dyDescent="0.15">
      <c r="J367" s="100"/>
      <c r="K367" s="100"/>
    </row>
    <row r="368" spans="10:11" s="34" customFormat="1" x14ac:dyDescent="0.15">
      <c r="J368" s="100"/>
      <c r="K368" s="100"/>
    </row>
    <row r="369" spans="10:11" s="34" customFormat="1" x14ac:dyDescent="0.15">
      <c r="J369" s="100"/>
      <c r="K369" s="100"/>
    </row>
    <row r="370" spans="10:11" s="34" customFormat="1" x14ac:dyDescent="0.15">
      <c r="J370" s="100"/>
      <c r="K370" s="100"/>
    </row>
    <row r="371" spans="10:11" s="34" customFormat="1" x14ac:dyDescent="0.15">
      <c r="J371" s="100"/>
      <c r="K371" s="100"/>
    </row>
    <row r="372" spans="10:11" s="34" customFormat="1" x14ac:dyDescent="0.15">
      <c r="J372" s="100"/>
      <c r="K372" s="100"/>
    </row>
    <row r="373" spans="10:11" s="34" customFormat="1" x14ac:dyDescent="0.15">
      <c r="J373" s="100"/>
      <c r="K373" s="100"/>
    </row>
    <row r="374" spans="10:11" s="34" customFormat="1" x14ac:dyDescent="0.15">
      <c r="J374" s="100"/>
      <c r="K374" s="100"/>
    </row>
    <row r="375" spans="10:11" s="34" customFormat="1" x14ac:dyDescent="0.15">
      <c r="J375" s="100"/>
      <c r="K375" s="100"/>
    </row>
    <row r="376" spans="10:11" s="34" customFormat="1" x14ac:dyDescent="0.15">
      <c r="J376" s="100"/>
      <c r="K376" s="100"/>
    </row>
    <row r="377" spans="10:11" s="34" customFormat="1" x14ac:dyDescent="0.15">
      <c r="J377" s="100"/>
      <c r="K377" s="100"/>
    </row>
    <row r="378" spans="10:11" s="34" customFormat="1" x14ac:dyDescent="0.15">
      <c r="J378" s="100"/>
      <c r="K378" s="100"/>
    </row>
    <row r="379" spans="10:11" s="34" customFormat="1" x14ac:dyDescent="0.15">
      <c r="J379" s="100"/>
      <c r="K379" s="100"/>
    </row>
    <row r="380" spans="10:11" s="34" customFormat="1" x14ac:dyDescent="0.15">
      <c r="J380" s="100"/>
      <c r="K380" s="100"/>
    </row>
    <row r="381" spans="10:11" s="34" customFormat="1" x14ac:dyDescent="0.15">
      <c r="J381" s="100"/>
      <c r="K381" s="100"/>
    </row>
  </sheetData>
  <phoneticPr fontId="2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M1:AS196"/>
  <sheetViews>
    <sheetView view="pageBreakPreview" topLeftCell="A198" zoomScale="75" zoomScaleNormal="75" workbookViewId="0">
      <selection activeCell="M196" sqref="M196"/>
    </sheetView>
  </sheetViews>
  <sheetFormatPr defaultRowHeight="13.2" x14ac:dyDescent="0.2"/>
  <cols>
    <col min="1" max="13" width="9.109375" customWidth="1"/>
    <col min="14" max="15" width="10.109375" customWidth="1"/>
    <col min="16" max="16" width="11.21875" customWidth="1"/>
    <col min="17" max="29" width="11.77734375" customWidth="1"/>
  </cols>
  <sheetData>
    <row r="1" spans="13:45" x14ac:dyDescent="0.2">
      <c r="M1" t="s">
        <v>313</v>
      </c>
      <c r="Q1" t="str">
        <f>歳入!D3</f>
        <v>９１（H3）</v>
      </c>
      <c r="R1" t="str">
        <f>歳入!E3</f>
        <v>９２（H4）</v>
      </c>
      <c r="S1" t="str">
        <f>歳入!F3</f>
        <v>９３（H5）</v>
      </c>
      <c r="T1" t="str">
        <f>歳入!G3</f>
        <v>９４（H6）</v>
      </c>
      <c r="U1" t="str">
        <f>歳入!H3</f>
        <v>９５（H7）</v>
      </c>
      <c r="V1" t="str">
        <f>歳入!I3</f>
        <v>９６（H8）</v>
      </c>
      <c r="W1" t="str">
        <f>歳入!J3</f>
        <v>９７（H9）</v>
      </c>
      <c r="X1" t="str">
        <f>歳入!K3</f>
        <v>９８(H10)</v>
      </c>
      <c r="Y1" t="str">
        <f>歳入!L3</f>
        <v>９９(H11)</v>
      </c>
      <c r="Z1" t="str">
        <f>歳入!M3</f>
        <v>００(H12)</v>
      </c>
      <c r="AA1" t="str">
        <f>歳入!N3</f>
        <v>０１(H13)</v>
      </c>
      <c r="AB1" t="str">
        <f>歳入!O3</f>
        <v>０２(H14)</v>
      </c>
      <c r="AC1" t="str">
        <f>歳入!P3</f>
        <v>０３(H15)</v>
      </c>
      <c r="AD1" t="str">
        <f>歳入!Q3</f>
        <v>０４(H16)</v>
      </c>
      <c r="AE1" t="str">
        <f>歳入!R3</f>
        <v>０５(H17)</v>
      </c>
      <c r="AF1" t="str">
        <f>歳入!S3</f>
        <v>０６(H18)</v>
      </c>
      <c r="AG1" t="str">
        <f>歳入!T3</f>
        <v>０７(H19)</v>
      </c>
      <c r="AH1" t="str">
        <f>歳入!U3</f>
        <v>０８(H20)</v>
      </c>
      <c r="AI1" t="str">
        <f>歳入!V3</f>
        <v>０９(H21)</v>
      </c>
      <c r="AJ1" t="str">
        <f>歳入!W3</f>
        <v>１０(H22)</v>
      </c>
      <c r="AK1" t="str">
        <f>歳入!X3</f>
        <v>１１(H23)</v>
      </c>
      <c r="AL1" t="str">
        <f>歳入!Y3</f>
        <v>１２(H24)</v>
      </c>
      <c r="AM1" t="str">
        <f>歳入!Z3</f>
        <v>１３(H25)</v>
      </c>
      <c r="AN1" t="str">
        <f>歳入!AA3</f>
        <v>１４(H26)</v>
      </c>
      <c r="AO1" t="str">
        <f>歳入!AB3</f>
        <v>１５(H27)</v>
      </c>
      <c r="AP1" t="str">
        <f>歳入!AC3</f>
        <v>１６(H28)</v>
      </c>
      <c r="AQ1" t="str">
        <f>歳入!AD3</f>
        <v>１７(H29)</v>
      </c>
      <c r="AR1" t="str">
        <f>歳入!AE3</f>
        <v>１８(H30)</v>
      </c>
      <c r="AS1" t="str">
        <f>歳入!AF3</f>
        <v>１９(R１)</v>
      </c>
    </row>
    <row r="2" spans="13:45" x14ac:dyDescent="0.2">
      <c r="P2" t="s">
        <v>121</v>
      </c>
      <c r="Q2" s="38">
        <f>歳入!D4</f>
        <v>4123411</v>
      </c>
      <c r="R2" s="38">
        <f>歳入!E4</f>
        <v>4513741</v>
      </c>
      <c r="S2" s="38">
        <f>歳入!F4</f>
        <v>4581354</v>
      </c>
      <c r="T2" s="38">
        <f>歳入!G4</f>
        <v>4398273</v>
      </c>
      <c r="U2" s="38">
        <f>歳入!H4</f>
        <v>4823245</v>
      </c>
      <c r="V2" s="38">
        <f>歳入!I4</f>
        <v>4927831</v>
      </c>
      <c r="W2" s="38">
        <f>歳入!J4</f>
        <v>5119864</v>
      </c>
      <c r="X2" s="38">
        <f>歳入!K4</f>
        <v>5108970</v>
      </c>
      <c r="Y2" s="38">
        <f>歳入!L4</f>
        <v>5162072</v>
      </c>
      <c r="Z2" s="38">
        <f>歳入!M4</f>
        <v>5036950</v>
      </c>
      <c r="AA2" s="38">
        <f>歳入!N4</f>
        <v>5127033</v>
      </c>
      <c r="AB2" s="38">
        <f>歳入!O4</f>
        <v>5108360</v>
      </c>
      <c r="AC2" s="38">
        <f>歳入!P4</f>
        <v>4937834</v>
      </c>
      <c r="AD2" s="38">
        <f>歳入!Q4</f>
        <v>5255456</v>
      </c>
      <c r="AE2" s="38">
        <f>歳入!R4</f>
        <v>5215799</v>
      </c>
      <c r="AF2" s="38">
        <f>歳入!S4</f>
        <v>5372659</v>
      </c>
      <c r="AG2" s="38">
        <f>歳入!T4</f>
        <v>6285156</v>
      </c>
      <c r="AH2" s="38">
        <f>歳入!U4</f>
        <v>6345779</v>
      </c>
      <c r="AI2" s="38">
        <f>歳入!V4</f>
        <v>6064060</v>
      </c>
      <c r="AJ2" s="38">
        <f>歳入!W4</f>
        <v>6209695</v>
      </c>
      <c r="AK2" s="38">
        <f>歳入!X4</f>
        <v>6374986</v>
      </c>
      <c r="AL2" s="38">
        <f>歳入!Y4</f>
        <v>6358359</v>
      </c>
      <c r="AM2" s="38">
        <f>歳入!Z4</f>
        <v>6444751</v>
      </c>
      <c r="AN2" s="38">
        <f>歳入!AA4</f>
        <v>6500182</v>
      </c>
      <c r="AO2" s="38">
        <f>歳入!AB4</f>
        <v>6525093</v>
      </c>
      <c r="AP2" s="38">
        <f>歳入!AC4</f>
        <v>6844768</v>
      </c>
      <c r="AQ2" s="38">
        <f>歳入!AD4</f>
        <v>7060313</v>
      </c>
      <c r="AR2" s="38">
        <f>歳入!AE4</f>
        <v>6961479</v>
      </c>
      <c r="AS2" s="38">
        <f>歳入!AF4</f>
        <v>6995236</v>
      </c>
    </row>
    <row r="3" spans="13:45" x14ac:dyDescent="0.2">
      <c r="P3" s="38" t="s">
        <v>152</v>
      </c>
      <c r="Q3" s="38">
        <f>歳入!D15</f>
        <v>2462891</v>
      </c>
      <c r="R3" s="38">
        <f>歳入!E15</f>
        <v>2570554</v>
      </c>
      <c r="S3" s="38">
        <f>歳入!F15</f>
        <v>2463809</v>
      </c>
      <c r="T3" s="38">
        <f>歳入!G15</f>
        <v>2525932</v>
      </c>
      <c r="U3" s="38">
        <f>歳入!H15</f>
        <v>2825281</v>
      </c>
      <c r="V3" s="38">
        <f>歳入!I15</f>
        <v>2795361</v>
      </c>
      <c r="W3" s="38">
        <f>歳入!J15</f>
        <v>2859613</v>
      </c>
      <c r="X3" s="38">
        <f>歳入!K15</f>
        <v>2955586</v>
      </c>
      <c r="Y3" s="38">
        <f>歳入!L15</f>
        <v>3142367</v>
      </c>
      <c r="Z3" s="38">
        <f>歳入!M15</f>
        <v>3200594</v>
      </c>
      <c r="AA3" s="38">
        <f>歳入!N15</f>
        <v>2725922</v>
      </c>
      <c r="AB3" s="38">
        <f>歳入!O15</f>
        <v>2419689</v>
      </c>
      <c r="AC3" s="38">
        <f>歳入!P15</f>
        <v>2043167</v>
      </c>
      <c r="AD3" s="38">
        <f>歳入!Q15</f>
        <v>2041653</v>
      </c>
      <c r="AE3" s="38">
        <f>歳入!R15</f>
        <v>2352566</v>
      </c>
      <c r="AF3" s="38">
        <f>歳入!S15</f>
        <v>2462332</v>
      </c>
      <c r="AG3" s="38">
        <f>歳入!T15</f>
        <v>2307669</v>
      </c>
      <c r="AH3" s="38">
        <f>歳入!U15</f>
        <v>2423266</v>
      </c>
      <c r="AI3" s="38">
        <f>歳入!V15</f>
        <v>2493648</v>
      </c>
      <c r="AJ3" s="38">
        <f>歳入!W15</f>
        <v>2736811</v>
      </c>
      <c r="AK3" s="38">
        <f>歳入!X15</f>
        <v>3169862</v>
      </c>
      <c r="AL3" s="38">
        <f>歳入!Y15</f>
        <v>3107347</v>
      </c>
      <c r="AM3" s="38">
        <f>歳入!Z15</f>
        <v>2887700</v>
      </c>
      <c r="AN3" s="38">
        <f>歳入!AA15</f>
        <v>2847888</v>
      </c>
      <c r="AO3" s="38">
        <f>歳入!AB15</f>
        <v>2801878</v>
      </c>
      <c r="AP3" s="38">
        <f>歳入!AC15</f>
        <v>2651686</v>
      </c>
      <c r="AQ3" s="38">
        <f>歳入!AD15</f>
        <v>2523046</v>
      </c>
      <c r="AR3" s="38">
        <f>歳入!AE15</f>
        <v>3937799</v>
      </c>
      <c r="AS3" s="38">
        <f>歳入!AF15</f>
        <v>3195805</v>
      </c>
    </row>
    <row r="4" spans="13:45" x14ac:dyDescent="0.2">
      <c r="P4" t="s">
        <v>122</v>
      </c>
      <c r="Q4" s="38">
        <f>歳入!D23</f>
        <v>788441</v>
      </c>
      <c r="R4" s="38">
        <f>歳入!E23</f>
        <v>697838</v>
      </c>
      <c r="S4" s="38">
        <f>歳入!F23</f>
        <v>516523</v>
      </c>
      <c r="T4" s="38">
        <f>歳入!G23</f>
        <v>579492</v>
      </c>
      <c r="U4" s="38">
        <f>歳入!H23</f>
        <v>530579</v>
      </c>
      <c r="V4" s="38">
        <f>歳入!I23</f>
        <v>763105</v>
      </c>
      <c r="W4" s="38">
        <f>歳入!J23</f>
        <v>634139</v>
      </c>
      <c r="X4" s="38">
        <f>歳入!K23</f>
        <v>873331</v>
      </c>
      <c r="Y4" s="38">
        <f>歳入!L23</f>
        <v>1001909</v>
      </c>
      <c r="Z4" s="38">
        <f>歳入!M23</f>
        <v>600298</v>
      </c>
      <c r="AA4" s="38">
        <f>歳入!N23</f>
        <v>808570</v>
      </c>
      <c r="AB4" s="38">
        <f>歳入!O23</f>
        <v>772975</v>
      </c>
      <c r="AC4" s="38">
        <f>歳入!P23</f>
        <v>730523</v>
      </c>
      <c r="AD4" s="38">
        <f>歳入!Q23</f>
        <v>668172</v>
      </c>
      <c r="AE4" s="38">
        <f>歳入!R23</f>
        <v>1190235</v>
      </c>
      <c r="AF4" s="38">
        <f>歳入!S23</f>
        <v>953563</v>
      </c>
      <c r="AG4" s="38">
        <f>歳入!T23</f>
        <v>1070985</v>
      </c>
      <c r="AH4" s="38">
        <f>歳入!U23</f>
        <v>1141787</v>
      </c>
      <c r="AI4" s="38">
        <f>歳入!V23</f>
        <v>2316393</v>
      </c>
      <c r="AJ4" s="38">
        <f>歳入!W23</f>
        <v>2168816</v>
      </c>
      <c r="AK4" s="38">
        <f>歳入!X23</f>
        <v>2113601</v>
      </c>
      <c r="AL4" s="38">
        <f>歳入!Y23</f>
        <v>1585762</v>
      </c>
      <c r="AM4" s="38">
        <f>歳入!Z23</f>
        <v>1927544</v>
      </c>
      <c r="AN4" s="38">
        <f>歳入!AA23</f>
        <v>2374779</v>
      </c>
      <c r="AO4" s="38">
        <f>歳入!AB23</f>
        <v>2602459</v>
      </c>
      <c r="AP4" s="38">
        <f>歳入!AC23</f>
        <v>2293850</v>
      </c>
      <c r="AQ4" s="38">
        <f>歳入!AD23</f>
        <v>2256269</v>
      </c>
      <c r="AR4" s="38">
        <f>歳入!AE23</f>
        <v>2024237</v>
      </c>
      <c r="AS4" s="38">
        <f>歳入!AF23</f>
        <v>2185554</v>
      </c>
    </row>
    <row r="5" spans="13:45" x14ac:dyDescent="0.2">
      <c r="P5" t="s">
        <v>157</v>
      </c>
      <c r="Q5" s="38">
        <f>歳入!D24</f>
        <v>917200</v>
      </c>
      <c r="R5" s="38">
        <f>歳入!E24</f>
        <v>1164177</v>
      </c>
      <c r="S5" s="38">
        <f>歳入!F24</f>
        <v>1371796</v>
      </c>
      <c r="T5" s="38">
        <f>歳入!G24</f>
        <v>950242</v>
      </c>
      <c r="U5" s="38">
        <f>歳入!H24</f>
        <v>1237430</v>
      </c>
      <c r="V5" s="38">
        <f>歳入!I24</f>
        <v>1359586</v>
      </c>
      <c r="W5" s="38">
        <f>歳入!J24</f>
        <v>932977</v>
      </c>
      <c r="X5" s="38">
        <f>歳入!K24</f>
        <v>1098547</v>
      </c>
      <c r="Y5" s="38">
        <f>歳入!L24</f>
        <v>870635</v>
      </c>
      <c r="Z5" s="38">
        <f>歳入!M24</f>
        <v>882722</v>
      </c>
      <c r="AA5" s="38">
        <f>歳入!N24</f>
        <v>826004</v>
      </c>
      <c r="AB5" s="38">
        <f>歳入!O24</f>
        <v>983996</v>
      </c>
      <c r="AC5" s="38">
        <f>歳入!P24</f>
        <v>783125</v>
      </c>
      <c r="AD5" s="38">
        <f>歳入!Q24</f>
        <v>921814</v>
      </c>
      <c r="AE5" s="38">
        <f>歳入!R24</f>
        <v>839943</v>
      </c>
      <c r="AF5" s="38">
        <f>歳入!S24</f>
        <v>868355</v>
      </c>
      <c r="AG5" s="38">
        <f>歳入!T24</f>
        <v>808347</v>
      </c>
      <c r="AH5" s="38">
        <f>歳入!U24</f>
        <v>751743</v>
      </c>
      <c r="AI5" s="38">
        <f>歳入!V24</f>
        <v>927944</v>
      </c>
      <c r="AJ5" s="38">
        <f>歳入!W24</f>
        <v>924021</v>
      </c>
      <c r="AK5" s="38">
        <f>歳入!X24</f>
        <v>1132080</v>
      </c>
      <c r="AL5" s="38">
        <f>歳入!Y24</f>
        <v>954337</v>
      </c>
      <c r="AM5" s="38">
        <f>歳入!Z24</f>
        <v>961530</v>
      </c>
      <c r="AN5" s="38">
        <f>歳入!AA24</f>
        <v>1056735</v>
      </c>
      <c r="AO5" s="38">
        <f>歳入!AB24</f>
        <v>1180681</v>
      </c>
      <c r="AP5" s="38">
        <f>歳入!AC24</f>
        <v>1134868</v>
      </c>
      <c r="AQ5" s="38">
        <f>歳入!AD24</f>
        <v>2030645</v>
      </c>
      <c r="AR5" s="38">
        <f>歳入!AE24</f>
        <v>1124707</v>
      </c>
      <c r="AS5" s="38">
        <f>歳入!AF24</f>
        <v>1231892</v>
      </c>
    </row>
    <row r="6" spans="13:45" x14ac:dyDescent="0.2">
      <c r="P6" t="s">
        <v>123</v>
      </c>
      <c r="Q6" s="38">
        <f>歳入!D30</f>
        <v>962300</v>
      </c>
      <c r="R6" s="38">
        <f>歳入!E30</f>
        <v>533500</v>
      </c>
      <c r="S6" s="38">
        <f>歳入!F30</f>
        <v>1466700</v>
      </c>
      <c r="T6" s="38">
        <f>歳入!G30</f>
        <v>1514400</v>
      </c>
      <c r="U6" s="38">
        <f>歳入!H30</f>
        <v>1233000</v>
      </c>
      <c r="V6" s="38">
        <f>歳入!I30</f>
        <v>1176800</v>
      </c>
      <c r="W6" s="38">
        <f>歳入!J30</f>
        <v>1773600</v>
      </c>
      <c r="X6" s="38">
        <f>歳入!K30</f>
        <v>1721200</v>
      </c>
      <c r="Y6" s="38">
        <f>歳入!L30</f>
        <v>1160900</v>
      </c>
      <c r="Z6" s="38">
        <f>歳入!M30</f>
        <v>883700</v>
      </c>
      <c r="AA6" s="38">
        <f>歳入!N30</f>
        <v>1559100</v>
      </c>
      <c r="AB6" s="38">
        <f>歳入!O30</f>
        <v>1368701</v>
      </c>
      <c r="AC6" s="38">
        <f>歳入!P30</f>
        <v>1710100</v>
      </c>
      <c r="AD6" s="38">
        <f>歳入!Q30</f>
        <v>1612100</v>
      </c>
      <c r="AE6" s="38">
        <f>歳入!R30</f>
        <v>2440300</v>
      </c>
      <c r="AF6" s="38">
        <f>歳入!S30</f>
        <v>954200</v>
      </c>
      <c r="AG6" s="38">
        <f>歳入!T30</f>
        <v>1382390</v>
      </c>
      <c r="AH6" s="38">
        <f>歳入!U30</f>
        <v>1575773</v>
      </c>
      <c r="AI6" s="38">
        <f>歳入!V30</f>
        <v>3143863</v>
      </c>
      <c r="AJ6" s="38">
        <f>歳入!W30</f>
        <v>1762200</v>
      </c>
      <c r="AK6" s="38">
        <f>歳入!X30</f>
        <v>1829500</v>
      </c>
      <c r="AL6" s="38">
        <f>歳入!Y30</f>
        <v>1410500</v>
      </c>
      <c r="AM6" s="38">
        <f>歳入!Z30</f>
        <v>1429100</v>
      </c>
      <c r="AN6" s="38">
        <f>歳入!AA30</f>
        <v>1859000</v>
      </c>
      <c r="AO6" s="38">
        <f>歳入!AB30</f>
        <v>2148700</v>
      </c>
      <c r="AP6" s="38">
        <f>歳入!AC30</f>
        <v>2335500</v>
      </c>
      <c r="AQ6" s="38">
        <f>歳入!AD30</f>
        <v>1188900</v>
      </c>
      <c r="AR6" s="38">
        <f>歳入!AE30</f>
        <v>1026200</v>
      </c>
      <c r="AS6" s="38">
        <f>歳入!AF30</f>
        <v>1207300</v>
      </c>
    </row>
    <row r="7" spans="13:45" x14ac:dyDescent="0.2">
      <c r="P7" s="56" t="str">
        <f>歳入!A33</f>
        <v>　 歳 入 合 計</v>
      </c>
      <c r="Q7" s="38">
        <f>歳入!D33</f>
        <v>12772829</v>
      </c>
      <c r="R7" s="38">
        <f>歳入!E33</f>
        <v>13085451</v>
      </c>
      <c r="S7" s="38">
        <f>歳入!F33</f>
        <v>13782531</v>
      </c>
      <c r="T7" s="38">
        <f>歳入!G33</f>
        <v>13114849</v>
      </c>
      <c r="U7" s="38">
        <f>歳入!H33</f>
        <v>13838968</v>
      </c>
      <c r="V7" s="38">
        <f>歳入!I33</f>
        <v>14559212</v>
      </c>
      <c r="W7" s="38">
        <f>歳入!J33</f>
        <v>13858554</v>
      </c>
      <c r="X7" s="38">
        <f>歳入!K33</f>
        <v>14579217</v>
      </c>
      <c r="Y7" s="38">
        <f>歳入!L33</f>
        <v>14360334</v>
      </c>
      <c r="Z7" s="38">
        <f>歳入!M33</f>
        <v>14365723</v>
      </c>
      <c r="AA7" s="38">
        <f>歳入!N33</f>
        <v>15287784</v>
      </c>
      <c r="AB7" s="38">
        <f>歳入!O33</f>
        <v>14393464</v>
      </c>
      <c r="AC7" s="38">
        <f>歳入!P33</f>
        <v>13401769</v>
      </c>
      <c r="AD7" s="38">
        <f>歳入!Q33</f>
        <v>14246481</v>
      </c>
      <c r="AE7" s="38">
        <f>歳入!R33</f>
        <v>15246709</v>
      </c>
      <c r="AF7" s="38">
        <f>歳入!S33</f>
        <v>14219781</v>
      </c>
      <c r="AG7" s="38">
        <f>歳入!T33</f>
        <v>15238313</v>
      </c>
      <c r="AH7" s="38">
        <f>歳入!U33</f>
        <v>15515411</v>
      </c>
      <c r="AI7" s="38">
        <f>歳入!V33</f>
        <v>19361444</v>
      </c>
      <c r="AJ7" s="38">
        <f>歳入!W33</f>
        <v>17494967</v>
      </c>
      <c r="AK7" s="38">
        <f>歳入!X33</f>
        <v>19063037</v>
      </c>
      <c r="AL7" s="38">
        <f>歳入!Y33</f>
        <v>18141474</v>
      </c>
      <c r="AM7" s="38">
        <f>歳入!Z33</f>
        <v>18020298</v>
      </c>
      <c r="AN7" s="38">
        <f>歳入!AA33</f>
        <v>18895813</v>
      </c>
      <c r="AO7" s="38">
        <f>歳入!AB33</f>
        <v>19727673</v>
      </c>
      <c r="AP7" s="38">
        <f>歳入!AC33</f>
        <v>20154423</v>
      </c>
      <c r="AQ7" s="38">
        <f>歳入!AD33</f>
        <v>19542276</v>
      </c>
      <c r="AR7" s="38">
        <f>歳入!AE33</f>
        <v>19678159</v>
      </c>
      <c r="AS7" s="38">
        <f>歳入!AF33</f>
        <v>19224356</v>
      </c>
    </row>
    <row r="40" spans="13:45" x14ac:dyDescent="0.2">
      <c r="M40" t="s">
        <v>313</v>
      </c>
    </row>
    <row r="41" spans="13:45" x14ac:dyDescent="0.2">
      <c r="Q41" t="str">
        <f>税!D3</f>
        <v>９１（H3）</v>
      </c>
      <c r="R41" t="str">
        <f>税!E3</f>
        <v>９２（H4）</v>
      </c>
      <c r="S41" t="str">
        <f>税!F3</f>
        <v>９３（H5）</v>
      </c>
      <c r="T41" t="str">
        <f>税!G3</f>
        <v>９４（H6）</v>
      </c>
      <c r="U41" t="str">
        <f>税!H3</f>
        <v>９５（H7）</v>
      </c>
      <c r="V41" t="str">
        <f>税!I3</f>
        <v>９６（H8）</v>
      </c>
      <c r="W41" t="str">
        <f>税!J3</f>
        <v>９７（H9）</v>
      </c>
      <c r="X41" t="str">
        <f>税!K3</f>
        <v>９８(H10)</v>
      </c>
      <c r="Y41" t="str">
        <f>税!L3</f>
        <v>９９(H11)</v>
      </c>
      <c r="Z41" t="str">
        <f>税!M3</f>
        <v>００(H12)</v>
      </c>
      <c r="AA41" t="str">
        <f>税!N3</f>
        <v>０１(H13)</v>
      </c>
      <c r="AB41" t="str">
        <f>税!O3</f>
        <v>０２(H14)</v>
      </c>
      <c r="AC41" t="str">
        <f>税!P3</f>
        <v>０３(H15)</v>
      </c>
      <c r="AD41" t="str">
        <f>税!Q3</f>
        <v>０４(H16)</v>
      </c>
      <c r="AE41" t="str">
        <f>税!R3</f>
        <v>０５(H17)</v>
      </c>
      <c r="AF41" t="str">
        <f>税!S3</f>
        <v>０６(H18)</v>
      </c>
      <c r="AG41" t="str">
        <f>税!T3</f>
        <v>０７(H19)</v>
      </c>
      <c r="AH41" t="str">
        <f>税!U3</f>
        <v>０８(H20)</v>
      </c>
      <c r="AI41" t="str">
        <f>税!V3</f>
        <v>０９(H21)</v>
      </c>
      <c r="AJ41" t="str">
        <f>税!W3</f>
        <v>１０(H22)</v>
      </c>
      <c r="AK41" t="str">
        <f>税!X3</f>
        <v>１１(H23)</v>
      </c>
      <c r="AL41" t="str">
        <f>税!Y3</f>
        <v>１２(H24)</v>
      </c>
      <c r="AM41" t="str">
        <f>税!Z3</f>
        <v>１３(H25)</v>
      </c>
      <c r="AN41" t="str">
        <f>税!AA3</f>
        <v>１４(H26)</v>
      </c>
      <c r="AO41" t="str">
        <f>税!AB3</f>
        <v>１５(H27)</v>
      </c>
      <c r="AP41" t="str">
        <f>税!AC3</f>
        <v>１６(H28)</v>
      </c>
      <c r="AQ41" t="str">
        <f>税!AD3</f>
        <v>１７(H29)</v>
      </c>
      <c r="AR41" t="str">
        <f>税!AE3</f>
        <v>１８(H30)</v>
      </c>
      <c r="AS41" t="str">
        <f>税!AF3</f>
        <v>１９(R１)</v>
      </c>
    </row>
    <row r="42" spans="13:45" x14ac:dyDescent="0.2">
      <c r="P42" t="s">
        <v>125</v>
      </c>
      <c r="Q42" s="38">
        <f>税!D4</f>
        <v>1976157</v>
      </c>
      <c r="R42" s="38">
        <f>税!E4</f>
        <v>2137351</v>
      </c>
      <c r="S42" s="38">
        <f>税!F4</f>
        <v>2034752</v>
      </c>
      <c r="T42" s="38">
        <f>税!G4</f>
        <v>1741296</v>
      </c>
      <c r="U42" s="38">
        <f>税!H4</f>
        <v>1893728</v>
      </c>
      <c r="V42" s="38">
        <f>税!I4</f>
        <v>1824065</v>
      </c>
      <c r="W42" s="38">
        <f>税!J4</f>
        <v>2010822</v>
      </c>
      <c r="X42" s="38">
        <f>税!K4</f>
        <v>1837456</v>
      </c>
      <c r="Y42" s="38">
        <f>税!L4</f>
        <v>1760032</v>
      </c>
      <c r="Z42" s="38">
        <f>税!M4</f>
        <v>1797710</v>
      </c>
      <c r="AA42" s="38">
        <f>税!N4</f>
        <v>1785302</v>
      </c>
      <c r="AB42" s="38">
        <f>税!O4</f>
        <v>1739159</v>
      </c>
      <c r="AC42" s="38">
        <f>税!P4</f>
        <v>1660042</v>
      </c>
      <c r="AD42" s="38">
        <f>税!Q4</f>
        <v>1876601</v>
      </c>
      <c r="AE42" s="38">
        <f>税!R4</f>
        <v>1832674</v>
      </c>
      <c r="AF42" s="38">
        <f>税!S4</f>
        <v>2039095</v>
      </c>
      <c r="AG42" s="38">
        <f>税!T4</f>
        <v>2522339</v>
      </c>
      <c r="AH42" s="38">
        <f>税!U4</f>
        <v>2664893</v>
      </c>
      <c r="AI42" s="38">
        <f>税!V4</f>
        <v>2468225</v>
      </c>
      <c r="AJ42" s="38">
        <f>税!W4</f>
        <v>2437386</v>
      </c>
      <c r="AK42" s="38">
        <f>税!X4</f>
        <v>2502488</v>
      </c>
      <c r="AL42" s="38">
        <f>税!Y4</f>
        <v>2637182</v>
      </c>
      <c r="AM42" s="38">
        <f>税!Z4</f>
        <v>2670552</v>
      </c>
      <c r="AN42" s="38">
        <f>税!AA4</f>
        <v>2617277</v>
      </c>
      <c r="AO42" s="38">
        <f>税!AB4</f>
        <v>2623750</v>
      </c>
      <c r="AP42" s="38">
        <f>税!AC4</f>
        <v>2843425</v>
      </c>
      <c r="AQ42" s="38">
        <f>税!AD4</f>
        <v>2880760</v>
      </c>
      <c r="AR42" s="38">
        <f>税!AE4</f>
        <v>2879901</v>
      </c>
      <c r="AS42" s="38">
        <f>税!AF4</f>
        <v>2881340</v>
      </c>
    </row>
    <row r="43" spans="13:45" x14ac:dyDescent="0.2">
      <c r="P43" t="s">
        <v>126</v>
      </c>
      <c r="Q43" s="38">
        <f>税!D9</f>
        <v>1618910</v>
      </c>
      <c r="R43" s="38">
        <f>税!E9</f>
        <v>1748898</v>
      </c>
      <c r="S43" s="38">
        <f>税!F9</f>
        <v>1915378</v>
      </c>
      <c r="T43" s="38">
        <f>税!G9</f>
        <v>2070550</v>
      </c>
      <c r="U43" s="38">
        <f>税!H9</f>
        <v>2337763</v>
      </c>
      <c r="V43" s="38">
        <f>税!I9</f>
        <v>2511283</v>
      </c>
      <c r="W43" s="38">
        <f>税!J9</f>
        <v>2489585</v>
      </c>
      <c r="X43" s="38">
        <f>税!K9</f>
        <v>2652895</v>
      </c>
      <c r="Y43" s="38">
        <f>税!L9</f>
        <v>2818409</v>
      </c>
      <c r="Z43" s="38">
        <f>税!M9</f>
        <v>2664476</v>
      </c>
      <c r="AA43" s="38">
        <f>税!N9</f>
        <v>2774300</v>
      </c>
      <c r="AB43" s="38">
        <f>税!O9</f>
        <v>2825602</v>
      </c>
      <c r="AC43" s="38">
        <f>税!P9</f>
        <v>2780091</v>
      </c>
      <c r="AD43" s="38">
        <f>税!Q9</f>
        <v>2874966</v>
      </c>
      <c r="AE43" s="38">
        <f>税!R9</f>
        <v>2877740</v>
      </c>
      <c r="AF43" s="38">
        <f>税!S9</f>
        <v>2801166</v>
      </c>
      <c r="AG43" s="38">
        <f>税!T9</f>
        <v>3201314</v>
      </c>
      <c r="AH43" s="38">
        <f>税!U9</f>
        <v>3133521</v>
      </c>
      <c r="AI43" s="38">
        <f>税!V9</f>
        <v>3065369</v>
      </c>
      <c r="AJ43" s="38">
        <f>税!W9</f>
        <v>3222292</v>
      </c>
      <c r="AK43" s="38">
        <f>税!X9</f>
        <v>3274337</v>
      </c>
      <c r="AL43" s="38">
        <f>税!Y9</f>
        <v>3140923</v>
      </c>
      <c r="AM43" s="38">
        <f>税!Z9</f>
        <v>3155048</v>
      </c>
      <c r="AN43" s="38">
        <f>税!AA9</f>
        <v>3253217</v>
      </c>
      <c r="AO43" s="38">
        <f>税!AB9</f>
        <v>3262831</v>
      </c>
      <c r="AP43" s="38">
        <f>税!AC9</f>
        <v>3366020</v>
      </c>
      <c r="AQ43" s="38">
        <f>税!AD9</f>
        <v>3549964</v>
      </c>
      <c r="AR43" s="38">
        <f>税!AE9</f>
        <v>3452418</v>
      </c>
      <c r="AS43" s="38">
        <f>税!AF9</f>
        <v>3476195</v>
      </c>
    </row>
    <row r="44" spans="13:45" x14ac:dyDescent="0.2">
      <c r="P44" t="s">
        <v>127</v>
      </c>
      <c r="Q44" s="38">
        <f>税!D12</f>
        <v>226128</v>
      </c>
      <c r="R44" s="38">
        <f>税!E12</f>
        <v>228716</v>
      </c>
      <c r="S44" s="38">
        <f>税!F12</f>
        <v>232123</v>
      </c>
      <c r="T44" s="38">
        <f>税!G12</f>
        <v>236343</v>
      </c>
      <c r="U44" s="38">
        <f>税!H12</f>
        <v>238942</v>
      </c>
      <c r="V44" s="38">
        <f>税!I12</f>
        <v>244515</v>
      </c>
      <c r="W44" s="38">
        <f>税!J12</f>
        <v>292083</v>
      </c>
      <c r="X44" s="38">
        <f>税!K12</f>
        <v>296287</v>
      </c>
      <c r="Y44" s="38">
        <f>税!L12</f>
        <v>310895</v>
      </c>
      <c r="Z44" s="38">
        <f>税!M12</f>
        <v>308318</v>
      </c>
      <c r="AA44" s="38">
        <f>税!N12</f>
        <v>300008</v>
      </c>
      <c r="AB44" s="38">
        <f>税!O12</f>
        <v>283120</v>
      </c>
      <c r="AC44" s="38">
        <f>税!P12</f>
        <v>276632</v>
      </c>
      <c r="AD44" s="38">
        <f>税!Q12</f>
        <v>277731</v>
      </c>
      <c r="AE44" s="38">
        <f>税!R12</f>
        <v>274110</v>
      </c>
      <c r="AF44" s="38">
        <f>税!S12</f>
        <v>295358</v>
      </c>
      <c r="AG44" s="38">
        <f>税!T12</f>
        <v>291612</v>
      </c>
      <c r="AH44" s="38">
        <f>税!U12</f>
        <v>279597</v>
      </c>
      <c r="AI44" s="38">
        <f>税!V12</f>
        <v>266453</v>
      </c>
      <c r="AJ44" s="38">
        <f>税!W12</f>
        <v>279812</v>
      </c>
      <c r="AK44" s="38">
        <f>税!X12</f>
        <v>331076</v>
      </c>
      <c r="AL44" s="38">
        <f>税!Y12</f>
        <v>317709</v>
      </c>
      <c r="AM44" s="38">
        <f>税!Z12</f>
        <v>348772</v>
      </c>
      <c r="AN44" s="38">
        <f>税!AA12</f>
        <v>351877</v>
      </c>
      <c r="AO44" s="38">
        <f>税!AB12</f>
        <v>348574</v>
      </c>
      <c r="AP44" s="38">
        <f>税!AC12</f>
        <v>335795</v>
      </c>
      <c r="AQ44" s="38">
        <f>税!AD12</f>
        <v>315546</v>
      </c>
      <c r="AR44" s="38">
        <f>税!AE12</f>
        <v>311487</v>
      </c>
      <c r="AS44" s="38">
        <f>税!AF12</f>
        <v>313135</v>
      </c>
    </row>
    <row r="45" spans="13:45" x14ac:dyDescent="0.2">
      <c r="P45" t="s">
        <v>124</v>
      </c>
      <c r="Q45" s="38">
        <f>税!D22</f>
        <v>4123411</v>
      </c>
      <c r="R45" s="38">
        <f>税!E22</f>
        <v>4513741</v>
      </c>
      <c r="S45" s="38">
        <f>税!F22</f>
        <v>4581354</v>
      </c>
      <c r="T45" s="38">
        <f>税!G22</f>
        <v>4398273</v>
      </c>
      <c r="U45" s="38">
        <f>税!H22</f>
        <v>4823245</v>
      </c>
      <c r="V45" s="38">
        <f>税!I22</f>
        <v>4927831</v>
      </c>
      <c r="W45" s="38">
        <f>税!J22</f>
        <v>5119864</v>
      </c>
      <c r="X45" s="38">
        <f>税!K22</f>
        <v>5108970</v>
      </c>
      <c r="Y45" s="38">
        <f>税!L22</f>
        <v>5162067</v>
      </c>
      <c r="Z45" s="38">
        <f>税!M22</f>
        <v>5036950</v>
      </c>
      <c r="AA45" s="38">
        <f>税!N22</f>
        <v>5127033</v>
      </c>
      <c r="AB45" s="38">
        <f>税!O22</f>
        <v>5108360</v>
      </c>
      <c r="AC45" s="38">
        <f>税!P22</f>
        <v>4937834</v>
      </c>
      <c r="AD45" s="38">
        <f>税!Q22</f>
        <v>5255462</v>
      </c>
      <c r="AE45" s="38">
        <f>税!R22</f>
        <v>5215805</v>
      </c>
      <c r="AF45" s="38">
        <f>税!S22</f>
        <v>5372665</v>
      </c>
      <c r="AG45" s="38">
        <f>税!T22</f>
        <v>6285162</v>
      </c>
      <c r="AH45" s="38">
        <f>税!U22</f>
        <v>6345784</v>
      </c>
      <c r="AI45" s="38">
        <f>税!V22</f>
        <v>6064065</v>
      </c>
      <c r="AJ45" s="38">
        <f>税!W22</f>
        <v>6209700</v>
      </c>
      <c r="AK45" s="38">
        <f>税!X22</f>
        <v>6374991</v>
      </c>
      <c r="AL45" s="38">
        <f>税!Y22</f>
        <v>6358364</v>
      </c>
      <c r="AM45" s="38">
        <f>税!Z22</f>
        <v>6444756</v>
      </c>
      <c r="AN45" s="38">
        <f>税!AA22</f>
        <v>6500187</v>
      </c>
      <c r="AO45" s="38">
        <f>税!AB22</f>
        <v>6525097</v>
      </c>
      <c r="AP45" s="38">
        <f>税!AC22</f>
        <v>6844772</v>
      </c>
      <c r="AQ45" s="38">
        <f>税!AD22</f>
        <v>7060317</v>
      </c>
      <c r="AR45" s="38">
        <f>税!AE22</f>
        <v>6961483</v>
      </c>
      <c r="AS45" s="38">
        <f>税!AF22</f>
        <v>6995240</v>
      </c>
    </row>
    <row r="78" spans="13:45" x14ac:dyDescent="0.2">
      <c r="P78">
        <f>'歳出（性質別）'!A3</f>
        <v>0</v>
      </c>
      <c r="Q78" t="str">
        <f>'歳出（性質別）'!D3</f>
        <v>９１（H3）</v>
      </c>
      <c r="R78" t="str">
        <f>'歳出（性質別）'!E3</f>
        <v>９２（H4）</v>
      </c>
      <c r="S78" t="str">
        <f>'歳出（性質別）'!F3</f>
        <v>９３（H5）</v>
      </c>
      <c r="T78" t="str">
        <f>'歳出（性質別）'!G3</f>
        <v>９４（H6）</v>
      </c>
      <c r="U78" t="str">
        <f>'歳出（性質別）'!H3</f>
        <v>９５（H7）</v>
      </c>
      <c r="V78" t="str">
        <f>'歳出（性質別）'!I3</f>
        <v>９６（H8）</v>
      </c>
      <c r="W78" t="str">
        <f>'歳出（性質別）'!J3</f>
        <v>９７（H9）</v>
      </c>
      <c r="X78" t="str">
        <f>'歳出（性質別）'!K3</f>
        <v>９８(H10)</v>
      </c>
      <c r="Y78" t="str">
        <f>'歳出（性質別）'!L3</f>
        <v>９９(H11)</v>
      </c>
      <c r="Z78" t="str">
        <f>'歳出（性質別）'!M3</f>
        <v>００(H12)</v>
      </c>
      <c r="AA78" t="str">
        <f>'歳出（性質別）'!N3</f>
        <v>０１(H13)</v>
      </c>
      <c r="AB78" t="str">
        <f>'歳出（性質別）'!O3</f>
        <v>０２(H14)</v>
      </c>
      <c r="AC78" t="str">
        <f>'歳出（性質別）'!P3</f>
        <v>０３(H15)</v>
      </c>
      <c r="AD78" t="str">
        <f>'歳出（性質別）'!Q3</f>
        <v>０４(H16)</v>
      </c>
      <c r="AE78" t="str">
        <f>'歳出（性質別）'!R3</f>
        <v>０５(H17)</v>
      </c>
      <c r="AF78" t="str">
        <f>'歳出（性質別）'!S3</f>
        <v>０６(H18)</v>
      </c>
      <c r="AG78" t="str">
        <f>'歳出（性質別）'!T3</f>
        <v>０７(H19)</v>
      </c>
      <c r="AH78" t="str">
        <f>'歳出（性質別）'!U3</f>
        <v>０８(H20)</v>
      </c>
      <c r="AI78" t="str">
        <f>'歳出（性質別）'!V3</f>
        <v>０９(H21)</v>
      </c>
      <c r="AJ78" t="str">
        <f>'歳出（性質別）'!W3</f>
        <v>１０(H22)</v>
      </c>
      <c r="AK78" t="str">
        <f>'歳出（性質別）'!X3</f>
        <v>１１(H23)</v>
      </c>
      <c r="AL78" t="str">
        <f>'歳出（性質別）'!Y3</f>
        <v>１２(H24)</v>
      </c>
      <c r="AM78" t="str">
        <f>'歳出（性質別）'!Z3</f>
        <v>１３(H25)</v>
      </c>
      <c r="AN78" t="str">
        <f>'歳出（性質別）'!AA3</f>
        <v>１４(H26)</v>
      </c>
      <c r="AO78" t="str">
        <f>'歳出（性質別）'!AB3</f>
        <v>１５(H27)</v>
      </c>
      <c r="AP78" t="str">
        <f>'歳出（性質別）'!AC3</f>
        <v>１６(H28)</v>
      </c>
      <c r="AQ78" t="str">
        <f>'歳出（性質別）'!AD3</f>
        <v>１７(H29)</v>
      </c>
      <c r="AR78" t="str">
        <f>'歳出（性質別）'!AE3</f>
        <v>１８(H30)</v>
      </c>
      <c r="AS78" t="str">
        <f>'歳出（性質別）'!AF3</f>
        <v>１９(R１)</v>
      </c>
    </row>
    <row r="79" spans="13:45" x14ac:dyDescent="0.2">
      <c r="M79" t="s">
        <v>313</v>
      </c>
      <c r="P79" t="s">
        <v>130</v>
      </c>
      <c r="Q79" s="38">
        <f>'歳出（性質別）'!D4</f>
        <v>2460848</v>
      </c>
      <c r="R79" s="38">
        <f>'歳出（性質別）'!E4</f>
        <v>2674741</v>
      </c>
      <c r="S79" s="38">
        <f>'歳出（性質別）'!F4</f>
        <v>2843311</v>
      </c>
      <c r="T79" s="38">
        <f>'歳出（性質別）'!G4</f>
        <v>2938099</v>
      </c>
      <c r="U79" s="38">
        <f>'歳出（性質別）'!H4</f>
        <v>3008063</v>
      </c>
      <c r="V79" s="38">
        <f>'歳出（性質別）'!I4</f>
        <v>3109361</v>
      </c>
      <c r="W79" s="38">
        <f>'歳出（性質別）'!J4</f>
        <v>3148292</v>
      </c>
      <c r="X79" s="38">
        <f>'歳出（性質別）'!K4</f>
        <v>3207237</v>
      </c>
      <c r="Y79" s="38">
        <f>'歳出（性質別）'!L4</f>
        <v>3220248</v>
      </c>
      <c r="Z79" s="38">
        <f>'歳出（性質別）'!M4</f>
        <v>3170881</v>
      </c>
      <c r="AA79" s="38">
        <f>'歳出（性質別）'!N4</f>
        <v>3146478</v>
      </c>
      <c r="AB79" s="38">
        <f>'歳出（性質別）'!O4</f>
        <v>3097882</v>
      </c>
      <c r="AC79" s="38">
        <f>'歳出（性質別）'!P4</f>
        <v>3033357</v>
      </c>
      <c r="AD79" s="38">
        <f>'歳出（性質別）'!Q4</f>
        <v>3080552</v>
      </c>
      <c r="AE79" s="38">
        <f>'歳出（性質別）'!R4</f>
        <v>3048105</v>
      </c>
      <c r="AF79" s="38">
        <f>'歳出（性質別）'!S4</f>
        <v>2883403</v>
      </c>
      <c r="AG79" s="38">
        <f>'歳出（性質別）'!T4</f>
        <v>2869242</v>
      </c>
      <c r="AH79" s="38">
        <f>'歳出（性質別）'!U4</f>
        <v>2844528</v>
      </c>
      <c r="AI79" s="38">
        <f>'歳出（性質別）'!V4</f>
        <v>2760463</v>
      </c>
      <c r="AJ79" s="38">
        <f>'歳出（性質別）'!W4</f>
        <v>2657980</v>
      </c>
      <c r="AK79" s="38">
        <f>'歳出（性質別）'!X4</f>
        <v>2701339</v>
      </c>
      <c r="AL79" s="38">
        <f>'歳出（性質別）'!Y4</f>
        <v>2606841</v>
      </c>
      <c r="AM79" s="38">
        <f>'歳出（性質別）'!Z4</f>
        <v>2457726</v>
      </c>
      <c r="AN79" s="38">
        <f>'歳出（性質別）'!AA4</f>
        <v>2488027</v>
      </c>
      <c r="AO79" s="38">
        <f>'歳出（性質別）'!AB4</f>
        <v>2494110</v>
      </c>
      <c r="AP79" s="38">
        <f>'歳出（性質別）'!AC4</f>
        <v>2429121</v>
      </c>
      <c r="AQ79" s="38">
        <f>'歳出（性質別）'!AD4</f>
        <v>2463809</v>
      </c>
      <c r="AR79" s="38">
        <f>'歳出（性質別）'!AE4</f>
        <v>2564993</v>
      </c>
      <c r="AS79" s="38">
        <f>'歳出（性質別）'!AF4</f>
        <v>2556977</v>
      </c>
    </row>
    <row r="80" spans="13:45" x14ac:dyDescent="0.2">
      <c r="P80" t="s">
        <v>131</v>
      </c>
      <c r="Q80" s="38">
        <f>'歳出（性質別）'!D6</f>
        <v>139688</v>
      </c>
      <c r="R80" s="38">
        <f>'歳出（性質別）'!E6</f>
        <v>179922</v>
      </c>
      <c r="S80" s="38">
        <f>'歳出（性質別）'!F6</f>
        <v>359303</v>
      </c>
      <c r="T80" s="38">
        <f>'歳出（性質別）'!G6</f>
        <v>377236</v>
      </c>
      <c r="U80" s="38">
        <f>'歳出（性質別）'!H6</f>
        <v>419260</v>
      </c>
      <c r="V80" s="38">
        <f>'歳出（性質別）'!I6</f>
        <v>430902</v>
      </c>
      <c r="W80" s="38">
        <f>'歳出（性質別）'!J6</f>
        <v>466930</v>
      </c>
      <c r="X80" s="38">
        <f>'歳出（性質別）'!K6</f>
        <v>490468</v>
      </c>
      <c r="Y80" s="38">
        <f>'歳出（性質別）'!L6</f>
        <v>516810</v>
      </c>
      <c r="Z80" s="38">
        <f>'歳出（性質別）'!M6</f>
        <v>299532</v>
      </c>
      <c r="AA80" s="38">
        <f>'歳出（性質別）'!N6</f>
        <v>368022</v>
      </c>
      <c r="AB80" s="38">
        <f>'歳出（性質別）'!O6</f>
        <v>555483</v>
      </c>
      <c r="AC80" s="38">
        <f>'歳出（性質別）'!P6</f>
        <v>749793</v>
      </c>
      <c r="AD80" s="38">
        <f>'歳出（性質別）'!Q6</f>
        <v>869420</v>
      </c>
      <c r="AE80" s="38">
        <f>'歳出（性質別）'!R6</f>
        <v>1314420</v>
      </c>
      <c r="AF80" s="38">
        <f>'歳出（性質別）'!S6</f>
        <v>1426462</v>
      </c>
      <c r="AG80" s="38">
        <f>'歳出（性質別）'!T6</f>
        <v>1581846</v>
      </c>
      <c r="AH80" s="38">
        <f>'歳出（性質別）'!U6</f>
        <v>1599320</v>
      </c>
      <c r="AI80" s="38">
        <f>'歳出（性質別）'!V6</f>
        <v>1714306</v>
      </c>
      <c r="AJ80" s="38">
        <f>'歳出（性質別）'!W6</f>
        <v>2305041</v>
      </c>
      <c r="AK80" s="38">
        <f>'歳出（性質別）'!X6</f>
        <v>2427361</v>
      </c>
      <c r="AL80" s="38">
        <f>'歳出（性質別）'!Y6</f>
        <v>2570944</v>
      </c>
      <c r="AM80" s="38">
        <f>'歳出（性質別）'!Z6</f>
        <v>2579580</v>
      </c>
      <c r="AN80" s="38">
        <f>'歳出（性質別）'!AA6</f>
        <v>2796006</v>
      </c>
      <c r="AO80" s="38">
        <f>'歳出（性質別）'!AB6</f>
        <v>2808733</v>
      </c>
      <c r="AP80" s="38">
        <f>'歳出（性質別）'!AC6</f>
        <v>2957799</v>
      </c>
      <c r="AQ80" s="38">
        <f>'歳出（性質別）'!AD6</f>
        <v>3076132</v>
      </c>
      <c r="AR80" s="38">
        <f>'歳出（性質別）'!AE6</f>
        <v>3080866</v>
      </c>
      <c r="AS80" s="38">
        <f>'歳出（性質別）'!AF6</f>
        <v>3150600</v>
      </c>
    </row>
    <row r="81" spans="16:45" x14ac:dyDescent="0.2">
      <c r="P81" t="s">
        <v>132</v>
      </c>
      <c r="Q81" s="38">
        <f>'歳出（性質別）'!D7</f>
        <v>820733</v>
      </c>
      <c r="R81" s="38">
        <f>'歳出（性質別）'!E7</f>
        <v>851871</v>
      </c>
      <c r="S81" s="38">
        <f>'歳出（性質別）'!F7</f>
        <v>909093</v>
      </c>
      <c r="T81" s="38">
        <f>'歳出（性質別）'!G7</f>
        <v>982291</v>
      </c>
      <c r="U81" s="38">
        <f>'歳出（性質別）'!H7</f>
        <v>1070471</v>
      </c>
      <c r="V81" s="38">
        <f>'歳出（性質別）'!I7</f>
        <v>1183407</v>
      </c>
      <c r="W81" s="38">
        <f>'歳出（性質別）'!J7</f>
        <v>1264225</v>
      </c>
      <c r="X81" s="38">
        <f>'歳出（性質別）'!K7</f>
        <v>1824236</v>
      </c>
      <c r="Y81" s="38">
        <f>'歳出（性質別）'!L7</f>
        <v>1213849</v>
      </c>
      <c r="Z81" s="38">
        <f>'歳出（性質別）'!M7</f>
        <v>1255701</v>
      </c>
      <c r="AA81" s="38">
        <f>'歳出（性質別）'!N7</f>
        <v>1301710</v>
      </c>
      <c r="AB81" s="38">
        <f>'歳出（性質別）'!O7</f>
        <v>1363878</v>
      </c>
      <c r="AC81" s="38">
        <f>'歳出（性質別）'!P7</f>
        <v>1307570</v>
      </c>
      <c r="AD81" s="38">
        <f>'歳出（性質別）'!Q7</f>
        <v>1308855</v>
      </c>
      <c r="AE81" s="38">
        <f>'歳出（性質別）'!R7</f>
        <v>1360683</v>
      </c>
      <c r="AF81" s="38">
        <f>'歳出（性質別）'!S7</f>
        <v>1387872</v>
      </c>
      <c r="AG81" s="38">
        <f>'歳出（性質別）'!T7</f>
        <v>1616440</v>
      </c>
      <c r="AH81" s="38">
        <f>'歳出（性質別）'!U7</f>
        <v>1714668</v>
      </c>
      <c r="AI81" s="38">
        <f>'歳出（性質別）'!V7</f>
        <v>1770525</v>
      </c>
      <c r="AJ81" s="38">
        <f>'歳出（性質別）'!W7</f>
        <v>1540965</v>
      </c>
      <c r="AK81" s="38">
        <f>'歳出（性質別）'!X7</f>
        <v>1664780</v>
      </c>
      <c r="AL81" s="38">
        <f>'歳出（性質別）'!Y7</f>
        <v>1898608</v>
      </c>
      <c r="AM81" s="38">
        <f>'歳出（性質別）'!Z7</f>
        <v>1845731</v>
      </c>
      <c r="AN81" s="38">
        <f>'歳出（性質別）'!AA7</f>
        <v>1978199</v>
      </c>
      <c r="AO81" s="38">
        <f>'歳出（性質別）'!AB7</f>
        <v>1997811</v>
      </c>
      <c r="AP81" s="38">
        <f>'歳出（性質別）'!AC7</f>
        <v>1939766</v>
      </c>
      <c r="AQ81" s="38">
        <f>'歳出（性質別）'!AD7</f>
        <v>1837939</v>
      </c>
      <c r="AR81" s="38">
        <f>'歳出（性質別）'!AE7</f>
        <v>1927419</v>
      </c>
      <c r="AS81" s="38">
        <f>'歳出（性質別）'!AF7</f>
        <v>1950643</v>
      </c>
    </row>
    <row r="82" spans="16:45" x14ac:dyDescent="0.2">
      <c r="P82" t="s">
        <v>133</v>
      </c>
      <c r="Q82" s="38">
        <f>'歳出（性質別）'!D10</f>
        <v>1104961</v>
      </c>
      <c r="R82" s="38">
        <f>'歳出（性質別）'!E10</f>
        <v>1351427</v>
      </c>
      <c r="S82" s="38">
        <f>'歳出（性質別）'!F10</f>
        <v>1377653</v>
      </c>
      <c r="T82" s="38">
        <f>'歳出（性質別）'!G10</f>
        <v>1352670</v>
      </c>
      <c r="U82" s="38">
        <f>'歳出（性質別）'!H10</f>
        <v>1501126</v>
      </c>
      <c r="V82" s="38">
        <f>'歳出（性質別）'!I10</f>
        <v>1612950</v>
      </c>
      <c r="W82" s="38">
        <f>'歳出（性質別）'!J10</f>
        <v>1645938</v>
      </c>
      <c r="X82" s="38">
        <f>'歳出（性質別）'!K10</f>
        <v>1752184</v>
      </c>
      <c r="Y82" s="38">
        <f>'歳出（性質別）'!L10</f>
        <v>1756909</v>
      </c>
      <c r="Z82" s="38">
        <f>'歳出（性質別）'!M10</f>
        <v>1738726</v>
      </c>
      <c r="AA82" s="38">
        <f>'歳出（性質別）'!N10</f>
        <v>1865263</v>
      </c>
      <c r="AB82" s="38">
        <f>'歳出（性質別）'!O10</f>
        <v>2012718</v>
      </c>
      <c r="AC82" s="38">
        <f>'歳出（性質別）'!P10</f>
        <v>1815116</v>
      </c>
      <c r="AD82" s="38">
        <f>'歳出（性質別）'!Q10</f>
        <v>2020360</v>
      </c>
      <c r="AE82" s="38">
        <f>'歳出（性質別）'!R10</f>
        <v>1877262</v>
      </c>
      <c r="AF82" s="38">
        <f>'歳出（性質別）'!S10</f>
        <v>1962909</v>
      </c>
      <c r="AG82" s="38">
        <f>'歳出（性質別）'!T10</f>
        <v>1882629</v>
      </c>
      <c r="AH82" s="38">
        <f>'歳出（性質別）'!U10</f>
        <v>1869499</v>
      </c>
      <c r="AI82" s="38">
        <f>'歳出（性質別）'!V10</f>
        <v>2064937</v>
      </c>
      <c r="AJ82" s="38">
        <f>'歳出（性質別）'!W10</f>
        <v>2224268</v>
      </c>
      <c r="AK82" s="38">
        <f>'歳出（性質別）'!X10</f>
        <v>2278634</v>
      </c>
      <c r="AL82" s="38">
        <f>'歳出（性質別）'!Y10</f>
        <v>2290522</v>
      </c>
      <c r="AM82" s="38">
        <f>'歳出（性質別）'!Z10</f>
        <v>2342472</v>
      </c>
      <c r="AN82" s="38">
        <f>'歳出（性質別）'!AA10</f>
        <v>2536911</v>
      </c>
      <c r="AO82" s="38">
        <f>'歳出（性質別）'!AB10</f>
        <v>2656079</v>
      </c>
      <c r="AP82" s="38">
        <f>'歳出（性質別）'!AC10</f>
        <v>2593731</v>
      </c>
      <c r="AQ82" s="38">
        <f>'歳出（性質別）'!AD10</f>
        <v>2612905</v>
      </c>
      <c r="AR82" s="38">
        <f>'歳出（性質別）'!AE10</f>
        <v>2749668</v>
      </c>
      <c r="AS82" s="38">
        <f>'歳出（性質別）'!AF10</f>
        <v>2870758</v>
      </c>
    </row>
    <row r="83" spans="16:45" x14ac:dyDescent="0.2">
      <c r="P83" t="s">
        <v>134</v>
      </c>
      <c r="Q83" s="38">
        <f>'歳出（性質別）'!D11</f>
        <v>148328</v>
      </c>
      <c r="R83" s="38">
        <f>'歳出（性質別）'!E11</f>
        <v>107145</v>
      </c>
      <c r="S83" s="38">
        <f>'歳出（性質別）'!F11</f>
        <v>164292</v>
      </c>
      <c r="T83" s="38">
        <f>'歳出（性質別）'!G11</f>
        <v>132540</v>
      </c>
      <c r="U83" s="38">
        <f>'歳出（性質別）'!H11</f>
        <v>95366</v>
      </c>
      <c r="V83" s="38">
        <f>'歳出（性質別）'!I11</f>
        <v>224304</v>
      </c>
      <c r="W83" s="38">
        <f>'歳出（性質別）'!J11</f>
        <v>263184</v>
      </c>
      <c r="X83" s="38">
        <f>'歳出（性質別）'!K11</f>
        <v>220579</v>
      </c>
      <c r="Y83" s="38">
        <f>'歳出（性質別）'!L11</f>
        <v>203365</v>
      </c>
      <c r="Z83" s="38">
        <f>'歳出（性質別）'!M11</f>
        <v>186444</v>
      </c>
      <c r="AA83" s="38">
        <f>'歳出（性質別）'!N11</f>
        <v>177817</v>
      </c>
      <c r="AB83" s="38">
        <f>'歳出（性質別）'!O11</f>
        <v>149937</v>
      </c>
      <c r="AC83" s="38">
        <f>'歳出（性質別）'!P11</f>
        <v>130589</v>
      </c>
      <c r="AD83" s="38">
        <f>'歳出（性質別）'!Q11</f>
        <v>310295</v>
      </c>
      <c r="AE83" s="38">
        <f>'歳出（性質別）'!R11</f>
        <v>104030</v>
      </c>
      <c r="AF83" s="38">
        <f>'歳出（性質別）'!S11</f>
        <v>107791</v>
      </c>
      <c r="AG83" s="38">
        <f>'歳出（性質別）'!T11</f>
        <v>149133</v>
      </c>
      <c r="AH83" s="38">
        <f>'歳出（性質別）'!U11</f>
        <v>134178</v>
      </c>
      <c r="AI83" s="38">
        <f>'歳出（性質別）'!V11</f>
        <v>127372</v>
      </c>
      <c r="AJ83" s="38">
        <f>'歳出（性質別）'!W11</f>
        <v>161228</v>
      </c>
      <c r="AK83" s="38">
        <f>'歳出（性質別）'!X11</f>
        <v>157933</v>
      </c>
      <c r="AL83" s="38">
        <f>'歳出（性質別）'!Y11</f>
        <v>189674</v>
      </c>
      <c r="AM83" s="38">
        <f>'歳出（性質別）'!Z11</f>
        <v>138967</v>
      </c>
      <c r="AN83" s="38">
        <f>'歳出（性質別）'!AA11</f>
        <v>75667</v>
      </c>
      <c r="AO83" s="38">
        <f>'歳出（性質別）'!AB11</f>
        <v>31298</v>
      </c>
      <c r="AP83" s="38">
        <f>'歳出（性質別）'!AC11</f>
        <v>32350</v>
      </c>
      <c r="AQ83" s="38">
        <f>'歳出（性質別）'!AD11</f>
        <v>28961</v>
      </c>
      <c r="AR83" s="38">
        <f>'歳出（性質別）'!AE11</f>
        <v>81251</v>
      </c>
      <c r="AS83" s="38">
        <f>'歳出（性質別）'!AF11</f>
        <v>86015</v>
      </c>
    </row>
    <row r="84" spans="16:45" x14ac:dyDescent="0.2">
      <c r="P84" t="s">
        <v>135</v>
      </c>
      <c r="Q84" s="38">
        <f>'歳出（性質別）'!D16</f>
        <v>99898</v>
      </c>
      <c r="R84" s="38">
        <f>'歳出（性質別）'!E16</f>
        <v>172419</v>
      </c>
      <c r="S84" s="38">
        <f>'歳出（性質別）'!F16</f>
        <v>170261</v>
      </c>
      <c r="T84" s="38">
        <f>'歳出（性質別）'!G16</f>
        <v>486009</v>
      </c>
      <c r="U84" s="38">
        <f>'歳出（性質別）'!H16</f>
        <v>175465</v>
      </c>
      <c r="V84" s="38">
        <f>'歳出（性質別）'!I16</f>
        <v>268323</v>
      </c>
      <c r="W84" s="38">
        <f>'歳出（性質別）'!J16</f>
        <v>180048</v>
      </c>
      <c r="X84" s="38">
        <f>'歳出（性質別）'!K16</f>
        <v>386039</v>
      </c>
      <c r="Y84" s="38">
        <f>'歳出（性質別）'!L16</f>
        <v>186639</v>
      </c>
      <c r="Z84" s="38">
        <f>'歳出（性質別）'!M16</f>
        <v>228103</v>
      </c>
      <c r="AA84" s="38">
        <f>'歳出（性質別）'!N16</f>
        <v>210587</v>
      </c>
      <c r="AB84" s="38">
        <f>'歳出（性質別）'!O16</f>
        <v>193292</v>
      </c>
      <c r="AC84" s="38">
        <f>'歳出（性質別）'!P16</f>
        <v>247925</v>
      </c>
      <c r="AD84" s="38">
        <f>'歳出（性質別）'!Q16</f>
        <v>229244</v>
      </c>
      <c r="AE84" s="38">
        <f>'歳出（性質別）'!R16</f>
        <v>227112</v>
      </c>
      <c r="AF84" s="38">
        <f>'歳出（性質別）'!S16</f>
        <v>230501</v>
      </c>
      <c r="AG84" s="38">
        <f>'歳出（性質別）'!T16</f>
        <v>229000</v>
      </c>
      <c r="AH84" s="38">
        <f>'歳出（性質別）'!U16</f>
        <v>239780</v>
      </c>
      <c r="AI84" s="38">
        <f>'歳出（性質別）'!V16</f>
        <v>423422</v>
      </c>
      <c r="AJ84" s="38">
        <f>'歳出（性質別）'!W16</f>
        <v>429586</v>
      </c>
      <c r="AK84" s="38">
        <f>'歳出（性質別）'!X16</f>
        <v>721574</v>
      </c>
      <c r="AL84" s="38">
        <f>'歳出（性質別）'!Y16</f>
        <v>721415</v>
      </c>
      <c r="AM84" s="38">
        <f>'歳出（性質別）'!Z16</f>
        <v>720910</v>
      </c>
      <c r="AN84" s="38">
        <f>'歳出（性質別）'!AA16</f>
        <v>820991</v>
      </c>
      <c r="AO84" s="38">
        <f>'歳出（性質別）'!AB16</f>
        <v>821085</v>
      </c>
      <c r="AP84" s="38">
        <f>'歳出（性質別）'!AC16</f>
        <v>865112</v>
      </c>
      <c r="AQ84" s="38">
        <f>'歳出（性質別）'!AD16</f>
        <v>825016</v>
      </c>
      <c r="AR84" s="38">
        <f>'歳出（性質別）'!AE16</f>
        <v>756900</v>
      </c>
      <c r="AS84" s="38">
        <f>'歳出（性質別）'!AF16</f>
        <v>729600</v>
      </c>
    </row>
    <row r="85" spans="16:45" x14ac:dyDescent="0.2">
      <c r="P85" t="s">
        <v>137</v>
      </c>
      <c r="Q85" s="38">
        <f>'歳出（性質別）'!D18</f>
        <v>4600102</v>
      </c>
      <c r="R85" s="38">
        <f>'歳出（性質別）'!E18</f>
        <v>4752209</v>
      </c>
      <c r="S85" s="38">
        <f>'歳出（性質別）'!F18</f>
        <v>4820639</v>
      </c>
      <c r="T85" s="38">
        <f>'歳出（性質別）'!G18</f>
        <v>3830626</v>
      </c>
      <c r="U85" s="38">
        <f>'歳出（性質別）'!H18</f>
        <v>4243751</v>
      </c>
      <c r="V85" s="38">
        <f>'歳出（性質別）'!I18</f>
        <v>3945134</v>
      </c>
      <c r="W85" s="38">
        <f>'歳出（性質別）'!J18</f>
        <v>3349620</v>
      </c>
      <c r="X85" s="38">
        <f>'歳出（性質別）'!K18</f>
        <v>3237958</v>
      </c>
      <c r="Y85" s="38">
        <f>'歳出（性質別）'!L18</f>
        <v>2925361</v>
      </c>
      <c r="Z85" s="38">
        <f>'歳出（性質別）'!M18</f>
        <v>3163698</v>
      </c>
      <c r="AA85" s="38">
        <f>'歳出（性質別）'!N18</f>
        <v>4257505</v>
      </c>
      <c r="AB85" s="38">
        <f>'歳出（性質別）'!O18</f>
        <v>3161065</v>
      </c>
      <c r="AC85" s="38">
        <f>'歳出（性質別）'!P18</f>
        <v>2173889</v>
      </c>
      <c r="AD85" s="38">
        <f>'歳出（性質別）'!Q18</f>
        <v>2082983</v>
      </c>
      <c r="AE85" s="38">
        <f>'歳出（性質別）'!R18</f>
        <v>1766102</v>
      </c>
      <c r="AF85" s="38">
        <f>'歳出（性質別）'!S18</f>
        <v>1597463</v>
      </c>
      <c r="AG85" s="38">
        <f>'歳出（性質別）'!T18</f>
        <v>2173873</v>
      </c>
      <c r="AH85" s="38">
        <f>'歳出（性質別）'!U18</f>
        <v>2359184</v>
      </c>
      <c r="AI85" s="38">
        <f>'歳出（性質別）'!V18</f>
        <v>4858393</v>
      </c>
      <c r="AJ85" s="38">
        <f>'歳出（性質別）'!W18</f>
        <v>2502386</v>
      </c>
      <c r="AK85" s="38">
        <f>'歳出（性質別）'!X18</f>
        <v>3028184</v>
      </c>
      <c r="AL85" s="38">
        <f>'歳出（性質別）'!Y18</f>
        <v>1923576</v>
      </c>
      <c r="AM85" s="38">
        <f>'歳出（性質別）'!Z18</f>
        <v>2632389</v>
      </c>
      <c r="AN85" s="38">
        <f>'歳出（性質別）'!AA18</f>
        <v>3151463</v>
      </c>
      <c r="AO85" s="38">
        <f>'歳出（性質別）'!AB18</f>
        <v>3202391</v>
      </c>
      <c r="AP85" s="38">
        <f>'歳出（性質別）'!AC18</f>
        <v>3643254</v>
      </c>
      <c r="AQ85" s="38">
        <f>'歳出（性質別）'!AD18</f>
        <v>2137860</v>
      </c>
      <c r="AR85" s="38">
        <f>'歳出（性質別）'!AE18</f>
        <v>1339584</v>
      </c>
      <c r="AS85" s="38">
        <f>'歳出（性質別）'!AF18</f>
        <v>1379207</v>
      </c>
    </row>
    <row r="86" spans="16:45" x14ac:dyDescent="0.2">
      <c r="P86" t="s">
        <v>136</v>
      </c>
      <c r="Q86" s="38">
        <f>'歳出（性質別）'!D23</f>
        <v>12300491</v>
      </c>
      <c r="R86" s="38">
        <f>'歳出（性質別）'!E23</f>
        <v>12734586</v>
      </c>
      <c r="S86" s="38">
        <f>'歳出（性質別）'!F23</f>
        <v>13266621</v>
      </c>
      <c r="T86" s="38">
        <f>'歳出（性質別）'!G23</f>
        <v>12704947</v>
      </c>
      <c r="U86" s="38">
        <f>'歳出（性質別）'!H23</f>
        <v>13394895</v>
      </c>
      <c r="V86" s="38">
        <f>'歳出（性質別）'!I23</f>
        <v>14019996</v>
      </c>
      <c r="W86" s="38">
        <f>'歳出（性質別）'!J23</f>
        <v>13402565</v>
      </c>
      <c r="X86" s="38">
        <f>'歳出（性質別）'!K23</f>
        <v>14003792</v>
      </c>
      <c r="Y86" s="38">
        <f>'歳出（性質別）'!L23</f>
        <v>13559280</v>
      </c>
      <c r="Z86" s="38">
        <f>'歳出（性質別）'!M23</f>
        <v>13311213</v>
      </c>
      <c r="AA86" s="38">
        <f>'歳出（性質別）'!N23</f>
        <v>14498606</v>
      </c>
      <c r="AB86" s="38">
        <f>'歳出（性質別）'!O23</f>
        <v>13552803</v>
      </c>
      <c r="AC86" s="38">
        <f>'歳出（性質別）'!P23</f>
        <v>12777375</v>
      </c>
      <c r="AD86" s="38">
        <f>'歳出（性質別）'!Q23</f>
        <v>13534981</v>
      </c>
      <c r="AE86" s="38">
        <f>'歳出（性質別）'!R23</f>
        <v>14277394</v>
      </c>
      <c r="AF86" s="38">
        <f>'歳出（性質別）'!S23</f>
        <v>13262643</v>
      </c>
      <c r="AG86" s="38">
        <f>'歳出（性質別）'!T23</f>
        <v>14204355</v>
      </c>
      <c r="AH86" s="38">
        <f>'歳出（性質別）'!U23</f>
        <v>14119591</v>
      </c>
      <c r="AI86" s="38">
        <f>'歳出（性質別）'!V23</f>
        <v>17873476</v>
      </c>
      <c r="AJ86" s="38">
        <f>'歳出（性質別）'!W23</f>
        <v>15484579</v>
      </c>
      <c r="AK86" s="38">
        <f>'歳出（性質別）'!X23</f>
        <v>16900421</v>
      </c>
      <c r="AL86" s="38">
        <f>'歳出（性質別）'!Y23</f>
        <v>16205515</v>
      </c>
      <c r="AM86" s="38">
        <f>'歳出（性質別）'!Z23</f>
        <v>16296969</v>
      </c>
      <c r="AN86" s="38">
        <f>'歳出（性質別）'!AA23</f>
        <v>17484918</v>
      </c>
      <c r="AO86" s="38">
        <f>'歳出（性質別）'!AB23</f>
        <v>17806282</v>
      </c>
      <c r="AP86" s="38">
        <f>'歳出（性質別）'!AC23</f>
        <v>18367786</v>
      </c>
      <c r="AQ86" s="38">
        <f>'歳出（性質別）'!AD23</f>
        <v>17819656</v>
      </c>
      <c r="AR86" s="38">
        <f>'歳出（性質別）'!AE23</f>
        <v>18300063</v>
      </c>
      <c r="AS86" s="38">
        <f>'歳出（性質別）'!AF23</f>
        <v>17954196</v>
      </c>
    </row>
    <row r="116" spans="13:45" x14ac:dyDescent="0.2">
      <c r="P116">
        <f>'歳出（目的別）'!A3</f>
        <v>0</v>
      </c>
      <c r="Q116" t="str">
        <f>'歳出（目的別）'!D3</f>
        <v>９１（H3）</v>
      </c>
      <c r="R116" t="str">
        <f>'歳出（目的別）'!E3</f>
        <v>９２（H4）</v>
      </c>
      <c r="S116" t="str">
        <f>'歳出（目的別）'!F3</f>
        <v>９３（H5）</v>
      </c>
      <c r="T116" t="str">
        <f>'歳出（目的別）'!G3</f>
        <v>９４（H6）</v>
      </c>
      <c r="U116" t="str">
        <f>'歳出（目的別）'!H3</f>
        <v>９５（H7）</v>
      </c>
      <c r="V116" t="str">
        <f>'歳出（目的別）'!I3</f>
        <v>９６（H8）</v>
      </c>
      <c r="W116" t="str">
        <f>'歳出（目的別）'!J3</f>
        <v>９７（H9）</v>
      </c>
      <c r="X116" t="str">
        <f>'歳出（目的別）'!K3</f>
        <v>９８(H10)</v>
      </c>
      <c r="Y116" t="str">
        <f>'歳出（目的別）'!L3</f>
        <v>９９(H11)</v>
      </c>
      <c r="Z116" t="str">
        <f>'歳出（目的別）'!M3</f>
        <v>００(H12)</v>
      </c>
      <c r="AA116" t="str">
        <f>'歳出（目的別）'!N3</f>
        <v>０１(H13)</v>
      </c>
      <c r="AB116" t="str">
        <f>'歳出（目的別）'!O3</f>
        <v>０２(H14)</v>
      </c>
      <c r="AC116" t="str">
        <f>'歳出（目的別）'!P3</f>
        <v>０３(H15)</v>
      </c>
      <c r="AD116" t="str">
        <f>'歳出（目的別）'!Q3</f>
        <v>０４(H16)</v>
      </c>
      <c r="AE116" t="str">
        <f>'歳出（目的別）'!R3</f>
        <v>０５(H17)</v>
      </c>
      <c r="AF116" t="str">
        <f>'歳出（目的別）'!S3</f>
        <v>０６(H18)</v>
      </c>
      <c r="AG116" t="str">
        <f>'歳出（目的別）'!T3</f>
        <v>０７(H19)</v>
      </c>
      <c r="AH116" t="str">
        <f>'歳出（目的別）'!U3</f>
        <v>０８(H20)</v>
      </c>
      <c r="AI116" t="str">
        <f>'歳出（目的別）'!V3</f>
        <v>０９(H21)</v>
      </c>
      <c r="AJ116" t="str">
        <f>'歳出（目的別）'!W3</f>
        <v>１０(H22)</v>
      </c>
      <c r="AK116" t="str">
        <f>'歳出（目的別）'!X3</f>
        <v>１１(H23)</v>
      </c>
      <c r="AL116" t="str">
        <f>'歳出（目的別）'!Y3</f>
        <v>１２(H24)</v>
      </c>
      <c r="AM116" t="str">
        <f>'歳出（目的別）'!Z3</f>
        <v>１３(H25)</v>
      </c>
      <c r="AN116" t="str">
        <f>'歳出（目的別）'!AA3</f>
        <v>１４(H26)</v>
      </c>
      <c r="AO116" t="str">
        <f>'歳出（目的別）'!AB3</f>
        <v>１５(H27)</v>
      </c>
      <c r="AP116" t="str">
        <f>'歳出（目的別）'!AC3</f>
        <v>１６(H28)</v>
      </c>
      <c r="AQ116" t="str">
        <f>'歳出（目的別）'!AD3</f>
        <v>１７(H29)</v>
      </c>
      <c r="AR116" t="str">
        <f>'歳出（目的別）'!AE3</f>
        <v>１８(H30)</v>
      </c>
      <c r="AS116" t="str">
        <f>'歳出（目的別）'!AF3</f>
        <v>１９(R１)</v>
      </c>
    </row>
    <row r="117" spans="13:45" x14ac:dyDescent="0.2">
      <c r="P117" t="s">
        <v>138</v>
      </c>
      <c r="Q117" s="38">
        <f>'歳出（目的別）'!D5</f>
        <v>2278075</v>
      </c>
      <c r="R117" s="38">
        <f>'歳出（目的別）'!E5</f>
        <v>1846374</v>
      </c>
      <c r="S117" s="38">
        <f>'歳出（目的別）'!F5</f>
        <v>2911338</v>
      </c>
      <c r="T117" s="38">
        <f>'歳出（目的別）'!G5</f>
        <v>2605001</v>
      </c>
      <c r="U117" s="38">
        <f>'歳出（目的別）'!H5</f>
        <v>2490757</v>
      </c>
      <c r="V117" s="38">
        <f>'歳出（目的別）'!I5</f>
        <v>2363039</v>
      </c>
      <c r="W117" s="38">
        <f>'歳出（目的別）'!J5</f>
        <v>1983506</v>
      </c>
      <c r="X117" s="38">
        <f>'歳出（目的別）'!K5</f>
        <v>2024756</v>
      </c>
      <c r="Y117" s="38">
        <f>'歳出（目的別）'!L5</f>
        <v>2306341</v>
      </c>
      <c r="Z117" s="38">
        <f>'歳出（目的別）'!M5</f>
        <v>2068750</v>
      </c>
      <c r="AA117" s="38">
        <f>'歳出（目的別）'!N5</f>
        <v>2721622</v>
      </c>
      <c r="AB117" s="38">
        <f>'歳出（目的別）'!O5</f>
        <v>1801095</v>
      </c>
      <c r="AC117" s="38">
        <f>'歳出（目的別）'!P5</f>
        <v>2149091</v>
      </c>
      <c r="AD117" s="38">
        <f>'歳出（目的別）'!Q5</f>
        <v>2831083</v>
      </c>
      <c r="AE117" s="38">
        <f>'歳出（目的別）'!R5</f>
        <v>3406552</v>
      </c>
      <c r="AF117" s="38">
        <f>'歳出（目的別）'!S5</f>
        <v>2362831</v>
      </c>
      <c r="AG117" s="38">
        <f>'歳出（目的別）'!T5</f>
        <v>2278563</v>
      </c>
      <c r="AH117" s="38">
        <f>'歳出（目的別）'!U5</f>
        <v>1991674</v>
      </c>
      <c r="AI117" s="38">
        <f>'歳出（目的別）'!V5</f>
        <v>3065383</v>
      </c>
      <c r="AJ117" s="38">
        <f>'歳出（目的別）'!W5</f>
        <v>2435199</v>
      </c>
      <c r="AK117" s="38">
        <f>'歳出（目的別）'!X5</f>
        <v>2139024</v>
      </c>
      <c r="AL117" s="38">
        <f>'歳出（目的別）'!Y5</f>
        <v>2454103</v>
      </c>
      <c r="AM117" s="38">
        <f>'歳出（目的別）'!Z5</f>
        <v>2068183</v>
      </c>
      <c r="AN117" s="38">
        <f>'歳出（目的別）'!AA5</f>
        <v>1887193</v>
      </c>
      <c r="AO117" s="38">
        <f>'歳出（目的別）'!AB5</f>
        <v>1791724</v>
      </c>
      <c r="AP117" s="38">
        <f>'歳出（目的別）'!AC5</f>
        <v>1765616</v>
      </c>
      <c r="AQ117" s="38">
        <f>'歳出（目的別）'!AD5</f>
        <v>1902411</v>
      </c>
      <c r="AR117" s="38">
        <f>'歳出（目的別）'!AE5</f>
        <v>2075486</v>
      </c>
      <c r="AS117" s="38">
        <f>'歳出（目的別）'!AF5</f>
        <v>1806387</v>
      </c>
    </row>
    <row r="118" spans="13:45" x14ac:dyDescent="0.2">
      <c r="M118" t="s">
        <v>313</v>
      </c>
      <c r="P118" t="s">
        <v>139</v>
      </c>
      <c r="Q118" s="38">
        <f>'歳出（目的別）'!D6</f>
        <v>1150749</v>
      </c>
      <c r="R118" s="38">
        <f>'歳出（目的別）'!E6</f>
        <v>1403473</v>
      </c>
      <c r="S118" s="38">
        <f>'歳出（目的別）'!F6</f>
        <v>1584638</v>
      </c>
      <c r="T118" s="38">
        <f>'歳出（目的別）'!G6</f>
        <v>1815774</v>
      </c>
      <c r="U118" s="38">
        <f>'歳出（目的別）'!H6</f>
        <v>1760662</v>
      </c>
      <c r="V118" s="38">
        <f>'歳出（目的別）'!I6</f>
        <v>2343055</v>
      </c>
      <c r="W118" s="38">
        <f>'歳出（目的別）'!J6</f>
        <v>1918528</v>
      </c>
      <c r="X118" s="38">
        <f>'歳出（目的別）'!K6</f>
        <v>2081190</v>
      </c>
      <c r="Y118" s="38">
        <f>'歳出（目的別）'!L6</f>
        <v>2366848</v>
      </c>
      <c r="Z118" s="38">
        <f>'歳出（目的別）'!M6</f>
        <v>2080808</v>
      </c>
      <c r="AA118" s="38">
        <f>'歳出（目的別）'!N6</f>
        <v>2772803</v>
      </c>
      <c r="AB118" s="38">
        <f>'歳出（目的別）'!O6</f>
        <v>2866800</v>
      </c>
      <c r="AC118" s="38">
        <f>'歳出（目的別）'!P6</f>
        <v>2564523</v>
      </c>
      <c r="AD118" s="38">
        <f>'歳出（目的別）'!Q6</f>
        <v>2758486</v>
      </c>
      <c r="AE118" s="38">
        <f>'歳出（目的別）'!R6</f>
        <v>3212991</v>
      </c>
      <c r="AF118" s="38">
        <f>'歳出（目的別）'!S6</f>
        <v>3303618</v>
      </c>
      <c r="AG118" s="38">
        <f>'歳出（目的別）'!T6</f>
        <v>3679880</v>
      </c>
      <c r="AH118" s="38">
        <f>'歳出（目的別）'!U6</f>
        <v>3503118</v>
      </c>
      <c r="AI118" s="38">
        <f>'歳出（目的別）'!V6</f>
        <v>3809558</v>
      </c>
      <c r="AJ118" s="38">
        <f>'歳出（目的別）'!W6</f>
        <v>4372220</v>
      </c>
      <c r="AK118" s="38">
        <f>'歳出（目的別）'!X6</f>
        <v>4766311</v>
      </c>
      <c r="AL118" s="38">
        <f>'歳出（目的別）'!Y6</f>
        <v>4857899</v>
      </c>
      <c r="AM118" s="38">
        <f>'歳出（目的別）'!Z6</f>
        <v>4575144</v>
      </c>
      <c r="AN118" s="38">
        <f>'歳出（目的別）'!AA6</f>
        <v>5014619</v>
      </c>
      <c r="AO118" s="38">
        <f>'歳出（目的別）'!AB6</f>
        <v>5500052</v>
      </c>
      <c r="AP118" s="38">
        <f>'歳出（目的別）'!AC6</f>
        <v>5512581</v>
      </c>
      <c r="AQ118" s="38">
        <f>'歳出（目的別）'!AD6</f>
        <v>5819649</v>
      </c>
      <c r="AR118" s="38">
        <f>'歳出（目的別）'!AE6</f>
        <v>5728571</v>
      </c>
      <c r="AS118" s="38">
        <f>'歳出（目的別）'!AF6</f>
        <v>6072300</v>
      </c>
    </row>
    <row r="119" spans="13:45" x14ac:dyDescent="0.2">
      <c r="P119" t="s">
        <v>140</v>
      </c>
      <c r="Q119" s="38">
        <f>'歳出（目的別）'!D7</f>
        <v>641553</v>
      </c>
      <c r="R119" s="38">
        <f>'歳出（目的別）'!E7</f>
        <v>781935</v>
      </c>
      <c r="S119" s="38">
        <f>'歳出（目的別）'!F7</f>
        <v>760987</v>
      </c>
      <c r="T119" s="38">
        <f>'歳出（目的別）'!G7</f>
        <v>760819</v>
      </c>
      <c r="U119" s="38">
        <f>'歳出（目的別）'!H7</f>
        <v>988610</v>
      </c>
      <c r="V119" s="38">
        <f>'歳出（目的別）'!I7</f>
        <v>1026108</v>
      </c>
      <c r="W119" s="38">
        <f>'歳出（目的別）'!J7</f>
        <v>1023000</v>
      </c>
      <c r="X119" s="38">
        <f>'歳出（目的別）'!K7</f>
        <v>1185813</v>
      </c>
      <c r="Y119" s="38">
        <f>'歳出（目的別）'!L7</f>
        <v>896893</v>
      </c>
      <c r="Z119" s="38">
        <f>'歳出（目的別）'!M7</f>
        <v>1060826</v>
      </c>
      <c r="AA119" s="38">
        <f>'歳出（目的別）'!N7</f>
        <v>1039877</v>
      </c>
      <c r="AB119" s="38">
        <f>'歳出（目的別）'!O7</f>
        <v>1332633</v>
      </c>
      <c r="AC119" s="38">
        <f>'歳出（目的別）'!P7</f>
        <v>1045992</v>
      </c>
      <c r="AD119" s="38">
        <f>'歳出（目的別）'!Q7</f>
        <v>1042680</v>
      </c>
      <c r="AE119" s="38">
        <f>'歳出（目的別）'!R7</f>
        <v>960250</v>
      </c>
      <c r="AF119" s="38">
        <f>'歳出（目的別）'!S7</f>
        <v>958564</v>
      </c>
      <c r="AG119" s="38">
        <f>'歳出（目的別）'!T7</f>
        <v>945600</v>
      </c>
      <c r="AH119" s="38">
        <f>'歳出（目的別）'!U7</f>
        <v>917804</v>
      </c>
      <c r="AI119" s="38">
        <f>'歳出（目的別）'!V7</f>
        <v>1049507</v>
      </c>
      <c r="AJ119" s="38">
        <f>'歳出（目的別）'!W7</f>
        <v>940399</v>
      </c>
      <c r="AK119" s="38">
        <f>'歳出（目的別）'!X7</f>
        <v>974363</v>
      </c>
      <c r="AL119" s="38">
        <f>'歳出（目的別）'!Y7</f>
        <v>958141</v>
      </c>
      <c r="AM119" s="38">
        <f>'歳出（目的別）'!Z7</f>
        <v>1000169</v>
      </c>
      <c r="AN119" s="38">
        <f>'歳出（目的別）'!AA7</f>
        <v>1086102</v>
      </c>
      <c r="AO119" s="38">
        <f>'歳出（目的別）'!AB7</f>
        <v>1146628</v>
      </c>
      <c r="AP119" s="38">
        <f>'歳出（目的別）'!AC7</f>
        <v>1075256</v>
      </c>
      <c r="AQ119" s="38">
        <f>'歳出（目的別）'!AD7</f>
        <v>1305184</v>
      </c>
      <c r="AR119" s="38">
        <f>'歳出（目的別）'!AE7</f>
        <v>2702622</v>
      </c>
      <c r="AS119" s="38">
        <f>'歳出（目的別）'!AF7</f>
        <v>1899374</v>
      </c>
    </row>
    <row r="120" spans="13:45" x14ac:dyDescent="0.2">
      <c r="P120" t="s">
        <v>150</v>
      </c>
      <c r="Q120" s="38">
        <f>'歳出（目的別）'!D9</f>
        <v>1588066</v>
      </c>
      <c r="R120" s="38">
        <f>'歳出（目的別）'!E9</f>
        <v>1961032</v>
      </c>
      <c r="S120" s="38">
        <f>'歳出（目的別）'!F9</f>
        <v>2131732</v>
      </c>
      <c r="T120" s="38">
        <f>'歳出（目的別）'!G9</f>
        <v>1593805</v>
      </c>
      <c r="U120" s="38">
        <f>'歳出（目的別）'!H9</f>
        <v>2224726</v>
      </c>
      <c r="V120" s="38">
        <f>'歳出（目的別）'!I9</f>
        <v>1968526</v>
      </c>
      <c r="W120" s="38">
        <f>'歳出（目的別）'!J9</f>
        <v>1530769</v>
      </c>
      <c r="X120" s="38">
        <f>'歳出（目的別）'!K9</f>
        <v>1575507</v>
      </c>
      <c r="Y120" s="38">
        <f>'歳出（目的別）'!L9</f>
        <v>1416830</v>
      </c>
      <c r="Z120" s="38">
        <f>'歳出（目的別）'!M9</f>
        <v>1634372</v>
      </c>
      <c r="AA120" s="38">
        <f>'歳出（目的別）'!N9</f>
        <v>1268616</v>
      </c>
      <c r="AB120" s="38">
        <f>'歳出（目的別）'!O9</f>
        <v>1316871</v>
      </c>
      <c r="AC120" s="38">
        <f>'歳出（目的別）'!P9</f>
        <v>981971</v>
      </c>
      <c r="AD120" s="38">
        <f>'歳出（目的別）'!Q9</f>
        <v>873459</v>
      </c>
      <c r="AE120" s="38">
        <f>'歳出（目的別）'!R9</f>
        <v>701712</v>
      </c>
      <c r="AF120" s="38">
        <f>'歳出（目的別）'!S9</f>
        <v>843720</v>
      </c>
      <c r="AG120" s="38">
        <f>'歳出（目的別）'!T9</f>
        <v>832610</v>
      </c>
      <c r="AH120" s="38">
        <f>'歳出（目的別）'!U9</f>
        <v>729842</v>
      </c>
      <c r="AI120" s="38">
        <f>'歳出（目的別）'!V9</f>
        <v>704825</v>
      </c>
      <c r="AJ120" s="38">
        <f>'歳出（目的別）'!W9</f>
        <v>465749</v>
      </c>
      <c r="AK120" s="38">
        <f>'歳出（目的別）'!X9</f>
        <v>505326</v>
      </c>
      <c r="AL120" s="38">
        <f>'歳出（目的別）'!Y9</f>
        <v>413930</v>
      </c>
      <c r="AM120" s="38">
        <f>'歳出（目的別）'!Z9</f>
        <v>336121</v>
      </c>
      <c r="AN120" s="38">
        <f>'歳出（目的別）'!AA9</f>
        <v>486692</v>
      </c>
      <c r="AO120" s="38">
        <f>'歳出（目的別）'!AB9</f>
        <v>490528</v>
      </c>
      <c r="AP120" s="38">
        <f>'歳出（目的別）'!AC9</f>
        <v>1404343</v>
      </c>
      <c r="AQ120" s="38">
        <f>'歳出（目的別）'!AD9</f>
        <v>1445805</v>
      </c>
      <c r="AR120" s="38">
        <f>'歳出（目的別）'!AE9</f>
        <v>541558</v>
      </c>
      <c r="AS120" s="38">
        <f>'歳出（目的別）'!AF9</f>
        <v>493791</v>
      </c>
    </row>
    <row r="121" spans="13:45" x14ac:dyDescent="0.2">
      <c r="P121" t="s">
        <v>141</v>
      </c>
      <c r="Q121" s="38">
        <f>'歳出（目的別）'!D10</f>
        <v>159235</v>
      </c>
      <c r="R121" s="38">
        <f>'歳出（目的別）'!E10</f>
        <v>205718</v>
      </c>
      <c r="S121" s="38">
        <f>'歳出（目的別）'!F10</f>
        <v>288518</v>
      </c>
      <c r="T121" s="38">
        <f>'歳出（目的別）'!G10</f>
        <v>305204</v>
      </c>
      <c r="U121" s="38">
        <f>'歳出（目的別）'!H10</f>
        <v>323679</v>
      </c>
      <c r="V121" s="38">
        <f>'歳出（目的別）'!I10</f>
        <v>346899</v>
      </c>
      <c r="W121" s="38">
        <f>'歳出（目的別）'!J10</f>
        <v>344442</v>
      </c>
      <c r="X121" s="38">
        <f>'歳出（目的別）'!K10</f>
        <v>301141</v>
      </c>
      <c r="Y121" s="38">
        <f>'歳出（目的別）'!L10</f>
        <v>303183</v>
      </c>
      <c r="Z121" s="38">
        <f>'歳出（目的別）'!M10</f>
        <v>324961</v>
      </c>
      <c r="AA121" s="38">
        <f>'歳出（目的別）'!N10</f>
        <v>373735</v>
      </c>
      <c r="AB121" s="38">
        <f>'歳出（目的別）'!O10</f>
        <v>351876</v>
      </c>
      <c r="AC121" s="38">
        <f>'歳出（目的別）'!P10</f>
        <v>438143</v>
      </c>
      <c r="AD121" s="38">
        <f>'歳出（目的別）'!Q10</f>
        <v>474569</v>
      </c>
      <c r="AE121" s="38">
        <f>'歳出（目的別）'!R10</f>
        <v>500515</v>
      </c>
      <c r="AF121" s="38">
        <f>'歳出（目的別）'!S10</f>
        <v>527768</v>
      </c>
      <c r="AG121" s="38">
        <f>'歳出（目的別）'!T10</f>
        <v>441516</v>
      </c>
      <c r="AH121" s="38">
        <f>'歳出（目的別）'!U10</f>
        <v>484355</v>
      </c>
      <c r="AI121" s="38">
        <f>'歳出（目的別）'!V10</f>
        <v>683831</v>
      </c>
      <c r="AJ121" s="38">
        <f>'歳出（目的別）'!W10</f>
        <v>708285</v>
      </c>
      <c r="AK121" s="38">
        <f>'歳出（目的別）'!X10</f>
        <v>950376</v>
      </c>
      <c r="AL121" s="38">
        <f>'歳出（目的別）'!Y10</f>
        <v>1082191</v>
      </c>
      <c r="AM121" s="38">
        <f>'歳出（目的別）'!Z10</f>
        <v>1153958</v>
      </c>
      <c r="AN121" s="38">
        <f>'歳出（目的別）'!AA10</f>
        <v>1143761</v>
      </c>
      <c r="AO121" s="38">
        <f>'歳出（目的別）'!AB10</f>
        <v>1094909</v>
      </c>
      <c r="AP121" s="38">
        <f>'歳出（目的別）'!AC10</f>
        <v>1132490</v>
      </c>
      <c r="AQ121" s="38">
        <f>'歳出（目的別）'!AD10</f>
        <v>996553</v>
      </c>
      <c r="AR121" s="38">
        <f>'歳出（目的別）'!AE10</f>
        <v>930109</v>
      </c>
      <c r="AS121" s="38">
        <f>'歳出（目的別）'!AF10</f>
        <v>928666</v>
      </c>
    </row>
    <row r="122" spans="13:45" x14ac:dyDescent="0.2">
      <c r="P122" t="s">
        <v>142</v>
      </c>
      <c r="Q122" s="38">
        <f>'歳出（目的別）'!D11</f>
        <v>2853516</v>
      </c>
      <c r="R122" s="38">
        <f>'歳出（目的別）'!E11</f>
        <v>2717066</v>
      </c>
      <c r="S122" s="38">
        <f>'歳出（目的別）'!F11</f>
        <v>2105342</v>
      </c>
      <c r="T122" s="38">
        <f>'歳出（目的別）'!G11</f>
        <v>1848143</v>
      </c>
      <c r="U122" s="38">
        <f>'歳出（目的別）'!H11</f>
        <v>1872357</v>
      </c>
      <c r="V122" s="38">
        <f>'歳出（目的別）'!I11</f>
        <v>2244555</v>
      </c>
      <c r="W122" s="38">
        <f>'歳出（目的別）'!J11</f>
        <v>2010545</v>
      </c>
      <c r="X122" s="38">
        <f>'歳出（目的別）'!K11</f>
        <v>2266907</v>
      </c>
      <c r="Y122" s="38">
        <f>'歳出（目的別）'!L11</f>
        <v>1974343</v>
      </c>
      <c r="Z122" s="38">
        <f>'歳出（目的別）'!M11</f>
        <v>2347874</v>
      </c>
      <c r="AA122" s="38">
        <f>'歳出（目的別）'!N11</f>
        <v>2478429</v>
      </c>
      <c r="AB122" s="38">
        <f>'歳出（目的別）'!O11</f>
        <v>2099758</v>
      </c>
      <c r="AC122" s="38">
        <f>'歳出（目的別）'!P11</f>
        <v>2089383</v>
      </c>
      <c r="AD122" s="38">
        <f>'歳出（目的別）'!Q11</f>
        <v>2069051</v>
      </c>
      <c r="AE122" s="38">
        <f>'歳出（目的別）'!R11</f>
        <v>1753261</v>
      </c>
      <c r="AF122" s="38">
        <f>'歳出（目的別）'!S11</f>
        <v>1782006</v>
      </c>
      <c r="AG122" s="38">
        <f>'歳出（目的別）'!T11</f>
        <v>1711897</v>
      </c>
      <c r="AH122" s="38">
        <f>'歳出（目的別）'!U11</f>
        <v>2241077</v>
      </c>
      <c r="AI122" s="38">
        <f>'歳出（目的別）'!V11</f>
        <v>2487739</v>
      </c>
      <c r="AJ122" s="38">
        <f>'歳出（目的別）'!W11</f>
        <v>2488376</v>
      </c>
      <c r="AK122" s="38">
        <f>'歳出（目的別）'!X11</f>
        <v>3011053</v>
      </c>
      <c r="AL122" s="38">
        <f>'歳出（目的別）'!Y11</f>
        <v>2074821</v>
      </c>
      <c r="AM122" s="38">
        <f>'歳出（目的別）'!Z11</f>
        <v>2176452</v>
      </c>
      <c r="AN122" s="38">
        <f>'歳出（目的別）'!AA11</f>
        <v>1904156</v>
      </c>
      <c r="AO122" s="38">
        <f>'歳出（目的別）'!AB11</f>
        <v>2019191</v>
      </c>
      <c r="AP122" s="38">
        <f>'歳出（目的別）'!AC11</f>
        <v>1820985</v>
      </c>
      <c r="AQ122" s="38">
        <f>'歳出（目的別）'!AD11</f>
        <v>1855372</v>
      </c>
      <c r="AR122" s="38">
        <f>'歳出（目的別）'!AE11</f>
        <v>1426972</v>
      </c>
      <c r="AS122" s="38">
        <f>'歳出（目的別）'!AF11</f>
        <v>1526190</v>
      </c>
    </row>
    <row r="123" spans="13:45" x14ac:dyDescent="0.2">
      <c r="P123" t="s">
        <v>143</v>
      </c>
      <c r="Q123" s="38">
        <f>'歳出（目的別）'!D13</f>
        <v>2120306</v>
      </c>
      <c r="R123" s="38">
        <f>'歳出（目的別）'!E13</f>
        <v>2305859</v>
      </c>
      <c r="S123" s="38">
        <f>'歳出（目的別）'!F13</f>
        <v>1905872</v>
      </c>
      <c r="T123" s="38">
        <f>'歳出（目的別）'!G13</f>
        <v>2126647</v>
      </c>
      <c r="U123" s="38">
        <f>'歳出（目的別）'!H13</f>
        <v>1716293</v>
      </c>
      <c r="V123" s="38">
        <f>'歳出（目的別）'!I13</f>
        <v>1721508</v>
      </c>
      <c r="W123" s="38">
        <f>'歳出（目的別）'!J13</f>
        <v>2492972</v>
      </c>
      <c r="X123" s="38">
        <f>'歳出（目的別）'!K13</f>
        <v>1850459</v>
      </c>
      <c r="Y123" s="38">
        <f>'歳出（目的別）'!L13</f>
        <v>2143507</v>
      </c>
      <c r="Z123" s="38">
        <f>'歳出（目的別）'!M13</f>
        <v>1703106</v>
      </c>
      <c r="AA123" s="38">
        <f>'歳出（目的別）'!N13</f>
        <v>1668656</v>
      </c>
      <c r="AB123" s="38">
        <f>'歳出（目的別）'!O13</f>
        <v>1519331</v>
      </c>
      <c r="AC123" s="38">
        <f>'歳出（目的別）'!P13</f>
        <v>1390325</v>
      </c>
      <c r="AD123" s="38">
        <f>'歳出（目的別）'!Q13</f>
        <v>1375513</v>
      </c>
      <c r="AE123" s="38">
        <f>'歳出（目的別）'!R13</f>
        <v>1632575</v>
      </c>
      <c r="AF123" s="38">
        <f>'歳出（目的別）'!S13</f>
        <v>1331723</v>
      </c>
      <c r="AG123" s="38">
        <f>'歳出（目的別）'!T13</f>
        <v>1491042</v>
      </c>
      <c r="AH123" s="38">
        <f>'歳出（目的別）'!U13</f>
        <v>1785128</v>
      </c>
      <c r="AI123" s="38">
        <f>'歳出（目的別）'!V13</f>
        <v>3441234</v>
      </c>
      <c r="AJ123" s="38">
        <f>'歳出（目的別）'!W13</f>
        <v>1670439</v>
      </c>
      <c r="AK123" s="38">
        <f>'歳出（目的別）'!X13</f>
        <v>1542843</v>
      </c>
      <c r="AL123" s="38">
        <f>'歳出（目的別）'!Y13</f>
        <v>1365175</v>
      </c>
      <c r="AM123" s="38">
        <f>'歳出（目的別）'!Z13</f>
        <v>2180096</v>
      </c>
      <c r="AN123" s="38">
        <f>'歳出（目的別）'!AA13</f>
        <v>3067335</v>
      </c>
      <c r="AO123" s="38">
        <f>'歳出（目的別）'!AB13</f>
        <v>2585948</v>
      </c>
      <c r="AP123" s="38">
        <f>'歳出（目的別）'!AC13</f>
        <v>2777449</v>
      </c>
      <c r="AQ123" s="38">
        <f>'歳出（目的別）'!AD13</f>
        <v>1768426</v>
      </c>
      <c r="AR123" s="38">
        <f>'歳出（目的別）'!AE13</f>
        <v>1958531</v>
      </c>
      <c r="AS123" s="38">
        <f>'歳出（目的別）'!AF13</f>
        <v>2149216</v>
      </c>
    </row>
    <row r="124" spans="13:45" x14ac:dyDescent="0.2">
      <c r="P124" t="s">
        <v>144</v>
      </c>
      <c r="Q124" s="38">
        <f>'歳出（目的別）'!D15</f>
        <v>820842</v>
      </c>
      <c r="R124" s="38">
        <f>'歳出（目的別）'!E15</f>
        <v>852189</v>
      </c>
      <c r="S124" s="38">
        <f>'歳出（目的別）'!F15</f>
        <v>909496</v>
      </c>
      <c r="T124" s="38">
        <f>'歳出（目的別）'!G15</f>
        <v>982749</v>
      </c>
      <c r="U124" s="38">
        <f>'歳出（目的別）'!H15</f>
        <v>1070606</v>
      </c>
      <c r="V124" s="38">
        <f>'歳出（目的別）'!I15</f>
        <v>1183501</v>
      </c>
      <c r="W124" s="38">
        <f>'歳出（目的別）'!J15</f>
        <v>1264275</v>
      </c>
      <c r="X124" s="38">
        <f>'歳出（目的別）'!K15</f>
        <v>1823575</v>
      </c>
      <c r="Y124" s="38">
        <f>'歳出（目的別）'!L15</f>
        <v>1213976</v>
      </c>
      <c r="Z124" s="38">
        <f>'歳出（目的別）'!M15</f>
        <v>1255733</v>
      </c>
      <c r="AA124" s="38">
        <f>'歳出（目的別）'!N15</f>
        <v>1301754</v>
      </c>
      <c r="AB124" s="38">
        <f>'歳出（目的別）'!O15</f>
        <v>1363919</v>
      </c>
      <c r="AC124" s="38">
        <f>'歳出（目的別）'!P15</f>
        <v>1307609</v>
      </c>
      <c r="AD124" s="38">
        <f>'歳出（目的別）'!Q15</f>
        <v>1308891</v>
      </c>
      <c r="AE124" s="38">
        <f>'歳出（目的別）'!R15</f>
        <v>1360714</v>
      </c>
      <c r="AF124" s="38">
        <f>'歳出（目的別）'!S15</f>
        <v>1387901</v>
      </c>
      <c r="AG124" s="38">
        <f>'歳出（目的別）'!T15</f>
        <v>1616460</v>
      </c>
      <c r="AH124" s="38">
        <f>'歳出（目的別）'!U15</f>
        <v>1714687</v>
      </c>
      <c r="AI124" s="38">
        <f>'歳出（目的別）'!V15</f>
        <v>1770544</v>
      </c>
      <c r="AJ124" s="38">
        <f>'歳出（目的別）'!W15</f>
        <v>1540978</v>
      </c>
      <c r="AK124" s="38">
        <f>'歳出（目的別）'!X15</f>
        <v>1664780</v>
      </c>
      <c r="AL124" s="38">
        <f>'歳出（目的別）'!Y15</f>
        <v>1898608</v>
      </c>
      <c r="AM124" s="38">
        <f>'歳出（目的別）'!Z15</f>
        <v>1845731</v>
      </c>
      <c r="AN124" s="38">
        <f>'歳出（目的別）'!AA15</f>
        <v>1978199</v>
      </c>
      <c r="AO124" s="38">
        <f>'歳出（目的別）'!AB15</f>
        <v>1997811</v>
      </c>
      <c r="AP124" s="38">
        <f>'歳出（目的別）'!AC15</f>
        <v>1939766</v>
      </c>
      <c r="AQ124" s="38">
        <f>'歳出（目的別）'!AD15</f>
        <v>1837939</v>
      </c>
      <c r="AR124" s="38">
        <f>'歳出（目的別）'!AE15</f>
        <v>1927419</v>
      </c>
      <c r="AS124" s="38">
        <f>'歳出（目的別）'!AF15</f>
        <v>1950643</v>
      </c>
    </row>
    <row r="125" spans="13:45" x14ac:dyDescent="0.2">
      <c r="P125" t="s">
        <v>145</v>
      </c>
      <c r="Q125" s="38">
        <f>'歳出（目的別）'!D19</f>
        <v>12300491</v>
      </c>
      <c r="R125" s="38">
        <f>'歳出（目的別）'!E19</f>
        <v>12734586</v>
      </c>
      <c r="S125" s="38">
        <f>'歳出（目的別）'!F19</f>
        <v>13266621</v>
      </c>
      <c r="T125" s="38">
        <f>'歳出（目的別）'!G19</f>
        <v>12704947</v>
      </c>
      <c r="U125" s="38">
        <f>'歳出（目的別）'!H19</f>
        <v>13394995</v>
      </c>
      <c r="V125" s="38">
        <f>'歳出（目的別）'!I19</f>
        <v>14019996</v>
      </c>
      <c r="W125" s="38">
        <f>'歳出（目的別）'!J19</f>
        <v>13402565</v>
      </c>
      <c r="X125" s="38">
        <f>'歳出（目的別）'!K19</f>
        <v>14002948</v>
      </c>
      <c r="Y125" s="38">
        <f>'歳出（目的別）'!L19</f>
        <v>13559280</v>
      </c>
      <c r="Z125" s="38">
        <f>'歳出（目的別）'!M19</f>
        <v>13311213</v>
      </c>
      <c r="AA125" s="38">
        <f>'歳出（目的別）'!N19</f>
        <v>14498606</v>
      </c>
      <c r="AB125" s="38">
        <f>'歳出（目的別）'!O19</f>
        <v>13552803</v>
      </c>
      <c r="AC125" s="38">
        <f>'歳出（目的別）'!P19</f>
        <v>12777375</v>
      </c>
      <c r="AD125" s="38">
        <f>'歳出（目的別）'!Q19</f>
        <v>13534981</v>
      </c>
      <c r="AE125" s="38">
        <f>'歳出（目的別）'!R19</f>
        <v>14277393</v>
      </c>
      <c r="AF125" s="38">
        <f>'歳出（目的別）'!S19</f>
        <v>13262642</v>
      </c>
      <c r="AG125" s="38">
        <f>'歳出（目的別）'!T19</f>
        <v>14204354</v>
      </c>
      <c r="AH125" s="38">
        <f>'歳出（目的別）'!U19</f>
        <v>14119591</v>
      </c>
      <c r="AI125" s="38">
        <f>'歳出（目的別）'!V19</f>
        <v>17873476</v>
      </c>
      <c r="AJ125" s="38">
        <f>'歳出（目的別）'!W19</f>
        <v>15484579</v>
      </c>
      <c r="AK125" s="38">
        <f>'歳出（目的別）'!X19</f>
        <v>16900421</v>
      </c>
      <c r="AL125" s="38">
        <f>'歳出（目的別）'!Y19</f>
        <v>16205515</v>
      </c>
      <c r="AM125" s="38">
        <f>'歳出（目的別）'!Z19</f>
        <v>16296969</v>
      </c>
      <c r="AN125" s="38">
        <f>'歳出（目的別）'!AA19</f>
        <v>17484918</v>
      </c>
      <c r="AO125" s="38">
        <f>'歳出（目的別）'!AB19</f>
        <v>17806282</v>
      </c>
      <c r="AP125" s="38">
        <f>'歳出（目的別）'!AC19</f>
        <v>18367786</v>
      </c>
      <c r="AQ125" s="38">
        <f>'歳出（目的別）'!AD19</f>
        <v>17819656</v>
      </c>
      <c r="AR125" s="38">
        <f>'歳出（目的別）'!AE19</f>
        <v>18300063</v>
      </c>
      <c r="AS125" s="38">
        <f>'歳出（目的別）'!AF19</f>
        <v>17954196</v>
      </c>
    </row>
    <row r="154" spans="13:45" x14ac:dyDescent="0.2">
      <c r="P154">
        <f>'歳出（性質別）'!A3</f>
        <v>0</v>
      </c>
      <c r="Q154" t="str">
        <f>'歳出（性質別）'!D3</f>
        <v>９１（H3）</v>
      </c>
      <c r="R154" t="str">
        <f>'歳出（性質別）'!E3</f>
        <v>９２（H4）</v>
      </c>
      <c r="S154" t="str">
        <f>'歳出（性質別）'!F3</f>
        <v>９３（H5）</v>
      </c>
      <c r="T154" t="str">
        <f>'歳出（性質別）'!G3</f>
        <v>９４（H6）</v>
      </c>
      <c r="U154" t="str">
        <f>'歳出（性質別）'!H3</f>
        <v>９５（H7）</v>
      </c>
      <c r="V154" t="str">
        <f>'歳出（性質別）'!I3</f>
        <v>９６（H8）</v>
      </c>
      <c r="W154" t="str">
        <f>'歳出（性質別）'!J3</f>
        <v>９７（H9）</v>
      </c>
      <c r="X154" t="str">
        <f>'歳出（性質別）'!K3</f>
        <v>９８(H10)</v>
      </c>
      <c r="Y154" t="str">
        <f>'歳出（性質別）'!L3</f>
        <v>９９(H11)</v>
      </c>
      <c r="Z154" t="str">
        <f>'歳出（性質別）'!M3</f>
        <v>００(H12)</v>
      </c>
      <c r="AA154" t="str">
        <f>'歳出（性質別）'!N3</f>
        <v>０１(H13)</v>
      </c>
      <c r="AB154" t="str">
        <f>'歳出（性質別）'!O3</f>
        <v>０２(H14)</v>
      </c>
      <c r="AC154" t="str">
        <f>'歳出（性質別）'!P3</f>
        <v>０３(H15)</v>
      </c>
      <c r="AD154" t="str">
        <f>'歳出（性質別）'!Q3</f>
        <v>０４(H16)</v>
      </c>
      <c r="AE154" t="str">
        <f>'歳出（性質別）'!R3</f>
        <v>０５(H17)</v>
      </c>
      <c r="AF154" t="str">
        <f>'歳出（性質別）'!S3</f>
        <v>０６(H18)</v>
      </c>
      <c r="AG154" t="str">
        <f>'歳出（性質別）'!T3</f>
        <v>０７(H19)</v>
      </c>
      <c r="AH154" t="str">
        <f>'歳出（性質別）'!U3</f>
        <v>０８(H20)</v>
      </c>
      <c r="AI154" t="str">
        <f>'歳出（性質別）'!V3</f>
        <v>０９(H21)</v>
      </c>
      <c r="AJ154" t="str">
        <f>'歳出（性質別）'!W3</f>
        <v>１０(H22)</v>
      </c>
      <c r="AK154" t="str">
        <f>'歳出（性質別）'!X3</f>
        <v>１１(H23)</v>
      </c>
      <c r="AL154" t="str">
        <f>'歳出（性質別）'!Y3</f>
        <v>１２(H24)</v>
      </c>
      <c r="AM154" t="str">
        <f>'歳出（性質別）'!Z3</f>
        <v>１３(H25)</v>
      </c>
      <c r="AN154" t="str">
        <f>'歳出（性質別）'!AA3</f>
        <v>１４(H26)</v>
      </c>
      <c r="AO154" t="str">
        <f>'歳出（性質別）'!AB3</f>
        <v>１５(H27)</v>
      </c>
      <c r="AP154" t="str">
        <f>'歳出（性質別）'!AC3</f>
        <v>１６(H28)</v>
      </c>
      <c r="AQ154" t="str">
        <f>'歳出（性質別）'!AD3</f>
        <v>１７(H29)</v>
      </c>
      <c r="AR154" t="str">
        <f>'歳出（性質別）'!AE3</f>
        <v>１８(H30)</v>
      </c>
      <c r="AS154" t="str">
        <f>'歳出（性質別）'!AF3</f>
        <v>１９(R１)</v>
      </c>
    </row>
    <row r="155" spans="13:45" x14ac:dyDescent="0.2">
      <c r="P155" t="s">
        <v>146</v>
      </c>
      <c r="Q155" s="38">
        <f>'歳出（性質別）'!D19</f>
        <v>1365787</v>
      </c>
      <c r="R155" s="38">
        <f>'歳出（性質別）'!E19</f>
        <v>1478156</v>
      </c>
      <c r="S155" s="38">
        <f>'歳出（性質別）'!F19</f>
        <v>869993</v>
      </c>
      <c r="T155" s="38">
        <f>'歳出（性質別）'!G19</f>
        <v>802243</v>
      </c>
      <c r="U155" s="38">
        <f>'歳出（性質別）'!H19</f>
        <v>871649</v>
      </c>
      <c r="V155" s="38">
        <f>'歳出（性質別）'!I19</f>
        <v>1174370</v>
      </c>
      <c r="W155" s="38">
        <f>'歳出（性質別）'!J19</f>
        <v>642901</v>
      </c>
      <c r="X155" s="38">
        <f>'歳出（性質別）'!K19</f>
        <v>914569</v>
      </c>
      <c r="Y155" s="38">
        <f>'歳出（性質別）'!L19</f>
        <v>696736</v>
      </c>
      <c r="Z155" s="38">
        <f>'歳出（性質別）'!M19</f>
        <v>918629</v>
      </c>
      <c r="AA155" s="38">
        <f>'歳出（性質別）'!N19</f>
        <v>727084</v>
      </c>
      <c r="AB155" s="38">
        <f>'歳出（性質別）'!O19</f>
        <v>946953</v>
      </c>
      <c r="AC155" s="38">
        <f>'歳出（性質別）'!P19</f>
        <v>535842</v>
      </c>
      <c r="AD155" s="38">
        <f>'歳出（性質別）'!Q19</f>
        <v>390593</v>
      </c>
      <c r="AE155" s="38">
        <f>'歳出（性質別）'!R19</f>
        <v>729329</v>
      </c>
      <c r="AF155" s="38">
        <f>'歳出（性質別）'!S19</f>
        <v>549391</v>
      </c>
      <c r="AG155" s="38">
        <f>'歳出（性質別）'!T19</f>
        <v>1116146</v>
      </c>
      <c r="AH155" s="38">
        <f>'歳出（性質別）'!U19</f>
        <v>705328</v>
      </c>
      <c r="AI155" s="38">
        <f>'歳出（性質別）'!V19</f>
        <v>1330427</v>
      </c>
      <c r="AJ155" s="38">
        <f>'歳出（性質別）'!W19</f>
        <v>1471355</v>
      </c>
      <c r="AK155" s="38">
        <f>'歳出（性質別）'!X19</f>
        <v>1796594</v>
      </c>
      <c r="AL155" s="38">
        <f>'歳出（性質別）'!Y19</f>
        <v>525198</v>
      </c>
      <c r="AM155" s="38">
        <f>'歳出（性質別）'!Z19</f>
        <v>992175</v>
      </c>
      <c r="AN155" s="38">
        <f>'歳出（性質別）'!AA19</f>
        <v>1820954</v>
      </c>
      <c r="AO155" s="38">
        <f>'歳出（性質別）'!AB19</f>
        <v>1184754</v>
      </c>
      <c r="AP155" s="38">
        <f>'歳出（性質別）'!AC19</f>
        <v>941130</v>
      </c>
      <c r="AQ155" s="38">
        <f>'歳出（性質別）'!AD19</f>
        <v>1098566</v>
      </c>
      <c r="AR155" s="38">
        <f>'歳出（性質別）'!AE19</f>
        <v>360099</v>
      </c>
      <c r="AS155" s="38">
        <f>'歳出（性質別）'!AF19</f>
        <v>311530</v>
      </c>
    </row>
    <row r="156" spans="13:45" x14ac:dyDescent="0.2">
      <c r="P156" t="s">
        <v>147</v>
      </c>
      <c r="Q156" s="38">
        <f>'歳出（性質別）'!D20</f>
        <v>3201321</v>
      </c>
      <c r="R156" s="38">
        <f>'歳出（性質別）'!E20</f>
        <v>3224923</v>
      </c>
      <c r="S156" s="38">
        <f>'歳出（性質別）'!F20</f>
        <v>3922115</v>
      </c>
      <c r="T156" s="38">
        <f>'歳出（性質別）'!G20</f>
        <v>3018924</v>
      </c>
      <c r="U156" s="38">
        <f>'歳出（性質別）'!H20</f>
        <v>3354441</v>
      </c>
      <c r="V156" s="38">
        <f>'歳出（性質別）'!I20</f>
        <v>2717400</v>
      </c>
      <c r="W156" s="38">
        <f>'歳出（性質別）'!J20</f>
        <v>2602135</v>
      </c>
      <c r="X156" s="38">
        <f>'歳出（性質別）'!K20</f>
        <v>2184167</v>
      </c>
      <c r="Y156" s="38">
        <f>'歳出（性質別）'!L20</f>
        <v>2107573</v>
      </c>
      <c r="Z156" s="38">
        <f>'歳出（性質別）'!M20</f>
        <v>2190211</v>
      </c>
      <c r="AA156" s="38">
        <f>'歳出（性質別）'!N20</f>
        <v>3501861</v>
      </c>
      <c r="AB156" s="38">
        <f>'歳出（性質別）'!O20</f>
        <v>2203412</v>
      </c>
      <c r="AC156" s="38">
        <f>'歳出（性質別）'!P20</f>
        <v>1609726</v>
      </c>
      <c r="AD156" s="38">
        <f>'歳出（性質別）'!Q20</f>
        <v>1638313</v>
      </c>
      <c r="AE156" s="38">
        <f>'歳出（性質別）'!R20</f>
        <v>968869</v>
      </c>
      <c r="AF156" s="38">
        <f>'歳出（性質別）'!S20</f>
        <v>993558</v>
      </c>
      <c r="AG156" s="38">
        <f>'歳出（性質別）'!T20</f>
        <v>993845</v>
      </c>
      <c r="AH156" s="38">
        <f>'歳出（性質別）'!U20</f>
        <v>1548028</v>
      </c>
      <c r="AI156" s="38">
        <f>'歳出（性質別）'!V20</f>
        <v>3454548</v>
      </c>
      <c r="AJ156" s="38">
        <f>'歳出（性質別）'!W20</f>
        <v>974332</v>
      </c>
      <c r="AK156" s="38">
        <f>'歳出（性質別）'!X20</f>
        <v>1195209</v>
      </c>
      <c r="AL156" s="38">
        <f>'歳出（性質別）'!Y20</f>
        <v>1329590</v>
      </c>
      <c r="AM156" s="38">
        <f>'歳出（性質別）'!Z20</f>
        <v>1608119</v>
      </c>
      <c r="AN156" s="38">
        <f>'歳出（性質別）'!AA20</f>
        <v>1326470</v>
      </c>
      <c r="AO156" s="38">
        <f>'歳出（性質別）'!AB20</f>
        <v>2015658</v>
      </c>
      <c r="AP156" s="38">
        <f>'歳出（性質別）'!AC20</f>
        <v>2697803</v>
      </c>
      <c r="AQ156" s="38">
        <f>'歳出（性質別）'!AD20</f>
        <v>1035625</v>
      </c>
      <c r="AR156" s="38">
        <f>'歳出（性質別）'!AE20</f>
        <v>968405</v>
      </c>
      <c r="AS156" s="38">
        <f>'歳出（性質別）'!AF20</f>
        <v>1061228</v>
      </c>
    </row>
    <row r="157" spans="13:45" x14ac:dyDescent="0.2">
      <c r="M157" t="s">
        <v>313</v>
      </c>
    </row>
    <row r="192" spans="17:45" x14ac:dyDescent="0.2">
      <c r="Q192" t="str">
        <f>財政指標!E3</f>
        <v>９１（H3）</v>
      </c>
      <c r="R192" t="str">
        <f>財政指標!F3</f>
        <v>９２（H4）</v>
      </c>
      <c r="S192" t="str">
        <f>財政指標!G3</f>
        <v>９３（H5）</v>
      </c>
      <c r="T192" t="str">
        <f>財政指標!H3</f>
        <v>９４（H6）</v>
      </c>
      <c r="U192" t="str">
        <f>財政指標!I3</f>
        <v>９５（H7）</v>
      </c>
      <c r="V192" t="str">
        <f>財政指標!J3</f>
        <v>９６（H8）</v>
      </c>
      <c r="W192" t="str">
        <f>財政指標!K3</f>
        <v>９７（H9）</v>
      </c>
      <c r="X192" t="str">
        <f>財政指標!L3</f>
        <v>９８(H10)</v>
      </c>
      <c r="Y192" t="str">
        <f>財政指標!M3</f>
        <v>９９(H11)</v>
      </c>
      <c r="Z192" t="str">
        <f>財政指標!N3</f>
        <v>００(H12)</v>
      </c>
      <c r="AA192" t="str">
        <f>財政指標!O3</f>
        <v>０１(H13)</v>
      </c>
      <c r="AB192" t="str">
        <f>財政指標!P3</f>
        <v>０２(H14)</v>
      </c>
      <c r="AC192" t="str">
        <f>財政指標!Q3</f>
        <v>０３(H15)</v>
      </c>
      <c r="AD192" t="str">
        <f>財政指標!R3</f>
        <v>０４(H16)</v>
      </c>
      <c r="AE192" t="str">
        <f>財政指標!S3</f>
        <v>０５(H17)</v>
      </c>
      <c r="AF192" t="str">
        <f>財政指標!T3</f>
        <v>０６(H18)</v>
      </c>
      <c r="AG192" t="str">
        <f>財政指標!U3</f>
        <v>０７(H19)</v>
      </c>
      <c r="AH192" t="str">
        <f>財政指標!V3</f>
        <v>０８(H20)</v>
      </c>
      <c r="AI192" t="str">
        <f>財政指標!W3</f>
        <v>０９(H21)</v>
      </c>
      <c r="AJ192" t="str">
        <f>財政指標!X3</f>
        <v>１０(H22)</v>
      </c>
      <c r="AK192" t="str">
        <f>財政指標!Y3</f>
        <v>１１(H23)</v>
      </c>
      <c r="AL192" t="str">
        <f>財政指標!Z3</f>
        <v>１２(H24)</v>
      </c>
      <c r="AM192" t="str">
        <f>財政指標!AA3</f>
        <v>１３(H25)</v>
      </c>
      <c r="AN192" t="str">
        <f>財政指標!AB3</f>
        <v>１４(H26)</v>
      </c>
      <c r="AO192" t="str">
        <f>財政指標!AC3</f>
        <v>１５(H27)</v>
      </c>
      <c r="AP192" t="str">
        <f>財政指標!AD3</f>
        <v>１６(H28)</v>
      </c>
      <c r="AQ192" t="str">
        <f>財政指標!AE3</f>
        <v>１７(H29)</v>
      </c>
      <c r="AR192" t="str">
        <f>財政指標!AF3</f>
        <v>１８(H30)</v>
      </c>
      <c r="AS192" t="str">
        <f>財政指標!AG3</f>
        <v>１９(R１)</v>
      </c>
    </row>
    <row r="193" spans="13:45" x14ac:dyDescent="0.2">
      <c r="P193" t="s">
        <v>128</v>
      </c>
      <c r="Q193" s="38">
        <f>財政指標!E6</f>
        <v>12300491</v>
      </c>
      <c r="R193" s="38">
        <f>財政指標!F6</f>
        <v>12734586</v>
      </c>
      <c r="S193" s="38">
        <f>財政指標!G6</f>
        <v>13266621</v>
      </c>
      <c r="T193" s="38">
        <f>財政指標!H6</f>
        <v>12704947</v>
      </c>
      <c r="U193" s="38">
        <f>財政指標!I6</f>
        <v>13394995</v>
      </c>
      <c r="V193" s="38">
        <f>財政指標!J6</f>
        <v>14019996</v>
      </c>
      <c r="W193" s="38">
        <f>財政指標!K6</f>
        <v>13402565</v>
      </c>
      <c r="X193" s="38">
        <f>財政指標!L6</f>
        <v>14002948</v>
      </c>
      <c r="Y193" s="38">
        <f>財政指標!M6</f>
        <v>13559280</v>
      </c>
      <c r="Z193" s="38">
        <f>財政指標!N6</f>
        <v>13311213</v>
      </c>
      <c r="AA193" s="38">
        <f>財政指標!O6</f>
        <v>14498606</v>
      </c>
      <c r="AB193" s="38">
        <f>財政指標!P6</f>
        <v>13552803</v>
      </c>
      <c r="AC193" s="38">
        <f>財政指標!Q6</f>
        <v>12777375</v>
      </c>
      <c r="AD193" s="38">
        <f>財政指標!R6</f>
        <v>13534978</v>
      </c>
      <c r="AE193" s="38">
        <f>財政指標!S6</f>
        <v>14277391</v>
      </c>
      <c r="AF193" s="38">
        <f>財政指標!T6</f>
        <v>13262640</v>
      </c>
      <c r="AG193" s="38">
        <f>財政指標!U6</f>
        <v>14204352</v>
      </c>
      <c r="AH193" s="38">
        <f>財政指標!V6</f>
        <v>14119589</v>
      </c>
      <c r="AI193" s="38">
        <f>財政指標!W6</f>
        <v>17873474</v>
      </c>
      <c r="AJ193" s="38">
        <f>財政指標!X6</f>
        <v>15484577</v>
      </c>
      <c r="AK193" s="38">
        <f>財政指標!Y6</f>
        <v>16900419</v>
      </c>
      <c r="AL193" s="38">
        <f>財政指標!Z6</f>
        <v>16205513</v>
      </c>
      <c r="AM193" s="38">
        <f>財政指標!AA6</f>
        <v>16296967</v>
      </c>
      <c r="AN193" s="38">
        <f>財政指標!AB6</f>
        <v>17484916</v>
      </c>
      <c r="AO193" s="38">
        <f>財政指標!AC6</f>
        <v>17806280</v>
      </c>
      <c r="AP193" s="38">
        <f>財政指標!AD6</f>
        <v>18367784</v>
      </c>
      <c r="AQ193" s="38">
        <f>財政指標!AE6</f>
        <v>17819654</v>
      </c>
      <c r="AR193" s="38">
        <f>財政指標!AF6</f>
        <v>18300061</v>
      </c>
      <c r="AS193" s="38">
        <f>財政指標!AG6</f>
        <v>17954194</v>
      </c>
    </row>
    <row r="194" spans="13:45" x14ac:dyDescent="0.2">
      <c r="P194" t="s">
        <v>129</v>
      </c>
      <c r="Q194" s="38">
        <f>財政指標!E31</f>
        <v>6717447</v>
      </c>
      <c r="R194" s="38">
        <f>財政指標!F31</f>
        <v>6782067</v>
      </c>
      <c r="S194" s="38">
        <f>財政指標!G31</f>
        <v>7729818</v>
      </c>
      <c r="T194" s="38">
        <f>財政指標!H31</f>
        <v>8682372</v>
      </c>
      <c r="U194" s="38">
        <f>財政指標!I31</f>
        <v>9285157</v>
      </c>
      <c r="V194" s="38">
        <f>財政指標!J31</f>
        <v>9721956</v>
      </c>
      <c r="W194" s="38">
        <f>財政指標!K31</f>
        <v>10667831</v>
      </c>
      <c r="X194" s="38">
        <f>財政指標!L31</f>
        <v>10991646</v>
      </c>
      <c r="Y194" s="38">
        <f>財政指標!M31</f>
        <v>11329786</v>
      </c>
      <c r="Z194" s="38">
        <f>財政指標!N31</f>
        <v>11329791</v>
      </c>
      <c r="AA194" s="38">
        <f>財政指標!O31</f>
        <v>11932783</v>
      </c>
      <c r="AB194" s="38">
        <f>財政指標!P31</f>
        <v>12267582</v>
      </c>
      <c r="AC194" s="38">
        <f>財政指標!Q31</f>
        <v>12954576</v>
      </c>
      <c r="AD194" s="38">
        <f>財政指標!R31</f>
        <v>13547052</v>
      </c>
      <c r="AE194" s="38">
        <f>財政指標!S31</f>
        <v>14816675</v>
      </c>
      <c r="AF194" s="38">
        <f>財政指標!T31</f>
        <v>14658521</v>
      </c>
      <c r="AG194" s="38">
        <f>財政指標!U31</f>
        <v>14686276</v>
      </c>
      <c r="AH194" s="38">
        <f>財政指標!V31</f>
        <v>14794569</v>
      </c>
      <c r="AI194" s="38">
        <f>財政指標!W31</f>
        <v>16405572</v>
      </c>
      <c r="AJ194" s="38">
        <f>財政指標!X31</f>
        <v>16860181</v>
      </c>
      <c r="AK194" s="38">
        <f>財政指標!Y31</f>
        <v>17262286</v>
      </c>
      <c r="AL194" s="38">
        <f>財政指標!Z31</f>
        <v>17003108</v>
      </c>
      <c r="AM194" s="38">
        <f>財政指標!AA31</f>
        <v>16798537</v>
      </c>
      <c r="AN194" s="38">
        <f>財政指標!AB31</f>
        <v>16871505</v>
      </c>
      <c r="AO194" s="38">
        <f>財政指標!AC31</f>
        <v>17192194</v>
      </c>
      <c r="AP194" s="38">
        <f>財政指標!AD31</f>
        <v>17738095</v>
      </c>
      <c r="AQ194" s="38">
        <f>財政指標!AE31</f>
        <v>17222936</v>
      </c>
      <c r="AR194" s="38">
        <f>財政指標!AF31</f>
        <v>16438893</v>
      </c>
      <c r="AS194" s="38">
        <f>財政指標!AG31</f>
        <v>15792316</v>
      </c>
    </row>
    <row r="195" spans="13:45" x14ac:dyDescent="0.2">
      <c r="P195" s="38" t="str">
        <f>財政指標!B32</f>
        <v>うち臨時財政対策債</v>
      </c>
      <c r="Q195" s="38">
        <f>財政指標!E32</f>
        <v>0</v>
      </c>
      <c r="R195" s="38">
        <f>財政指標!F32</f>
        <v>0</v>
      </c>
      <c r="S195" s="38">
        <f>財政指標!G32</f>
        <v>0</v>
      </c>
      <c r="T195" s="38">
        <f>財政指標!H32</f>
        <v>0</v>
      </c>
      <c r="U195" s="38">
        <f>財政指標!I32</f>
        <v>0</v>
      </c>
      <c r="V195" s="38">
        <f>財政指標!J32</f>
        <v>0</v>
      </c>
      <c r="W195" s="38">
        <f>財政指標!K32</f>
        <v>0</v>
      </c>
      <c r="X195" s="38">
        <f>財政指標!L32</f>
        <v>0</v>
      </c>
      <c r="Y195" s="38">
        <f>財政指標!M32</f>
        <v>0</v>
      </c>
      <c r="Z195" s="38">
        <f>財政指標!N32</f>
        <v>0</v>
      </c>
      <c r="AA195" s="38">
        <f>財政指標!O32</f>
        <v>231300</v>
      </c>
      <c r="AB195" s="38">
        <f>財政指標!P32</f>
        <v>693600</v>
      </c>
      <c r="AC195" s="38">
        <f>財政指標!Q32</f>
        <v>1682000</v>
      </c>
      <c r="AD195" s="38">
        <f>財政指標!R32</f>
        <v>2375400</v>
      </c>
      <c r="AE195" s="38">
        <f>財政指標!S32</f>
        <v>2895959</v>
      </c>
      <c r="AF195" s="38">
        <f>財政指標!T32</f>
        <v>3349064</v>
      </c>
      <c r="AG195" s="38">
        <f>財政指標!U32</f>
        <v>3693758</v>
      </c>
      <c r="AH195" s="38">
        <f>財政指標!V32</f>
        <v>3952439</v>
      </c>
      <c r="AI195" s="38">
        <f>財政指標!W32</f>
        <v>4395041</v>
      </c>
      <c r="AJ195" s="38">
        <f>財政指標!X32</f>
        <v>4753879</v>
      </c>
      <c r="AK195" s="38">
        <f>財政指標!Y32</f>
        <v>5075678</v>
      </c>
      <c r="AL195" s="38">
        <f>財政指標!Z32</f>
        <v>5206920</v>
      </c>
      <c r="AM195" s="38">
        <f>財政指標!AA32</f>
        <v>5369777</v>
      </c>
      <c r="AN195" s="38">
        <f>財政指標!AB32</f>
        <v>5403516</v>
      </c>
      <c r="AO195" s="38">
        <f>財政指標!AC32</f>
        <v>5673138</v>
      </c>
      <c r="AP195" s="38">
        <f>財政指標!AD32</f>
        <v>5564936</v>
      </c>
      <c r="AQ195" s="38">
        <f>財政指標!AE32</f>
        <v>5588325</v>
      </c>
      <c r="AR195" s="38">
        <f>財政指標!AF32</f>
        <v>5521345</v>
      </c>
      <c r="AS195" s="38">
        <f>財政指標!AG32</f>
        <v>5445994</v>
      </c>
    </row>
    <row r="196" spans="13:45" x14ac:dyDescent="0.2">
      <c r="M196" t="s">
        <v>313</v>
      </c>
    </row>
  </sheetData>
  <phoneticPr fontId="2"/>
  <pageMargins left="0.78740157480314965" right="0.78740157480314965" top="0.78740157480314965" bottom="0.78740157480314965" header="0" footer="0.51181102362204722"/>
  <pageSetup paperSize="9" firstPageNumber="10" orientation="landscape" useFirstPageNumber="1" horizontalDpi="4294967292" r:id="rId1"/>
  <headerFooter alignWithMargins="0">
    <oddFooter>&amp;C-&amp;P--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1:Q325"/>
  <sheetViews>
    <sheetView workbookViewId="0">
      <selection activeCell="P11" sqref="P11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59" customWidth="1"/>
    <col min="4" max="8" width="8.6640625" style="35" customWidth="1"/>
    <col min="9" max="9" width="8.6640625" style="59" customWidth="1"/>
    <col min="10" max="14" width="8.6640625" style="35" customWidth="1"/>
    <col min="15" max="16384" width="9" style="35"/>
  </cols>
  <sheetData>
    <row r="1" spans="1:17" ht="14.1" customHeight="1" x14ac:dyDescent="0.2">
      <c r="A1" s="36" t="s">
        <v>120</v>
      </c>
      <c r="M1" s="37" t="s">
        <v>201</v>
      </c>
      <c r="P1" s="37" t="s">
        <v>201</v>
      </c>
    </row>
    <row r="2" spans="1:17" ht="14.1" customHeight="1" x14ac:dyDescent="0.15">
      <c r="M2" s="18" t="s">
        <v>149</v>
      </c>
      <c r="P2" s="18" t="s">
        <v>149</v>
      </c>
    </row>
    <row r="3" spans="1:17" ht="14.1" customHeight="1" x14ac:dyDescent="0.2">
      <c r="A3" s="39"/>
      <c r="B3" s="39"/>
      <c r="C3" s="39" t="s">
        <v>169</v>
      </c>
      <c r="D3" s="39" t="s">
        <v>170</v>
      </c>
      <c r="E3" s="39" t="s">
        <v>171</v>
      </c>
      <c r="F3" s="39" t="s">
        <v>172</v>
      </c>
      <c r="G3" s="39" t="s">
        <v>202</v>
      </c>
      <c r="H3" s="39" t="s">
        <v>174</v>
      </c>
      <c r="I3" s="58" t="s">
        <v>175</v>
      </c>
      <c r="J3" s="39" t="s">
        <v>176</v>
      </c>
      <c r="K3" s="58" t="s">
        <v>177</v>
      </c>
      <c r="L3" s="58" t="s">
        <v>178</v>
      </c>
      <c r="M3" s="39" t="s">
        <v>179</v>
      </c>
      <c r="N3" s="39" t="s">
        <v>203</v>
      </c>
      <c r="O3" s="39" t="s">
        <v>182</v>
      </c>
      <c r="P3" s="39" t="s">
        <v>184</v>
      </c>
      <c r="Q3" s="39" t="s">
        <v>185</v>
      </c>
    </row>
    <row r="4" spans="1:17" ht="14.1" customHeight="1" x14ac:dyDescent="0.2">
      <c r="A4" s="120" t="s">
        <v>73</v>
      </c>
      <c r="B4" s="120"/>
      <c r="C4" s="40"/>
      <c r="D4" s="40"/>
      <c r="E4" s="40">
        <v>25721</v>
      </c>
      <c r="F4" s="40">
        <v>25990</v>
      </c>
      <c r="G4" s="40">
        <v>26501</v>
      </c>
      <c r="H4" s="40">
        <v>26831</v>
      </c>
      <c r="I4" s="40">
        <v>27131</v>
      </c>
      <c r="J4" s="40">
        <v>27480</v>
      </c>
      <c r="K4" s="40">
        <v>27941</v>
      </c>
      <c r="L4" s="40">
        <v>28275</v>
      </c>
      <c r="M4" s="40">
        <v>28629</v>
      </c>
      <c r="N4" s="40">
        <v>29026</v>
      </c>
      <c r="O4" s="40">
        <v>29332</v>
      </c>
      <c r="P4" s="40">
        <v>29607</v>
      </c>
      <c r="Q4" s="40">
        <v>29955</v>
      </c>
    </row>
    <row r="5" spans="1:17" ht="14.1" customHeight="1" x14ac:dyDescent="0.2">
      <c r="A5" s="123" t="s">
        <v>4</v>
      </c>
      <c r="B5" s="42" t="s">
        <v>12</v>
      </c>
      <c r="C5" s="43"/>
      <c r="D5" s="43"/>
      <c r="E5" s="43">
        <v>8042844</v>
      </c>
      <c r="F5" s="43">
        <v>8015184</v>
      </c>
      <c r="G5" s="43">
        <v>8711106</v>
      </c>
      <c r="H5" s="43">
        <v>8205500</v>
      </c>
      <c r="I5" s="44">
        <v>8359662</v>
      </c>
      <c r="J5" s="43">
        <v>8792331</v>
      </c>
      <c r="K5" s="43">
        <v>8121093</v>
      </c>
      <c r="L5" s="43">
        <v>8887938</v>
      </c>
      <c r="M5" s="45">
        <v>8819688</v>
      </c>
      <c r="N5" s="45">
        <v>8870457</v>
      </c>
      <c r="O5" s="45">
        <v>9501907</v>
      </c>
      <c r="P5" s="45">
        <v>9177725</v>
      </c>
      <c r="Q5" s="45">
        <v>8731561</v>
      </c>
    </row>
    <row r="6" spans="1:17" ht="14.1" customHeight="1" x14ac:dyDescent="0.2">
      <c r="A6" s="123"/>
      <c r="B6" s="42" t="s">
        <v>13</v>
      </c>
      <c r="C6" s="43"/>
      <c r="D6" s="43"/>
      <c r="E6" s="43">
        <v>7689680</v>
      </c>
      <c r="F6" s="43">
        <v>7769654</v>
      </c>
      <c r="G6" s="43">
        <v>8380419</v>
      </c>
      <c r="H6" s="43">
        <v>7947776</v>
      </c>
      <c r="I6" s="44">
        <v>8092434</v>
      </c>
      <c r="J6" s="43">
        <v>8429452</v>
      </c>
      <c r="K6" s="43">
        <v>7829014</v>
      </c>
      <c r="L6" s="43">
        <v>8539285</v>
      </c>
      <c r="M6" s="45">
        <v>8205610</v>
      </c>
      <c r="N6" s="45">
        <v>8380061</v>
      </c>
      <c r="O6" s="45">
        <v>8986609</v>
      </c>
      <c r="P6" s="45">
        <v>8598414</v>
      </c>
      <c r="Q6" s="45">
        <v>8347069</v>
      </c>
    </row>
    <row r="7" spans="1:17" ht="14.1" customHeight="1" x14ac:dyDescent="0.2">
      <c r="A7" s="123"/>
      <c r="B7" s="42" t="s">
        <v>204</v>
      </c>
      <c r="C7" s="44">
        <f>+C5-C6</f>
        <v>0</v>
      </c>
      <c r="D7" s="44">
        <f>+D5-D6</f>
        <v>0</v>
      </c>
      <c r="E7" s="44">
        <f t="shared" ref="E7:K7" si="0">+E5-E6</f>
        <v>353164</v>
      </c>
      <c r="F7" s="44">
        <f t="shared" si="0"/>
        <v>245530</v>
      </c>
      <c r="G7" s="44">
        <f t="shared" si="0"/>
        <v>330687</v>
      </c>
      <c r="H7" s="44">
        <f t="shared" si="0"/>
        <v>257724</v>
      </c>
      <c r="I7" s="44">
        <f t="shared" si="0"/>
        <v>267228</v>
      </c>
      <c r="J7" s="44">
        <f t="shared" si="0"/>
        <v>362879</v>
      </c>
      <c r="K7" s="44">
        <f t="shared" si="0"/>
        <v>292079</v>
      </c>
      <c r="L7" s="44">
        <f>+L5-L6</f>
        <v>348653</v>
      </c>
      <c r="M7" s="44">
        <f>+M5-M6</f>
        <v>614078</v>
      </c>
      <c r="N7" s="44">
        <f>+N5-N6</f>
        <v>490396</v>
      </c>
      <c r="O7" s="44">
        <v>515298</v>
      </c>
      <c r="P7" s="44">
        <v>579311</v>
      </c>
      <c r="Q7" s="44">
        <v>384492</v>
      </c>
    </row>
    <row r="8" spans="1:17" ht="14.1" customHeight="1" x14ac:dyDescent="0.2">
      <c r="A8" s="123"/>
      <c r="B8" s="42" t="s">
        <v>15</v>
      </c>
      <c r="C8" s="43"/>
      <c r="D8" s="43"/>
      <c r="E8" s="43">
        <v>51957</v>
      </c>
      <c r="F8" s="43">
        <v>53978</v>
      </c>
      <c r="G8" s="43">
        <v>18800</v>
      </c>
      <c r="H8" s="43">
        <v>42000</v>
      </c>
      <c r="I8" s="44">
        <v>0</v>
      </c>
      <c r="J8" s="43">
        <v>8975</v>
      </c>
      <c r="K8" s="43">
        <v>0</v>
      </c>
      <c r="L8" s="44">
        <v>112899</v>
      </c>
      <c r="M8" s="45">
        <v>214272</v>
      </c>
      <c r="N8" s="45">
        <v>124465</v>
      </c>
      <c r="O8" s="45">
        <v>115987</v>
      </c>
      <c r="P8" s="45">
        <v>140534</v>
      </c>
      <c r="Q8" s="45">
        <v>126560</v>
      </c>
    </row>
    <row r="9" spans="1:17" ht="14.1" customHeight="1" x14ac:dyDescent="0.2">
      <c r="A9" s="123"/>
      <c r="B9" s="42" t="s">
        <v>16</v>
      </c>
      <c r="C9" s="44">
        <f>+C7-C8</f>
        <v>0</v>
      </c>
      <c r="D9" s="44">
        <f>+D7-D8</f>
        <v>0</v>
      </c>
      <c r="E9" s="44">
        <f t="shared" ref="E9:K9" si="1">+E7-E8</f>
        <v>301207</v>
      </c>
      <c r="F9" s="44">
        <f t="shared" si="1"/>
        <v>191552</v>
      </c>
      <c r="G9" s="44">
        <f t="shared" si="1"/>
        <v>311887</v>
      </c>
      <c r="H9" s="44">
        <f t="shared" si="1"/>
        <v>215724</v>
      </c>
      <c r="I9" s="44">
        <f t="shared" si="1"/>
        <v>267228</v>
      </c>
      <c r="J9" s="44">
        <f t="shared" si="1"/>
        <v>353904</v>
      </c>
      <c r="K9" s="44">
        <f t="shared" si="1"/>
        <v>292079</v>
      </c>
      <c r="L9" s="44">
        <f>+L7-L8</f>
        <v>235754</v>
      </c>
      <c r="M9" s="44">
        <f>+M7-M8</f>
        <v>399806</v>
      </c>
      <c r="N9" s="44">
        <f>+N7-N8</f>
        <v>365931</v>
      </c>
      <c r="O9" s="44">
        <v>399311</v>
      </c>
      <c r="P9" s="44">
        <v>438777</v>
      </c>
      <c r="Q9" s="44">
        <v>257932</v>
      </c>
    </row>
    <row r="10" spans="1:17" ht="14.1" customHeight="1" x14ac:dyDescent="0.2">
      <c r="A10" s="123"/>
      <c r="B10" s="42" t="s">
        <v>17</v>
      </c>
      <c r="C10" s="45"/>
      <c r="D10" s="45"/>
      <c r="E10" s="45">
        <v>7280</v>
      </c>
      <c r="F10" s="45">
        <v>-109655</v>
      </c>
      <c r="G10" s="45">
        <v>120335</v>
      </c>
      <c r="H10" s="45">
        <v>-96163</v>
      </c>
      <c r="I10" s="45">
        <v>51504</v>
      </c>
      <c r="J10" s="45">
        <v>86676</v>
      </c>
      <c r="K10" s="45">
        <v>-61825</v>
      </c>
      <c r="L10" s="45">
        <v>-56325</v>
      </c>
      <c r="M10" s="45">
        <v>164052</v>
      </c>
      <c r="N10" s="45">
        <v>-33875</v>
      </c>
      <c r="O10" s="45">
        <v>47869</v>
      </c>
      <c r="P10" s="45">
        <v>39466</v>
      </c>
      <c r="Q10" s="45">
        <v>-180845</v>
      </c>
    </row>
    <row r="11" spans="1:17" ht="14.1" customHeight="1" x14ac:dyDescent="0.2">
      <c r="A11" s="123"/>
      <c r="B11" s="42" t="s">
        <v>18</v>
      </c>
      <c r="C11" s="43"/>
      <c r="D11" s="43"/>
      <c r="E11" s="43">
        <v>52100</v>
      </c>
      <c r="F11" s="43">
        <v>34000</v>
      </c>
      <c r="G11" s="43">
        <v>37000</v>
      </c>
      <c r="H11" s="43">
        <v>48900</v>
      </c>
      <c r="I11" s="44">
        <v>5900</v>
      </c>
      <c r="J11" s="43">
        <v>1700</v>
      </c>
      <c r="K11" s="43">
        <v>127300</v>
      </c>
      <c r="L11" s="44">
        <v>1000</v>
      </c>
      <c r="M11" s="45">
        <v>180700</v>
      </c>
      <c r="N11" s="45">
        <v>185381</v>
      </c>
      <c r="O11" s="45">
        <v>1000</v>
      </c>
      <c r="P11" s="45">
        <v>36574</v>
      </c>
      <c r="Q11" s="45">
        <v>92492</v>
      </c>
    </row>
    <row r="12" spans="1:17" ht="14.1" customHeight="1" x14ac:dyDescent="0.2">
      <c r="A12" s="123"/>
      <c r="B12" s="42" t="s">
        <v>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</row>
    <row r="13" spans="1:17" ht="14.1" customHeight="1" x14ac:dyDescent="0.2">
      <c r="A13" s="123"/>
      <c r="B13" s="42" t="s">
        <v>20</v>
      </c>
      <c r="C13" s="43"/>
      <c r="D13" s="43"/>
      <c r="E13" s="43">
        <v>0</v>
      </c>
      <c r="F13" s="43">
        <v>110000</v>
      </c>
      <c r="G13" s="43">
        <v>275000</v>
      </c>
      <c r="H13" s="43">
        <v>245000</v>
      </c>
      <c r="I13" s="44">
        <v>11200</v>
      </c>
      <c r="J13" s="43">
        <v>75000</v>
      </c>
      <c r="K13" s="43">
        <v>0</v>
      </c>
      <c r="L13" s="44">
        <v>50000</v>
      </c>
      <c r="M13" s="45">
        <v>28720</v>
      </c>
      <c r="N13" s="45">
        <v>0</v>
      </c>
      <c r="O13" s="45">
        <v>131400</v>
      </c>
      <c r="P13" s="45">
        <v>0</v>
      </c>
      <c r="Q13" s="45">
        <v>0</v>
      </c>
    </row>
    <row r="14" spans="1:17" ht="14.1" customHeight="1" x14ac:dyDescent="0.2">
      <c r="A14" s="123"/>
      <c r="B14" s="42" t="s">
        <v>205</v>
      </c>
      <c r="C14" s="44">
        <f>+C10+C11+C12-C13</f>
        <v>0</v>
      </c>
      <c r="D14" s="44">
        <f>+D10+D11+D12-D13</f>
        <v>0</v>
      </c>
      <c r="E14" s="44">
        <f t="shared" ref="E14:Q14" si="2">+E10+E11+E12-E13</f>
        <v>59380</v>
      </c>
      <c r="F14" s="44">
        <f t="shared" si="2"/>
        <v>-185655</v>
      </c>
      <c r="G14" s="44">
        <f t="shared" si="2"/>
        <v>-117665</v>
      </c>
      <c r="H14" s="44">
        <f t="shared" si="2"/>
        <v>-292263</v>
      </c>
      <c r="I14" s="44">
        <f t="shared" si="2"/>
        <v>46204</v>
      </c>
      <c r="J14" s="44">
        <f t="shared" si="2"/>
        <v>13376</v>
      </c>
      <c r="K14" s="44">
        <f t="shared" si="2"/>
        <v>65475</v>
      </c>
      <c r="L14" s="44">
        <f t="shared" si="2"/>
        <v>-105325</v>
      </c>
      <c r="M14" s="44">
        <f t="shared" si="2"/>
        <v>316032</v>
      </c>
      <c r="N14" s="44">
        <f t="shared" si="2"/>
        <v>151506</v>
      </c>
      <c r="O14" s="44">
        <f t="shared" si="2"/>
        <v>-82531</v>
      </c>
      <c r="P14" s="44">
        <f t="shared" si="2"/>
        <v>76040</v>
      </c>
      <c r="Q14" s="44">
        <f t="shared" si="2"/>
        <v>-88353</v>
      </c>
    </row>
    <row r="15" spans="1:17" ht="14.1" customHeight="1" x14ac:dyDescent="0.2">
      <c r="A15" s="123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7.3672501057244304</v>
      </c>
      <c r="F15" s="46">
        <f t="shared" si="3"/>
        <v>4.2326471014569611</v>
      </c>
      <c r="G15" s="46">
        <f t="shared" si="3"/>
        <v>6.7080306366958551</v>
      </c>
      <c r="H15" s="46">
        <f t="shared" si="3"/>
        <v>4.5923238596944627</v>
      </c>
      <c r="I15" s="46">
        <f t="shared" si="3"/>
        <v>5.2973888710587707</v>
      </c>
      <c r="J15" s="46">
        <f t="shared" si="3"/>
        <v>6.6368925666330663</v>
      </c>
      <c r="K15" s="46">
        <f t="shared" si="3"/>
        <v>5.5279621247751329</v>
      </c>
      <c r="L15" s="46">
        <f t="shared" si="3"/>
        <v>4.304528689037177</v>
      </c>
      <c r="M15" s="46">
        <f t="shared" si="3"/>
        <v>7.2128870238537672</v>
      </c>
      <c r="N15" s="46">
        <f t="shared" si="3"/>
        <v>6.5803424293450856</v>
      </c>
      <c r="O15" s="46">
        <f>+O9/O19*100</f>
        <v>7.2889209992537864</v>
      </c>
      <c r="P15" s="46">
        <f>+P9/P19*100</f>
        <v>8.3049075339756282</v>
      </c>
      <c r="Q15" s="46">
        <f>+Q9/Q19*100</f>
        <v>5.2582073103457843</v>
      </c>
    </row>
    <row r="16" spans="1:17" ht="14.1" customHeight="1" x14ac:dyDescent="0.2">
      <c r="A16" s="121" t="s">
        <v>23</v>
      </c>
      <c r="B16" s="121"/>
      <c r="C16" s="60"/>
      <c r="D16" s="47"/>
      <c r="E16" s="47">
        <v>2091528</v>
      </c>
      <c r="F16" s="47">
        <v>2342174</v>
      </c>
      <c r="G16" s="47">
        <v>2490873</v>
      </c>
      <c r="H16" s="47">
        <v>2482641</v>
      </c>
      <c r="I16" s="60">
        <v>2564363</v>
      </c>
      <c r="J16" s="47">
        <v>2740604</v>
      </c>
      <c r="K16" s="47">
        <v>2799936</v>
      </c>
      <c r="L16" s="60">
        <v>2880007</v>
      </c>
      <c r="M16" s="47">
        <v>2873677</v>
      </c>
      <c r="N16" s="47">
        <v>2820488</v>
      </c>
      <c r="O16" s="47">
        <v>2949110</v>
      </c>
      <c r="P16" s="47">
        <v>2931172</v>
      </c>
      <c r="Q16" s="47">
        <v>2779201</v>
      </c>
    </row>
    <row r="17" spans="1:17" ht="14.1" customHeight="1" x14ac:dyDescent="0.2">
      <c r="A17" s="121" t="s">
        <v>24</v>
      </c>
      <c r="B17" s="121"/>
      <c r="C17" s="60"/>
      <c r="D17" s="47"/>
      <c r="E17" s="47">
        <v>3438125</v>
      </c>
      <c r="F17" s="47">
        <v>3784339</v>
      </c>
      <c r="G17" s="47">
        <v>3871803</v>
      </c>
      <c r="H17" s="47">
        <v>3927008</v>
      </c>
      <c r="I17" s="60">
        <v>4252760</v>
      </c>
      <c r="J17" s="47">
        <v>4472762</v>
      </c>
      <c r="K17" s="47">
        <v>4410350</v>
      </c>
      <c r="L17" s="60">
        <v>4573048</v>
      </c>
      <c r="M17" s="47">
        <v>4644225</v>
      </c>
      <c r="N17" s="47">
        <v>4677180</v>
      </c>
      <c r="O17" s="47">
        <v>4554596</v>
      </c>
      <c r="P17" s="47">
        <v>4365648</v>
      </c>
      <c r="Q17" s="47">
        <v>4046418</v>
      </c>
    </row>
    <row r="18" spans="1:17" ht="14.1" customHeight="1" x14ac:dyDescent="0.2">
      <c r="A18" s="121" t="s">
        <v>25</v>
      </c>
      <c r="B18" s="121"/>
      <c r="C18" s="60"/>
      <c r="D18" s="47"/>
      <c r="E18" s="47">
        <v>2749367</v>
      </c>
      <c r="F18" s="47">
        <v>3079373</v>
      </c>
      <c r="G18" s="47">
        <v>3273392</v>
      </c>
      <c r="H18" s="47">
        <v>3259396</v>
      </c>
      <c r="I18" s="60">
        <v>367453</v>
      </c>
      <c r="J18" s="47">
        <v>3600217</v>
      </c>
      <c r="K18" s="47">
        <v>3677212</v>
      </c>
      <c r="L18" s="60">
        <v>3783984</v>
      </c>
      <c r="M18" s="47">
        <v>3774829</v>
      </c>
      <c r="N18" s="47">
        <v>3704280</v>
      </c>
      <c r="O18" s="47">
        <v>3874996</v>
      </c>
      <c r="P18" s="47">
        <v>3851556</v>
      </c>
      <c r="Q18" s="47">
        <v>3645796</v>
      </c>
    </row>
    <row r="19" spans="1:17" ht="14.1" customHeight="1" x14ac:dyDescent="0.2">
      <c r="A19" s="121" t="s">
        <v>26</v>
      </c>
      <c r="B19" s="121"/>
      <c r="C19" s="60"/>
      <c r="D19" s="47"/>
      <c r="E19" s="47">
        <v>4088459</v>
      </c>
      <c r="F19" s="47">
        <v>4525584</v>
      </c>
      <c r="G19" s="47">
        <v>4649457</v>
      </c>
      <c r="H19" s="47">
        <v>4697491</v>
      </c>
      <c r="I19" s="60">
        <v>5044523</v>
      </c>
      <c r="J19" s="47">
        <v>5332375</v>
      </c>
      <c r="K19" s="47">
        <v>5283665</v>
      </c>
      <c r="L19" s="60">
        <v>5476883</v>
      </c>
      <c r="M19" s="47">
        <v>5542940</v>
      </c>
      <c r="N19" s="47">
        <v>5560972</v>
      </c>
      <c r="O19" s="47">
        <v>5478328</v>
      </c>
      <c r="P19" s="47">
        <v>5283346</v>
      </c>
      <c r="Q19" s="47">
        <v>4905322</v>
      </c>
    </row>
    <row r="20" spans="1:17" ht="14.1" customHeight="1" x14ac:dyDescent="0.2">
      <c r="A20" s="121" t="s">
        <v>27</v>
      </c>
      <c r="B20" s="121"/>
      <c r="C20" s="61"/>
      <c r="D20" s="48"/>
      <c r="E20" s="48">
        <v>0.61</v>
      </c>
      <c r="F20" s="48">
        <v>0.62</v>
      </c>
      <c r="G20" s="48">
        <v>0.62</v>
      </c>
      <c r="H20" s="48">
        <v>0.63</v>
      </c>
      <c r="I20" s="62">
        <v>0.62</v>
      </c>
      <c r="J20" s="48">
        <v>0.61</v>
      </c>
      <c r="K20" s="48">
        <v>0.61</v>
      </c>
      <c r="L20" s="62">
        <v>0.62</v>
      </c>
      <c r="M20" s="48">
        <v>0.63</v>
      </c>
      <c r="N20" s="48">
        <v>0.62</v>
      </c>
      <c r="O20" s="48">
        <v>0.62</v>
      </c>
      <c r="P20" s="48">
        <v>0.64</v>
      </c>
      <c r="Q20" s="48">
        <v>0.67</v>
      </c>
    </row>
    <row r="21" spans="1:17" ht="14.1" customHeight="1" x14ac:dyDescent="0.2">
      <c r="A21" s="121" t="s">
        <v>28</v>
      </c>
      <c r="B21" s="121"/>
      <c r="C21" s="63"/>
      <c r="D21" s="49"/>
      <c r="E21" s="49">
        <v>62.8</v>
      </c>
      <c r="F21" s="49">
        <v>67.599999999999994</v>
      </c>
      <c r="G21" s="49">
        <v>73.099999999999994</v>
      </c>
      <c r="H21" s="49">
        <v>80.5</v>
      </c>
      <c r="I21" s="64">
        <v>75.900000000000006</v>
      </c>
      <c r="J21" s="49">
        <v>80.7</v>
      </c>
      <c r="K21" s="49">
        <v>86.7</v>
      </c>
      <c r="L21" s="64">
        <v>85.1</v>
      </c>
      <c r="M21" s="49">
        <v>79.8</v>
      </c>
      <c r="N21" s="49">
        <v>81.5</v>
      </c>
      <c r="O21" s="49">
        <v>84.3</v>
      </c>
      <c r="P21" s="49">
        <v>86</v>
      </c>
      <c r="Q21" s="49">
        <v>80.8</v>
      </c>
    </row>
    <row r="22" spans="1:17" ht="14.1" customHeight="1" x14ac:dyDescent="0.2">
      <c r="A22" s="121" t="s">
        <v>29</v>
      </c>
      <c r="B22" s="121"/>
      <c r="C22" s="63"/>
      <c r="D22" s="49"/>
      <c r="E22" s="49">
        <v>7.9</v>
      </c>
      <c r="F22" s="49">
        <v>8.3000000000000007</v>
      </c>
      <c r="G22" s="49">
        <v>9.1999999999999993</v>
      </c>
      <c r="H22" s="49">
        <v>10</v>
      </c>
      <c r="I22" s="64">
        <v>10.6</v>
      </c>
      <c r="J22" s="49">
        <v>12</v>
      </c>
      <c r="K22" s="49">
        <v>12.8</v>
      </c>
      <c r="L22" s="64">
        <v>19.600000000000001</v>
      </c>
      <c r="M22" s="49">
        <v>10.5</v>
      </c>
      <c r="N22" s="49">
        <v>10.3</v>
      </c>
      <c r="O22" s="49">
        <v>10.199999999999999</v>
      </c>
      <c r="P22" s="49">
        <v>11.2</v>
      </c>
      <c r="Q22" s="49">
        <v>10.4</v>
      </c>
    </row>
    <row r="23" spans="1:17" ht="14.1" customHeight="1" x14ac:dyDescent="0.2">
      <c r="A23" s="121" t="s">
        <v>30</v>
      </c>
      <c r="B23" s="121"/>
      <c r="C23" s="63"/>
      <c r="D23" s="49"/>
      <c r="E23" s="49">
        <v>10.6</v>
      </c>
      <c r="F23" s="49">
        <v>10.199999999999999</v>
      </c>
      <c r="G23" s="49">
        <v>11.1</v>
      </c>
      <c r="H23" s="49">
        <v>12.1</v>
      </c>
      <c r="I23" s="64">
        <v>12.9</v>
      </c>
      <c r="J23" s="49">
        <v>13.5</v>
      </c>
      <c r="K23" s="49">
        <v>14.4</v>
      </c>
      <c r="L23" s="64">
        <v>13.4</v>
      </c>
      <c r="M23" s="49">
        <v>11.4</v>
      </c>
      <c r="N23" s="49">
        <v>11.7</v>
      </c>
      <c r="O23" s="49">
        <v>11.7</v>
      </c>
      <c r="P23" s="49">
        <v>11.5</v>
      </c>
      <c r="Q23" s="49">
        <v>11</v>
      </c>
    </row>
    <row r="24" spans="1:17" ht="14.1" customHeight="1" x14ac:dyDescent="0.2">
      <c r="A24" s="121" t="s">
        <v>206</v>
      </c>
      <c r="B24" s="121"/>
      <c r="C24" s="63"/>
      <c r="D24" s="49"/>
      <c r="E24" s="49">
        <v>8.8000000000000007</v>
      </c>
      <c r="F24" s="49">
        <v>8.6</v>
      </c>
      <c r="G24" s="49">
        <v>8.5</v>
      </c>
      <c r="H24" s="49">
        <v>8.8000000000000007</v>
      </c>
      <c r="I24" s="64">
        <v>9.4</v>
      </c>
      <c r="J24" s="49">
        <v>9.8000000000000007</v>
      </c>
      <c r="K24" s="49">
        <v>10.3</v>
      </c>
      <c r="L24" s="64">
        <v>10.3</v>
      </c>
      <c r="M24" s="49">
        <v>9.5</v>
      </c>
      <c r="N24" s="49">
        <v>8.6</v>
      </c>
      <c r="O24" s="49">
        <v>8.3000000000000007</v>
      </c>
      <c r="P24" s="49">
        <v>8.6</v>
      </c>
      <c r="Q24" s="49">
        <v>8.5</v>
      </c>
    </row>
    <row r="25" spans="1:17" ht="14.1" customHeight="1" x14ac:dyDescent="0.2">
      <c r="A25" s="120" t="s">
        <v>207</v>
      </c>
      <c r="B25" s="120"/>
      <c r="C25" s="44">
        <f>SUM(C26:C28)</f>
        <v>0</v>
      </c>
      <c r="D25" s="44">
        <f>SUM(D26:D28)</f>
        <v>0</v>
      </c>
      <c r="E25" s="44">
        <f t="shared" ref="E25:Q25" si="4">SUM(E26:E28)</f>
        <v>2634002</v>
      </c>
      <c r="F25" s="44">
        <f t="shared" si="4"/>
        <v>2410000</v>
      </c>
      <c r="G25" s="44">
        <f t="shared" si="4"/>
        <v>2157400</v>
      </c>
      <c r="H25" s="44">
        <f t="shared" si="4"/>
        <v>1860600</v>
      </c>
      <c r="I25" s="44">
        <f t="shared" si="4"/>
        <v>1694400</v>
      </c>
      <c r="J25" s="44">
        <f t="shared" si="4"/>
        <v>1156300</v>
      </c>
      <c r="K25" s="44">
        <f t="shared" si="4"/>
        <v>1476100</v>
      </c>
      <c r="L25" s="44">
        <f t="shared" si="4"/>
        <v>1353600</v>
      </c>
      <c r="M25" s="44">
        <f t="shared" si="4"/>
        <v>1708144</v>
      </c>
      <c r="N25" s="44">
        <f t="shared" si="4"/>
        <v>1818375</v>
      </c>
      <c r="O25" s="44">
        <f t="shared" si="4"/>
        <v>1697975</v>
      </c>
      <c r="P25" s="44">
        <f t="shared" si="4"/>
        <v>1204549</v>
      </c>
      <c r="Q25" s="44">
        <f t="shared" si="4"/>
        <v>1612804</v>
      </c>
    </row>
    <row r="26" spans="1:17" ht="14.1" customHeight="1" x14ac:dyDescent="0.15">
      <c r="A26" s="50"/>
      <c r="B26" s="2" t="s">
        <v>9</v>
      </c>
      <c r="C26" s="44"/>
      <c r="D26" s="43"/>
      <c r="E26" s="43">
        <v>820010</v>
      </c>
      <c r="F26" s="43">
        <v>744010</v>
      </c>
      <c r="G26" s="43">
        <v>506010</v>
      </c>
      <c r="H26" s="43">
        <v>309910</v>
      </c>
      <c r="I26" s="44">
        <v>304610</v>
      </c>
      <c r="J26" s="43">
        <v>231310</v>
      </c>
      <c r="K26" s="43">
        <v>358610</v>
      </c>
      <c r="L26" s="44">
        <v>309610</v>
      </c>
      <c r="M26" s="43">
        <v>461590</v>
      </c>
      <c r="N26" s="43">
        <v>646971</v>
      </c>
      <c r="O26" s="43">
        <v>516571</v>
      </c>
      <c r="P26" s="43">
        <v>553145</v>
      </c>
      <c r="Q26" s="43">
        <v>645637</v>
      </c>
    </row>
    <row r="27" spans="1:17" ht="14.1" customHeight="1" x14ac:dyDescent="0.15">
      <c r="A27" s="50"/>
      <c r="B27" s="2" t="s">
        <v>10</v>
      </c>
      <c r="C27" s="44"/>
      <c r="D27" s="43"/>
      <c r="E27" s="43">
        <v>246000</v>
      </c>
      <c r="F27" s="43">
        <v>265400</v>
      </c>
      <c r="G27" s="43">
        <v>238000</v>
      </c>
      <c r="H27" s="43">
        <v>211800</v>
      </c>
      <c r="I27" s="44">
        <v>115500</v>
      </c>
      <c r="J27" s="43">
        <v>86100</v>
      </c>
      <c r="K27" s="43">
        <v>86200</v>
      </c>
      <c r="L27" s="44">
        <v>29400</v>
      </c>
      <c r="M27" s="43">
        <v>67700</v>
      </c>
      <c r="N27" s="43">
        <v>67700</v>
      </c>
      <c r="O27" s="43">
        <v>67700</v>
      </c>
      <c r="P27" s="43">
        <v>67700</v>
      </c>
      <c r="Q27" s="43">
        <v>67700</v>
      </c>
    </row>
    <row r="28" spans="1:17" ht="14.1" customHeight="1" x14ac:dyDescent="0.15">
      <c r="A28" s="50"/>
      <c r="B28" s="2" t="s">
        <v>11</v>
      </c>
      <c r="C28" s="44"/>
      <c r="D28" s="43"/>
      <c r="E28" s="43">
        <v>1567992</v>
      </c>
      <c r="F28" s="43">
        <v>1400590</v>
      </c>
      <c r="G28" s="43">
        <v>1413390</v>
      </c>
      <c r="H28" s="43">
        <v>1338890</v>
      </c>
      <c r="I28" s="44">
        <v>1274290</v>
      </c>
      <c r="J28" s="43">
        <v>838890</v>
      </c>
      <c r="K28" s="43">
        <v>1031290</v>
      </c>
      <c r="L28" s="44">
        <v>1014590</v>
      </c>
      <c r="M28" s="43">
        <v>1178854</v>
      </c>
      <c r="N28" s="43">
        <v>1103704</v>
      </c>
      <c r="O28" s="43">
        <v>1113704</v>
      </c>
      <c r="P28" s="43">
        <v>583704</v>
      </c>
      <c r="Q28" s="43">
        <v>899467</v>
      </c>
    </row>
    <row r="29" spans="1:17" ht="14.1" customHeight="1" x14ac:dyDescent="0.2">
      <c r="A29" s="120" t="s">
        <v>208</v>
      </c>
      <c r="B29" s="120"/>
      <c r="C29" s="44"/>
      <c r="D29" s="43"/>
      <c r="E29" s="43">
        <v>4224154</v>
      </c>
      <c r="F29" s="43">
        <v>4361649</v>
      </c>
      <c r="G29" s="43">
        <v>5024157</v>
      </c>
      <c r="H29" s="43">
        <v>5692972</v>
      </c>
      <c r="I29" s="44">
        <v>5937990</v>
      </c>
      <c r="J29" s="43">
        <v>6160539</v>
      </c>
      <c r="K29" s="43">
        <v>6480613</v>
      </c>
      <c r="L29" s="44">
        <v>6469269</v>
      </c>
      <c r="M29" s="43">
        <v>6586000</v>
      </c>
      <c r="N29" s="43">
        <v>6585793</v>
      </c>
      <c r="O29" s="43">
        <v>6983428</v>
      </c>
      <c r="P29" s="43">
        <v>7181414</v>
      </c>
      <c r="Q29" s="43">
        <v>7699697</v>
      </c>
    </row>
    <row r="30" spans="1:17" ht="14.1" customHeight="1" x14ac:dyDescent="0.2">
      <c r="A30" s="41"/>
      <c r="B30" s="39" t="s">
        <v>304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143400</v>
      </c>
      <c r="P30" s="43">
        <v>428600</v>
      </c>
      <c r="Q30" s="43">
        <v>1061800</v>
      </c>
    </row>
    <row r="31" spans="1:17" ht="14.1" customHeight="1" x14ac:dyDescent="0.2">
      <c r="A31" s="122" t="s">
        <v>209</v>
      </c>
      <c r="B31" s="122"/>
      <c r="C31" s="44">
        <f>SUM(C32:C35)</f>
        <v>0</v>
      </c>
      <c r="D31" s="44">
        <f>SUM(D32:D35)</f>
        <v>0</v>
      </c>
      <c r="E31" s="44">
        <f t="shared" ref="E31:Q31" si="5">SUM(E32:E35)</f>
        <v>1471071</v>
      </c>
      <c r="F31" s="44">
        <f t="shared" si="5"/>
        <v>1678332</v>
      </c>
      <c r="G31" s="44">
        <f t="shared" si="5"/>
        <v>1491107</v>
      </c>
      <c r="H31" s="44">
        <f t="shared" si="5"/>
        <v>1342163</v>
      </c>
      <c r="I31" s="44">
        <f t="shared" si="5"/>
        <v>1483810</v>
      </c>
      <c r="J31" s="44">
        <f t="shared" si="5"/>
        <v>1011199</v>
      </c>
      <c r="K31" s="44">
        <f t="shared" si="5"/>
        <v>893095</v>
      </c>
      <c r="L31" s="44">
        <f t="shared" si="5"/>
        <v>994966</v>
      </c>
      <c r="M31" s="44">
        <f t="shared" si="5"/>
        <v>1190072</v>
      </c>
      <c r="N31" s="44">
        <f t="shared" si="5"/>
        <v>1220067</v>
      </c>
      <c r="O31" s="44">
        <f t="shared" si="5"/>
        <v>966829</v>
      </c>
      <c r="P31" s="44">
        <f t="shared" si="5"/>
        <v>619845</v>
      </c>
      <c r="Q31" s="44">
        <f t="shared" si="5"/>
        <v>576942</v>
      </c>
    </row>
    <row r="32" spans="1:17" ht="14.1" customHeight="1" x14ac:dyDescent="0.2">
      <c r="A32" s="39"/>
      <c r="B32" s="39" t="s">
        <v>5</v>
      </c>
      <c r="C32" s="44"/>
      <c r="D32" s="43"/>
      <c r="E32" s="43">
        <v>35218</v>
      </c>
      <c r="F32" s="43">
        <v>22765</v>
      </c>
      <c r="G32" s="43">
        <v>11029</v>
      </c>
      <c r="H32" s="43">
        <v>0</v>
      </c>
      <c r="I32" s="44">
        <v>386176</v>
      </c>
      <c r="J32" s="43">
        <v>0</v>
      </c>
      <c r="K32" s="43">
        <v>0</v>
      </c>
      <c r="L32" s="44">
        <v>0</v>
      </c>
      <c r="M32" s="43">
        <v>148973</v>
      </c>
      <c r="N32" s="43">
        <v>302368</v>
      </c>
      <c r="O32" s="43">
        <v>131000</v>
      </c>
      <c r="P32" s="43">
        <v>45700</v>
      </c>
      <c r="Q32" s="43">
        <v>0</v>
      </c>
    </row>
    <row r="33" spans="1:17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</row>
    <row r="34" spans="1:17" ht="14.1" customHeight="1" x14ac:dyDescent="0.2">
      <c r="A34" s="41"/>
      <c r="B34" s="39" t="s">
        <v>7</v>
      </c>
      <c r="C34" s="44"/>
      <c r="D34" s="43"/>
      <c r="E34" s="43">
        <v>1435853</v>
      </c>
      <c r="F34" s="43">
        <v>1655567</v>
      </c>
      <c r="G34" s="43">
        <v>1480078</v>
      </c>
      <c r="H34" s="43">
        <v>1342163</v>
      </c>
      <c r="I34" s="44">
        <v>1097634</v>
      </c>
      <c r="J34" s="43">
        <v>1011199</v>
      </c>
      <c r="K34" s="43">
        <v>893095</v>
      </c>
      <c r="L34" s="44">
        <v>994966</v>
      </c>
      <c r="M34" s="43">
        <v>1041099</v>
      </c>
      <c r="N34" s="43">
        <v>917699</v>
      </c>
      <c r="O34" s="43">
        <v>835829</v>
      </c>
      <c r="P34" s="43">
        <v>574145</v>
      </c>
      <c r="Q34" s="43">
        <v>576942</v>
      </c>
    </row>
    <row r="35" spans="1:17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</row>
    <row r="36" spans="1:17" ht="14.1" customHeight="1" x14ac:dyDescent="0.2">
      <c r="A36" s="120" t="s">
        <v>210</v>
      </c>
      <c r="B36" s="120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</row>
    <row r="37" spans="1:17" ht="14.1" customHeight="1" x14ac:dyDescent="0.2">
      <c r="A37" s="120" t="s">
        <v>211</v>
      </c>
      <c r="B37" s="120"/>
      <c r="C37" s="44"/>
      <c r="D37" s="43"/>
      <c r="E37" s="43">
        <v>430000</v>
      </c>
      <c r="F37" s="43">
        <v>535000</v>
      </c>
      <c r="G37" s="43">
        <v>535000</v>
      </c>
      <c r="H37" s="43">
        <v>535000</v>
      </c>
      <c r="I37" s="44">
        <v>535000</v>
      </c>
      <c r="J37" s="43">
        <v>535000</v>
      </c>
      <c r="K37" s="43">
        <v>535000</v>
      </c>
      <c r="L37" s="44">
        <v>535000</v>
      </c>
      <c r="M37" s="43">
        <v>335000</v>
      </c>
      <c r="N37" s="43">
        <v>335000</v>
      </c>
      <c r="O37" s="43">
        <v>213950</v>
      </c>
      <c r="P37" s="43">
        <v>213950</v>
      </c>
      <c r="Q37" s="43">
        <v>213950</v>
      </c>
    </row>
    <row r="38" spans="1:17" ht="14.1" customHeight="1" x14ac:dyDescent="0.2"/>
    <row r="39" spans="1:17" ht="14.1" customHeight="1" x14ac:dyDescent="0.2"/>
    <row r="40" spans="1:17" ht="14.1" customHeight="1" x14ac:dyDescent="0.2"/>
    <row r="41" spans="1:17" ht="14.1" customHeight="1" x14ac:dyDescent="0.2"/>
    <row r="42" spans="1:17" ht="14.1" customHeight="1" x14ac:dyDescent="0.2"/>
    <row r="43" spans="1:17" ht="14.1" customHeight="1" x14ac:dyDescent="0.2"/>
    <row r="44" spans="1:17" ht="14.1" customHeight="1" x14ac:dyDescent="0.2"/>
    <row r="45" spans="1:17" ht="14.1" customHeight="1" x14ac:dyDescent="0.2"/>
    <row r="46" spans="1:17" ht="14.1" customHeight="1" x14ac:dyDescent="0.2"/>
    <row r="47" spans="1:17" ht="14.1" customHeight="1" x14ac:dyDescent="0.2"/>
    <row r="48" spans="1:1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2:B22"/>
    <mergeCell ref="A23:B23"/>
    <mergeCell ref="A29:B29"/>
    <mergeCell ref="A31:B31"/>
    <mergeCell ref="A24:B24"/>
    <mergeCell ref="A25:B25"/>
    <mergeCell ref="A18:B18"/>
    <mergeCell ref="A19:B19"/>
    <mergeCell ref="A20:B20"/>
    <mergeCell ref="A21:B21"/>
    <mergeCell ref="A4:B4"/>
    <mergeCell ref="A5:A15"/>
    <mergeCell ref="A16:B16"/>
    <mergeCell ref="A17:B17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Q325"/>
  <sheetViews>
    <sheetView workbookViewId="0">
      <selection activeCell="O30" sqref="O30:Q30"/>
    </sheetView>
  </sheetViews>
  <sheetFormatPr defaultColWidth="9" defaultRowHeight="12" x14ac:dyDescent="0.2"/>
  <cols>
    <col min="1" max="1" width="3" style="35" customWidth="1"/>
    <col min="2" max="2" width="22.109375" style="35" customWidth="1"/>
    <col min="3" max="3" width="8.6640625" style="59" customWidth="1"/>
    <col min="4" max="8" width="8.6640625" style="35" customWidth="1"/>
    <col min="9" max="9" width="8.6640625" style="59" customWidth="1"/>
    <col min="10" max="14" width="8.6640625" style="35" customWidth="1"/>
    <col min="15" max="16384" width="9" style="35"/>
  </cols>
  <sheetData>
    <row r="1" spans="1:17" ht="14.1" customHeight="1" x14ac:dyDescent="0.2">
      <c r="A1" s="36" t="s">
        <v>120</v>
      </c>
      <c r="M1" s="37" t="s">
        <v>212</v>
      </c>
      <c r="P1" s="37" t="s">
        <v>212</v>
      </c>
    </row>
    <row r="2" spans="1:17" ht="14.1" customHeight="1" x14ac:dyDescent="0.15">
      <c r="M2" s="18" t="s">
        <v>149</v>
      </c>
      <c r="P2" s="18" t="s">
        <v>149</v>
      </c>
    </row>
    <row r="3" spans="1:17" ht="14.1" customHeight="1" x14ac:dyDescent="0.2">
      <c r="A3" s="39"/>
      <c r="B3" s="39"/>
      <c r="C3" s="39" t="s">
        <v>169</v>
      </c>
      <c r="D3" s="39" t="s">
        <v>170</v>
      </c>
      <c r="E3" s="39" t="s">
        <v>171</v>
      </c>
      <c r="F3" s="39" t="s">
        <v>172</v>
      </c>
      <c r="G3" s="39" t="s">
        <v>173</v>
      </c>
      <c r="H3" s="39" t="s">
        <v>174</v>
      </c>
      <c r="I3" s="58" t="s">
        <v>175</v>
      </c>
      <c r="J3" s="39" t="s">
        <v>176</v>
      </c>
      <c r="K3" s="58" t="s">
        <v>177</v>
      </c>
      <c r="L3" s="58" t="s">
        <v>178</v>
      </c>
      <c r="M3" s="39" t="s">
        <v>179</v>
      </c>
      <c r="N3" s="39" t="s">
        <v>180</v>
      </c>
      <c r="O3" s="39" t="s">
        <v>182</v>
      </c>
      <c r="P3" s="39" t="s">
        <v>184</v>
      </c>
      <c r="Q3" s="39" t="s">
        <v>185</v>
      </c>
    </row>
    <row r="4" spans="1:17" ht="14.1" customHeight="1" x14ac:dyDescent="0.2">
      <c r="A4" s="120" t="s">
        <v>73</v>
      </c>
      <c r="B4" s="120"/>
      <c r="C4" s="40"/>
      <c r="D4" s="40"/>
      <c r="E4" s="40">
        <v>11374</v>
      </c>
      <c r="F4" s="40">
        <v>11325</v>
      </c>
      <c r="G4" s="40">
        <v>11439</v>
      </c>
      <c r="H4" s="40">
        <v>11498</v>
      </c>
      <c r="I4" s="40">
        <v>11582</v>
      </c>
      <c r="J4" s="40">
        <v>11748</v>
      </c>
      <c r="K4" s="40">
        <v>11760</v>
      </c>
      <c r="L4" s="40">
        <v>11789</v>
      </c>
      <c r="M4" s="40">
        <v>11712</v>
      </c>
      <c r="N4" s="40">
        <v>11573</v>
      </c>
      <c r="O4" s="40">
        <v>11597</v>
      </c>
      <c r="P4" s="40">
        <v>11556</v>
      </c>
      <c r="Q4" s="40">
        <v>11458</v>
      </c>
    </row>
    <row r="5" spans="1:17" ht="14.1" customHeight="1" x14ac:dyDescent="0.2">
      <c r="A5" s="123" t="s">
        <v>4</v>
      </c>
      <c r="B5" s="42" t="s">
        <v>12</v>
      </c>
      <c r="C5" s="43"/>
      <c r="D5" s="43"/>
      <c r="E5" s="43">
        <v>4729985</v>
      </c>
      <c r="F5" s="43">
        <v>5070267</v>
      </c>
      <c r="G5" s="43">
        <v>5071425</v>
      </c>
      <c r="H5" s="43">
        <v>4909171</v>
      </c>
      <c r="I5" s="44">
        <v>5479306</v>
      </c>
      <c r="J5" s="43">
        <v>5767312</v>
      </c>
      <c r="K5" s="43">
        <v>5737461</v>
      </c>
      <c r="L5" s="43">
        <v>5691279</v>
      </c>
      <c r="M5" s="45">
        <v>5540641</v>
      </c>
      <c r="N5" s="45">
        <v>5495266</v>
      </c>
      <c r="O5" s="45">
        <v>5785877</v>
      </c>
      <c r="P5" s="45">
        <v>5215739</v>
      </c>
      <c r="Q5" s="45">
        <v>4670208</v>
      </c>
    </row>
    <row r="6" spans="1:17" ht="14.1" customHeight="1" x14ac:dyDescent="0.2">
      <c r="A6" s="123"/>
      <c r="B6" s="42" t="s">
        <v>13</v>
      </c>
      <c r="C6" s="43"/>
      <c r="D6" s="43"/>
      <c r="E6" s="43">
        <v>4610811</v>
      </c>
      <c r="F6" s="43">
        <v>4964932</v>
      </c>
      <c r="G6" s="43">
        <v>4886202</v>
      </c>
      <c r="H6" s="43">
        <v>4757171</v>
      </c>
      <c r="I6" s="44">
        <v>5302561</v>
      </c>
      <c r="J6" s="43">
        <v>5590544</v>
      </c>
      <c r="K6" s="43">
        <v>5573551</v>
      </c>
      <c r="L6" s="43">
        <v>5463663</v>
      </c>
      <c r="M6" s="45">
        <v>5353670</v>
      </c>
      <c r="N6" s="45">
        <v>4931152</v>
      </c>
      <c r="O6" s="45">
        <v>5511997</v>
      </c>
      <c r="P6" s="45">
        <v>4954389</v>
      </c>
      <c r="Q6" s="45">
        <v>4430306</v>
      </c>
    </row>
    <row r="7" spans="1:17" ht="14.1" customHeight="1" x14ac:dyDescent="0.2">
      <c r="A7" s="123"/>
      <c r="B7" s="42" t="s">
        <v>14</v>
      </c>
      <c r="C7" s="44">
        <f>+C5-C6</f>
        <v>0</v>
      </c>
      <c r="D7" s="44">
        <f>+D5-D6</f>
        <v>0</v>
      </c>
      <c r="E7" s="44">
        <f t="shared" ref="E7:K7" si="0">+E5-E6</f>
        <v>119174</v>
      </c>
      <c r="F7" s="44">
        <f t="shared" si="0"/>
        <v>105335</v>
      </c>
      <c r="G7" s="44">
        <f t="shared" si="0"/>
        <v>185223</v>
      </c>
      <c r="H7" s="44">
        <f t="shared" si="0"/>
        <v>152000</v>
      </c>
      <c r="I7" s="44">
        <f t="shared" si="0"/>
        <v>176745</v>
      </c>
      <c r="J7" s="44">
        <f t="shared" si="0"/>
        <v>176768</v>
      </c>
      <c r="K7" s="44">
        <f t="shared" si="0"/>
        <v>163910</v>
      </c>
      <c r="L7" s="44">
        <f>+L5-L6</f>
        <v>227616</v>
      </c>
      <c r="M7" s="44">
        <f>+M5-M6</f>
        <v>186971</v>
      </c>
      <c r="N7" s="44">
        <f>+N5-N6</f>
        <v>564114</v>
      </c>
      <c r="O7" s="44">
        <v>273880</v>
      </c>
      <c r="P7" s="44">
        <v>261350</v>
      </c>
      <c r="Q7" s="44">
        <v>239902</v>
      </c>
    </row>
    <row r="8" spans="1:17" ht="14.1" customHeight="1" x14ac:dyDescent="0.2">
      <c r="A8" s="123"/>
      <c r="B8" s="42" t="s">
        <v>15</v>
      </c>
      <c r="C8" s="43"/>
      <c r="D8" s="43"/>
      <c r="E8" s="43">
        <v>4257</v>
      </c>
      <c r="F8" s="43">
        <v>10400</v>
      </c>
      <c r="G8" s="43">
        <v>59630</v>
      </c>
      <c r="H8" s="43">
        <v>58286</v>
      </c>
      <c r="I8" s="44">
        <v>14021</v>
      </c>
      <c r="J8" s="43">
        <v>48369</v>
      </c>
      <c r="K8" s="43">
        <v>33039</v>
      </c>
      <c r="L8" s="44">
        <v>27731</v>
      </c>
      <c r="M8" s="45">
        <v>47845</v>
      </c>
      <c r="N8" s="45">
        <v>397071</v>
      </c>
      <c r="O8" s="45">
        <v>8849</v>
      </c>
      <c r="P8" s="45">
        <v>45197</v>
      </c>
      <c r="Q8" s="45">
        <v>0</v>
      </c>
    </row>
    <row r="9" spans="1:17" ht="14.1" customHeight="1" x14ac:dyDescent="0.2">
      <c r="A9" s="123"/>
      <c r="B9" s="42" t="s">
        <v>16</v>
      </c>
      <c r="C9" s="44">
        <f>+C7-C8</f>
        <v>0</v>
      </c>
      <c r="D9" s="44">
        <f>+D7-D8</f>
        <v>0</v>
      </c>
      <c r="E9" s="44">
        <f t="shared" ref="E9:K9" si="1">+E7-E8</f>
        <v>114917</v>
      </c>
      <c r="F9" s="44">
        <f t="shared" si="1"/>
        <v>94935</v>
      </c>
      <c r="G9" s="44">
        <f t="shared" si="1"/>
        <v>125593</v>
      </c>
      <c r="H9" s="44">
        <f t="shared" si="1"/>
        <v>93714</v>
      </c>
      <c r="I9" s="44">
        <f t="shared" si="1"/>
        <v>162724</v>
      </c>
      <c r="J9" s="44">
        <f t="shared" si="1"/>
        <v>128399</v>
      </c>
      <c r="K9" s="44">
        <f t="shared" si="1"/>
        <v>130871</v>
      </c>
      <c r="L9" s="44">
        <f>+L7-L8</f>
        <v>199885</v>
      </c>
      <c r="M9" s="44">
        <f>+M7-M8</f>
        <v>139126</v>
      </c>
      <c r="N9" s="44">
        <f>+N7-N8</f>
        <v>167043</v>
      </c>
      <c r="O9" s="44">
        <v>265031</v>
      </c>
      <c r="P9" s="44">
        <v>216153</v>
      </c>
      <c r="Q9" s="44">
        <v>239902</v>
      </c>
    </row>
    <row r="10" spans="1:17" ht="14.1" customHeight="1" x14ac:dyDescent="0.2">
      <c r="A10" s="123"/>
      <c r="B10" s="42" t="s">
        <v>17</v>
      </c>
      <c r="C10" s="45"/>
      <c r="D10" s="45"/>
      <c r="E10" s="45">
        <v>22037</v>
      </c>
      <c r="F10" s="45">
        <v>-19982</v>
      </c>
      <c r="G10" s="45">
        <v>30658</v>
      </c>
      <c r="H10" s="45">
        <v>-31701</v>
      </c>
      <c r="I10" s="45">
        <v>68832</v>
      </c>
      <c r="J10" s="45">
        <v>-34325</v>
      </c>
      <c r="K10" s="45">
        <v>2472</v>
      </c>
      <c r="L10" s="45">
        <v>69014</v>
      </c>
      <c r="M10" s="45">
        <v>-60759</v>
      </c>
      <c r="N10" s="45">
        <v>27917</v>
      </c>
      <c r="O10" s="45">
        <v>97988</v>
      </c>
      <c r="P10" s="45">
        <v>-48878</v>
      </c>
      <c r="Q10" s="45">
        <v>23749</v>
      </c>
    </row>
    <row r="11" spans="1:17" ht="14.1" customHeight="1" x14ac:dyDescent="0.2">
      <c r="A11" s="123"/>
      <c r="B11" s="42" t="s">
        <v>18</v>
      </c>
      <c r="C11" s="43"/>
      <c r="D11" s="43"/>
      <c r="E11" s="43">
        <v>31257</v>
      </c>
      <c r="F11" s="43">
        <v>33310</v>
      </c>
      <c r="G11" s="43">
        <v>23740</v>
      </c>
      <c r="H11" s="43">
        <v>15549</v>
      </c>
      <c r="I11" s="44">
        <v>11506</v>
      </c>
      <c r="J11" s="43">
        <v>6302</v>
      </c>
      <c r="K11" s="43">
        <v>2978</v>
      </c>
      <c r="L11" s="44">
        <v>1754</v>
      </c>
      <c r="M11" s="45">
        <v>1347</v>
      </c>
      <c r="N11" s="45">
        <v>677</v>
      </c>
      <c r="O11" s="45">
        <v>582</v>
      </c>
      <c r="P11" s="45">
        <v>91</v>
      </c>
      <c r="Q11" s="45">
        <v>72</v>
      </c>
    </row>
    <row r="12" spans="1:17" ht="14.1" customHeight="1" x14ac:dyDescent="0.2">
      <c r="A12" s="123"/>
      <c r="B12" s="42" t="s">
        <v>19</v>
      </c>
      <c r="C12" s="43"/>
      <c r="D12" s="43"/>
      <c r="E12" s="43">
        <v>0</v>
      </c>
      <c r="F12" s="43">
        <v>0</v>
      </c>
      <c r="G12" s="43">
        <v>0</v>
      </c>
      <c r="H12" s="43">
        <v>0</v>
      </c>
      <c r="I12" s="44">
        <v>0</v>
      </c>
      <c r="J12" s="43">
        <v>0</v>
      </c>
      <c r="K12" s="43">
        <v>0</v>
      </c>
      <c r="L12" s="44">
        <v>0</v>
      </c>
      <c r="M12" s="45">
        <v>0</v>
      </c>
      <c r="N12" s="45">
        <v>0</v>
      </c>
      <c r="O12" s="45">
        <v>0</v>
      </c>
      <c r="P12" s="45">
        <v>0</v>
      </c>
      <c r="Q12" s="45">
        <v>0</v>
      </c>
    </row>
    <row r="13" spans="1:17" ht="14.1" customHeight="1" x14ac:dyDescent="0.2">
      <c r="A13" s="123"/>
      <c r="B13" s="42" t="s">
        <v>20</v>
      </c>
      <c r="C13" s="43"/>
      <c r="D13" s="43"/>
      <c r="E13" s="43">
        <v>80000</v>
      </c>
      <c r="F13" s="43">
        <v>30000</v>
      </c>
      <c r="G13" s="43">
        <v>140000</v>
      </c>
      <c r="H13" s="43">
        <v>30000</v>
      </c>
      <c r="I13" s="44">
        <v>0</v>
      </c>
      <c r="J13" s="43">
        <v>250000</v>
      </c>
      <c r="K13" s="43">
        <v>100000</v>
      </c>
      <c r="L13" s="44">
        <v>109000</v>
      </c>
      <c r="M13" s="45">
        <v>20266</v>
      </c>
      <c r="N13" s="45">
        <v>36773</v>
      </c>
      <c r="O13" s="45">
        <v>311418</v>
      </c>
      <c r="P13" s="45">
        <v>167429</v>
      </c>
      <c r="Q13" s="45">
        <v>167731</v>
      </c>
    </row>
    <row r="14" spans="1:17" ht="14.1" customHeight="1" x14ac:dyDescent="0.2">
      <c r="A14" s="123"/>
      <c r="B14" s="42" t="s">
        <v>21</v>
      </c>
      <c r="C14" s="44">
        <f>+C10+C11+C12-C13</f>
        <v>0</v>
      </c>
      <c r="D14" s="44">
        <f>+D10+D11+D12-D13</f>
        <v>0</v>
      </c>
      <c r="E14" s="44">
        <f t="shared" ref="E14:Q14" si="2">+E10+E11+E12-E13</f>
        <v>-26706</v>
      </c>
      <c r="F14" s="44">
        <f t="shared" si="2"/>
        <v>-16672</v>
      </c>
      <c r="G14" s="44">
        <f t="shared" si="2"/>
        <v>-85602</v>
      </c>
      <c r="H14" s="44">
        <f t="shared" si="2"/>
        <v>-46152</v>
      </c>
      <c r="I14" s="44">
        <f t="shared" si="2"/>
        <v>80338</v>
      </c>
      <c r="J14" s="44">
        <f t="shared" si="2"/>
        <v>-278023</v>
      </c>
      <c r="K14" s="44">
        <f t="shared" si="2"/>
        <v>-94550</v>
      </c>
      <c r="L14" s="44">
        <f t="shared" si="2"/>
        <v>-38232</v>
      </c>
      <c r="M14" s="44">
        <f t="shared" si="2"/>
        <v>-79678</v>
      </c>
      <c r="N14" s="44">
        <f t="shared" si="2"/>
        <v>-8179</v>
      </c>
      <c r="O14" s="44">
        <f t="shared" si="2"/>
        <v>-212848</v>
      </c>
      <c r="P14" s="44">
        <f t="shared" si="2"/>
        <v>-216216</v>
      </c>
      <c r="Q14" s="44">
        <f t="shared" si="2"/>
        <v>-143910</v>
      </c>
    </row>
    <row r="15" spans="1:17" ht="14.1" customHeight="1" x14ac:dyDescent="0.2">
      <c r="A15" s="123"/>
      <c r="B15" s="3" t="s">
        <v>22</v>
      </c>
      <c r="C15" s="46" t="e">
        <f t="shared" ref="C15:N15" si="3">+C9/C19*100</f>
        <v>#DIV/0!</v>
      </c>
      <c r="D15" s="46" t="e">
        <f t="shared" si="3"/>
        <v>#DIV/0!</v>
      </c>
      <c r="E15" s="46">
        <f t="shared" si="3"/>
        <v>4.3995434952475492</v>
      </c>
      <c r="F15" s="46">
        <f t="shared" si="3"/>
        <v>3.385777487709237</v>
      </c>
      <c r="G15" s="46">
        <f t="shared" si="3"/>
        <v>4.2497978188118175</v>
      </c>
      <c r="H15" s="46">
        <f t="shared" si="3"/>
        <v>3.1742644563266817</v>
      </c>
      <c r="I15" s="46">
        <f t="shared" si="3"/>
        <v>5.241133902010727</v>
      </c>
      <c r="J15" s="46">
        <f t="shared" si="3"/>
        <v>4.0593761095003105</v>
      </c>
      <c r="K15" s="46">
        <f t="shared" si="3"/>
        <v>4.0995641094315571</v>
      </c>
      <c r="L15" s="46">
        <f t="shared" si="3"/>
        <v>6.1204324491160689</v>
      </c>
      <c r="M15" s="46">
        <f t="shared" si="3"/>
        <v>4.2625967445484347</v>
      </c>
      <c r="N15" s="46">
        <f t="shared" si="3"/>
        <v>5.1342727760874558</v>
      </c>
      <c r="O15" s="46">
        <f>+O9/O19*100</f>
        <v>8.3436777588921398</v>
      </c>
      <c r="P15" s="46">
        <f>+P9/P19*100</f>
        <v>7.0854921685337056</v>
      </c>
      <c r="Q15" s="46">
        <f>+Q9/Q19*100</f>
        <v>8.546087214248157</v>
      </c>
    </row>
    <row r="16" spans="1:17" ht="14.1" customHeight="1" x14ac:dyDescent="0.2">
      <c r="A16" s="121" t="s">
        <v>23</v>
      </c>
      <c r="B16" s="121"/>
      <c r="C16" s="60"/>
      <c r="D16" s="47"/>
      <c r="E16" s="47">
        <v>1337731</v>
      </c>
      <c r="F16" s="47">
        <v>1489518</v>
      </c>
      <c r="G16" s="47">
        <v>1631220</v>
      </c>
      <c r="H16" s="47">
        <v>1629614</v>
      </c>
      <c r="I16" s="60">
        <v>1701400</v>
      </c>
      <c r="J16" s="47">
        <v>1819543</v>
      </c>
      <c r="K16" s="47">
        <v>1701892</v>
      </c>
      <c r="L16" s="60">
        <v>1776755</v>
      </c>
      <c r="M16" s="47">
        <v>1729645</v>
      </c>
      <c r="N16" s="47">
        <v>1756848</v>
      </c>
      <c r="O16" s="47">
        <v>1846281</v>
      </c>
      <c r="P16" s="47">
        <v>1831114</v>
      </c>
      <c r="Q16" s="47">
        <v>1777923</v>
      </c>
    </row>
    <row r="17" spans="1:17" ht="14.1" customHeight="1" x14ac:dyDescent="0.2">
      <c r="A17" s="121" t="s">
        <v>24</v>
      </c>
      <c r="B17" s="121"/>
      <c r="C17" s="60"/>
      <c r="D17" s="47"/>
      <c r="E17" s="47">
        <v>2188821</v>
      </c>
      <c r="F17" s="47">
        <v>2329991</v>
      </c>
      <c r="G17" s="47">
        <v>2438845</v>
      </c>
      <c r="H17" s="47">
        <v>2435168</v>
      </c>
      <c r="I17" s="60">
        <v>2562905</v>
      </c>
      <c r="J17" s="47">
        <v>2583430</v>
      </c>
      <c r="K17" s="47">
        <v>2654394</v>
      </c>
      <c r="L17" s="60">
        <v>2702226</v>
      </c>
      <c r="M17" s="47">
        <v>2703676</v>
      </c>
      <c r="N17" s="47">
        <v>2695731</v>
      </c>
      <c r="O17" s="47">
        <v>2591170</v>
      </c>
      <c r="P17" s="47">
        <v>2441367</v>
      </c>
      <c r="Q17" s="47">
        <v>2249145</v>
      </c>
    </row>
    <row r="18" spans="1:17" ht="14.1" customHeight="1" x14ac:dyDescent="0.2">
      <c r="A18" s="121" t="s">
        <v>25</v>
      </c>
      <c r="B18" s="121"/>
      <c r="C18" s="60"/>
      <c r="D18" s="47"/>
      <c r="E18" s="47">
        <v>1765709</v>
      </c>
      <c r="F18" s="47">
        <v>1967173</v>
      </c>
      <c r="G18" s="47">
        <v>2154655</v>
      </c>
      <c r="H18" s="47">
        <v>2150694</v>
      </c>
      <c r="I18" s="60">
        <v>2245887</v>
      </c>
      <c r="J18" s="47">
        <v>2400062</v>
      </c>
      <c r="K18" s="47">
        <v>2242197</v>
      </c>
      <c r="L18" s="60">
        <v>2342099</v>
      </c>
      <c r="M18" s="47">
        <v>2278467</v>
      </c>
      <c r="N18" s="47">
        <v>2314606</v>
      </c>
      <c r="O18" s="47">
        <v>2433459</v>
      </c>
      <c r="P18" s="47">
        <v>2413270</v>
      </c>
      <c r="Q18" s="47">
        <v>2340209</v>
      </c>
    </row>
    <row r="19" spans="1:17" ht="14.1" customHeight="1" x14ac:dyDescent="0.2">
      <c r="A19" s="121" t="s">
        <v>26</v>
      </c>
      <c r="B19" s="121"/>
      <c r="C19" s="60"/>
      <c r="D19" s="47"/>
      <c r="E19" s="47">
        <v>2612021</v>
      </c>
      <c r="F19" s="47">
        <v>2803935</v>
      </c>
      <c r="G19" s="47">
        <v>2955270</v>
      </c>
      <c r="H19" s="47">
        <v>2952306</v>
      </c>
      <c r="I19" s="60">
        <v>3104748</v>
      </c>
      <c r="J19" s="47">
        <v>3163023</v>
      </c>
      <c r="K19" s="47">
        <v>3192315</v>
      </c>
      <c r="L19" s="60">
        <v>3265864</v>
      </c>
      <c r="M19" s="47">
        <v>3263879</v>
      </c>
      <c r="N19" s="47">
        <v>3253489</v>
      </c>
      <c r="O19" s="47">
        <v>3176429</v>
      </c>
      <c r="P19" s="47">
        <v>3050642</v>
      </c>
      <c r="Q19" s="47">
        <v>2807156</v>
      </c>
    </row>
    <row r="20" spans="1:17" ht="14.1" customHeight="1" x14ac:dyDescent="0.2">
      <c r="A20" s="121" t="s">
        <v>27</v>
      </c>
      <c r="B20" s="121"/>
      <c r="C20" s="61"/>
      <c r="D20" s="48"/>
      <c r="E20" s="48">
        <v>0.6</v>
      </c>
      <c r="F20" s="48">
        <v>0.62</v>
      </c>
      <c r="G20" s="48">
        <v>0.64</v>
      </c>
      <c r="H20" s="48">
        <v>0.66</v>
      </c>
      <c r="I20" s="62">
        <v>0.67</v>
      </c>
      <c r="J20" s="48">
        <v>0.68</v>
      </c>
      <c r="K20" s="48">
        <v>0.67</v>
      </c>
      <c r="L20" s="62">
        <v>0.67</v>
      </c>
      <c r="M20" s="48">
        <v>0.65</v>
      </c>
      <c r="N20" s="48">
        <v>0.65</v>
      </c>
      <c r="O20" s="48">
        <v>0.67</v>
      </c>
      <c r="P20" s="48">
        <v>0.7</v>
      </c>
      <c r="Q20" s="48">
        <v>0.75</v>
      </c>
    </row>
    <row r="21" spans="1:17" ht="14.1" customHeight="1" x14ac:dyDescent="0.2">
      <c r="A21" s="121" t="s">
        <v>28</v>
      </c>
      <c r="B21" s="121"/>
      <c r="C21" s="63"/>
      <c r="D21" s="49"/>
      <c r="E21" s="49">
        <v>63.8</v>
      </c>
      <c r="F21" s="49">
        <v>67.599999999999994</v>
      </c>
      <c r="G21" s="49">
        <v>74.3</v>
      </c>
      <c r="H21" s="49">
        <v>79.2</v>
      </c>
      <c r="I21" s="64">
        <v>75.2</v>
      </c>
      <c r="J21" s="49">
        <v>80.900000000000006</v>
      </c>
      <c r="K21" s="49">
        <v>83.4</v>
      </c>
      <c r="L21" s="64">
        <v>88.7</v>
      </c>
      <c r="M21" s="49">
        <v>81.599999999999994</v>
      </c>
      <c r="N21" s="49">
        <v>83.6</v>
      </c>
      <c r="O21" s="49">
        <v>88.1</v>
      </c>
      <c r="P21" s="49">
        <v>84.8</v>
      </c>
      <c r="Q21" s="49">
        <v>90.7</v>
      </c>
    </row>
    <row r="22" spans="1:17" ht="14.1" customHeight="1" x14ac:dyDescent="0.2">
      <c r="A22" s="121" t="s">
        <v>29</v>
      </c>
      <c r="B22" s="121"/>
      <c r="C22" s="63"/>
      <c r="D22" s="49"/>
      <c r="E22" s="49">
        <v>10.199999999999999</v>
      </c>
      <c r="F22" s="49">
        <v>9.1</v>
      </c>
      <c r="G22" s="49">
        <v>9.6999999999999993</v>
      </c>
      <c r="H22" s="49">
        <v>10.3</v>
      </c>
      <c r="I22" s="64">
        <v>9.6</v>
      </c>
      <c r="J22" s="49">
        <v>9.5</v>
      </c>
      <c r="K22" s="49">
        <v>11.4</v>
      </c>
      <c r="L22" s="64">
        <v>11</v>
      </c>
      <c r="M22" s="49">
        <v>11.7</v>
      </c>
      <c r="N22" s="49">
        <v>11</v>
      </c>
      <c r="O22" s="49">
        <v>12.8</v>
      </c>
      <c r="P22" s="49">
        <v>13.8</v>
      </c>
      <c r="Q22" s="49">
        <v>14.2</v>
      </c>
    </row>
    <row r="23" spans="1:17" ht="14.1" customHeight="1" x14ac:dyDescent="0.2">
      <c r="A23" s="121" t="s">
        <v>30</v>
      </c>
      <c r="B23" s="121"/>
      <c r="C23" s="63"/>
      <c r="D23" s="49"/>
      <c r="E23" s="49">
        <v>12.2</v>
      </c>
      <c r="F23" s="49">
        <v>11.3</v>
      </c>
      <c r="G23" s="49">
        <v>11.1</v>
      </c>
      <c r="H23" s="49">
        <v>11.4</v>
      </c>
      <c r="I23" s="64">
        <v>10.6</v>
      </c>
      <c r="J23" s="49">
        <v>11.9</v>
      </c>
      <c r="K23" s="49">
        <v>12.5</v>
      </c>
      <c r="L23" s="64">
        <v>12.1</v>
      </c>
      <c r="M23" s="49">
        <v>13</v>
      </c>
      <c r="N23" s="49">
        <v>12.9</v>
      </c>
      <c r="O23" s="49">
        <v>14</v>
      </c>
      <c r="P23" s="49">
        <v>14.5</v>
      </c>
      <c r="Q23" s="49">
        <v>15.2</v>
      </c>
    </row>
    <row r="24" spans="1:17" ht="14.1" customHeight="1" x14ac:dyDescent="0.2">
      <c r="A24" s="121" t="s">
        <v>206</v>
      </c>
      <c r="B24" s="121"/>
      <c r="C24" s="63"/>
      <c r="D24" s="49"/>
      <c r="E24" s="49">
        <v>11</v>
      </c>
      <c r="F24" s="49">
        <v>10.199999999999999</v>
      </c>
      <c r="G24" s="49">
        <v>9.5</v>
      </c>
      <c r="H24" s="49">
        <v>9.1</v>
      </c>
      <c r="I24" s="64">
        <v>8.6999999999999993</v>
      </c>
      <c r="J24" s="49">
        <v>8.6999999999999993</v>
      </c>
      <c r="K24" s="49">
        <v>8.8000000000000007</v>
      </c>
      <c r="L24" s="64">
        <v>8.9</v>
      </c>
      <c r="M24" s="49">
        <v>8.6999999999999993</v>
      </c>
      <c r="N24" s="49">
        <v>8.4</v>
      </c>
      <c r="O24" s="49">
        <v>8.6999999999999993</v>
      </c>
      <c r="P24" s="49">
        <v>9.1</v>
      </c>
      <c r="Q24" s="49">
        <v>9.6</v>
      </c>
    </row>
    <row r="25" spans="1:17" ht="14.1" customHeight="1" x14ac:dyDescent="0.2">
      <c r="A25" s="120" t="s">
        <v>207</v>
      </c>
      <c r="B25" s="120"/>
      <c r="C25" s="44">
        <f>SUM(C26:C28)</f>
        <v>0</v>
      </c>
      <c r="D25" s="44">
        <f>SUM(D26:D28)</f>
        <v>0</v>
      </c>
      <c r="E25" s="44">
        <f t="shared" ref="E25:Q25" si="4">SUM(E26:E28)</f>
        <v>905769</v>
      </c>
      <c r="F25" s="44">
        <f t="shared" si="4"/>
        <v>1025050</v>
      </c>
      <c r="G25" s="44">
        <f t="shared" si="4"/>
        <v>1031319</v>
      </c>
      <c r="H25" s="44">
        <f t="shared" si="4"/>
        <v>926714</v>
      </c>
      <c r="I25" s="44">
        <f t="shared" si="4"/>
        <v>1053367</v>
      </c>
      <c r="J25" s="44">
        <f t="shared" si="4"/>
        <v>1214671</v>
      </c>
      <c r="K25" s="44">
        <f t="shared" si="4"/>
        <v>1012667</v>
      </c>
      <c r="L25" s="44">
        <f t="shared" si="4"/>
        <v>794023</v>
      </c>
      <c r="M25" s="44">
        <f t="shared" si="4"/>
        <v>1000995</v>
      </c>
      <c r="N25" s="44">
        <f t="shared" si="4"/>
        <v>724867</v>
      </c>
      <c r="O25" s="44">
        <f t="shared" si="4"/>
        <v>384156</v>
      </c>
      <c r="P25" s="44">
        <f t="shared" si="4"/>
        <v>293252</v>
      </c>
      <c r="Q25" s="44">
        <f t="shared" si="4"/>
        <v>291100</v>
      </c>
    </row>
    <row r="26" spans="1:17" ht="14.1" customHeight="1" x14ac:dyDescent="0.15">
      <c r="A26" s="50"/>
      <c r="B26" s="2" t="s">
        <v>9</v>
      </c>
      <c r="C26" s="44"/>
      <c r="D26" s="43"/>
      <c r="E26" s="43">
        <v>433017</v>
      </c>
      <c r="F26" s="43">
        <v>496327</v>
      </c>
      <c r="G26" s="43">
        <v>440067</v>
      </c>
      <c r="H26" s="43">
        <v>495616</v>
      </c>
      <c r="I26" s="44">
        <v>557122</v>
      </c>
      <c r="J26" s="43">
        <v>403424</v>
      </c>
      <c r="K26" s="43">
        <v>376402</v>
      </c>
      <c r="L26" s="44">
        <v>339156</v>
      </c>
      <c r="M26" s="43">
        <v>420237</v>
      </c>
      <c r="N26" s="43">
        <v>454141</v>
      </c>
      <c r="O26" s="43">
        <v>233305</v>
      </c>
      <c r="P26" s="43">
        <v>265967</v>
      </c>
      <c r="Q26" s="43">
        <v>278308</v>
      </c>
    </row>
    <row r="27" spans="1:17" ht="14.1" customHeight="1" x14ac:dyDescent="0.15">
      <c r="A27" s="50"/>
      <c r="B27" s="2" t="s">
        <v>10</v>
      </c>
      <c r="C27" s="44"/>
      <c r="D27" s="43"/>
      <c r="E27" s="43">
        <v>158679</v>
      </c>
      <c r="F27" s="43">
        <v>155561</v>
      </c>
      <c r="G27" s="43">
        <v>111153</v>
      </c>
      <c r="H27" s="43">
        <v>63218</v>
      </c>
      <c r="I27" s="44">
        <v>39459</v>
      </c>
      <c r="J27" s="43">
        <v>374696</v>
      </c>
      <c r="K27" s="43">
        <v>314923</v>
      </c>
      <c r="L27" s="44">
        <v>175664</v>
      </c>
      <c r="M27" s="43">
        <v>106014</v>
      </c>
      <c r="N27" s="43">
        <v>6100</v>
      </c>
      <c r="O27" s="43">
        <v>6100</v>
      </c>
      <c r="P27" s="43">
        <v>6104</v>
      </c>
      <c r="Q27" s="43">
        <v>2106</v>
      </c>
    </row>
    <row r="28" spans="1:17" ht="14.1" customHeight="1" x14ac:dyDescent="0.15">
      <c r="A28" s="50"/>
      <c r="B28" s="2" t="s">
        <v>11</v>
      </c>
      <c r="C28" s="44"/>
      <c r="D28" s="43"/>
      <c r="E28" s="43">
        <v>314073</v>
      </c>
      <c r="F28" s="43">
        <v>373162</v>
      </c>
      <c r="G28" s="43">
        <v>480099</v>
      </c>
      <c r="H28" s="43">
        <v>367880</v>
      </c>
      <c r="I28" s="44">
        <v>456786</v>
      </c>
      <c r="J28" s="43">
        <v>436551</v>
      </c>
      <c r="K28" s="43">
        <v>321342</v>
      </c>
      <c r="L28" s="44">
        <v>279203</v>
      </c>
      <c r="M28" s="43">
        <v>474744</v>
      </c>
      <c r="N28" s="43">
        <v>264626</v>
      </c>
      <c r="O28" s="43">
        <v>144751</v>
      </c>
      <c r="P28" s="43">
        <v>21181</v>
      </c>
      <c r="Q28" s="43">
        <v>10686</v>
      </c>
    </row>
    <row r="29" spans="1:17" ht="14.1" customHeight="1" x14ac:dyDescent="0.2">
      <c r="A29" s="120" t="s">
        <v>208</v>
      </c>
      <c r="B29" s="120"/>
      <c r="C29" s="44"/>
      <c r="D29" s="43"/>
      <c r="E29" s="43">
        <v>2493293</v>
      </c>
      <c r="F29" s="43">
        <v>2420418</v>
      </c>
      <c r="G29" s="43">
        <v>2705661</v>
      </c>
      <c r="H29" s="43">
        <v>2989400</v>
      </c>
      <c r="I29" s="44">
        <v>3347167</v>
      </c>
      <c r="J29" s="43">
        <v>3561417</v>
      </c>
      <c r="K29" s="43">
        <v>4187218</v>
      </c>
      <c r="L29" s="44">
        <v>4522377</v>
      </c>
      <c r="M29" s="43">
        <v>4743786</v>
      </c>
      <c r="N29" s="43">
        <v>4743998</v>
      </c>
      <c r="O29" s="43">
        <v>4949355</v>
      </c>
      <c r="P29" s="43">
        <v>5086168</v>
      </c>
      <c r="Q29" s="43">
        <v>5254879</v>
      </c>
    </row>
    <row r="30" spans="1:17" ht="14.1" customHeight="1" x14ac:dyDescent="0.2">
      <c r="A30" s="41"/>
      <c r="B30" s="39" t="s">
        <v>304</v>
      </c>
      <c r="C30" s="44"/>
      <c r="D30" s="43"/>
      <c r="E30" s="43"/>
      <c r="F30" s="43"/>
      <c r="G30" s="43"/>
      <c r="H30" s="43"/>
      <c r="I30" s="44"/>
      <c r="J30" s="43"/>
      <c r="K30" s="43"/>
      <c r="L30" s="44"/>
      <c r="M30" s="43"/>
      <c r="N30" s="43"/>
      <c r="O30" s="43">
        <v>87900</v>
      </c>
      <c r="P30" s="43">
        <v>265000</v>
      </c>
      <c r="Q30" s="43">
        <v>620200</v>
      </c>
    </row>
    <row r="31" spans="1:17" ht="14.1" customHeight="1" x14ac:dyDescent="0.2">
      <c r="A31" s="122" t="s">
        <v>209</v>
      </c>
      <c r="B31" s="122"/>
      <c r="C31" s="44">
        <f>SUM(C32:C35)</f>
        <v>0</v>
      </c>
      <c r="D31" s="44">
        <f>SUM(D32:D35)</f>
        <v>0</v>
      </c>
      <c r="E31" s="44">
        <f t="shared" ref="E31:Q31" si="5">SUM(E32:E35)</f>
        <v>1080755</v>
      </c>
      <c r="F31" s="44">
        <f t="shared" si="5"/>
        <v>801193</v>
      </c>
      <c r="G31" s="44">
        <f t="shared" si="5"/>
        <v>901034</v>
      </c>
      <c r="H31" s="44">
        <f t="shared" si="5"/>
        <v>1348655</v>
      </c>
      <c r="I31" s="44">
        <f t="shared" si="5"/>
        <v>1335624</v>
      </c>
      <c r="J31" s="44">
        <f t="shared" si="5"/>
        <v>1537316</v>
      </c>
      <c r="K31" s="44">
        <f t="shared" si="5"/>
        <v>1449935</v>
      </c>
      <c r="L31" s="44">
        <f t="shared" si="5"/>
        <v>1323978</v>
      </c>
      <c r="M31" s="44">
        <f t="shared" si="5"/>
        <v>1634504</v>
      </c>
      <c r="N31" s="44">
        <f t="shared" si="5"/>
        <v>1463898</v>
      </c>
      <c r="O31" s="44">
        <f t="shared" si="5"/>
        <v>1215648</v>
      </c>
      <c r="P31" s="44">
        <f t="shared" si="5"/>
        <v>975061</v>
      </c>
      <c r="Q31" s="44">
        <f t="shared" si="5"/>
        <v>685786</v>
      </c>
    </row>
    <row r="32" spans="1:17" ht="14.1" customHeight="1" x14ac:dyDescent="0.2">
      <c r="A32" s="39"/>
      <c r="B32" s="39" t="s">
        <v>5</v>
      </c>
      <c r="C32" s="44"/>
      <c r="D32" s="43"/>
      <c r="E32" s="43">
        <v>0</v>
      </c>
      <c r="F32" s="43">
        <v>0</v>
      </c>
      <c r="G32" s="43">
        <v>0</v>
      </c>
      <c r="H32" s="43">
        <v>0</v>
      </c>
      <c r="I32" s="44">
        <v>0</v>
      </c>
      <c r="J32" s="43">
        <v>0</v>
      </c>
      <c r="K32" s="43">
        <v>0</v>
      </c>
      <c r="L32" s="44">
        <v>182422</v>
      </c>
      <c r="M32" s="43">
        <v>569881</v>
      </c>
      <c r="N32" s="43">
        <v>491911</v>
      </c>
      <c r="O32" s="43">
        <v>385181</v>
      </c>
      <c r="P32" s="43">
        <v>154073</v>
      </c>
      <c r="Q32" s="43">
        <v>0</v>
      </c>
    </row>
    <row r="33" spans="1:17" ht="14.1" customHeight="1" x14ac:dyDescent="0.2">
      <c r="A33" s="41"/>
      <c r="B33" s="39" t="s">
        <v>6</v>
      </c>
      <c r="C33" s="44"/>
      <c r="D33" s="43"/>
      <c r="E33" s="43">
        <v>0</v>
      </c>
      <c r="F33" s="43">
        <v>0</v>
      </c>
      <c r="G33" s="43">
        <v>0</v>
      </c>
      <c r="H33" s="43">
        <v>0</v>
      </c>
      <c r="I33" s="44">
        <v>0</v>
      </c>
      <c r="J33" s="43">
        <v>0</v>
      </c>
      <c r="K33" s="43">
        <v>0</v>
      </c>
      <c r="L33" s="44">
        <v>0</v>
      </c>
      <c r="M33" s="43">
        <v>0</v>
      </c>
      <c r="N33" s="43">
        <v>0</v>
      </c>
      <c r="O33" s="43">
        <v>0</v>
      </c>
      <c r="P33" s="43">
        <v>0</v>
      </c>
      <c r="Q33" s="43">
        <v>0</v>
      </c>
    </row>
    <row r="34" spans="1:17" ht="14.1" customHeight="1" x14ac:dyDescent="0.2">
      <c r="A34" s="41"/>
      <c r="B34" s="39" t="s">
        <v>7</v>
      </c>
      <c r="C34" s="44"/>
      <c r="D34" s="43"/>
      <c r="E34" s="43">
        <v>1080755</v>
      </c>
      <c r="F34" s="43">
        <v>801193</v>
      </c>
      <c r="G34" s="43">
        <v>901034</v>
      </c>
      <c r="H34" s="43">
        <v>1348655</v>
      </c>
      <c r="I34" s="44">
        <v>1335624</v>
      </c>
      <c r="J34" s="43">
        <v>1537316</v>
      </c>
      <c r="K34" s="43">
        <v>1449935</v>
      </c>
      <c r="L34" s="44">
        <v>1141556</v>
      </c>
      <c r="M34" s="43">
        <v>1064623</v>
      </c>
      <c r="N34" s="43">
        <v>971987</v>
      </c>
      <c r="O34" s="43">
        <v>830467</v>
      </c>
      <c r="P34" s="43">
        <v>820988</v>
      </c>
      <c r="Q34" s="43">
        <v>685786</v>
      </c>
    </row>
    <row r="35" spans="1:17" ht="14.1" customHeight="1" x14ac:dyDescent="0.2">
      <c r="A35" s="41"/>
      <c r="B35" s="39" t="s">
        <v>8</v>
      </c>
      <c r="C35" s="44"/>
      <c r="D35" s="43"/>
      <c r="E35" s="43">
        <v>0</v>
      </c>
      <c r="F35" s="43">
        <v>0</v>
      </c>
      <c r="G35" s="43">
        <v>0</v>
      </c>
      <c r="H35" s="43">
        <v>0</v>
      </c>
      <c r="I35" s="44">
        <v>0</v>
      </c>
      <c r="J35" s="43">
        <v>0</v>
      </c>
      <c r="K35" s="43">
        <v>0</v>
      </c>
      <c r="L35" s="44">
        <v>0</v>
      </c>
      <c r="M35" s="43">
        <v>0</v>
      </c>
      <c r="N35" s="43">
        <v>0</v>
      </c>
      <c r="O35" s="43">
        <v>0</v>
      </c>
      <c r="P35" s="43">
        <v>0</v>
      </c>
      <c r="Q35" s="43">
        <v>0</v>
      </c>
    </row>
    <row r="36" spans="1:17" ht="14.1" customHeight="1" x14ac:dyDescent="0.2">
      <c r="A36" s="120" t="s">
        <v>210</v>
      </c>
      <c r="B36" s="120"/>
      <c r="C36" s="44"/>
      <c r="D36" s="43"/>
      <c r="E36" s="43">
        <v>0</v>
      </c>
      <c r="F36" s="43">
        <v>0</v>
      </c>
      <c r="G36" s="43">
        <v>0</v>
      </c>
      <c r="H36" s="43">
        <v>0</v>
      </c>
      <c r="I36" s="44">
        <v>0</v>
      </c>
      <c r="J36" s="43">
        <v>0</v>
      </c>
      <c r="K36" s="43">
        <v>0</v>
      </c>
      <c r="L36" s="44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</row>
    <row r="37" spans="1:17" ht="14.1" customHeight="1" x14ac:dyDescent="0.2">
      <c r="A37" s="120" t="s">
        <v>211</v>
      </c>
      <c r="B37" s="120"/>
      <c r="C37" s="44"/>
      <c r="D37" s="43"/>
      <c r="E37" s="43">
        <v>345512</v>
      </c>
      <c r="F37" s="43">
        <v>416469</v>
      </c>
      <c r="G37" s="43">
        <v>426449</v>
      </c>
      <c r="H37" s="43">
        <v>431245</v>
      </c>
      <c r="I37" s="44">
        <v>436183</v>
      </c>
      <c r="J37" s="43">
        <v>437883</v>
      </c>
      <c r="K37" s="43">
        <v>438937</v>
      </c>
      <c r="L37" s="44">
        <v>439959</v>
      </c>
      <c r="M37" s="43">
        <v>440456</v>
      </c>
      <c r="N37" s="43">
        <v>440675</v>
      </c>
      <c r="O37" s="43">
        <v>440934</v>
      </c>
      <c r="P37" s="43">
        <v>421939</v>
      </c>
      <c r="Q37" s="43">
        <v>421942</v>
      </c>
    </row>
    <row r="38" spans="1:17" ht="14.1" customHeight="1" x14ac:dyDescent="0.2"/>
    <row r="39" spans="1:17" ht="14.1" customHeight="1" x14ac:dyDescent="0.2"/>
    <row r="40" spans="1:17" ht="14.1" customHeight="1" x14ac:dyDescent="0.2"/>
    <row r="41" spans="1:17" ht="14.1" customHeight="1" x14ac:dyDescent="0.2"/>
    <row r="42" spans="1:17" ht="14.1" customHeight="1" x14ac:dyDescent="0.2"/>
    <row r="43" spans="1:17" ht="14.1" customHeight="1" x14ac:dyDescent="0.2"/>
    <row r="44" spans="1:17" ht="14.1" customHeight="1" x14ac:dyDescent="0.2"/>
    <row r="45" spans="1:17" ht="14.1" customHeight="1" x14ac:dyDescent="0.2"/>
    <row r="46" spans="1:17" ht="14.1" customHeight="1" x14ac:dyDescent="0.2"/>
    <row r="47" spans="1:17" ht="14.1" customHeight="1" x14ac:dyDescent="0.2"/>
    <row r="48" spans="1:1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</sheetData>
  <mergeCells count="16">
    <mergeCell ref="A36:B36"/>
    <mergeCell ref="A37:B37"/>
    <mergeCell ref="A22:B22"/>
    <mergeCell ref="A23:B23"/>
    <mergeCell ref="A29:B29"/>
    <mergeCell ref="A31:B31"/>
    <mergeCell ref="A24:B24"/>
    <mergeCell ref="A25:B25"/>
    <mergeCell ref="A18:B18"/>
    <mergeCell ref="A19:B19"/>
    <mergeCell ref="A20:B20"/>
    <mergeCell ref="A21:B21"/>
    <mergeCell ref="A4:B4"/>
    <mergeCell ref="A5:A15"/>
    <mergeCell ref="A16:B16"/>
    <mergeCell ref="A17:B17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F556"/>
  <sheetViews>
    <sheetView view="pageBreakPreview" topLeftCell="D1" zoomScaleNormal="100" zoomScaleSheetLayoutView="100" workbookViewId="0">
      <selection activeCell="AE38" sqref="AE38:AF39"/>
    </sheetView>
  </sheetViews>
  <sheetFormatPr defaultColWidth="9" defaultRowHeight="12" x14ac:dyDescent="0.15"/>
  <cols>
    <col min="1" max="1" width="30.44140625" style="1" customWidth="1"/>
    <col min="2" max="3" width="30.44140625" style="1" hidden="1" customWidth="1"/>
    <col min="4" max="32" width="9.77734375" style="1" customWidth="1"/>
    <col min="33" max="35" width="8.6640625" style="1" customWidth="1"/>
    <col min="36" max="16384" width="9" style="1"/>
  </cols>
  <sheetData>
    <row r="1" spans="1:32" ht="15" customHeight="1" x14ac:dyDescent="0.2">
      <c r="A1" s="22" t="s">
        <v>77</v>
      </c>
      <c r="B1" s="22"/>
      <c r="C1" s="22"/>
      <c r="D1" s="22"/>
      <c r="E1" s="22"/>
      <c r="F1" s="22"/>
      <c r="G1" s="22"/>
      <c r="H1" s="22"/>
      <c r="I1" s="22"/>
      <c r="J1" s="22"/>
      <c r="K1" s="54" t="s">
        <v>162</v>
      </c>
      <c r="L1" s="51"/>
      <c r="M1" s="22"/>
      <c r="N1" s="22"/>
      <c r="O1" s="22"/>
      <c r="P1" s="22"/>
      <c r="U1" s="54" t="s">
        <v>162</v>
      </c>
      <c r="V1" s="51"/>
      <c r="W1" s="23"/>
      <c r="X1" s="51"/>
      <c r="Y1" s="51"/>
      <c r="Z1" s="51"/>
      <c r="AA1" s="51"/>
      <c r="AB1" s="51"/>
      <c r="AC1" s="51"/>
      <c r="AE1" s="54" t="s">
        <v>162</v>
      </c>
      <c r="AF1" s="51"/>
    </row>
    <row r="2" spans="1:32" ht="15" customHeight="1" x14ac:dyDescent="0.15">
      <c r="K2" s="15"/>
      <c r="L2" s="15" t="s">
        <v>148</v>
      </c>
      <c r="M2" s="35" t="s">
        <v>213</v>
      </c>
      <c r="U2" s="15"/>
      <c r="V2" s="15" t="s">
        <v>148</v>
      </c>
      <c r="X2" s="18"/>
      <c r="Y2" s="15"/>
      <c r="Z2" s="15"/>
      <c r="AA2" s="15"/>
      <c r="AB2" s="15"/>
      <c r="AC2" s="15"/>
      <c r="AE2" s="15"/>
      <c r="AF2" s="15" t="s">
        <v>148</v>
      </c>
    </row>
    <row r="3" spans="1:32" s="106" customFormat="1" ht="15" customHeight="1" x14ac:dyDescent="0.2">
      <c r="A3" s="39"/>
      <c r="B3" s="65" t="s">
        <v>169</v>
      </c>
      <c r="C3" s="65" t="s">
        <v>170</v>
      </c>
      <c r="D3" s="65" t="s">
        <v>171</v>
      </c>
      <c r="E3" s="65" t="s">
        <v>186</v>
      </c>
      <c r="F3" s="65" t="s">
        <v>173</v>
      </c>
      <c r="G3" s="65" t="s">
        <v>174</v>
      </c>
      <c r="H3" s="66" t="s">
        <v>175</v>
      </c>
      <c r="I3" s="65" t="s">
        <v>176</v>
      </c>
      <c r="J3" s="66" t="s">
        <v>177</v>
      </c>
      <c r="K3" s="66" t="s">
        <v>178</v>
      </c>
      <c r="L3" s="65" t="s">
        <v>179</v>
      </c>
      <c r="M3" s="65" t="s">
        <v>180</v>
      </c>
      <c r="N3" s="65" t="s">
        <v>182</v>
      </c>
      <c r="O3" s="65" t="s">
        <v>184</v>
      </c>
      <c r="P3" s="65" t="s">
        <v>185</v>
      </c>
      <c r="Q3" s="39" t="s">
        <v>160</v>
      </c>
      <c r="R3" s="39" t="s">
        <v>168</v>
      </c>
      <c r="S3" s="39" t="s">
        <v>285</v>
      </c>
      <c r="T3" s="39" t="s">
        <v>292</v>
      </c>
      <c r="U3" s="39" t="s">
        <v>293</v>
      </c>
      <c r="V3" s="39" t="s">
        <v>294</v>
      </c>
      <c r="W3" s="39" t="s">
        <v>295</v>
      </c>
      <c r="X3" s="39" t="s">
        <v>296</v>
      </c>
      <c r="Y3" s="39" t="s">
        <v>298</v>
      </c>
      <c r="Z3" s="39" t="s">
        <v>299</v>
      </c>
      <c r="AA3" s="39" t="s">
        <v>300</v>
      </c>
      <c r="AB3" s="39" t="s">
        <v>301</v>
      </c>
      <c r="AC3" s="39" t="s">
        <v>303</v>
      </c>
      <c r="AD3" s="39" t="s">
        <v>307</v>
      </c>
      <c r="AE3" s="39" t="str">
        <f>財政指標!AF3</f>
        <v>１８(H30)</v>
      </c>
      <c r="AF3" s="39" t="str">
        <f>財政指標!AG3</f>
        <v>１９(R１)</v>
      </c>
    </row>
    <row r="4" spans="1:32" ht="15" customHeight="1" x14ac:dyDescent="0.15">
      <c r="A4" s="3" t="s">
        <v>97</v>
      </c>
      <c r="B4" s="69"/>
      <c r="C4" s="69"/>
      <c r="D4" s="84">
        <f>歳入・旧氏家町!D4+歳入・旧喜連川町!D4</f>
        <v>4123411</v>
      </c>
      <c r="E4" s="84">
        <f>歳入・旧氏家町!E4+歳入・旧喜連川町!E4</f>
        <v>4513741</v>
      </c>
      <c r="F4" s="84">
        <f>歳入・旧氏家町!F4+歳入・旧喜連川町!F4</f>
        <v>4581354</v>
      </c>
      <c r="G4" s="84">
        <f>歳入・旧氏家町!G4+歳入・旧喜連川町!G4</f>
        <v>4398273</v>
      </c>
      <c r="H4" s="84">
        <f>歳入・旧氏家町!H4+歳入・旧喜連川町!H4</f>
        <v>4823245</v>
      </c>
      <c r="I4" s="84">
        <f>歳入・旧氏家町!I4+歳入・旧喜連川町!I4</f>
        <v>4927831</v>
      </c>
      <c r="J4" s="84">
        <f>歳入・旧氏家町!J4+歳入・旧喜連川町!J4</f>
        <v>5119864</v>
      </c>
      <c r="K4" s="84">
        <f>歳入・旧氏家町!K4+歳入・旧喜連川町!K4</f>
        <v>5108970</v>
      </c>
      <c r="L4" s="84">
        <f>歳入・旧氏家町!L4+歳入・旧喜連川町!L4</f>
        <v>5162072</v>
      </c>
      <c r="M4" s="84">
        <f>歳入・旧氏家町!M4+歳入・旧喜連川町!M4</f>
        <v>5036950</v>
      </c>
      <c r="N4" s="84">
        <f>歳入・旧氏家町!N4+歳入・旧喜連川町!N4</f>
        <v>5127033</v>
      </c>
      <c r="O4" s="84">
        <f>歳入・旧氏家町!O4+歳入・旧喜連川町!O4</f>
        <v>5108360</v>
      </c>
      <c r="P4" s="84">
        <f>歳入・旧氏家町!P4+歳入・旧喜連川町!P4</f>
        <v>4937834</v>
      </c>
      <c r="Q4" s="12">
        <v>5255456</v>
      </c>
      <c r="R4" s="12">
        <v>5215799</v>
      </c>
      <c r="S4" s="12">
        <v>5372659</v>
      </c>
      <c r="T4" s="12">
        <v>6285156</v>
      </c>
      <c r="U4" s="12">
        <v>6345779</v>
      </c>
      <c r="V4" s="12">
        <v>6064060</v>
      </c>
      <c r="W4" s="12">
        <v>6209695</v>
      </c>
      <c r="X4" s="12">
        <v>6374986</v>
      </c>
      <c r="Y4" s="12">
        <v>6358359</v>
      </c>
      <c r="Z4" s="12">
        <v>6444751</v>
      </c>
      <c r="AA4" s="12">
        <v>6500182</v>
      </c>
      <c r="AB4" s="12">
        <v>6525093</v>
      </c>
      <c r="AC4" s="12">
        <v>6844768</v>
      </c>
      <c r="AD4" s="12">
        <v>7060313</v>
      </c>
      <c r="AE4" s="12">
        <v>6961479</v>
      </c>
      <c r="AF4" s="12">
        <v>6995236</v>
      </c>
    </row>
    <row r="5" spans="1:32" ht="15" customHeight="1" x14ac:dyDescent="0.15">
      <c r="A5" s="3" t="s">
        <v>98</v>
      </c>
      <c r="B5" s="69"/>
      <c r="C5" s="69"/>
      <c r="D5" s="84">
        <f>歳入・旧氏家町!D5+歳入・旧喜連川町!D5</f>
        <v>303583</v>
      </c>
      <c r="E5" s="84">
        <f>歳入・旧氏家町!E5+歳入・旧喜連川町!E5</f>
        <v>339279</v>
      </c>
      <c r="F5" s="84">
        <f>歳入・旧氏家町!F5+歳入・旧喜連川町!F5</f>
        <v>368770</v>
      </c>
      <c r="G5" s="84">
        <f>歳入・旧氏家町!G5+歳入・旧喜連川町!G5</f>
        <v>375460</v>
      </c>
      <c r="H5" s="84">
        <f>歳入・旧氏家町!H5+歳入・旧喜連川町!H5</f>
        <v>395354</v>
      </c>
      <c r="I5" s="84">
        <f>歳入・旧氏家町!I5+歳入・旧喜連川町!I5</f>
        <v>409494</v>
      </c>
      <c r="J5" s="84">
        <f>歳入・旧氏家町!J5+歳入・旧喜連川町!J5</f>
        <v>294797</v>
      </c>
      <c r="K5" s="84">
        <f>歳入・旧氏家町!K5+歳入・旧喜連川町!K5</f>
        <v>235440</v>
      </c>
      <c r="L5" s="84">
        <f>歳入・旧氏家町!L5+歳入・旧喜連川町!L5</f>
        <v>241189</v>
      </c>
      <c r="M5" s="84">
        <f>歳入・旧氏家町!M5+歳入・旧喜連川町!M5</f>
        <v>246693</v>
      </c>
      <c r="N5" s="84">
        <f>歳入・旧氏家町!N5+歳入・旧喜連川町!N5</f>
        <v>247785</v>
      </c>
      <c r="O5" s="84">
        <f>歳入・旧氏家町!O5+歳入・旧喜連川町!O5</f>
        <v>250810</v>
      </c>
      <c r="P5" s="84">
        <f>歳入・旧氏家町!P5+歳入・旧喜連川町!P5</f>
        <v>259817</v>
      </c>
      <c r="Q5" s="12">
        <v>345230</v>
      </c>
      <c r="R5" s="12">
        <v>419898</v>
      </c>
      <c r="S5" s="12">
        <v>583105</v>
      </c>
      <c r="T5" s="12">
        <v>272771</v>
      </c>
      <c r="U5" s="12">
        <v>261629</v>
      </c>
      <c r="V5" s="12">
        <v>245268</v>
      </c>
      <c r="W5" s="12">
        <v>237513</v>
      </c>
      <c r="X5" s="12">
        <v>233043</v>
      </c>
      <c r="Y5" s="12">
        <v>217870</v>
      </c>
      <c r="Z5" s="12">
        <v>208676</v>
      </c>
      <c r="AA5" s="12">
        <v>198786</v>
      </c>
      <c r="AB5" s="12">
        <v>207732</v>
      </c>
      <c r="AC5" s="12">
        <v>204757</v>
      </c>
      <c r="AD5" s="12">
        <v>203950</v>
      </c>
      <c r="AE5" s="12">
        <v>205684</v>
      </c>
      <c r="AF5" s="12">
        <v>207701</v>
      </c>
    </row>
    <row r="6" spans="1:32" ht="15" customHeight="1" x14ac:dyDescent="0.15">
      <c r="A6" s="3" t="s">
        <v>163</v>
      </c>
      <c r="B6" s="69"/>
      <c r="C6" s="69"/>
      <c r="D6" s="84">
        <f>歳入・旧氏家町!D6+歳入・旧喜連川町!D6</f>
        <v>153821</v>
      </c>
      <c r="E6" s="84">
        <f>歳入・旧氏家町!E6+歳入・旧喜連川町!E6</f>
        <v>109657</v>
      </c>
      <c r="F6" s="84">
        <f>歳入・旧氏家町!F6+歳入・旧喜連川町!F6</f>
        <v>116457</v>
      </c>
      <c r="G6" s="84">
        <f>歳入・旧氏家町!G6+歳入・旧喜連川町!G6</f>
        <v>153427</v>
      </c>
      <c r="H6" s="84">
        <f>歳入・旧氏家町!H6+歳入・旧喜連川町!H6</f>
        <v>109272</v>
      </c>
      <c r="I6" s="84">
        <f>歳入・旧氏家町!I6+歳入・旧喜連川町!I6</f>
        <v>61470</v>
      </c>
      <c r="J6" s="84">
        <f>歳入・旧氏家町!J6+歳入・旧喜連川町!J6</f>
        <v>49506</v>
      </c>
      <c r="K6" s="84">
        <f>歳入・旧氏家町!K6+歳入・旧喜連川町!K6</f>
        <v>40337</v>
      </c>
      <c r="L6" s="84">
        <f>歳入・旧氏家町!L6+歳入・旧喜連川町!L6</f>
        <v>38582</v>
      </c>
      <c r="M6" s="84">
        <f>歳入・旧氏家町!M6+歳入・旧喜連川町!M6</f>
        <v>165614</v>
      </c>
      <c r="N6" s="84">
        <f>歳入・旧氏家町!N6+歳入・旧喜連川町!N6</f>
        <v>168590</v>
      </c>
      <c r="O6" s="84">
        <f>歳入・旧氏家町!O6+歳入・旧喜連川町!O6</f>
        <v>53634</v>
      </c>
      <c r="P6" s="84">
        <f>歳入・旧氏家町!P6+歳入・旧喜連川町!P6</f>
        <v>37104</v>
      </c>
      <c r="Q6" s="12">
        <v>36985</v>
      </c>
      <c r="R6" s="12">
        <v>21531</v>
      </c>
      <c r="S6" s="12">
        <v>14905</v>
      </c>
      <c r="T6" s="12">
        <v>20217</v>
      </c>
      <c r="U6" s="12">
        <v>20628</v>
      </c>
      <c r="V6" s="12">
        <v>16910</v>
      </c>
      <c r="W6" s="12">
        <v>14793</v>
      </c>
      <c r="X6" s="12">
        <v>11823</v>
      </c>
      <c r="Y6" s="12">
        <v>10669</v>
      </c>
      <c r="Z6" s="12">
        <v>10119</v>
      </c>
      <c r="AA6" s="12">
        <v>9170</v>
      </c>
      <c r="AB6" s="12">
        <v>7560</v>
      </c>
      <c r="AC6" s="12">
        <v>4350</v>
      </c>
      <c r="AD6" s="12">
        <v>8191</v>
      </c>
      <c r="AE6" s="12">
        <v>9040</v>
      </c>
      <c r="AF6" s="12">
        <v>3715</v>
      </c>
    </row>
    <row r="7" spans="1:32" ht="15" customHeight="1" x14ac:dyDescent="0.15">
      <c r="A7" s="3" t="s">
        <v>164</v>
      </c>
      <c r="B7" s="69"/>
      <c r="C7" s="69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12">
        <v>5776</v>
      </c>
      <c r="R7" s="12">
        <v>10179</v>
      </c>
      <c r="S7" s="12">
        <v>16048</v>
      </c>
      <c r="T7" s="12">
        <v>17904</v>
      </c>
      <c r="U7" s="12">
        <v>6546</v>
      </c>
      <c r="V7" s="12">
        <v>5179</v>
      </c>
      <c r="W7" s="12">
        <v>6724</v>
      </c>
      <c r="X7" s="12">
        <v>7879</v>
      </c>
      <c r="Y7" s="12">
        <v>9413</v>
      </c>
      <c r="Z7" s="12">
        <v>19601</v>
      </c>
      <c r="AA7" s="12">
        <v>38394</v>
      </c>
      <c r="AB7" s="12">
        <v>29347</v>
      </c>
      <c r="AC7" s="12">
        <v>16699</v>
      </c>
      <c r="AD7" s="12">
        <v>24994</v>
      </c>
      <c r="AE7" s="12">
        <v>19260</v>
      </c>
      <c r="AF7" s="12">
        <v>23339</v>
      </c>
    </row>
    <row r="8" spans="1:32" ht="15" customHeight="1" x14ac:dyDescent="0.15">
      <c r="A8" s="3" t="s">
        <v>165</v>
      </c>
      <c r="B8" s="69"/>
      <c r="C8" s="69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12">
        <v>6735</v>
      </c>
      <c r="R8" s="12">
        <v>15090</v>
      </c>
      <c r="S8" s="12">
        <v>11779</v>
      </c>
      <c r="T8" s="12">
        <v>10393</v>
      </c>
      <c r="U8" s="12">
        <v>3838</v>
      </c>
      <c r="V8" s="12">
        <v>3069</v>
      </c>
      <c r="W8" s="12">
        <v>2623</v>
      </c>
      <c r="X8" s="12">
        <v>2054</v>
      </c>
      <c r="Y8" s="12">
        <v>2755</v>
      </c>
      <c r="Z8" s="12">
        <v>31640</v>
      </c>
      <c r="AA8" s="12">
        <v>21002</v>
      </c>
      <c r="AB8" s="12">
        <v>25189</v>
      </c>
      <c r="AC8" s="12">
        <v>9643</v>
      </c>
      <c r="AD8" s="12">
        <v>26570</v>
      </c>
      <c r="AE8" s="12">
        <v>17441</v>
      </c>
      <c r="AF8" s="12">
        <v>16210</v>
      </c>
    </row>
    <row r="9" spans="1:32" ht="15" customHeight="1" x14ac:dyDescent="0.15">
      <c r="A9" s="3" t="s">
        <v>99</v>
      </c>
      <c r="B9" s="69"/>
      <c r="C9" s="69"/>
      <c r="D9" s="84">
        <f>歳入・旧氏家町!D7+歳入・旧喜連川町!D7</f>
        <v>0</v>
      </c>
      <c r="E9" s="84">
        <f>歳入・旧氏家町!E7+歳入・旧喜連川町!E7</f>
        <v>0</v>
      </c>
      <c r="F9" s="84">
        <f>歳入・旧氏家町!F7+歳入・旧喜連川町!F7</f>
        <v>0</v>
      </c>
      <c r="G9" s="84">
        <f>歳入・旧氏家町!G7+歳入・旧喜連川町!G7</f>
        <v>0</v>
      </c>
      <c r="H9" s="84">
        <f>歳入・旧氏家町!H7+歳入・旧喜連川町!H7</f>
        <v>0</v>
      </c>
      <c r="I9" s="84">
        <f>歳入・旧氏家町!I7+歳入・旧喜連川町!I7</f>
        <v>0</v>
      </c>
      <c r="J9" s="84">
        <f>歳入・旧氏家町!J7+歳入・旧喜連川町!J7</f>
        <v>82374</v>
      </c>
      <c r="K9" s="84">
        <f>歳入・旧氏家町!K7+歳入・旧喜連川町!K7</f>
        <v>371906</v>
      </c>
      <c r="L9" s="84">
        <f>歳入・旧氏家町!L7+歳入・旧喜連川町!L7</f>
        <v>352849</v>
      </c>
      <c r="M9" s="84">
        <f>歳入・旧氏家町!M7+歳入・旧喜連川町!M7</f>
        <v>363883</v>
      </c>
      <c r="N9" s="84">
        <f>歳入・旧氏家町!N7+歳入・旧喜連川町!N7</f>
        <v>356894</v>
      </c>
      <c r="O9" s="84">
        <f>歳入・旧氏家町!O7+歳入・旧喜連川町!O7</f>
        <v>319349</v>
      </c>
      <c r="P9" s="84">
        <f>歳入・旧氏家町!P7+歳入・旧喜連川町!P7</f>
        <v>365227</v>
      </c>
      <c r="Q9" s="12">
        <v>403061</v>
      </c>
      <c r="R9" s="12">
        <v>372267</v>
      </c>
      <c r="S9" s="12">
        <v>388832</v>
      </c>
      <c r="T9" s="12">
        <v>386652</v>
      </c>
      <c r="U9" s="12">
        <v>364279</v>
      </c>
      <c r="V9" s="12">
        <v>385977</v>
      </c>
      <c r="W9" s="12">
        <v>385313</v>
      </c>
      <c r="X9" s="12">
        <v>396957</v>
      </c>
      <c r="Y9" s="12">
        <v>408508</v>
      </c>
      <c r="Z9" s="12">
        <v>405025</v>
      </c>
      <c r="AA9" s="12">
        <v>497685</v>
      </c>
      <c r="AB9" s="12">
        <v>835412</v>
      </c>
      <c r="AC9" s="12">
        <v>755691</v>
      </c>
      <c r="AD9" s="12">
        <v>806565</v>
      </c>
      <c r="AE9" s="12">
        <v>833793</v>
      </c>
      <c r="AF9" s="12">
        <v>788647</v>
      </c>
    </row>
    <row r="10" spans="1:32" ht="15" customHeight="1" x14ac:dyDescent="0.15">
      <c r="A10" s="3" t="s">
        <v>100</v>
      </c>
      <c r="B10" s="69"/>
      <c r="C10" s="69"/>
      <c r="D10" s="84">
        <f>歳入・旧氏家町!D8+歳入・旧喜連川町!D8</f>
        <v>185380</v>
      </c>
      <c r="E10" s="84">
        <f>歳入・旧氏家町!E8+歳入・旧喜連川町!E8</f>
        <v>210222</v>
      </c>
      <c r="F10" s="84">
        <f>歳入・旧氏家町!F8+歳入・旧喜連川町!F8</f>
        <v>191621</v>
      </c>
      <c r="G10" s="84">
        <f>歳入・旧氏家町!G8+歳入・旧喜連川町!G8</f>
        <v>186507</v>
      </c>
      <c r="H10" s="84">
        <f>歳入・旧氏家町!H8+歳入・旧喜連川町!H8</f>
        <v>187923</v>
      </c>
      <c r="I10" s="84">
        <f>歳入・旧氏家町!I8+歳入・旧喜連川町!I8</f>
        <v>195644</v>
      </c>
      <c r="J10" s="84">
        <f>歳入・旧氏家町!J8+歳入・旧喜連川町!J8</f>
        <v>165419</v>
      </c>
      <c r="K10" s="84">
        <f>歳入・旧氏家町!K8+歳入・旧喜連川町!K8</f>
        <v>155540</v>
      </c>
      <c r="L10" s="84">
        <f>歳入・旧氏家町!L8+歳入・旧喜連川町!L8</f>
        <v>121553</v>
      </c>
      <c r="M10" s="84">
        <f>歳入・旧氏家町!M8+歳入・旧喜連川町!M8</f>
        <v>94007</v>
      </c>
      <c r="N10" s="84">
        <f>歳入・旧氏家町!N8+歳入・旧喜連川町!N8</f>
        <v>104458</v>
      </c>
      <c r="O10" s="84">
        <f>歳入・旧氏家町!O8+歳入・旧喜連川町!O8</f>
        <v>103899</v>
      </c>
      <c r="P10" s="84">
        <f>歳入・旧氏家町!P8+歳入・旧喜連川町!P8</f>
        <v>97945</v>
      </c>
      <c r="Q10" s="12">
        <v>94073</v>
      </c>
      <c r="R10" s="12">
        <v>101667</v>
      </c>
      <c r="S10" s="12">
        <v>96818</v>
      </c>
      <c r="T10" s="12">
        <v>95017</v>
      </c>
      <c r="U10" s="12">
        <v>103220</v>
      </c>
      <c r="V10" s="12">
        <v>105380</v>
      </c>
      <c r="W10" s="12">
        <v>100407</v>
      </c>
      <c r="X10" s="12">
        <v>89730</v>
      </c>
      <c r="Y10" s="12">
        <v>98462</v>
      </c>
      <c r="Z10" s="12">
        <v>100992</v>
      </c>
      <c r="AA10" s="12">
        <v>97671</v>
      </c>
      <c r="AB10" s="12">
        <v>94734</v>
      </c>
      <c r="AC10" s="12">
        <v>92457</v>
      </c>
      <c r="AD10" s="12">
        <v>89522</v>
      </c>
      <c r="AE10" s="12">
        <v>86854</v>
      </c>
      <c r="AF10" s="12">
        <v>82952</v>
      </c>
    </row>
    <row r="11" spans="1:32" ht="15" customHeight="1" x14ac:dyDescent="0.15">
      <c r="A11" s="3" t="s">
        <v>101</v>
      </c>
      <c r="B11" s="69"/>
      <c r="C11" s="69"/>
      <c r="D11" s="84">
        <f>歳入・旧氏家町!D9+歳入・旧喜連川町!D9</f>
        <v>299</v>
      </c>
      <c r="E11" s="84">
        <f>歳入・旧氏家町!E9+歳入・旧喜連川町!E9</f>
        <v>533</v>
      </c>
      <c r="F11" s="84">
        <f>歳入・旧氏家町!F9+歳入・旧喜連川町!F9</f>
        <v>648</v>
      </c>
      <c r="G11" s="84">
        <f>歳入・旧氏家町!G9+歳入・旧喜連川町!G9</f>
        <v>548</v>
      </c>
      <c r="H11" s="84">
        <f>歳入・旧氏家町!H9+歳入・旧喜連川町!H9</f>
        <v>506</v>
      </c>
      <c r="I11" s="84">
        <f>歳入・旧氏家町!I9+歳入・旧喜連川町!I9</f>
        <v>677</v>
      </c>
      <c r="J11" s="84">
        <f>歳入・旧氏家町!J9+歳入・旧喜連川町!J9</f>
        <v>1339</v>
      </c>
      <c r="K11" s="84">
        <f>歳入・旧氏家町!K9+歳入・旧喜連川町!K9</f>
        <v>1173</v>
      </c>
      <c r="L11" s="84">
        <f>歳入・旧氏家町!L9+歳入・旧喜連川町!L9</f>
        <v>892</v>
      </c>
      <c r="M11" s="84">
        <f>歳入・旧氏家町!M9+歳入・旧喜連川町!M9</f>
        <v>0</v>
      </c>
      <c r="N11" s="84">
        <f>歳入・旧氏家町!N9+歳入・旧喜連川町!N9</f>
        <v>0</v>
      </c>
      <c r="O11" s="84">
        <f>歳入・旧氏家町!O9+歳入・旧喜連川町!O9</f>
        <v>0</v>
      </c>
      <c r="P11" s="84">
        <f>歳入・旧氏家町!P9+歳入・旧喜連川町!P9</f>
        <v>0</v>
      </c>
      <c r="Q11" s="12">
        <v>1</v>
      </c>
      <c r="R11" s="12">
        <v>1</v>
      </c>
      <c r="S11" s="12">
        <v>1</v>
      </c>
      <c r="T11" s="12">
        <v>1</v>
      </c>
      <c r="U11" s="12">
        <v>1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</row>
    <row r="12" spans="1:32" ht="15" customHeight="1" x14ac:dyDescent="0.15">
      <c r="A12" s="3" t="s">
        <v>102</v>
      </c>
      <c r="B12" s="69"/>
      <c r="C12" s="69"/>
      <c r="D12" s="84">
        <f>歳入・旧氏家町!D10+歳入・旧喜連川町!D10</f>
        <v>230854</v>
      </c>
      <c r="E12" s="84">
        <f>歳入・旧氏家町!E10+歳入・旧喜連川町!E10</f>
        <v>222155</v>
      </c>
      <c r="F12" s="84">
        <f>歳入・旧氏家町!F10+歳入・旧喜連川町!F10</f>
        <v>194427</v>
      </c>
      <c r="G12" s="84">
        <f>歳入・旧氏家町!G10+歳入・旧喜連川町!G10</f>
        <v>215562</v>
      </c>
      <c r="H12" s="84">
        <f>歳入・旧氏家町!H10+歳入・旧喜連川町!H10</f>
        <v>238194</v>
      </c>
      <c r="I12" s="84">
        <f>歳入・旧氏家町!I10+歳入・旧喜連川町!I10</f>
        <v>236490</v>
      </c>
      <c r="J12" s="84">
        <f>歳入・旧氏家町!J10+歳入・旧喜連川町!J10</f>
        <v>198382</v>
      </c>
      <c r="K12" s="84">
        <f>歳入・旧氏家町!K10+歳入・旧喜連川町!K10</f>
        <v>173964</v>
      </c>
      <c r="L12" s="84">
        <f>歳入・旧氏家町!L10+歳入・旧喜連川町!L10</f>
        <v>172775</v>
      </c>
      <c r="M12" s="84">
        <f>歳入・旧氏家町!M10+歳入・旧喜連川町!M10</f>
        <v>164440</v>
      </c>
      <c r="N12" s="84">
        <f>歳入・旧氏家町!N10+歳入・旧喜連川町!N10</f>
        <v>167742</v>
      </c>
      <c r="O12" s="84">
        <f>歳入・旧氏家町!O10+歳入・旧喜連川町!O10</f>
        <v>148851</v>
      </c>
      <c r="P12" s="84">
        <f>歳入・旧氏家町!P10+歳入・旧喜連川町!P10</f>
        <v>165386</v>
      </c>
      <c r="Q12" s="12">
        <v>156025</v>
      </c>
      <c r="R12" s="12">
        <v>168933</v>
      </c>
      <c r="S12" s="12">
        <v>160601</v>
      </c>
      <c r="T12" s="12">
        <v>161274</v>
      </c>
      <c r="U12" s="12">
        <v>133784</v>
      </c>
      <c r="V12" s="12">
        <v>83998</v>
      </c>
      <c r="W12" s="12">
        <v>70418</v>
      </c>
      <c r="X12" s="12">
        <v>53507</v>
      </c>
      <c r="Y12" s="12">
        <v>75197</v>
      </c>
      <c r="Z12" s="12">
        <v>63454</v>
      </c>
      <c r="AA12" s="12">
        <v>30615</v>
      </c>
      <c r="AB12" s="12">
        <v>47217</v>
      </c>
      <c r="AC12" s="12">
        <v>48451</v>
      </c>
      <c r="AD12" s="12">
        <v>56557</v>
      </c>
      <c r="AE12" s="12">
        <v>73910</v>
      </c>
      <c r="AF12" s="12">
        <v>32609</v>
      </c>
    </row>
    <row r="13" spans="1:32" ht="15" customHeight="1" x14ac:dyDescent="0.15">
      <c r="A13" s="3" t="s">
        <v>311</v>
      </c>
      <c r="B13" s="69"/>
      <c r="C13" s="69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12">
        <v>1</v>
      </c>
      <c r="R13" s="12">
        <v>1</v>
      </c>
      <c r="S13" s="12">
        <v>1</v>
      </c>
      <c r="T13" s="12">
        <v>1</v>
      </c>
      <c r="U13" s="12">
        <v>1</v>
      </c>
      <c r="V13" s="12">
        <v>1</v>
      </c>
      <c r="W13" s="12">
        <v>1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10259</v>
      </c>
    </row>
    <row r="14" spans="1:32" ht="15" customHeight="1" x14ac:dyDescent="0.15">
      <c r="A14" s="3" t="s">
        <v>104</v>
      </c>
      <c r="B14" s="69"/>
      <c r="C14" s="69"/>
      <c r="D14" s="84">
        <f>歳入・旧氏家町!D12+歳入・旧喜連川町!D12</f>
        <v>0</v>
      </c>
      <c r="E14" s="84">
        <f>歳入・旧氏家町!E12+歳入・旧喜連川町!E12</f>
        <v>0</v>
      </c>
      <c r="F14" s="84">
        <f>歳入・旧氏家町!F12+歳入・旧喜連川町!F12</f>
        <v>0</v>
      </c>
      <c r="G14" s="84">
        <f>歳入・旧氏家町!G12+歳入・旧喜連川町!G12</f>
        <v>0</v>
      </c>
      <c r="H14" s="84">
        <f>歳入・旧氏家町!H12+歳入・旧喜連川町!H12</f>
        <v>0</v>
      </c>
      <c r="I14" s="84">
        <f>歳入・旧氏家町!I12+歳入・旧喜連川町!I12</f>
        <v>0</v>
      </c>
      <c r="J14" s="84">
        <f>歳入・旧氏家町!J12+歳入・旧喜連川町!J12</f>
        <v>0</v>
      </c>
      <c r="K14" s="84">
        <f>歳入・旧氏家町!K12+歳入・旧喜連川町!K12</f>
        <v>0</v>
      </c>
      <c r="L14" s="84">
        <f>歳入・旧氏家町!L12+歳入・旧喜連川町!L12</f>
        <v>107867</v>
      </c>
      <c r="M14" s="84">
        <f>歳入・旧氏家町!M12+歳入・旧喜連川町!M12</f>
        <v>135831</v>
      </c>
      <c r="N14" s="84">
        <f>歳入・旧氏家町!N12+歳入・旧喜連川町!N12</f>
        <v>148541</v>
      </c>
      <c r="O14" s="84">
        <f>歳入・旧氏家町!O12+歳入・旧喜連川町!O12</f>
        <v>148940</v>
      </c>
      <c r="P14" s="84">
        <f>歳入・旧氏家町!P12+歳入・旧喜連川町!P12</f>
        <v>146179</v>
      </c>
      <c r="Q14" s="12">
        <v>143360</v>
      </c>
      <c r="R14" s="12">
        <v>163935</v>
      </c>
      <c r="S14" s="12">
        <v>113881</v>
      </c>
      <c r="T14" s="12">
        <v>31223</v>
      </c>
      <c r="U14" s="12">
        <v>67222</v>
      </c>
      <c r="V14" s="12">
        <v>77735</v>
      </c>
      <c r="W14" s="12">
        <v>89198</v>
      </c>
      <c r="X14" s="12">
        <v>77210</v>
      </c>
      <c r="Y14" s="12">
        <v>28715</v>
      </c>
      <c r="Z14" s="12">
        <v>29885</v>
      </c>
      <c r="AA14" s="12">
        <v>30328</v>
      </c>
      <c r="AB14" s="12">
        <v>31187</v>
      </c>
      <c r="AC14" s="12">
        <v>33034</v>
      </c>
      <c r="AD14" s="12">
        <v>36179</v>
      </c>
      <c r="AE14" s="12">
        <v>42301</v>
      </c>
      <c r="AF14" s="12">
        <v>150515</v>
      </c>
    </row>
    <row r="15" spans="1:32" ht="15" customHeight="1" x14ac:dyDescent="0.15">
      <c r="A15" s="3" t="s">
        <v>105</v>
      </c>
      <c r="B15" s="69"/>
      <c r="C15" s="69"/>
      <c r="D15" s="84">
        <f>歳入・旧氏家町!D13+歳入・旧喜連川町!D13</f>
        <v>2462891</v>
      </c>
      <c r="E15" s="84">
        <f>歳入・旧氏家町!E13+歳入・旧喜連川町!E13</f>
        <v>2570554</v>
      </c>
      <c r="F15" s="84">
        <f>歳入・旧氏家町!F13+歳入・旧喜連川町!F13</f>
        <v>2463809</v>
      </c>
      <c r="G15" s="84">
        <f>歳入・旧氏家町!G13+歳入・旧喜連川町!G13</f>
        <v>2525932</v>
      </c>
      <c r="H15" s="84">
        <f>歳入・旧氏家町!H13+歳入・旧喜連川町!H13</f>
        <v>2825281</v>
      </c>
      <c r="I15" s="84">
        <f>歳入・旧氏家町!I13+歳入・旧喜連川町!I13</f>
        <v>2795361</v>
      </c>
      <c r="J15" s="84">
        <f>歳入・旧氏家町!J13+歳入・旧喜連川町!J13</f>
        <v>2859613</v>
      </c>
      <c r="K15" s="84">
        <f>歳入・旧氏家町!K13+歳入・旧喜連川町!K13</f>
        <v>2955586</v>
      </c>
      <c r="L15" s="84">
        <f>歳入・旧氏家町!L13+歳入・旧喜連川町!L13</f>
        <v>3142367</v>
      </c>
      <c r="M15" s="84">
        <f>歳入・旧氏家町!M13+歳入・旧喜連川町!M13</f>
        <v>3200594</v>
      </c>
      <c r="N15" s="84">
        <f>歳入・旧氏家町!N13+歳入・旧喜連川町!N13</f>
        <v>2725922</v>
      </c>
      <c r="O15" s="84">
        <f>歳入・旧氏家町!O13+歳入・旧喜連川町!O13</f>
        <v>2419689</v>
      </c>
      <c r="P15" s="84">
        <f>歳入・旧氏家町!P13+歳入・旧喜連川町!P13</f>
        <v>2043167</v>
      </c>
      <c r="Q15" s="12">
        <v>2041653</v>
      </c>
      <c r="R15" s="12">
        <v>2352566</v>
      </c>
      <c r="S15" s="12">
        <v>2462332</v>
      </c>
      <c r="T15" s="12">
        <v>2307669</v>
      </c>
      <c r="U15" s="12">
        <v>2423266</v>
      </c>
      <c r="V15" s="12">
        <v>2493648</v>
      </c>
      <c r="W15" s="12">
        <v>2736811</v>
      </c>
      <c r="X15" s="12">
        <v>3169862</v>
      </c>
      <c r="Y15" s="12">
        <v>3107347</v>
      </c>
      <c r="Z15" s="12">
        <v>2887700</v>
      </c>
      <c r="AA15" s="12">
        <v>2847888</v>
      </c>
      <c r="AB15" s="12">
        <v>2801878</v>
      </c>
      <c r="AC15" s="12">
        <v>2651686</v>
      </c>
      <c r="AD15" s="12">
        <v>2523046</v>
      </c>
      <c r="AE15" s="12">
        <v>3937799</v>
      </c>
      <c r="AF15" s="12">
        <v>3195805</v>
      </c>
    </row>
    <row r="16" spans="1:32" ht="15" customHeight="1" x14ac:dyDescent="0.15">
      <c r="A16" s="3" t="s">
        <v>106</v>
      </c>
      <c r="B16" s="69"/>
      <c r="C16" s="69"/>
      <c r="D16" s="84">
        <f>歳入・旧氏家町!D14+歳入・旧喜連川町!D14</f>
        <v>2185404</v>
      </c>
      <c r="E16" s="84">
        <f>歳入・旧氏家町!E14+歳入・旧喜連川町!E14</f>
        <v>2282973</v>
      </c>
      <c r="F16" s="84">
        <f>歳入・旧氏家町!F14+歳入・旧喜連川町!F14</f>
        <v>0</v>
      </c>
      <c r="G16" s="84">
        <f>歳入・旧氏家町!G14+歳入・旧喜連川町!G14</f>
        <v>0</v>
      </c>
      <c r="H16" s="84">
        <f>歳入・旧氏家町!H14+歳入・旧喜連川町!H14</f>
        <v>0</v>
      </c>
      <c r="I16" s="84">
        <f>歳入・旧氏家町!I14+歳入・旧喜連川町!I14</f>
        <v>0</v>
      </c>
      <c r="J16" s="84">
        <f>歳入・旧氏家町!J14+歳入・旧喜連川町!J14</f>
        <v>2556571</v>
      </c>
      <c r="K16" s="84">
        <f>歳入・旧氏家町!K14+歳入・旧喜連川町!K14</f>
        <v>2616664</v>
      </c>
      <c r="L16" s="84">
        <f>歳入・旧氏家町!L14+歳入・旧喜連川町!L14</f>
        <v>2753523</v>
      </c>
      <c r="M16" s="84">
        <f>歳入・旧氏家町!M14+歳入・旧喜連川町!M14</f>
        <v>2795575</v>
      </c>
      <c r="N16" s="84">
        <f>歳入・旧氏家町!N14+歳入・旧喜連川町!N14</f>
        <v>2346302</v>
      </c>
      <c r="O16" s="84">
        <f>歳入・旧氏家町!O14+歳入・旧喜連川町!O14</f>
        <v>2069162</v>
      </c>
      <c r="P16" s="84">
        <f>歳入・旧氏家町!P14+歳入・旧喜連川町!P14</f>
        <v>1726473</v>
      </c>
      <c r="Q16" s="12">
        <v>1686060</v>
      </c>
      <c r="R16" s="12">
        <v>1935281</v>
      </c>
      <c r="S16" s="12">
        <v>2025228</v>
      </c>
      <c r="T16" s="12">
        <v>1906627</v>
      </c>
      <c r="U16" s="12">
        <v>2030907</v>
      </c>
      <c r="V16" s="12">
        <v>2090966</v>
      </c>
      <c r="W16" s="12">
        <v>2316029</v>
      </c>
      <c r="X16" s="12">
        <v>2473697</v>
      </c>
      <c r="Y16" s="12">
        <v>2488746</v>
      </c>
      <c r="Z16" s="12">
        <v>2442356</v>
      </c>
      <c r="AA16" s="12">
        <v>2390780</v>
      </c>
      <c r="AB16" s="12">
        <v>2356945</v>
      </c>
      <c r="AC16" s="12">
        <v>2262462</v>
      </c>
      <c r="AD16" s="12">
        <v>2046679</v>
      </c>
      <c r="AE16" s="12">
        <v>2072309</v>
      </c>
      <c r="AF16" s="12">
        <v>2102202</v>
      </c>
    </row>
    <row r="17" spans="1:32" ht="15" customHeight="1" x14ac:dyDescent="0.15">
      <c r="A17" s="3" t="s">
        <v>107</v>
      </c>
      <c r="B17" s="69"/>
      <c r="C17" s="69"/>
      <c r="D17" s="84">
        <f>歳入・旧氏家町!D15+歳入・旧喜連川町!D15</f>
        <v>277487</v>
      </c>
      <c r="E17" s="84">
        <f>歳入・旧氏家町!E15+歳入・旧喜連川町!E15</f>
        <v>287581</v>
      </c>
      <c r="F17" s="84">
        <f>歳入・旧氏家町!F15+歳入・旧喜連川町!F15</f>
        <v>0</v>
      </c>
      <c r="G17" s="84">
        <f>歳入・旧氏家町!G15+歳入・旧喜連川町!G15</f>
        <v>0</v>
      </c>
      <c r="H17" s="84">
        <f>歳入・旧氏家町!H15+歳入・旧喜連川町!H15</f>
        <v>0</v>
      </c>
      <c r="I17" s="84">
        <f>歳入・旧氏家町!I15+歳入・旧喜連川町!I15</f>
        <v>0</v>
      </c>
      <c r="J17" s="84">
        <f>歳入・旧氏家町!J15+歳入・旧喜連川町!J15</f>
        <v>303042</v>
      </c>
      <c r="K17" s="84">
        <f>歳入・旧氏家町!K15+歳入・旧喜連川町!K15</f>
        <v>338922</v>
      </c>
      <c r="L17" s="84">
        <f>歳入・旧氏家町!L15+歳入・旧喜連川町!L15</f>
        <v>388844</v>
      </c>
      <c r="M17" s="84">
        <f>歳入・旧氏家町!M15+歳入・旧喜連川町!M15</f>
        <v>405019</v>
      </c>
      <c r="N17" s="84">
        <f>歳入・旧氏家町!N15+歳入・旧喜連川町!N15</f>
        <v>379620</v>
      </c>
      <c r="O17" s="84">
        <f>歳入・旧氏家町!O15+歳入・旧喜連川町!O15</f>
        <v>350527</v>
      </c>
      <c r="P17" s="84">
        <f>歳入・旧氏家町!P15+歳入・旧喜連川町!P15</f>
        <v>316694</v>
      </c>
      <c r="Q17" s="12">
        <v>355593</v>
      </c>
      <c r="R17" s="12">
        <v>417285</v>
      </c>
      <c r="S17" s="12">
        <v>437104</v>
      </c>
      <c r="T17" s="12">
        <v>401042</v>
      </c>
      <c r="U17" s="12">
        <v>392359</v>
      </c>
      <c r="V17" s="12">
        <v>402682</v>
      </c>
      <c r="W17" s="12">
        <v>420782</v>
      </c>
      <c r="X17" s="12">
        <v>493619</v>
      </c>
      <c r="Y17" s="12">
        <v>442587</v>
      </c>
      <c r="Z17" s="12">
        <v>426474</v>
      </c>
      <c r="AA17" s="12">
        <v>435087</v>
      </c>
      <c r="AB17" s="12">
        <v>444933</v>
      </c>
      <c r="AC17" s="12">
        <v>387723</v>
      </c>
      <c r="AD17" s="12">
        <v>354019</v>
      </c>
      <c r="AE17" s="12">
        <v>349567</v>
      </c>
      <c r="AF17" s="12">
        <v>429445</v>
      </c>
    </row>
    <row r="18" spans="1:32" ht="15" customHeight="1" x14ac:dyDescent="0.15">
      <c r="A18" s="3" t="s">
        <v>297</v>
      </c>
      <c r="B18" s="69"/>
      <c r="C18" s="69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12"/>
      <c r="R18" s="12"/>
      <c r="S18" s="12"/>
      <c r="T18" s="12"/>
      <c r="U18" s="12"/>
      <c r="V18" s="12"/>
      <c r="W18" s="12"/>
      <c r="X18" s="12">
        <v>202546</v>
      </c>
      <c r="Y18" s="12">
        <v>176014</v>
      </c>
      <c r="Z18" s="12">
        <v>18870</v>
      </c>
      <c r="AA18" s="12">
        <v>22021</v>
      </c>
      <c r="AB18" s="12"/>
      <c r="AC18" s="12">
        <v>1501</v>
      </c>
      <c r="AD18" s="12">
        <v>122348</v>
      </c>
      <c r="AE18" s="12">
        <v>1515923</v>
      </c>
      <c r="AF18" s="12">
        <v>664158</v>
      </c>
    </row>
    <row r="19" spans="1:32" ht="15" customHeight="1" x14ac:dyDescent="0.15">
      <c r="A19" s="3" t="s">
        <v>108</v>
      </c>
      <c r="B19" s="69"/>
      <c r="C19" s="69"/>
      <c r="D19" s="84">
        <f>歳入・旧氏家町!D16+歳入・旧喜連川町!D16</f>
        <v>10448</v>
      </c>
      <c r="E19" s="84">
        <f>歳入・旧氏家町!E16+歳入・旧喜連川町!E16</f>
        <v>10408</v>
      </c>
      <c r="F19" s="84">
        <f>歳入・旧氏家町!F16+歳入・旧喜連川町!F16</f>
        <v>10316</v>
      </c>
      <c r="G19" s="84">
        <f>歳入・旧氏家町!G16+歳入・旧喜連川町!G16</f>
        <v>10410</v>
      </c>
      <c r="H19" s="84">
        <f>歳入・旧氏家町!H16+歳入・旧喜連川町!H16</f>
        <v>10323</v>
      </c>
      <c r="I19" s="84">
        <f>歳入・旧氏家町!I16+歳入・旧喜連川町!I16</f>
        <v>10540</v>
      </c>
      <c r="J19" s="84">
        <f>歳入・旧氏家町!J16+歳入・旧喜連川町!J16</f>
        <v>9920</v>
      </c>
      <c r="K19" s="84">
        <f>歳入・旧氏家町!K16+歳入・旧喜連川町!K16</f>
        <v>9750</v>
      </c>
      <c r="L19" s="84">
        <f>歳入・旧氏家町!L16+歳入・旧喜連川町!L16</f>
        <v>9627</v>
      </c>
      <c r="M19" s="84">
        <f>歳入・旧氏家町!M16+歳入・旧喜連川町!M16</f>
        <v>7742</v>
      </c>
      <c r="N19" s="84">
        <f>歳入・旧氏家町!N16+歳入・旧喜連川町!N16</f>
        <v>8064</v>
      </c>
      <c r="O19" s="84">
        <f>歳入・旧氏家町!O16+歳入・旧喜連川町!O16</f>
        <v>8268</v>
      </c>
      <c r="P19" s="84">
        <f>歳入・旧氏家町!P16+歳入・旧喜連川町!P16</f>
        <v>8879</v>
      </c>
      <c r="Q19" s="12">
        <v>8535</v>
      </c>
      <c r="R19" s="12">
        <v>8760</v>
      </c>
      <c r="S19" s="12">
        <v>9174</v>
      </c>
      <c r="T19" s="12">
        <v>9062</v>
      </c>
      <c r="U19" s="12">
        <v>8349</v>
      </c>
      <c r="V19" s="12">
        <v>8096</v>
      </c>
      <c r="W19" s="12">
        <v>7220</v>
      </c>
      <c r="X19" s="12">
        <v>6853</v>
      </c>
      <c r="Y19" s="12">
        <v>6609</v>
      </c>
      <c r="Z19" s="12">
        <v>6241</v>
      </c>
      <c r="AA19" s="12">
        <v>5429</v>
      </c>
      <c r="AB19" s="12">
        <v>5472</v>
      </c>
      <c r="AC19" s="12">
        <v>5270</v>
      </c>
      <c r="AD19" s="12">
        <v>5337</v>
      </c>
      <c r="AE19" s="12">
        <v>5027</v>
      </c>
      <c r="AF19" s="12">
        <v>4842</v>
      </c>
    </row>
    <row r="20" spans="1:32" ht="15" customHeight="1" x14ac:dyDescent="0.15">
      <c r="A20" s="3" t="s">
        <v>109</v>
      </c>
      <c r="B20" s="69"/>
      <c r="C20" s="69"/>
      <c r="D20" s="85">
        <f>歳入・旧氏家町!D17+歳入・旧喜連川町!D17</f>
        <v>325048</v>
      </c>
      <c r="E20" s="85">
        <f>歳入・旧氏家町!E17+歳入・旧喜連川町!E17</f>
        <v>332370</v>
      </c>
      <c r="F20" s="85">
        <f>歳入・旧氏家町!F17+歳入・旧喜連川町!F17</f>
        <v>362913</v>
      </c>
      <c r="G20" s="85">
        <f>歳入・旧氏家町!G17+歳入・旧喜連川町!G17</f>
        <v>269428</v>
      </c>
      <c r="H20" s="85">
        <f>歳入・旧氏家町!H17+歳入・旧喜連川町!H17</f>
        <v>289242</v>
      </c>
      <c r="I20" s="85">
        <f>歳入・旧氏家町!I17+歳入・旧喜連川町!I17</f>
        <v>306479</v>
      </c>
      <c r="J20" s="85">
        <f>歳入・旧氏家町!J17+歳入・旧喜連川町!J17</f>
        <v>301608</v>
      </c>
      <c r="K20" s="85">
        <f>歳入・旧氏家町!K17+歳入・旧喜連川町!K17</f>
        <v>262705</v>
      </c>
      <c r="L20" s="85">
        <f>歳入・旧氏家町!L17+歳入・旧喜連川町!L17</f>
        <v>224366</v>
      </c>
      <c r="M20" s="85">
        <f>歳入・旧氏家町!M17+歳入・旧喜連川町!M17</f>
        <v>227709</v>
      </c>
      <c r="N20" s="85">
        <f>歳入・旧氏家町!N17+歳入・旧喜連川町!N17</f>
        <v>286098</v>
      </c>
      <c r="O20" s="85">
        <f>歳入・旧氏家町!O17+歳入・旧喜連川町!O17</f>
        <v>240744</v>
      </c>
      <c r="P20" s="85">
        <f>歳入・旧氏家町!P17+歳入・旧喜連川町!P17</f>
        <v>228134</v>
      </c>
      <c r="Q20" s="7">
        <v>184220</v>
      </c>
      <c r="R20" s="7">
        <v>144098</v>
      </c>
      <c r="S20" s="7">
        <v>173776</v>
      </c>
      <c r="T20" s="7">
        <v>167632</v>
      </c>
      <c r="U20" s="7">
        <v>145311</v>
      </c>
      <c r="V20" s="7">
        <v>149396</v>
      </c>
      <c r="W20" s="7">
        <v>144645</v>
      </c>
      <c r="X20" s="7">
        <v>150766</v>
      </c>
      <c r="Y20" s="110">
        <v>161308</v>
      </c>
      <c r="Z20" s="110">
        <v>136308</v>
      </c>
      <c r="AA20" s="110">
        <v>132934</v>
      </c>
      <c r="AB20" s="110">
        <v>140616</v>
      </c>
      <c r="AC20" s="110">
        <v>144983</v>
      </c>
      <c r="AD20" s="110">
        <v>144101</v>
      </c>
      <c r="AE20" s="110">
        <v>138085</v>
      </c>
      <c r="AF20" s="110">
        <v>103347</v>
      </c>
    </row>
    <row r="21" spans="1:32" ht="15" customHeight="1" x14ac:dyDescent="0.15">
      <c r="A21" s="3" t="s">
        <v>110</v>
      </c>
      <c r="B21" s="69"/>
      <c r="C21" s="69"/>
      <c r="D21" s="85">
        <f>歳入・旧氏家町!D18+歳入・旧喜連川町!D18</f>
        <v>296981</v>
      </c>
      <c r="E21" s="85">
        <f>歳入・旧氏家町!E18+歳入・旧喜連川町!E18</f>
        <v>315495</v>
      </c>
      <c r="F21" s="85">
        <f>歳入・旧氏家町!F18+歳入・旧喜連川町!F18</f>
        <v>324064</v>
      </c>
      <c r="G21" s="85">
        <f>歳入・旧氏家町!G18+歳入・旧喜連川町!G18</f>
        <v>314780</v>
      </c>
      <c r="H21" s="85">
        <f>歳入・旧氏家町!H18+歳入・旧喜連川町!H18</f>
        <v>346289</v>
      </c>
      <c r="I21" s="85">
        <f>歳入・旧氏家町!I18+歳入・旧喜連川町!I18</f>
        <v>343384</v>
      </c>
      <c r="J21" s="85">
        <f>歳入・旧氏家町!J18+歳入・旧喜連川町!J18</f>
        <v>345747</v>
      </c>
      <c r="K21" s="85">
        <f>歳入・旧氏家町!K18+歳入・旧喜連川町!K18</f>
        <v>360644</v>
      </c>
      <c r="L21" s="85">
        <f>歳入・旧氏家町!L18+歳入・旧喜連川町!L18</f>
        <v>362205</v>
      </c>
      <c r="M21" s="85">
        <f>歳入・旧氏家町!M18+歳入・旧喜連川町!M18</f>
        <v>347357</v>
      </c>
      <c r="N21" s="85">
        <f>歳入・旧氏家町!N18+歳入・旧喜連川町!N18</f>
        <v>387171</v>
      </c>
      <c r="O21" s="85">
        <f>歳入・旧氏家町!O18+歳入・旧喜連川町!O18</f>
        <v>439924</v>
      </c>
      <c r="P21" s="85">
        <f>歳入・旧氏家町!P18+歳入・旧喜連川町!P18</f>
        <v>458053</v>
      </c>
      <c r="Q21" s="7">
        <v>451615</v>
      </c>
      <c r="R21" s="7">
        <v>470584</v>
      </c>
      <c r="S21" s="7">
        <v>470126</v>
      </c>
      <c r="T21" s="7">
        <v>469164</v>
      </c>
      <c r="U21" s="7">
        <v>468017</v>
      </c>
      <c r="V21" s="7">
        <v>456912</v>
      </c>
      <c r="W21" s="7">
        <v>456553</v>
      </c>
      <c r="X21" s="7">
        <v>421906</v>
      </c>
      <c r="Y21" s="110">
        <v>398970</v>
      </c>
      <c r="Z21" s="110">
        <v>413688</v>
      </c>
      <c r="AA21" s="110">
        <v>437023</v>
      </c>
      <c r="AB21" s="110">
        <v>392681</v>
      </c>
      <c r="AC21" s="110">
        <v>363373</v>
      </c>
      <c r="AD21" s="110">
        <v>235356</v>
      </c>
      <c r="AE21" s="110">
        <v>239606</v>
      </c>
      <c r="AF21" s="110">
        <v>192596</v>
      </c>
    </row>
    <row r="22" spans="1:32" ht="15" customHeight="1" x14ac:dyDescent="0.15">
      <c r="A22" s="4" t="s">
        <v>111</v>
      </c>
      <c r="B22" s="73"/>
      <c r="C22" s="73"/>
      <c r="D22" s="86">
        <f>歳入・旧氏家町!D19+歳入・旧喜連川町!D19</f>
        <v>14119</v>
      </c>
      <c r="E22" s="86">
        <f>歳入・旧氏家町!E19+歳入・旧喜連川町!E19</f>
        <v>14637</v>
      </c>
      <c r="F22" s="86">
        <f>歳入・旧氏家町!F19+歳入・旧喜連川町!F19</f>
        <v>16503</v>
      </c>
      <c r="G22" s="86">
        <f>歳入・旧氏家町!G19+歳入・旧喜連川町!G19</f>
        <v>17295</v>
      </c>
      <c r="H22" s="86">
        <f>歳入・旧氏家町!H19+歳入・旧喜連川町!H19</f>
        <v>43181</v>
      </c>
      <c r="I22" s="86">
        <f>歳入・旧氏家町!I19+歳入・旧喜連川町!I19</f>
        <v>53531</v>
      </c>
      <c r="J22" s="86">
        <f>歳入・旧氏家町!J19+歳入・旧喜連川町!J19</f>
        <v>52831</v>
      </c>
      <c r="K22" s="86">
        <f>歳入・旧氏家町!K19+歳入・旧喜連川町!K19</f>
        <v>58376</v>
      </c>
      <c r="L22" s="86">
        <f>歳入・旧氏家町!L19+歳入・旧喜連川町!L19</f>
        <v>61654</v>
      </c>
      <c r="M22" s="86">
        <f>歳入・旧氏家町!M19+歳入・旧喜連川町!M19</f>
        <v>66005</v>
      </c>
      <c r="N22" s="86">
        <f>歳入・旧氏家町!N19+歳入・旧喜連川町!N19</f>
        <v>68223</v>
      </c>
      <c r="O22" s="86">
        <f>歳入・旧氏家町!O19+歳入・旧喜連川町!O19</f>
        <v>71435</v>
      </c>
      <c r="P22" s="86">
        <f>歳入・旧氏家町!P19+歳入・旧喜連川町!P19</f>
        <v>73156</v>
      </c>
      <c r="Q22" s="8">
        <v>74248</v>
      </c>
      <c r="R22" s="8">
        <v>79196</v>
      </c>
      <c r="S22" s="8">
        <v>79260</v>
      </c>
      <c r="T22" s="8">
        <v>83019</v>
      </c>
      <c r="U22" s="8">
        <v>81638</v>
      </c>
      <c r="V22" s="8">
        <v>84062</v>
      </c>
      <c r="W22" s="8">
        <v>87070</v>
      </c>
      <c r="X22" s="8">
        <v>84741</v>
      </c>
      <c r="Y22" s="111">
        <v>87351</v>
      </c>
      <c r="Z22" s="111">
        <v>92696</v>
      </c>
      <c r="AA22" s="111">
        <v>88089</v>
      </c>
      <c r="AB22" s="111">
        <v>88471</v>
      </c>
      <c r="AC22" s="111">
        <v>94460</v>
      </c>
      <c r="AD22" s="111">
        <v>96361</v>
      </c>
      <c r="AE22" s="111">
        <v>98216</v>
      </c>
      <c r="AF22" s="111">
        <v>98147</v>
      </c>
    </row>
    <row r="23" spans="1:32" ht="15" customHeight="1" x14ac:dyDescent="0.15">
      <c r="A23" s="3" t="s">
        <v>112</v>
      </c>
      <c r="B23" s="69"/>
      <c r="C23" s="69"/>
      <c r="D23" s="85">
        <f>歳入・旧氏家町!D20+歳入・旧喜連川町!D20</f>
        <v>788441</v>
      </c>
      <c r="E23" s="85">
        <f>歳入・旧氏家町!E20+歳入・旧喜連川町!E20</f>
        <v>697838</v>
      </c>
      <c r="F23" s="85">
        <f>歳入・旧氏家町!F20+歳入・旧喜連川町!F20</f>
        <v>516523</v>
      </c>
      <c r="G23" s="85">
        <f>歳入・旧氏家町!G20+歳入・旧喜連川町!G20</f>
        <v>579492</v>
      </c>
      <c r="H23" s="85">
        <f>歳入・旧氏家町!H20+歳入・旧喜連川町!H20</f>
        <v>530579</v>
      </c>
      <c r="I23" s="85">
        <f>歳入・旧氏家町!I20+歳入・旧喜連川町!I20</f>
        <v>763105</v>
      </c>
      <c r="J23" s="85">
        <f>歳入・旧氏家町!J20+歳入・旧喜連川町!J20</f>
        <v>634139</v>
      </c>
      <c r="K23" s="85">
        <f>歳入・旧氏家町!K20+歳入・旧喜連川町!K20</f>
        <v>873331</v>
      </c>
      <c r="L23" s="85">
        <f>歳入・旧氏家町!L20+歳入・旧喜連川町!L20</f>
        <v>1001909</v>
      </c>
      <c r="M23" s="85">
        <f>歳入・旧氏家町!M20+歳入・旧喜連川町!M20</f>
        <v>600298</v>
      </c>
      <c r="N23" s="85">
        <f>歳入・旧氏家町!N20+歳入・旧喜連川町!N20</f>
        <v>808570</v>
      </c>
      <c r="O23" s="85">
        <f>歳入・旧氏家町!O20+歳入・旧喜連川町!O20</f>
        <v>772975</v>
      </c>
      <c r="P23" s="85">
        <f>歳入・旧氏家町!P20+歳入・旧喜連川町!P20</f>
        <v>730523</v>
      </c>
      <c r="Q23" s="7">
        <v>668172</v>
      </c>
      <c r="R23" s="7">
        <v>1190235</v>
      </c>
      <c r="S23" s="7">
        <v>953563</v>
      </c>
      <c r="T23" s="7">
        <v>1070985</v>
      </c>
      <c r="U23" s="7">
        <v>1141787</v>
      </c>
      <c r="V23" s="7">
        <v>2316393</v>
      </c>
      <c r="W23" s="7">
        <v>2168816</v>
      </c>
      <c r="X23" s="7">
        <v>2113601</v>
      </c>
      <c r="Y23" s="110">
        <v>1585762</v>
      </c>
      <c r="Z23" s="110">
        <v>1927544</v>
      </c>
      <c r="AA23" s="110">
        <v>2374779</v>
      </c>
      <c r="AB23" s="110">
        <v>2602459</v>
      </c>
      <c r="AC23" s="110">
        <v>2293850</v>
      </c>
      <c r="AD23" s="110">
        <v>2256269</v>
      </c>
      <c r="AE23" s="110">
        <v>2024237</v>
      </c>
      <c r="AF23" s="110">
        <v>2185554</v>
      </c>
    </row>
    <row r="24" spans="1:32" ht="15" customHeight="1" x14ac:dyDescent="0.15">
      <c r="A24" s="3" t="s">
        <v>113</v>
      </c>
      <c r="B24" s="69"/>
      <c r="C24" s="69"/>
      <c r="D24" s="85">
        <f>歳入・旧氏家町!D21+歳入・旧喜連川町!D21</f>
        <v>917200</v>
      </c>
      <c r="E24" s="85">
        <f>歳入・旧氏家町!E21+歳入・旧喜連川町!E21</f>
        <v>1164177</v>
      </c>
      <c r="F24" s="85">
        <f>歳入・旧氏家町!F21+歳入・旧喜連川町!F21</f>
        <v>1371796</v>
      </c>
      <c r="G24" s="85">
        <f>歳入・旧氏家町!G21+歳入・旧喜連川町!G21</f>
        <v>950242</v>
      </c>
      <c r="H24" s="85">
        <f>歳入・旧氏家町!H21+歳入・旧喜連川町!H21</f>
        <v>1237430</v>
      </c>
      <c r="I24" s="85">
        <f>歳入・旧氏家町!I21+歳入・旧喜連川町!I21</f>
        <v>1359586</v>
      </c>
      <c r="J24" s="85">
        <f>歳入・旧氏家町!J21+歳入・旧喜連川町!J21</f>
        <v>932977</v>
      </c>
      <c r="K24" s="85">
        <f>歳入・旧氏家町!K21+歳入・旧喜連川町!K21</f>
        <v>1098547</v>
      </c>
      <c r="L24" s="85">
        <f>歳入・旧氏家町!L21+歳入・旧喜連川町!L21</f>
        <v>870635</v>
      </c>
      <c r="M24" s="85">
        <f>歳入・旧氏家町!M21+歳入・旧喜連川町!M21</f>
        <v>882722</v>
      </c>
      <c r="N24" s="85">
        <f>歳入・旧氏家町!N21+歳入・旧喜連川町!N21</f>
        <v>826004</v>
      </c>
      <c r="O24" s="85">
        <f>歳入・旧氏家町!O21+歳入・旧喜連川町!O21</f>
        <v>983996</v>
      </c>
      <c r="P24" s="85">
        <f>歳入・旧氏家町!P21+歳入・旧喜連川町!P21</f>
        <v>783125</v>
      </c>
      <c r="Q24" s="7">
        <v>921814</v>
      </c>
      <c r="R24" s="7">
        <v>839943</v>
      </c>
      <c r="S24" s="7">
        <v>868355</v>
      </c>
      <c r="T24" s="7">
        <v>808347</v>
      </c>
      <c r="U24" s="7">
        <v>751743</v>
      </c>
      <c r="V24" s="7">
        <v>927944</v>
      </c>
      <c r="W24" s="7">
        <v>924021</v>
      </c>
      <c r="X24" s="7">
        <v>1132080</v>
      </c>
      <c r="Y24" s="110">
        <v>954337</v>
      </c>
      <c r="Z24" s="110">
        <v>961530</v>
      </c>
      <c r="AA24" s="110">
        <v>1056735</v>
      </c>
      <c r="AB24" s="110">
        <v>1180681</v>
      </c>
      <c r="AC24" s="110">
        <v>1134868</v>
      </c>
      <c r="AD24" s="110">
        <v>2030645</v>
      </c>
      <c r="AE24" s="110">
        <v>1124707</v>
      </c>
      <c r="AF24" s="110">
        <v>1231892</v>
      </c>
    </row>
    <row r="25" spans="1:32" ht="15" customHeight="1" x14ac:dyDescent="0.15">
      <c r="A25" s="3" t="s">
        <v>114</v>
      </c>
      <c r="B25" s="69"/>
      <c r="C25" s="69"/>
      <c r="D25" s="85">
        <f>歳入・旧氏家町!D22+歳入・旧喜連川町!D22</f>
        <v>909640</v>
      </c>
      <c r="E25" s="85">
        <f>歳入・旧氏家町!E22+歳入・旧喜連川町!E22</f>
        <v>381574</v>
      </c>
      <c r="F25" s="85">
        <f>歳入・旧氏家町!F22+歳入・旧喜連川町!F22</f>
        <v>248686</v>
      </c>
      <c r="G25" s="85">
        <f>歳入・旧氏家町!G22+歳入・旧喜連川町!G22</f>
        <v>118262</v>
      </c>
      <c r="H25" s="85">
        <f>歳入・旧氏家町!H22+歳入・旧喜連川町!H22</f>
        <v>509238</v>
      </c>
      <c r="I25" s="85">
        <f>歳入・旧氏家町!I22+歳入・旧喜連川町!I22</f>
        <v>102269</v>
      </c>
      <c r="J25" s="85">
        <f>歳入・旧氏家町!J22+歳入・旧喜連川町!J22</f>
        <v>89918</v>
      </c>
      <c r="K25" s="85">
        <f>歳入・旧氏家町!K22+歳入・旧喜連川町!K22</f>
        <v>107055</v>
      </c>
      <c r="L25" s="85">
        <f>歳入・旧氏家町!L22+歳入・旧喜連川町!L22</f>
        <v>155784</v>
      </c>
      <c r="M25" s="85">
        <f>歳入・旧氏家町!M22+歳入・旧喜連川町!M22</f>
        <v>279830</v>
      </c>
      <c r="N25" s="85">
        <f>歳入・旧氏家町!N22+歳入・旧喜連川町!N22</f>
        <v>192854</v>
      </c>
      <c r="O25" s="85">
        <f>歳入・旧氏家町!O22+歳入・旧喜連川町!O22</f>
        <v>97458</v>
      </c>
      <c r="P25" s="85">
        <f>歳入・旧氏家町!P22+歳入・旧喜連川町!P22</f>
        <v>172771</v>
      </c>
      <c r="Q25" s="7">
        <v>51527</v>
      </c>
      <c r="R25" s="7">
        <v>61623</v>
      </c>
      <c r="S25" s="7">
        <v>75978</v>
      </c>
      <c r="T25" s="7">
        <v>68138</v>
      </c>
      <c r="U25" s="7">
        <v>133520</v>
      </c>
      <c r="V25" s="7">
        <v>57462</v>
      </c>
      <c r="W25" s="7">
        <v>65341</v>
      </c>
      <c r="X25" s="7">
        <v>47498</v>
      </c>
      <c r="Y25" s="110">
        <v>171298</v>
      </c>
      <c r="Z25" s="110">
        <v>72946</v>
      </c>
      <c r="AA25" s="110">
        <v>126084</v>
      </c>
      <c r="AB25" s="110">
        <v>65209</v>
      </c>
      <c r="AC25" s="110">
        <v>121414</v>
      </c>
      <c r="AD25" s="110">
        <v>59028</v>
      </c>
      <c r="AE25" s="110">
        <v>174486</v>
      </c>
      <c r="AF25" s="110">
        <v>153464</v>
      </c>
    </row>
    <row r="26" spans="1:32" ht="15" customHeight="1" x14ac:dyDescent="0.15">
      <c r="A26" s="3" t="s">
        <v>115</v>
      </c>
      <c r="B26" s="69"/>
      <c r="C26" s="69"/>
      <c r="D26" s="85">
        <f>歳入・旧氏家町!D23+歳入・旧喜連川町!D23</f>
        <v>2926</v>
      </c>
      <c r="E26" s="85">
        <f>歳入・旧氏家町!E23+歳入・旧喜連川町!E23</f>
        <v>3030</v>
      </c>
      <c r="F26" s="85">
        <f>歳入・旧氏家町!F23+歳入・旧喜連川町!F23</f>
        <v>56810</v>
      </c>
      <c r="G26" s="85">
        <f>歳入・旧氏家町!G23+歳入・旧喜連川町!G23</f>
        <v>2660</v>
      </c>
      <c r="H26" s="85">
        <f>歳入・旧氏家町!H23+歳入・旧喜連川町!H23</f>
        <v>2380</v>
      </c>
      <c r="I26" s="85">
        <f>歳入・旧氏家町!I23+歳入・旧喜連川町!I23</f>
        <v>26890</v>
      </c>
      <c r="J26" s="85">
        <f>歳入・旧氏家町!J23+歳入・旧喜連川町!J23</f>
        <v>2536</v>
      </c>
      <c r="K26" s="85">
        <f>歳入・旧氏家町!K23+歳入・旧喜連川町!K23</f>
        <v>4745</v>
      </c>
      <c r="L26" s="85">
        <f>歳入・旧氏家町!L23+歳入・旧喜連川町!L23</f>
        <v>122710</v>
      </c>
      <c r="M26" s="85">
        <f>歳入・旧氏家町!M23+歳入・旧喜連川町!M23</f>
        <v>395415</v>
      </c>
      <c r="N26" s="85">
        <f>歳入・旧氏家町!N23+歳入・旧喜連川町!N23</f>
        <v>74475</v>
      </c>
      <c r="O26" s="85">
        <f>歳入・旧氏家町!O23+歳入・旧喜連川町!O23</f>
        <v>8940</v>
      </c>
      <c r="P26" s="85">
        <f>歳入・旧氏家町!P23+歳入・旧喜連川町!P23</f>
        <v>3147</v>
      </c>
      <c r="Q26" s="7">
        <v>1873</v>
      </c>
      <c r="R26" s="7">
        <v>2166</v>
      </c>
      <c r="S26" s="7">
        <v>2576</v>
      </c>
      <c r="T26" s="7">
        <v>53675</v>
      </c>
      <c r="U26" s="7">
        <v>15552</v>
      </c>
      <c r="V26" s="7">
        <v>1561</v>
      </c>
      <c r="W26" s="7">
        <v>1770</v>
      </c>
      <c r="X26" s="7">
        <v>4725</v>
      </c>
      <c r="Y26" s="110">
        <v>3830</v>
      </c>
      <c r="Z26" s="110">
        <v>1679</v>
      </c>
      <c r="AA26" s="110">
        <v>2510</v>
      </c>
      <c r="AB26" s="110">
        <v>11994</v>
      </c>
      <c r="AC26" s="110">
        <v>13303</v>
      </c>
      <c r="AD26" s="110">
        <v>28689</v>
      </c>
      <c r="AE26" s="110">
        <v>31440</v>
      </c>
      <c r="AF26" s="110">
        <v>40695</v>
      </c>
    </row>
    <row r="27" spans="1:32" ht="15" customHeight="1" x14ac:dyDescent="0.15">
      <c r="A27" s="3" t="s">
        <v>116</v>
      </c>
      <c r="B27" s="69"/>
      <c r="C27" s="69"/>
      <c r="D27" s="85">
        <f>歳入・旧氏家町!D24+歳入・旧喜連川町!D24</f>
        <v>227844</v>
      </c>
      <c r="E27" s="85">
        <f>歳入・旧氏家町!E24+歳入・旧喜連川町!E24</f>
        <v>708728</v>
      </c>
      <c r="F27" s="85">
        <f>歳入・旧氏家町!F24+歳入・旧喜連川町!F24</f>
        <v>892369</v>
      </c>
      <c r="G27" s="85">
        <f>歳入・旧氏家町!G24+歳入・旧喜連川町!G24</f>
        <v>785469</v>
      </c>
      <c r="H27" s="85">
        <f>歳入・旧氏家町!H24+歳入・旧喜連川町!H24</f>
        <v>433717</v>
      </c>
      <c r="I27" s="85">
        <f>歳入・旧氏家町!I24+歳入・旧喜連川町!I24</f>
        <v>886855</v>
      </c>
      <c r="J27" s="85">
        <f>歳入・旧氏家町!J24+歳入・旧喜連川町!J24</f>
        <v>293077</v>
      </c>
      <c r="K27" s="85">
        <f>歳入・旧氏家町!K24+歳入・旧喜連川町!K24</f>
        <v>459825</v>
      </c>
      <c r="L27" s="85">
        <f>歳入・旧氏家町!L24+歳入・旧喜連川町!L24</f>
        <v>334595</v>
      </c>
      <c r="M27" s="85">
        <f>歳入・旧氏家町!M24+歳入・旧喜連川町!M24</f>
        <v>304162</v>
      </c>
      <c r="N27" s="85">
        <f>歳入・旧氏家町!N24+歳入・旧喜連川町!N24</f>
        <v>798930</v>
      </c>
      <c r="O27" s="85">
        <f>歳入・旧氏家町!O24+歳入・旧喜連川町!O24</f>
        <v>964875</v>
      </c>
      <c r="P27" s="85">
        <f>歳入・旧氏家町!P24+歳入・旧喜連川町!P24</f>
        <v>205293</v>
      </c>
      <c r="Q27" s="7">
        <v>1016891</v>
      </c>
      <c r="R27" s="7">
        <v>68971</v>
      </c>
      <c r="S27" s="7">
        <v>90297</v>
      </c>
      <c r="T27" s="7">
        <v>89480</v>
      </c>
      <c r="U27" s="7">
        <v>101369</v>
      </c>
      <c r="V27" s="7">
        <v>792326</v>
      </c>
      <c r="W27" s="7">
        <v>23824</v>
      </c>
      <c r="X27" s="7">
        <v>17355</v>
      </c>
      <c r="Y27" s="110">
        <v>53771</v>
      </c>
      <c r="Z27" s="110">
        <v>35745</v>
      </c>
      <c r="AA27" s="110">
        <v>40865</v>
      </c>
      <c r="AB27" s="110">
        <v>271463</v>
      </c>
      <c r="AC27" s="110">
        <v>224876</v>
      </c>
      <c r="AD27" s="110">
        <v>58330</v>
      </c>
      <c r="AE27" s="110">
        <v>122038</v>
      </c>
      <c r="AF27" s="110">
        <v>322423</v>
      </c>
    </row>
    <row r="28" spans="1:32" ht="15" customHeight="1" x14ac:dyDescent="0.15">
      <c r="A28" s="3" t="s">
        <v>117</v>
      </c>
      <c r="B28" s="69"/>
      <c r="C28" s="69"/>
      <c r="D28" s="85">
        <f>歳入・旧氏家町!D25+歳入・旧喜連川町!D25</f>
        <v>384822</v>
      </c>
      <c r="E28" s="85">
        <f>歳入・旧氏家町!E25+歳入・旧喜連川町!E25</f>
        <v>412338</v>
      </c>
      <c r="F28" s="85">
        <f>歳入・旧氏家町!F25+歳入・旧喜連川町!F25</f>
        <v>290865</v>
      </c>
      <c r="G28" s="85">
        <f>歳入・旧氏家町!G25+歳入・旧喜連川町!G25</f>
        <v>445910</v>
      </c>
      <c r="H28" s="85">
        <f>歳入・旧氏家町!H25+歳入・旧喜連川町!H25</f>
        <v>359902</v>
      </c>
      <c r="I28" s="85">
        <f>歳入・旧氏家町!I25+歳入・旧喜連川町!I25</f>
        <v>353973</v>
      </c>
      <c r="J28" s="85">
        <f>歳入・旧氏家町!J25+歳入・旧喜連川町!J25</f>
        <v>469647</v>
      </c>
      <c r="K28" s="85">
        <f>歳入・旧氏家町!K25+歳入・旧喜連川町!K25</f>
        <v>385989</v>
      </c>
      <c r="L28" s="85">
        <f>歳入・旧氏家町!L25+歳入・旧喜連川町!L25</f>
        <v>476269</v>
      </c>
      <c r="M28" s="85">
        <f>歳入・旧氏家町!M25+歳入・旧喜連川町!M25</f>
        <v>731049</v>
      </c>
      <c r="N28" s="85">
        <f>歳入・旧氏家町!N25+歳入・旧喜連川町!N25</f>
        <v>964510</v>
      </c>
      <c r="O28" s="85">
        <f>歳入・旧氏家町!O25+歳入・旧喜連川町!O25</f>
        <v>589178</v>
      </c>
      <c r="P28" s="85">
        <f>歳入・旧氏家町!P25+歳入・旧喜連川町!P25</f>
        <v>639661</v>
      </c>
      <c r="Q28" s="7">
        <v>424394</v>
      </c>
      <c r="R28" s="7">
        <v>711501</v>
      </c>
      <c r="S28" s="7">
        <v>969316</v>
      </c>
      <c r="T28" s="7">
        <v>1135940</v>
      </c>
      <c r="U28" s="7">
        <v>1033959</v>
      </c>
      <c r="V28" s="7">
        <v>1395820</v>
      </c>
      <c r="W28" s="7">
        <v>1487969</v>
      </c>
      <c r="X28" s="7">
        <v>2010389</v>
      </c>
      <c r="Y28" s="110">
        <v>2162618</v>
      </c>
      <c r="Z28" s="110">
        <v>1935961</v>
      </c>
      <c r="AA28" s="110">
        <v>1723331</v>
      </c>
      <c r="AB28" s="110">
        <v>1416721</v>
      </c>
      <c r="AC28" s="110">
        <v>1921393</v>
      </c>
      <c r="AD28" s="110">
        <v>1786639</v>
      </c>
      <c r="AE28" s="110">
        <v>1722622</v>
      </c>
      <c r="AF28" s="110">
        <v>1378098</v>
      </c>
    </row>
    <row r="29" spans="1:32" ht="15" customHeight="1" x14ac:dyDescent="0.15">
      <c r="A29" s="3" t="s">
        <v>118</v>
      </c>
      <c r="B29" s="69"/>
      <c r="C29" s="69"/>
      <c r="D29" s="85">
        <f>歳入・旧氏家町!D26+歳入・旧喜連川町!D26</f>
        <v>472821</v>
      </c>
      <c r="E29" s="85">
        <f>歳入・旧氏家町!E26+歳入・旧喜連川町!E26</f>
        <v>545215</v>
      </c>
      <c r="F29" s="85">
        <f>歳入・旧氏家町!F26+歳入・旧喜連川町!F26</f>
        <v>307900</v>
      </c>
      <c r="G29" s="85">
        <f>歳入・旧氏家町!G26+歳入・旧喜連川町!G26</f>
        <v>250792</v>
      </c>
      <c r="H29" s="85">
        <f>歳入・旧氏家町!H26+歳入・旧喜連川町!H26</f>
        <v>263912</v>
      </c>
      <c r="I29" s="85">
        <f>歳入・旧氏家町!I26+歳入・旧喜連川町!I26</f>
        <v>548833</v>
      </c>
      <c r="J29" s="85">
        <f>歳入・旧氏家町!J26+歳入・旧喜連川町!J26</f>
        <v>181260</v>
      </c>
      <c r="K29" s="85">
        <f>歳入・旧氏家町!K26+歳入・旧喜連川町!K26</f>
        <v>194134</v>
      </c>
      <c r="L29" s="85">
        <f>歳入・旧氏家町!L26+歳入・旧喜連川町!L26</f>
        <v>239534</v>
      </c>
      <c r="M29" s="85">
        <f>歳入・旧氏家町!M26+歳入・旧喜連川町!M26</f>
        <v>231722</v>
      </c>
      <c r="N29" s="85">
        <f>歳入・旧氏家町!N26+歳入・旧喜連川町!N26</f>
        <v>266820</v>
      </c>
      <c r="O29" s="85">
        <f>歳入・旧氏家町!O26+歳入・旧喜連川町!O26</f>
        <v>293438</v>
      </c>
      <c r="P29" s="85">
        <f>歳入・旧氏家町!P26+歳入・旧喜連川町!P26</f>
        <v>336268</v>
      </c>
      <c r="Q29" s="7">
        <v>342736</v>
      </c>
      <c r="R29" s="7">
        <v>387465</v>
      </c>
      <c r="S29" s="7">
        <v>352198</v>
      </c>
      <c r="T29" s="7">
        <v>312203</v>
      </c>
      <c r="U29" s="7">
        <v>328200</v>
      </c>
      <c r="V29" s="7">
        <v>546384</v>
      </c>
      <c r="W29" s="7">
        <v>512042</v>
      </c>
      <c r="X29" s="7">
        <v>826572</v>
      </c>
      <c r="Y29" s="110">
        <v>827825</v>
      </c>
      <c r="Z29" s="110">
        <v>805017</v>
      </c>
      <c r="AA29" s="110">
        <v>777313</v>
      </c>
      <c r="AB29" s="110">
        <v>797857</v>
      </c>
      <c r="AC29" s="110">
        <v>839597</v>
      </c>
      <c r="AD29" s="110">
        <v>816734</v>
      </c>
      <c r="AE29" s="110">
        <v>783934</v>
      </c>
      <c r="AF29" s="110">
        <v>799010</v>
      </c>
    </row>
    <row r="30" spans="1:32" ht="15" customHeight="1" x14ac:dyDescent="0.15">
      <c r="A30" s="3" t="s">
        <v>119</v>
      </c>
      <c r="B30" s="69"/>
      <c r="C30" s="69"/>
      <c r="D30" s="85">
        <f>歳入・旧氏家町!D27+歳入・旧喜連川町!D27</f>
        <v>962300</v>
      </c>
      <c r="E30" s="85">
        <f>歳入・旧氏家町!E27+歳入・旧喜連川町!E27</f>
        <v>533500</v>
      </c>
      <c r="F30" s="85">
        <f>歳入・旧氏家町!F27+歳入・旧喜連川町!F27</f>
        <v>1466700</v>
      </c>
      <c r="G30" s="85">
        <f>歳入・旧氏家町!G27+歳入・旧喜連川町!G27</f>
        <v>1514400</v>
      </c>
      <c r="H30" s="85">
        <f>歳入・旧氏家町!H27+歳入・旧喜連川町!H27</f>
        <v>1233000</v>
      </c>
      <c r="I30" s="85">
        <f>歳入・旧氏家町!I27+歳入・旧喜連川町!I27</f>
        <v>1176800</v>
      </c>
      <c r="J30" s="85">
        <f>歳入・旧氏家町!J27+歳入・旧喜連川町!J27</f>
        <v>1773600</v>
      </c>
      <c r="K30" s="85">
        <f>歳入・旧氏家町!K27+歳入・旧喜連川町!K27</f>
        <v>1721200</v>
      </c>
      <c r="L30" s="85">
        <f>歳入・旧氏家町!L27+歳入・旧喜連川町!L27</f>
        <v>1160900</v>
      </c>
      <c r="M30" s="85">
        <f>歳入・旧氏家町!M27+歳入・旧喜連川町!M27</f>
        <v>883700</v>
      </c>
      <c r="N30" s="85">
        <f>歳入・旧氏家町!N27+歳入・旧喜連川町!N27</f>
        <v>1559100</v>
      </c>
      <c r="O30" s="85">
        <f>歳入・旧氏家町!O27+歳入・旧喜連川町!O27</f>
        <v>1368701</v>
      </c>
      <c r="P30" s="85">
        <f>歳入・旧氏家町!P27+歳入・旧喜連川町!P27</f>
        <v>1710100</v>
      </c>
      <c r="Q30" s="7">
        <v>1612100</v>
      </c>
      <c r="R30" s="7">
        <v>2440300</v>
      </c>
      <c r="S30" s="7">
        <v>954200</v>
      </c>
      <c r="T30" s="7">
        <v>1382390</v>
      </c>
      <c r="U30" s="7">
        <v>1575773</v>
      </c>
      <c r="V30" s="7">
        <v>3143863</v>
      </c>
      <c r="W30" s="7">
        <v>1762200</v>
      </c>
      <c r="X30" s="7">
        <v>1829500</v>
      </c>
      <c r="Y30" s="110">
        <v>1410500</v>
      </c>
      <c r="Z30" s="110">
        <v>1429100</v>
      </c>
      <c r="AA30" s="110">
        <v>1859000</v>
      </c>
      <c r="AB30" s="110">
        <v>2148700</v>
      </c>
      <c r="AC30" s="110">
        <v>2335500</v>
      </c>
      <c r="AD30" s="110">
        <v>1188900</v>
      </c>
      <c r="AE30" s="110">
        <v>1026200</v>
      </c>
      <c r="AF30" s="110">
        <v>1207300</v>
      </c>
    </row>
    <row r="31" spans="1:32" ht="15" customHeight="1" x14ac:dyDescent="0.15">
      <c r="A31" s="3" t="s">
        <v>158</v>
      </c>
      <c r="B31" s="69"/>
      <c r="C31" s="69"/>
      <c r="D31" s="85">
        <f>歳入・旧氏家町!D28+歳入・旧喜連川町!D28</f>
        <v>0</v>
      </c>
      <c r="E31" s="85">
        <f>歳入・旧氏家町!E28+歳入・旧喜連川町!E28</f>
        <v>0</v>
      </c>
      <c r="F31" s="85">
        <f>歳入・旧氏家町!F28+歳入・旧喜連川町!F28</f>
        <v>0</v>
      </c>
      <c r="G31" s="85">
        <f>歳入・旧氏家町!G28+歳入・旧喜連川町!G28</f>
        <v>0</v>
      </c>
      <c r="H31" s="85">
        <f>歳入・旧氏家町!H28+歳入・旧喜連川町!H28</f>
        <v>0</v>
      </c>
      <c r="I31" s="85">
        <f>歳入・旧氏家町!I28+歳入・旧喜連川町!I28</f>
        <v>0</v>
      </c>
      <c r="J31" s="85">
        <f>歳入・旧氏家町!J28+歳入・旧喜連川町!J28</f>
        <v>0</v>
      </c>
      <c r="K31" s="85">
        <f>歳入・旧氏家町!K28+歳入・旧喜連川町!K28</f>
        <v>0</v>
      </c>
      <c r="L31" s="85">
        <f>歳入・旧氏家町!L28+歳入・旧喜連川町!L28</f>
        <v>0</v>
      </c>
      <c r="M31" s="85">
        <f>歳入・旧氏家町!M28+歳入・旧喜連川町!M28</f>
        <v>0</v>
      </c>
      <c r="N31" s="85">
        <f>歳入・旧氏家町!N28+歳入・旧喜連川町!N28</f>
        <v>59400</v>
      </c>
      <c r="O31" s="85">
        <f>歳入・旧氏家町!O28+歳入・旧喜連川町!O28</f>
        <v>58400</v>
      </c>
      <c r="P31" s="85">
        <f>歳入・旧氏家町!P28+歳入・旧喜連川町!P28</f>
        <v>109700</v>
      </c>
      <c r="Q31" s="7">
        <v>116200</v>
      </c>
      <c r="R31" s="7">
        <v>78400</v>
      </c>
      <c r="S31" s="7">
        <v>42100</v>
      </c>
      <c r="T31" s="7">
        <v>0</v>
      </c>
      <c r="U31" s="7"/>
      <c r="V31" s="7">
        <v>0</v>
      </c>
      <c r="W31" s="7"/>
      <c r="X31" s="7"/>
      <c r="Y31" s="110"/>
      <c r="Z31" s="110"/>
      <c r="AA31" s="110"/>
      <c r="AB31" s="110"/>
      <c r="AC31" s="110"/>
      <c r="AD31" s="110"/>
      <c r="AE31" s="110"/>
      <c r="AF31" s="110"/>
    </row>
    <row r="32" spans="1:32" ht="15" customHeight="1" x14ac:dyDescent="0.15">
      <c r="A32" s="3" t="s">
        <v>159</v>
      </c>
      <c r="B32" s="69"/>
      <c r="C32" s="69"/>
      <c r="D32" s="85">
        <f>歳入・旧氏家町!D29+歳入・旧喜連川町!D29</f>
        <v>0</v>
      </c>
      <c r="E32" s="85">
        <f>歳入・旧氏家町!E29+歳入・旧喜連川町!E29</f>
        <v>0</v>
      </c>
      <c r="F32" s="85">
        <f>歳入・旧氏家町!F29+歳入・旧喜連川町!F29</f>
        <v>0</v>
      </c>
      <c r="G32" s="85">
        <f>歳入・旧氏家町!G29+歳入・旧喜連川町!G29</f>
        <v>0</v>
      </c>
      <c r="H32" s="85">
        <f>歳入・旧氏家町!H29+歳入・旧喜連川町!H29</f>
        <v>0</v>
      </c>
      <c r="I32" s="85">
        <f>歳入・旧氏家町!I29+歳入・旧喜連川町!I29</f>
        <v>0</v>
      </c>
      <c r="J32" s="85">
        <f>歳入・旧氏家町!J29+歳入・旧喜連川町!J29</f>
        <v>0</v>
      </c>
      <c r="K32" s="85">
        <f>歳入・旧氏家町!K29+歳入・旧喜連川町!K29</f>
        <v>0</v>
      </c>
      <c r="L32" s="85">
        <f>歳入・旧氏家町!L29+歳入・旧喜連川町!L29</f>
        <v>0</v>
      </c>
      <c r="M32" s="85">
        <f>歳入・旧氏家町!M29+歳入・旧喜連川町!M29</f>
        <v>0</v>
      </c>
      <c r="N32" s="85">
        <f>歳入・旧氏家町!N29+歳入・旧喜連川町!N29</f>
        <v>231300</v>
      </c>
      <c r="O32" s="85">
        <f>歳入・旧氏家町!O29+歳入・旧喜連川町!O29</f>
        <v>462300</v>
      </c>
      <c r="P32" s="85">
        <f>歳入・旧氏家町!P29+歳入・旧喜連川町!P29</f>
        <v>988400</v>
      </c>
      <c r="Q32" s="7">
        <v>693400</v>
      </c>
      <c r="R32" s="7">
        <v>532700</v>
      </c>
      <c r="S32" s="7">
        <v>487400</v>
      </c>
      <c r="T32" s="7">
        <v>442290</v>
      </c>
      <c r="U32" s="7">
        <v>414273</v>
      </c>
      <c r="V32" s="7">
        <v>642963</v>
      </c>
      <c r="W32" s="7">
        <v>600000</v>
      </c>
      <c r="X32" s="7">
        <v>600000</v>
      </c>
      <c r="Y32" s="110">
        <v>600000</v>
      </c>
      <c r="Z32" s="110">
        <v>600000</v>
      </c>
      <c r="AA32" s="110">
        <v>600000</v>
      </c>
      <c r="AB32" s="110">
        <v>800000</v>
      </c>
      <c r="AC32" s="110">
        <v>600000</v>
      </c>
      <c r="AD32" s="110">
        <v>600000</v>
      </c>
      <c r="AE32" s="110">
        <v>550000</v>
      </c>
      <c r="AF32" s="110">
        <v>580000</v>
      </c>
    </row>
    <row r="33" spans="1:32" ht="15" customHeight="1" x14ac:dyDescent="0.15">
      <c r="A33" s="3" t="s">
        <v>0</v>
      </c>
      <c r="B33" s="69"/>
      <c r="C33" s="69"/>
      <c r="D33" s="87">
        <f>歳入・旧氏家町!D30+歳入・旧喜連川町!D30</f>
        <v>12772829</v>
      </c>
      <c r="E33" s="87">
        <f>歳入・旧氏家町!E30+歳入・旧喜連川町!E30</f>
        <v>13085451</v>
      </c>
      <c r="F33" s="87">
        <f>歳入・旧氏家町!F30+歳入・旧喜連川町!F30</f>
        <v>13782531</v>
      </c>
      <c r="G33" s="87">
        <f>歳入・旧氏家町!G30+歳入・旧喜連川町!G30</f>
        <v>13114849</v>
      </c>
      <c r="H33" s="87">
        <f>歳入・旧氏家町!H30+歳入・旧喜連川町!H30</f>
        <v>13838968</v>
      </c>
      <c r="I33" s="87">
        <f>歳入・旧氏家町!I30+歳入・旧喜連川町!I30</f>
        <v>14559212</v>
      </c>
      <c r="J33" s="87">
        <f>歳入・旧氏家町!J30+歳入・旧喜連川町!J30</f>
        <v>13858554</v>
      </c>
      <c r="K33" s="87">
        <f>歳入・旧氏家町!K30+歳入・旧喜連川町!K30</f>
        <v>14579217</v>
      </c>
      <c r="L33" s="87">
        <f>歳入・旧氏家町!L30+歳入・旧喜連川町!L30</f>
        <v>14360334</v>
      </c>
      <c r="M33" s="87">
        <f>歳入・旧氏家町!M30+歳入・旧喜連川町!M30</f>
        <v>14365723</v>
      </c>
      <c r="N33" s="87">
        <f>歳入・旧氏家町!N30+歳入・旧喜連川町!N30</f>
        <v>15287784</v>
      </c>
      <c r="O33" s="87">
        <f>歳入・旧氏家町!O30+歳入・旧喜連川町!O30</f>
        <v>14393464</v>
      </c>
      <c r="P33" s="87">
        <f>歳入・旧氏家町!P30+歳入・旧喜連川町!P30</f>
        <v>13401769</v>
      </c>
      <c r="Q33" s="6">
        <f t="shared" ref="Q33:V33" si="0">SUM(Q4:Q30)-Q16-Q17</f>
        <v>14246481</v>
      </c>
      <c r="R33" s="6">
        <f t="shared" si="0"/>
        <v>15246709</v>
      </c>
      <c r="S33" s="6">
        <f t="shared" si="0"/>
        <v>14219781</v>
      </c>
      <c r="T33" s="6">
        <f t="shared" si="0"/>
        <v>15238313</v>
      </c>
      <c r="U33" s="6">
        <f t="shared" si="0"/>
        <v>15515411</v>
      </c>
      <c r="V33" s="6">
        <f t="shared" si="0"/>
        <v>19361444</v>
      </c>
      <c r="W33" s="6">
        <f>SUM(W4:W30)-W16-W17</f>
        <v>17494967</v>
      </c>
      <c r="X33" s="6">
        <f>SUM(X4:X30)-X16-X17-X18</f>
        <v>19063037</v>
      </c>
      <c r="Y33" s="6">
        <f t="shared" ref="Y33:AB33" si="1">SUM(Y4:Y30)-Y16-Y17-Y18</f>
        <v>18141474</v>
      </c>
      <c r="Z33" s="6">
        <f t="shared" si="1"/>
        <v>18020298</v>
      </c>
      <c r="AA33" s="6">
        <f t="shared" si="1"/>
        <v>18895813</v>
      </c>
      <c r="AB33" s="6">
        <f t="shared" si="1"/>
        <v>19727673</v>
      </c>
      <c r="AC33" s="6">
        <f t="shared" ref="AC33:AD33" si="2">SUM(AC4:AC30)-AC16-AC17-AC18</f>
        <v>20154423</v>
      </c>
      <c r="AD33" s="6">
        <f t="shared" si="2"/>
        <v>19542276</v>
      </c>
      <c r="AE33" s="6">
        <f t="shared" ref="AE33:AF33" si="3">SUM(AE4:AE30)-AE16-AE17-AE18</f>
        <v>19678159</v>
      </c>
      <c r="AF33" s="6">
        <f t="shared" si="3"/>
        <v>19224356</v>
      </c>
    </row>
    <row r="34" spans="1:32" ht="15" customHeight="1" x14ac:dyDescent="0.15">
      <c r="A34" s="3" t="s">
        <v>1</v>
      </c>
      <c r="B34" s="69"/>
      <c r="C34" s="69"/>
      <c r="D34" s="88">
        <f>歳入・旧氏家町!D31+歳入・旧喜連川町!D31</f>
        <v>7470687</v>
      </c>
      <c r="E34" s="88">
        <f>歳入・旧氏家町!E31+歳入・旧喜連川町!E31</f>
        <v>7976549</v>
      </c>
      <c r="F34" s="88">
        <f>歳入・旧氏家町!F31+歳入・旧喜連川町!F31</f>
        <v>7927402</v>
      </c>
      <c r="G34" s="88">
        <f>歳入・旧氏家町!G31+歳入・旧喜連川町!G31</f>
        <v>7866119</v>
      </c>
      <c r="H34" s="88">
        <f>歳入・旧氏家町!H31+歳入・旧喜連川町!H31</f>
        <v>8590098</v>
      </c>
      <c r="I34" s="88">
        <f>歳入・旧氏家町!I31+歳入・旧喜連川町!I31</f>
        <v>8637507</v>
      </c>
      <c r="J34" s="88">
        <f>歳入・旧氏家町!J31+歳入・旧喜連川町!J31</f>
        <v>8781214</v>
      </c>
      <c r="K34" s="88">
        <f>歳入・旧氏家町!K31+歳入・旧喜連川町!K31</f>
        <v>9052666</v>
      </c>
      <c r="L34" s="88">
        <f>歳入・旧氏家町!L31+歳入・旧喜連川町!L31</f>
        <v>9349773</v>
      </c>
      <c r="M34" s="88">
        <f>歳入・旧氏家町!M31+歳入・旧喜連川町!M31</f>
        <v>9415754</v>
      </c>
      <c r="N34" s="88">
        <f>歳入・旧氏家町!N31+歳入・旧喜連川町!N31</f>
        <v>9055029</v>
      </c>
      <c r="O34" s="88">
        <f>歳入・旧氏家町!O31+歳入・旧喜連川町!O31</f>
        <v>8561800</v>
      </c>
      <c r="P34" s="88">
        <f>歳入・旧氏家町!P31+歳入・旧喜連川町!P31</f>
        <v>8061538</v>
      </c>
      <c r="Q34" s="9">
        <f t="shared" ref="Q34:V34" si="4">+Q4+Q5+Q6+Q9+Q10+Q11+Q12+Q13+Q14+Q15+Q19</f>
        <v>8484380</v>
      </c>
      <c r="R34" s="9">
        <f t="shared" si="4"/>
        <v>8825358</v>
      </c>
      <c r="S34" s="9">
        <f t="shared" si="4"/>
        <v>9202309</v>
      </c>
      <c r="T34" s="9">
        <f t="shared" si="4"/>
        <v>9569043</v>
      </c>
      <c r="U34" s="9">
        <f t="shared" si="4"/>
        <v>9728158</v>
      </c>
      <c r="V34" s="9">
        <f t="shared" si="4"/>
        <v>9481073</v>
      </c>
      <c r="W34" s="9">
        <f>+W4+W5+W6+W9+W10+W11+W12+W13+W14+W15+W19</f>
        <v>9851369</v>
      </c>
      <c r="X34" s="9">
        <f>+X4+X5+X6+X9+X10+X11+X12+X13+X14+X15+X19</f>
        <v>10413971</v>
      </c>
      <c r="Y34" s="112">
        <f t="shared" ref="Y34:AB34" si="5">+Y4+Y5+Y6+Y9+Y10+Y11+Y12+Y13+Y14+Y15+Y19</f>
        <v>10311736</v>
      </c>
      <c r="Z34" s="112">
        <f t="shared" si="5"/>
        <v>10156843</v>
      </c>
      <c r="AA34" s="112">
        <f t="shared" si="5"/>
        <v>10217754</v>
      </c>
      <c r="AB34" s="112">
        <f t="shared" si="5"/>
        <v>10556285</v>
      </c>
      <c r="AC34" s="112">
        <f t="shared" ref="AC34:AD34" si="6">+AC4+AC5+AC6+AC9+AC10+AC11+AC12+AC13+AC14+AC15+AC19</f>
        <v>10640464</v>
      </c>
      <c r="AD34" s="112">
        <f t="shared" si="6"/>
        <v>10789660</v>
      </c>
      <c r="AE34" s="112">
        <f t="shared" ref="AE34:AF34" si="7">+AE4+AE5+AE6+AE9+AE10+AE11+AE12+AE13+AE14+AE15+AE19</f>
        <v>12155887</v>
      </c>
      <c r="AF34" s="112">
        <f t="shared" si="7"/>
        <v>11472281</v>
      </c>
    </row>
    <row r="35" spans="1:32" ht="15" customHeight="1" x14ac:dyDescent="0.15">
      <c r="A35" s="3" t="s">
        <v>151</v>
      </c>
      <c r="B35" s="69"/>
      <c r="C35" s="69"/>
      <c r="D35" s="88">
        <f>歳入・旧氏家町!D32+歳入・旧喜連川町!D32</f>
        <v>5302142</v>
      </c>
      <c r="E35" s="88">
        <f>歳入・旧氏家町!E32+歳入・旧喜連川町!E32</f>
        <v>5108902</v>
      </c>
      <c r="F35" s="88">
        <f>歳入・旧氏家町!F32+歳入・旧喜連川町!F32</f>
        <v>5855129</v>
      </c>
      <c r="G35" s="88">
        <f>歳入・旧氏家町!G32+歳入・旧喜連川町!G32</f>
        <v>5248730</v>
      </c>
      <c r="H35" s="88">
        <f>歳入・旧氏家町!H32+歳入・旧喜連川町!H32</f>
        <v>5248870</v>
      </c>
      <c r="I35" s="88">
        <f>歳入・旧氏家町!I32+歳入・旧喜連川町!I32</f>
        <v>5921705</v>
      </c>
      <c r="J35" s="88">
        <f>歳入・旧氏家町!J32+歳入・旧喜連川町!J32</f>
        <v>5077340</v>
      </c>
      <c r="K35" s="88">
        <f>歳入・旧氏家町!K32+歳入・旧喜連川町!K32</f>
        <v>5526551</v>
      </c>
      <c r="L35" s="88">
        <f>歳入・旧氏家町!L32+歳入・旧喜連川町!L32</f>
        <v>5010561</v>
      </c>
      <c r="M35" s="88">
        <f>歳入・旧氏家町!M32+歳入・旧喜連川町!M32</f>
        <v>4949969</v>
      </c>
      <c r="N35" s="88">
        <f>歳入・旧氏家町!N32+歳入・旧喜連川町!N32</f>
        <v>6232755</v>
      </c>
      <c r="O35" s="88">
        <f>歳入・旧氏家町!O32+歳入・旧喜連川町!O32</f>
        <v>5831664</v>
      </c>
      <c r="P35" s="88">
        <f>歳入・旧氏家町!P32+歳入・旧喜連川町!P32</f>
        <v>5340231</v>
      </c>
      <c r="Q35" s="9">
        <f t="shared" ref="Q35:V35" si="8">SUM(Q20:Q30)</f>
        <v>5749590</v>
      </c>
      <c r="R35" s="9">
        <f t="shared" si="8"/>
        <v>6396082</v>
      </c>
      <c r="S35" s="9">
        <f t="shared" si="8"/>
        <v>4989645</v>
      </c>
      <c r="T35" s="9">
        <f t="shared" si="8"/>
        <v>5640973</v>
      </c>
      <c r="U35" s="9">
        <f t="shared" si="8"/>
        <v>5776869</v>
      </c>
      <c r="V35" s="9">
        <f t="shared" si="8"/>
        <v>9872123</v>
      </c>
      <c r="W35" s="9">
        <f>SUM(W20:W30)</f>
        <v>7634251</v>
      </c>
      <c r="X35" s="9">
        <f>SUM(X20:X30)</f>
        <v>8639133</v>
      </c>
      <c r="Y35" s="112">
        <f t="shared" ref="Y35:AB35" si="9">SUM(Y20:Y30)</f>
        <v>7817570</v>
      </c>
      <c r="Z35" s="112">
        <f t="shared" si="9"/>
        <v>7812214</v>
      </c>
      <c r="AA35" s="112">
        <f t="shared" si="9"/>
        <v>8618663</v>
      </c>
      <c r="AB35" s="112">
        <f t="shared" si="9"/>
        <v>9116852</v>
      </c>
      <c r="AC35" s="112">
        <f t="shared" ref="AC35:AD35" si="10">SUM(AC20:AC30)</f>
        <v>9487617</v>
      </c>
      <c r="AD35" s="112">
        <f t="shared" si="10"/>
        <v>8701052</v>
      </c>
      <c r="AE35" s="112">
        <f t="shared" ref="AE35:AF35" si="11">SUM(AE20:AE30)</f>
        <v>7485571</v>
      </c>
      <c r="AF35" s="112">
        <f t="shared" si="11"/>
        <v>7712526</v>
      </c>
    </row>
    <row r="36" spans="1:32" ht="15" customHeight="1" x14ac:dyDescent="0.15">
      <c r="A36" s="3" t="s">
        <v>3</v>
      </c>
      <c r="B36" s="69"/>
      <c r="C36" s="69"/>
      <c r="D36" s="88">
        <f>歳入・旧氏家町!D33+歳入・旧喜連川町!D33</f>
        <v>6757612</v>
      </c>
      <c r="E36" s="88">
        <f>歳入・旧氏家町!E33+歳入・旧喜連川町!E33</f>
        <v>7227128</v>
      </c>
      <c r="F36" s="88">
        <f>歳入・旧氏家町!F33+歳入・旧喜連川町!F33</f>
        <v>7081464</v>
      </c>
      <c r="G36" s="88">
        <f>歳入・旧氏家町!G33+歳入・旧喜連川町!G33</f>
        <v>6602869</v>
      </c>
      <c r="H36" s="88">
        <f>歳入・旧氏家町!H33+歳入・旧喜連川町!H33</f>
        <v>7071106</v>
      </c>
      <c r="I36" s="88">
        <f>歳入・旧氏家町!I33+歳入・旧喜連川町!I33</f>
        <v>7550045</v>
      </c>
      <c r="J36" s="88">
        <f>歳入・旧氏家町!J33+歳入・旧喜連川町!J33</f>
        <v>6856488</v>
      </c>
      <c r="K36" s="88">
        <f>歳入・旧氏家町!K33+歳入・旧喜連川町!K33</f>
        <v>6942443</v>
      </c>
      <c r="L36" s="88">
        <f>歳入・旧氏家町!L33+歳入・旧喜連川町!L33</f>
        <v>7139189</v>
      </c>
      <c r="M36" s="88">
        <f>歳入・旧氏家町!M33+歳入・旧喜連川町!M33</f>
        <v>7620199</v>
      </c>
      <c r="N36" s="88">
        <f>歳入・旧氏家町!N33+歳入・旧喜連川町!N33</f>
        <v>8166114</v>
      </c>
      <c r="O36" s="88">
        <f>歳入・旧氏家町!O33+歳入・旧喜連川町!O33</f>
        <v>7814352</v>
      </c>
      <c r="P36" s="88">
        <f>歳入・旧氏家町!P33+歳入・旧喜連川町!P33</f>
        <v>7054317</v>
      </c>
      <c r="Q36" s="9">
        <f t="shared" ref="Q36:V36" si="12">+Q4+Q20+Q21+Q22+Q25+Q26+Q27+Q28+Q29</f>
        <v>7802960</v>
      </c>
      <c r="R36" s="9">
        <f t="shared" si="12"/>
        <v>7141403</v>
      </c>
      <c r="S36" s="9">
        <f t="shared" si="12"/>
        <v>7586186</v>
      </c>
      <c r="T36" s="9">
        <f t="shared" si="12"/>
        <v>8664407</v>
      </c>
      <c r="U36" s="9">
        <f t="shared" si="12"/>
        <v>8653345</v>
      </c>
      <c r="V36" s="9">
        <f t="shared" si="12"/>
        <v>9547983</v>
      </c>
      <c r="W36" s="9">
        <f>+W4+W20+W21+W22+W25+W26+W27+W28+W29</f>
        <v>8988909</v>
      </c>
      <c r="X36" s="9">
        <f>+X4+X20+X21+X22+X25+X26+X27+X28+X29</f>
        <v>9938938</v>
      </c>
      <c r="Y36" s="112">
        <f t="shared" ref="Y36:AB36" si="13">+Y4+Y20+Y21+Y22+Y25+Y26+Y27+Y28+Y29</f>
        <v>10225330</v>
      </c>
      <c r="Z36" s="112">
        <f t="shared" si="13"/>
        <v>9938791</v>
      </c>
      <c r="AA36" s="112">
        <f t="shared" si="13"/>
        <v>9828331</v>
      </c>
      <c r="AB36" s="112">
        <f t="shared" si="13"/>
        <v>9710105</v>
      </c>
      <c r="AC36" s="112">
        <f t="shared" ref="AC36:AD36" si="14">+AC4+AC20+AC21+AC22+AC25+AC26+AC27+AC28+AC29</f>
        <v>10568167</v>
      </c>
      <c r="AD36" s="112">
        <f t="shared" si="14"/>
        <v>10285551</v>
      </c>
      <c r="AE36" s="112">
        <f t="shared" ref="AE36:AF36" si="15">+AE4+AE20+AE21+AE22+AE25+AE26+AE27+AE28+AE29</f>
        <v>10271906</v>
      </c>
      <c r="AF36" s="112">
        <f t="shared" si="15"/>
        <v>10083016</v>
      </c>
    </row>
    <row r="37" spans="1:32" ht="15" customHeight="1" x14ac:dyDescent="0.15">
      <c r="A37" s="3" t="s">
        <v>2</v>
      </c>
      <c r="B37" s="69"/>
      <c r="C37" s="69"/>
      <c r="D37" s="88">
        <f>歳入・旧氏家町!D34+歳入・旧喜連川町!D34</f>
        <v>6015217</v>
      </c>
      <c r="E37" s="88">
        <f>歳入・旧氏家町!E34+歳入・旧喜連川町!E34</f>
        <v>5858323</v>
      </c>
      <c r="F37" s="88">
        <f>歳入・旧氏家町!F34+歳入・旧喜連川町!F34</f>
        <v>6701067</v>
      </c>
      <c r="G37" s="88">
        <f>歳入・旧氏家町!G34+歳入・旧喜連川町!G34</f>
        <v>6511980</v>
      </c>
      <c r="H37" s="88">
        <f>歳入・旧氏家町!H34+歳入・旧喜連川町!H34</f>
        <v>6767862</v>
      </c>
      <c r="I37" s="88">
        <f>歳入・旧氏家町!I34+歳入・旧喜連川町!I34</f>
        <v>7009167</v>
      </c>
      <c r="J37" s="88">
        <f>歳入・旧氏家町!J34+歳入・旧喜連川町!J34</f>
        <v>7002066</v>
      </c>
      <c r="K37" s="88">
        <f>歳入・旧氏家町!K34+歳入・旧喜連川町!K34</f>
        <v>7636774</v>
      </c>
      <c r="L37" s="88">
        <f>歳入・旧氏家町!L34+歳入・旧喜連川町!L34</f>
        <v>7221145</v>
      </c>
      <c r="M37" s="88">
        <f>歳入・旧氏家町!M34+歳入・旧喜連川町!M34</f>
        <v>6745524</v>
      </c>
      <c r="N37" s="88">
        <f>歳入・旧氏家町!N34+歳入・旧喜連川町!N34</f>
        <v>7121670</v>
      </c>
      <c r="O37" s="88">
        <f>歳入・旧氏家町!O34+歳入・旧喜連川町!O34</f>
        <v>6579112</v>
      </c>
      <c r="P37" s="88">
        <f>歳入・旧氏家町!P34+歳入・旧喜連川町!P34</f>
        <v>6347452</v>
      </c>
      <c r="Q37" s="9">
        <f t="shared" ref="Q37:V37" si="16">SUM(Q5:Q19)-Q16-Q17+Q23+Q24+Q30</f>
        <v>6443521</v>
      </c>
      <c r="R37" s="9">
        <f t="shared" si="16"/>
        <v>8105306</v>
      </c>
      <c r="S37" s="9">
        <f t="shared" si="16"/>
        <v>6633595</v>
      </c>
      <c r="T37" s="9">
        <f t="shared" si="16"/>
        <v>6573906</v>
      </c>
      <c r="U37" s="9">
        <f t="shared" si="16"/>
        <v>6862066</v>
      </c>
      <c r="V37" s="9">
        <f t="shared" si="16"/>
        <v>9813461</v>
      </c>
      <c r="W37" s="9">
        <f>SUM(W5:W19)-W16-W17+W23+W24+W30</f>
        <v>8506058</v>
      </c>
      <c r="X37" s="9">
        <f>SUM(X5:X19)-X16-X17+X23+X24+X30</f>
        <v>9326645</v>
      </c>
      <c r="Y37" s="112">
        <f t="shared" ref="Y37:AB37" si="17">SUM(Y5:Y19)-Y16-Y17+Y23+Y24+Y30</f>
        <v>8092158</v>
      </c>
      <c r="Z37" s="112">
        <f t="shared" si="17"/>
        <v>8100377</v>
      </c>
      <c r="AA37" s="112">
        <f t="shared" si="17"/>
        <v>9089503</v>
      </c>
      <c r="AB37" s="112">
        <f t="shared" si="17"/>
        <v>10017568</v>
      </c>
      <c r="AC37" s="112">
        <f t="shared" ref="AC37:AD37" si="18">SUM(AC5:AC19)-AC16-AC17+AC23+AC24+AC30</f>
        <v>9587757</v>
      </c>
      <c r="AD37" s="112">
        <f t="shared" si="18"/>
        <v>9379073</v>
      </c>
      <c r="AE37" s="112">
        <f t="shared" ref="AE37:AF37" si="19">SUM(AE5:AE19)-AE16-AE17+AE23+AE24+AE30</f>
        <v>10922176</v>
      </c>
      <c r="AF37" s="112">
        <f t="shared" si="19"/>
        <v>9805498</v>
      </c>
    </row>
    <row r="38" spans="1:32" ht="15" customHeight="1" x14ac:dyDescent="0.2">
      <c r="A38" s="22" t="s">
        <v>78</v>
      </c>
      <c r="B38" s="22"/>
      <c r="C38" s="22"/>
      <c r="D38" s="22"/>
      <c r="E38" s="22"/>
      <c r="F38" s="22"/>
      <c r="G38" s="22"/>
      <c r="H38" s="22"/>
      <c r="I38" s="22"/>
      <c r="J38" s="22"/>
      <c r="K38" s="54" t="s">
        <v>162</v>
      </c>
      <c r="L38" s="51"/>
      <c r="M38" s="22"/>
      <c r="N38" s="22"/>
      <c r="O38" s="22"/>
      <c r="P38" s="22"/>
      <c r="Q38" s="54"/>
      <c r="R38" s="54"/>
      <c r="S38" s="54"/>
      <c r="T38" s="54"/>
      <c r="U38" s="54" t="s">
        <v>162</v>
      </c>
      <c r="V38" s="51"/>
      <c r="W38" s="54"/>
      <c r="X38" s="54"/>
      <c r="Y38" s="54"/>
      <c r="Z38" s="54"/>
      <c r="AA38" s="54"/>
      <c r="AB38" s="54"/>
      <c r="AC38" s="54"/>
      <c r="AE38" s="54" t="s">
        <v>162</v>
      </c>
      <c r="AF38" s="51"/>
    </row>
    <row r="39" spans="1:32" ht="15" customHeight="1" x14ac:dyDescent="0.15">
      <c r="K39" s="15"/>
      <c r="L39" s="15" t="s">
        <v>312</v>
      </c>
      <c r="M39" s="35" t="s">
        <v>213</v>
      </c>
      <c r="U39" s="15"/>
      <c r="V39" s="15" t="s">
        <v>312</v>
      </c>
      <c r="AE39" s="15"/>
      <c r="AF39" s="15" t="s">
        <v>312</v>
      </c>
    </row>
    <row r="40" spans="1:32" s="106" customFormat="1" ht="15" customHeight="1" x14ac:dyDescent="0.2">
      <c r="A40" s="39"/>
      <c r="B40" s="65" t="s">
        <v>169</v>
      </c>
      <c r="C40" s="65" t="s">
        <v>187</v>
      </c>
      <c r="D40" s="65" t="s">
        <v>188</v>
      </c>
      <c r="E40" s="65" t="s">
        <v>189</v>
      </c>
      <c r="F40" s="65" t="s">
        <v>190</v>
      </c>
      <c r="G40" s="65" t="s">
        <v>191</v>
      </c>
      <c r="H40" s="66" t="s">
        <v>192</v>
      </c>
      <c r="I40" s="65" t="s">
        <v>193</v>
      </c>
      <c r="J40" s="66" t="s">
        <v>194</v>
      </c>
      <c r="K40" s="66" t="s">
        <v>195</v>
      </c>
      <c r="L40" s="65" t="s">
        <v>196</v>
      </c>
      <c r="M40" s="65" t="s">
        <v>197</v>
      </c>
      <c r="N40" s="65" t="s">
        <v>198</v>
      </c>
      <c r="O40" s="65" t="s">
        <v>199</v>
      </c>
      <c r="P40" s="65" t="s">
        <v>200</v>
      </c>
      <c r="Q40" s="39" t="s">
        <v>160</v>
      </c>
      <c r="R40" s="39" t="s">
        <v>168</v>
      </c>
      <c r="S40" s="39" t="s">
        <v>285</v>
      </c>
      <c r="T40" s="39" t="s">
        <v>292</v>
      </c>
      <c r="U40" s="39" t="s">
        <v>293</v>
      </c>
      <c r="V40" s="39" t="s">
        <v>294</v>
      </c>
      <c r="W40" s="39" t="s">
        <v>295</v>
      </c>
      <c r="X40" s="39" t="s">
        <v>296</v>
      </c>
      <c r="Y40" s="39" t="s">
        <v>298</v>
      </c>
      <c r="Z40" s="39" t="s">
        <v>299</v>
      </c>
      <c r="AA40" s="39" t="s">
        <v>300</v>
      </c>
      <c r="AB40" s="39" t="s">
        <v>301</v>
      </c>
      <c r="AC40" s="39" t="s">
        <v>303</v>
      </c>
      <c r="AD40" s="39" t="s">
        <v>306</v>
      </c>
      <c r="AE40" s="39" t="str">
        <f>AE3</f>
        <v>１８(H30)</v>
      </c>
      <c r="AF40" s="39" t="str">
        <f>AF3</f>
        <v>１９(R１)</v>
      </c>
    </row>
    <row r="41" spans="1:32" ht="15" customHeight="1" x14ac:dyDescent="0.15">
      <c r="A41" s="3" t="s">
        <v>97</v>
      </c>
      <c r="B41" s="69"/>
      <c r="C41" s="69"/>
      <c r="D41" s="89">
        <f t="shared" ref="D41:P41" si="20">+D4/D$33*100</f>
        <v>32.28267598352722</v>
      </c>
      <c r="E41" s="89">
        <f t="shared" si="20"/>
        <v>34.494347959424552</v>
      </c>
      <c r="F41" s="89">
        <f t="shared" si="20"/>
        <v>33.240295269424749</v>
      </c>
      <c r="G41" s="89">
        <f t="shared" si="20"/>
        <v>33.536588945858242</v>
      </c>
      <c r="H41" s="89">
        <f t="shared" si="20"/>
        <v>34.852634965266191</v>
      </c>
      <c r="I41" s="89">
        <f t="shared" si="20"/>
        <v>33.846824951789969</v>
      </c>
      <c r="J41" s="89">
        <f t="shared" si="20"/>
        <v>36.943710000336253</v>
      </c>
      <c r="K41" s="89">
        <f t="shared" si="20"/>
        <v>35.042828431732651</v>
      </c>
      <c r="L41" s="89">
        <f t="shared" si="20"/>
        <v>35.946740514531207</v>
      </c>
      <c r="M41" s="89">
        <f t="shared" si="20"/>
        <v>35.062279844877978</v>
      </c>
      <c r="N41" s="89">
        <f t="shared" si="20"/>
        <v>33.536796438254228</v>
      </c>
      <c r="O41" s="89">
        <f t="shared" si="20"/>
        <v>35.49083111612326</v>
      </c>
      <c r="P41" s="89">
        <f t="shared" si="20"/>
        <v>36.844643419835101</v>
      </c>
      <c r="Q41" s="20">
        <f t="shared" ref="Q41:X54" si="21">+Q4/Q$33*100</f>
        <v>36.889502748082144</v>
      </c>
      <c r="R41" s="20">
        <f t="shared" si="21"/>
        <v>34.209343144149997</v>
      </c>
      <c r="S41" s="20">
        <f t="shared" si="21"/>
        <v>37.782993985631705</v>
      </c>
      <c r="T41" s="20">
        <f t="shared" si="21"/>
        <v>41.245746822499314</v>
      </c>
      <c r="U41" s="20">
        <f t="shared" si="21"/>
        <v>40.899844677011778</v>
      </c>
      <c r="V41" s="20">
        <f t="shared" si="21"/>
        <v>31.320287887618299</v>
      </c>
      <c r="W41" s="20">
        <f t="shared" si="21"/>
        <v>35.494179554611335</v>
      </c>
      <c r="X41" s="20">
        <f t="shared" si="21"/>
        <v>33.441607441668395</v>
      </c>
      <c r="Y41" s="20">
        <f t="shared" ref="Y41:AB41" si="22">+Y4/Y$33*100</f>
        <v>35.048745212213738</v>
      </c>
      <c r="Z41" s="20">
        <f t="shared" si="22"/>
        <v>35.763842529130208</v>
      </c>
      <c r="AA41" s="20">
        <f t="shared" si="22"/>
        <v>34.400118163743471</v>
      </c>
      <c r="AB41" s="20">
        <f t="shared" si="22"/>
        <v>33.07583717552496</v>
      </c>
      <c r="AC41" s="20">
        <f t="shared" ref="AC41:AD41" si="23">+AC4/AC$33*100</f>
        <v>33.961617258901434</v>
      </c>
      <c r="AD41" s="20">
        <f t="shared" si="23"/>
        <v>36.128406947072087</v>
      </c>
      <c r="AE41" s="20">
        <f t="shared" ref="AE41:AF41" si="24">+AE4/AE$33*100</f>
        <v>35.376678275645602</v>
      </c>
      <c r="AF41" s="20">
        <f t="shared" si="24"/>
        <v>36.387361948561505</v>
      </c>
    </row>
    <row r="42" spans="1:32" ht="15" customHeight="1" x14ac:dyDescent="0.15">
      <c r="A42" s="3" t="s">
        <v>98</v>
      </c>
      <c r="B42" s="69"/>
      <c r="C42" s="69"/>
      <c r="D42" s="89">
        <f t="shared" ref="D42:P42" si="25">+D5/D$33*100</f>
        <v>2.3767874759773266</v>
      </c>
      <c r="E42" s="89">
        <f t="shared" si="25"/>
        <v>2.5927956170559199</v>
      </c>
      <c r="F42" s="89">
        <f t="shared" si="25"/>
        <v>2.6756333796746041</v>
      </c>
      <c r="G42" s="89">
        <f t="shared" si="25"/>
        <v>2.8628617836164181</v>
      </c>
      <c r="H42" s="89">
        <f t="shared" si="25"/>
        <v>2.8568170690184411</v>
      </c>
      <c r="I42" s="89">
        <f t="shared" si="25"/>
        <v>2.8126110121893961</v>
      </c>
      <c r="J42" s="89">
        <f t="shared" si="25"/>
        <v>2.1271844089938963</v>
      </c>
      <c r="K42" s="89">
        <f t="shared" si="25"/>
        <v>1.6149015410086838</v>
      </c>
      <c r="L42" s="89">
        <f t="shared" si="25"/>
        <v>1.6795500717462422</v>
      </c>
      <c r="M42" s="89">
        <f t="shared" si="25"/>
        <v>1.7172334451945093</v>
      </c>
      <c r="N42" s="89">
        <f t="shared" si="25"/>
        <v>1.6208039046077574</v>
      </c>
      <c r="O42" s="89">
        <f t="shared" si="25"/>
        <v>1.742527024766241</v>
      </c>
      <c r="P42" s="89">
        <f t="shared" si="25"/>
        <v>1.938676901534417</v>
      </c>
      <c r="Q42" s="20">
        <f t="shared" si="21"/>
        <v>2.4232650856025431</v>
      </c>
      <c r="R42" s="20">
        <f t="shared" si="21"/>
        <v>2.7540238355700239</v>
      </c>
      <c r="S42" s="20">
        <f t="shared" si="21"/>
        <v>4.1006609032867667</v>
      </c>
      <c r="T42" s="20">
        <f t="shared" si="21"/>
        <v>1.7900341067938426</v>
      </c>
      <c r="U42" s="20">
        <f t="shared" si="21"/>
        <v>1.6862524621487629</v>
      </c>
      <c r="V42" s="20">
        <f t="shared" si="21"/>
        <v>1.266785679828426</v>
      </c>
      <c r="W42" s="20">
        <f t="shared" si="21"/>
        <v>1.3576075908002572</v>
      </c>
      <c r="X42" s="20">
        <f t="shared" si="21"/>
        <v>1.2224862176997298</v>
      </c>
      <c r="Y42" s="20">
        <f t="shared" ref="Y42:AB42" si="26">+Y5/Y$33*100</f>
        <v>1.200949823592063</v>
      </c>
      <c r="Z42" s="20">
        <f t="shared" si="26"/>
        <v>1.1580052671714973</v>
      </c>
      <c r="AA42" s="20">
        <f t="shared" si="26"/>
        <v>1.0520108343578547</v>
      </c>
      <c r="AB42" s="20">
        <f t="shared" si="26"/>
        <v>1.0529979891698327</v>
      </c>
      <c r="AC42" s="20">
        <f t="shared" ref="AC42:AD42" si="27">+AC5/AC$33*100</f>
        <v>1.0159407689319611</v>
      </c>
      <c r="AD42" s="20">
        <f t="shared" si="27"/>
        <v>1.0436348355739118</v>
      </c>
      <c r="AE42" s="20">
        <f t="shared" ref="AE42:AF42" si="28">+AE5/AE$33*100</f>
        <v>1.0452400552307763</v>
      </c>
      <c r="AF42" s="20">
        <f t="shared" si="28"/>
        <v>1.0804055022701411</v>
      </c>
    </row>
    <row r="43" spans="1:32" ht="15" customHeight="1" x14ac:dyDescent="0.15">
      <c r="A43" s="3" t="s">
        <v>163</v>
      </c>
      <c r="B43" s="69"/>
      <c r="C43" s="69"/>
      <c r="D43" s="89">
        <f t="shared" ref="D43:P43" si="29">+D6/D$33*100</f>
        <v>1.2042829352839532</v>
      </c>
      <c r="E43" s="89">
        <f t="shared" si="29"/>
        <v>0.83800703544723076</v>
      </c>
      <c r="F43" s="89">
        <f t="shared" si="29"/>
        <v>0.84496091465348422</v>
      </c>
      <c r="G43" s="89">
        <f t="shared" si="29"/>
        <v>1.1698724095107766</v>
      </c>
      <c r="H43" s="89">
        <f t="shared" si="29"/>
        <v>0.78959644967746145</v>
      </c>
      <c r="I43" s="89">
        <f t="shared" si="29"/>
        <v>0.4222069161435385</v>
      </c>
      <c r="J43" s="89">
        <f t="shared" si="29"/>
        <v>0.35722341594945622</v>
      </c>
      <c r="K43" s="89">
        <f t="shared" si="29"/>
        <v>0.27667466641041144</v>
      </c>
      <c r="L43" s="89">
        <f t="shared" si="29"/>
        <v>0.26867063119841084</v>
      </c>
      <c r="M43" s="89">
        <f t="shared" si="29"/>
        <v>1.1528413850106953</v>
      </c>
      <c r="N43" s="89">
        <f t="shared" si="29"/>
        <v>1.1027759157246073</v>
      </c>
      <c r="O43" s="89">
        <f t="shared" si="29"/>
        <v>0.37262746479930053</v>
      </c>
      <c r="P43" s="89">
        <f t="shared" si="29"/>
        <v>0.2768589728714172</v>
      </c>
      <c r="Q43" s="20">
        <f t="shared" si="21"/>
        <v>0.25960796915392648</v>
      </c>
      <c r="R43" s="20">
        <f t="shared" si="21"/>
        <v>0.14121736041528699</v>
      </c>
      <c r="S43" s="20">
        <f t="shared" si="21"/>
        <v>0.10481877322864536</v>
      </c>
      <c r="T43" s="20">
        <f t="shared" si="21"/>
        <v>0.13267216653182015</v>
      </c>
      <c r="U43" s="20">
        <f t="shared" si="21"/>
        <v>0.13295168268504134</v>
      </c>
      <c r="V43" s="20">
        <f t="shared" si="21"/>
        <v>8.7338527023087739E-2</v>
      </c>
      <c r="W43" s="20">
        <f t="shared" si="21"/>
        <v>8.4555746804209464E-2</v>
      </c>
      <c r="X43" s="20">
        <f t="shared" si="21"/>
        <v>6.2020547932630038E-2</v>
      </c>
      <c r="Y43" s="20">
        <f t="shared" ref="Y43:AB43" si="30">+Y6/Y$33*100</f>
        <v>5.8809995262788461E-2</v>
      </c>
      <c r="Z43" s="20">
        <f t="shared" si="30"/>
        <v>5.6153344411951453E-2</v>
      </c>
      <c r="AA43" s="20">
        <f t="shared" si="30"/>
        <v>4.8529269420691239E-2</v>
      </c>
      <c r="AB43" s="20">
        <f t="shared" si="30"/>
        <v>3.8321803083414853E-2</v>
      </c>
      <c r="AC43" s="20">
        <f t="shared" ref="AC43:AD43" si="31">+AC6/AC$33*100</f>
        <v>2.1583351703990734E-2</v>
      </c>
      <c r="AD43" s="20">
        <f t="shared" si="31"/>
        <v>4.1914258093581319E-2</v>
      </c>
      <c r="AE43" s="20">
        <f t="shared" ref="AE43:AF43" si="32">+AE6/AE$33*100</f>
        <v>4.593925681767283E-2</v>
      </c>
      <c r="AF43" s="20">
        <f t="shared" si="32"/>
        <v>1.9324444470337526E-2</v>
      </c>
    </row>
    <row r="44" spans="1:32" ht="15" customHeight="1" x14ac:dyDescent="0.15">
      <c r="A44" s="3" t="s">
        <v>164</v>
      </c>
      <c r="B44" s="69"/>
      <c r="C44" s="69"/>
      <c r="D44" s="89">
        <f t="shared" ref="D44:P44" si="33">+D7/D$33*100</f>
        <v>0</v>
      </c>
      <c r="E44" s="89">
        <f t="shared" si="33"/>
        <v>0</v>
      </c>
      <c r="F44" s="89">
        <f t="shared" si="33"/>
        <v>0</v>
      </c>
      <c r="G44" s="89">
        <f t="shared" si="33"/>
        <v>0</v>
      </c>
      <c r="H44" s="89">
        <f t="shared" si="33"/>
        <v>0</v>
      </c>
      <c r="I44" s="89">
        <f t="shared" si="33"/>
        <v>0</v>
      </c>
      <c r="J44" s="89">
        <f t="shared" si="33"/>
        <v>0</v>
      </c>
      <c r="K44" s="89">
        <f t="shared" si="33"/>
        <v>0</v>
      </c>
      <c r="L44" s="89">
        <f t="shared" si="33"/>
        <v>0</v>
      </c>
      <c r="M44" s="89">
        <f t="shared" si="33"/>
        <v>0</v>
      </c>
      <c r="N44" s="89">
        <f t="shared" si="33"/>
        <v>0</v>
      </c>
      <c r="O44" s="89">
        <f t="shared" si="33"/>
        <v>0</v>
      </c>
      <c r="P44" s="89">
        <f t="shared" si="33"/>
        <v>0</v>
      </c>
      <c r="Q44" s="20">
        <f t="shared" si="21"/>
        <v>4.0543345405788279E-2</v>
      </c>
      <c r="R44" s="20">
        <f t="shared" si="21"/>
        <v>6.6761948430969595E-2</v>
      </c>
      <c r="S44" s="20">
        <f t="shared" si="21"/>
        <v>0.11285687170568942</v>
      </c>
      <c r="T44" s="20">
        <f t="shared" si="21"/>
        <v>0.11749332094701033</v>
      </c>
      <c r="U44" s="20">
        <f t="shared" si="21"/>
        <v>4.2190310008545694E-2</v>
      </c>
      <c r="V44" s="20">
        <f t="shared" si="21"/>
        <v>2.6749037933327696E-2</v>
      </c>
      <c r="W44" s="20">
        <f t="shared" si="21"/>
        <v>3.8433910735584699E-2</v>
      </c>
      <c r="X44" s="20">
        <f t="shared" si="21"/>
        <v>4.1331294693495058E-2</v>
      </c>
      <c r="Y44" s="20">
        <f t="shared" ref="Y44:AB44" si="34">+Y7/Y$33*100</f>
        <v>5.1886632806132517E-2</v>
      </c>
      <c r="Z44" s="20">
        <f t="shared" si="34"/>
        <v>0.10877178612695529</v>
      </c>
      <c r="AA44" s="20">
        <f t="shared" si="34"/>
        <v>0.20318787024405882</v>
      </c>
      <c r="AB44" s="20">
        <f t="shared" si="34"/>
        <v>0.14876057606997034</v>
      </c>
      <c r="AC44" s="20">
        <f t="shared" ref="AC44:AD44" si="35">+AC7/AC$33*100</f>
        <v>8.2855262093089938E-2</v>
      </c>
      <c r="AD44" s="20">
        <f t="shared" si="35"/>
        <v>0.12789707810901862</v>
      </c>
      <c r="AE44" s="20">
        <f t="shared" ref="AE44:AF44" si="36">+AE7/AE$33*100</f>
        <v>9.7875009547387037E-2</v>
      </c>
      <c r="AF44" s="20">
        <f t="shared" si="36"/>
        <v>0.12140328653922139</v>
      </c>
    </row>
    <row r="45" spans="1:32" ht="15" customHeight="1" x14ac:dyDescent="0.15">
      <c r="A45" s="3" t="s">
        <v>165</v>
      </c>
      <c r="B45" s="69"/>
      <c r="C45" s="69"/>
      <c r="D45" s="89">
        <f t="shared" ref="D45:P45" si="37">+D8/D$33*100</f>
        <v>0</v>
      </c>
      <c r="E45" s="89">
        <f t="shared" si="37"/>
        <v>0</v>
      </c>
      <c r="F45" s="89">
        <f t="shared" si="37"/>
        <v>0</v>
      </c>
      <c r="G45" s="89">
        <f t="shared" si="37"/>
        <v>0</v>
      </c>
      <c r="H45" s="89">
        <f t="shared" si="37"/>
        <v>0</v>
      </c>
      <c r="I45" s="89">
        <f t="shared" si="37"/>
        <v>0</v>
      </c>
      <c r="J45" s="89">
        <f t="shared" si="37"/>
        <v>0</v>
      </c>
      <c r="K45" s="89">
        <f t="shared" si="37"/>
        <v>0</v>
      </c>
      <c r="L45" s="89">
        <f t="shared" si="37"/>
        <v>0</v>
      </c>
      <c r="M45" s="89">
        <f t="shared" si="37"/>
        <v>0</v>
      </c>
      <c r="N45" s="89">
        <f t="shared" si="37"/>
        <v>0</v>
      </c>
      <c r="O45" s="89">
        <f t="shared" si="37"/>
        <v>0</v>
      </c>
      <c r="P45" s="89">
        <f t="shared" si="37"/>
        <v>0</v>
      </c>
      <c r="Q45" s="20">
        <f t="shared" si="21"/>
        <v>4.7274832290163445E-2</v>
      </c>
      <c r="R45" s="20">
        <f t="shared" si="21"/>
        <v>9.8972178192684085E-2</v>
      </c>
      <c r="S45" s="20">
        <f t="shared" si="21"/>
        <v>8.283531230192645E-2</v>
      </c>
      <c r="T45" s="20">
        <f t="shared" si="21"/>
        <v>6.8203087835247894E-2</v>
      </c>
      <c r="U45" s="20">
        <f t="shared" si="21"/>
        <v>2.4736695663427802E-2</v>
      </c>
      <c r="V45" s="20">
        <f t="shared" si="21"/>
        <v>1.5851090445526687E-2</v>
      </c>
      <c r="W45" s="20">
        <f t="shared" si="21"/>
        <v>1.4992883381832042E-2</v>
      </c>
      <c r="X45" s="20">
        <f t="shared" si="21"/>
        <v>1.077477843640549E-2</v>
      </c>
      <c r="Y45" s="20">
        <f t="shared" ref="Y45:AB45" si="38">+Y8/Y$33*100</f>
        <v>1.518619710834963E-2</v>
      </c>
      <c r="Z45" s="20">
        <f t="shared" si="38"/>
        <v>0.1755797823099263</v>
      </c>
      <c r="AA45" s="20">
        <f t="shared" si="38"/>
        <v>0.11114631585314695</v>
      </c>
      <c r="AB45" s="20">
        <f t="shared" si="38"/>
        <v>0.12768358437409219</v>
      </c>
      <c r="AC45" s="20">
        <f t="shared" ref="AC45:AD45" si="39">+AC8/AC$33*100</f>
        <v>4.7845577122202901E-2</v>
      </c>
      <c r="AD45" s="20">
        <f t="shared" si="39"/>
        <v>0.1359616454091632</v>
      </c>
      <c r="AE45" s="20">
        <f t="shared" ref="AE45:AF45" si="40">+AE8/AE$33*100</f>
        <v>8.8631258645689368E-2</v>
      </c>
      <c r="AF45" s="20">
        <f t="shared" si="40"/>
        <v>8.4320119748094557E-2</v>
      </c>
    </row>
    <row r="46" spans="1:32" ht="15" customHeight="1" x14ac:dyDescent="0.15">
      <c r="A46" s="3" t="s">
        <v>99</v>
      </c>
      <c r="B46" s="69"/>
      <c r="C46" s="69"/>
      <c r="D46" s="89">
        <f t="shared" ref="D46:P46" si="41">+D9/D$33*100</f>
        <v>0</v>
      </c>
      <c r="E46" s="89">
        <f t="shared" si="41"/>
        <v>0</v>
      </c>
      <c r="F46" s="89">
        <f t="shared" si="41"/>
        <v>0</v>
      </c>
      <c r="G46" s="89">
        <f t="shared" si="41"/>
        <v>0</v>
      </c>
      <c r="H46" s="89">
        <f t="shared" si="41"/>
        <v>0</v>
      </c>
      <c r="I46" s="89">
        <f t="shared" si="41"/>
        <v>0</v>
      </c>
      <c r="J46" s="89">
        <f t="shared" si="41"/>
        <v>0.59439101655194337</v>
      </c>
      <c r="K46" s="89">
        <f t="shared" si="41"/>
        <v>2.5509326049540246</v>
      </c>
      <c r="L46" s="89">
        <f t="shared" si="41"/>
        <v>2.4571085881428663</v>
      </c>
      <c r="M46" s="89">
        <f t="shared" si="41"/>
        <v>2.5329946846392626</v>
      </c>
      <c r="N46" s="89">
        <f t="shared" si="41"/>
        <v>2.3345044644796134</v>
      </c>
      <c r="O46" s="89">
        <f t="shared" si="41"/>
        <v>2.2187084359956715</v>
      </c>
      <c r="P46" s="89">
        <f t="shared" si="41"/>
        <v>2.7252148578295894</v>
      </c>
      <c r="Q46" s="20">
        <f t="shared" si="21"/>
        <v>2.8291969083452959</v>
      </c>
      <c r="R46" s="20">
        <f t="shared" si="21"/>
        <v>2.4416219919984044</v>
      </c>
      <c r="S46" s="20">
        <f t="shared" si="21"/>
        <v>2.7344443631023574</v>
      </c>
      <c r="T46" s="20">
        <f t="shared" si="21"/>
        <v>2.5373674894327212</v>
      </c>
      <c r="U46" s="20">
        <f t="shared" si="21"/>
        <v>2.3478527252678001</v>
      </c>
      <c r="V46" s="20">
        <f t="shared" si="21"/>
        <v>1.9935341599521192</v>
      </c>
      <c r="W46" s="20">
        <f t="shared" si="21"/>
        <v>2.2024219879923179</v>
      </c>
      <c r="X46" s="20">
        <f t="shared" si="21"/>
        <v>2.0823387165434344</v>
      </c>
      <c r="Y46" s="20">
        <f t="shared" ref="Y46:AB46" si="42">+Y9/Y$33*100</f>
        <v>2.2517905656398152</v>
      </c>
      <c r="Z46" s="20">
        <f t="shared" si="42"/>
        <v>2.2476043403943708</v>
      </c>
      <c r="AA46" s="20">
        <f t="shared" si="42"/>
        <v>2.6338374538317035</v>
      </c>
      <c r="AB46" s="20">
        <f t="shared" si="42"/>
        <v>4.2347214494076422</v>
      </c>
      <c r="AC46" s="20">
        <f t="shared" ref="AC46:AD46" si="43">+AC9/AC$33*100</f>
        <v>3.7495045132276923</v>
      </c>
      <c r="AD46" s="20">
        <f t="shared" si="43"/>
        <v>4.127282820076843</v>
      </c>
      <c r="AE46" s="20">
        <f t="shared" ref="AE46:AF46" si="44">+AE9/AE$33*100</f>
        <v>4.2371494203294118</v>
      </c>
      <c r="AF46" s="20">
        <f t="shared" si="44"/>
        <v>4.1023324786536408</v>
      </c>
    </row>
    <row r="47" spans="1:32" ht="15" customHeight="1" x14ac:dyDescent="0.15">
      <c r="A47" s="3" t="s">
        <v>100</v>
      </c>
      <c r="B47" s="69"/>
      <c r="C47" s="69"/>
      <c r="D47" s="89">
        <f t="shared" ref="D47:P47" si="45">+D10/D$33*100</f>
        <v>1.4513621062334743</v>
      </c>
      <c r="E47" s="89">
        <f t="shared" si="45"/>
        <v>1.606532323570659</v>
      </c>
      <c r="F47" s="89">
        <f t="shared" si="45"/>
        <v>1.3903179321708037</v>
      </c>
      <c r="G47" s="89">
        <f t="shared" si="45"/>
        <v>1.4221055842884658</v>
      </c>
      <c r="H47" s="89">
        <f t="shared" si="45"/>
        <v>1.3579264002922762</v>
      </c>
      <c r="I47" s="89">
        <f t="shared" si="45"/>
        <v>1.3437815178458834</v>
      </c>
      <c r="J47" s="89">
        <f t="shared" si="45"/>
        <v>1.1936238080827193</v>
      </c>
      <c r="K47" s="89">
        <f t="shared" si="45"/>
        <v>1.0668611352722166</v>
      </c>
      <c r="L47" s="89">
        <f t="shared" si="45"/>
        <v>0.84644967171376373</v>
      </c>
      <c r="M47" s="89">
        <f t="shared" si="45"/>
        <v>0.65438405014491785</v>
      </c>
      <c r="N47" s="89">
        <f t="shared" si="45"/>
        <v>0.68327757639694542</v>
      </c>
      <c r="O47" s="89">
        <f t="shared" si="45"/>
        <v>0.72184847233438731</v>
      </c>
      <c r="P47" s="89">
        <f t="shared" si="45"/>
        <v>0.73083635451409434</v>
      </c>
      <c r="Q47" s="20">
        <f t="shared" si="21"/>
        <v>0.66032446889867047</v>
      </c>
      <c r="R47" s="20">
        <f t="shared" si="21"/>
        <v>0.66681275283734998</v>
      </c>
      <c r="S47" s="20">
        <f t="shared" si="21"/>
        <v>0.68086843250258211</v>
      </c>
      <c r="T47" s="20">
        <f t="shared" si="21"/>
        <v>0.62354015172151933</v>
      </c>
      <c r="U47" s="20">
        <f t="shared" si="21"/>
        <v>0.66527402980172423</v>
      </c>
      <c r="V47" s="20">
        <f t="shared" si="21"/>
        <v>0.54427758590733211</v>
      </c>
      <c r="W47" s="20">
        <f t="shared" si="21"/>
        <v>0.5739193449178841</v>
      </c>
      <c r="X47" s="20">
        <f t="shared" si="21"/>
        <v>0.47070149420577634</v>
      </c>
      <c r="Y47" s="20">
        <f t="shared" ref="Y47:AB47" si="46">+Y10/Y$33*100</f>
        <v>0.54274531385928171</v>
      </c>
      <c r="Z47" s="20">
        <f t="shared" si="46"/>
        <v>0.56043468315562817</v>
      </c>
      <c r="AA47" s="20">
        <f t="shared" si="46"/>
        <v>0.51689228719611058</v>
      </c>
      <c r="AB47" s="20">
        <f t="shared" si="46"/>
        <v>0.48020868959050567</v>
      </c>
      <c r="AC47" s="20">
        <f t="shared" ref="AC47:AD47" si="47">+AC10/AC$33*100</f>
        <v>0.45874297666571751</v>
      </c>
      <c r="AD47" s="20">
        <f t="shared" si="47"/>
        <v>0.458094031626613</v>
      </c>
      <c r="AE47" s="20">
        <f t="shared" ref="AE47:AF47" si="48">+AE10/AE$33*100</f>
        <v>0.44137258978342436</v>
      </c>
      <c r="AF47" s="20">
        <f t="shared" si="48"/>
        <v>0.43149429817050833</v>
      </c>
    </row>
    <row r="48" spans="1:32" ht="15" customHeight="1" x14ac:dyDescent="0.15">
      <c r="A48" s="3" t="s">
        <v>101</v>
      </c>
      <c r="B48" s="69"/>
      <c r="C48" s="69"/>
      <c r="D48" s="89">
        <f t="shared" ref="D48:P48" si="49">+D11/D$33*100</f>
        <v>2.3409066229572164E-3</v>
      </c>
      <c r="E48" s="89">
        <f t="shared" si="49"/>
        <v>4.0732260584675304E-3</v>
      </c>
      <c r="F48" s="89">
        <f t="shared" si="49"/>
        <v>4.7016037910598569E-3</v>
      </c>
      <c r="G48" s="89">
        <f t="shared" si="49"/>
        <v>4.1784697635481741E-3</v>
      </c>
      <c r="H48" s="89">
        <f t="shared" si="49"/>
        <v>3.6563420046928355E-3</v>
      </c>
      <c r="I48" s="89">
        <f t="shared" si="49"/>
        <v>4.649976935564919E-3</v>
      </c>
      <c r="J48" s="89">
        <f t="shared" si="49"/>
        <v>9.6619026775809375E-3</v>
      </c>
      <c r="K48" s="89">
        <f t="shared" si="49"/>
        <v>8.0456995735779212E-3</v>
      </c>
      <c r="L48" s="89">
        <f t="shared" si="49"/>
        <v>6.2115546894661363E-3</v>
      </c>
      <c r="M48" s="89">
        <f t="shared" si="49"/>
        <v>0</v>
      </c>
      <c r="N48" s="89">
        <f t="shared" si="49"/>
        <v>0</v>
      </c>
      <c r="O48" s="89">
        <f t="shared" si="49"/>
        <v>0</v>
      </c>
      <c r="P48" s="89">
        <f t="shared" si="49"/>
        <v>0</v>
      </c>
      <c r="Q48" s="20">
        <f t="shared" si="21"/>
        <v>7.0192772516946462E-6</v>
      </c>
      <c r="R48" s="20">
        <f t="shared" si="21"/>
        <v>6.5587924580970227E-6</v>
      </c>
      <c r="S48" s="20">
        <f t="shared" si="21"/>
        <v>7.0324571102747644E-6</v>
      </c>
      <c r="T48" s="20">
        <f t="shared" si="21"/>
        <v>6.5624062191136242E-6</v>
      </c>
      <c r="U48" s="20">
        <f t="shared" si="21"/>
        <v>6.4452047064689425E-6</v>
      </c>
      <c r="V48" s="20">
        <f t="shared" si="21"/>
        <v>0</v>
      </c>
      <c r="W48" s="20">
        <f t="shared" si="21"/>
        <v>0</v>
      </c>
      <c r="X48" s="20">
        <f t="shared" si="21"/>
        <v>0</v>
      </c>
      <c r="Y48" s="20">
        <f t="shared" ref="Y48:AB48" si="50">+Y11/Y$33*100</f>
        <v>0</v>
      </c>
      <c r="Z48" s="20">
        <f t="shared" si="50"/>
        <v>0</v>
      </c>
      <c r="AA48" s="20">
        <f t="shared" si="50"/>
        <v>0</v>
      </c>
      <c r="AB48" s="20">
        <f t="shared" si="50"/>
        <v>0</v>
      </c>
      <c r="AC48" s="20">
        <f t="shared" ref="AC48:AD48" si="51">+AC11/AC$33*100</f>
        <v>0</v>
      </c>
      <c r="AD48" s="20">
        <f t="shared" si="51"/>
        <v>0</v>
      </c>
      <c r="AE48" s="20">
        <f t="shared" ref="AE48:AF48" si="52">+AE11/AE$33*100</f>
        <v>0</v>
      </c>
      <c r="AF48" s="20">
        <f t="shared" si="52"/>
        <v>0</v>
      </c>
    </row>
    <row r="49" spans="1:32" ht="15" customHeight="1" x14ac:dyDescent="0.15">
      <c r="A49" s="3" t="s">
        <v>102</v>
      </c>
      <c r="B49" s="69"/>
      <c r="C49" s="69"/>
      <c r="D49" s="89">
        <f t="shared" ref="D49:P49" si="53">+D12/D$33*100</f>
        <v>1.8073834700206195</v>
      </c>
      <c r="E49" s="89">
        <f t="shared" si="53"/>
        <v>1.6977252064143604</v>
      </c>
      <c r="F49" s="89">
        <f t="shared" si="53"/>
        <v>1.4106770374759179</v>
      </c>
      <c r="G49" s="89">
        <f t="shared" si="53"/>
        <v>1.6436483561495827</v>
      </c>
      <c r="H49" s="89">
        <f t="shared" si="53"/>
        <v>1.7211832558612754</v>
      </c>
      <c r="I49" s="89">
        <f t="shared" si="53"/>
        <v>1.6243324157928327</v>
      </c>
      <c r="J49" s="89">
        <f t="shared" si="53"/>
        <v>1.4314769058878727</v>
      </c>
      <c r="K49" s="89">
        <f t="shared" si="53"/>
        <v>1.193232805300861</v>
      </c>
      <c r="L49" s="89">
        <f t="shared" si="53"/>
        <v>1.2031405397673898</v>
      </c>
      <c r="M49" s="89">
        <f t="shared" si="53"/>
        <v>1.1446691544866903</v>
      </c>
      <c r="N49" s="89">
        <f t="shared" si="53"/>
        <v>1.0972290032355245</v>
      </c>
      <c r="O49" s="89">
        <f t="shared" si="53"/>
        <v>1.0341568923227933</v>
      </c>
      <c r="P49" s="89">
        <f t="shared" si="53"/>
        <v>1.2340609661306652</v>
      </c>
      <c r="Q49" s="20">
        <f t="shared" si="21"/>
        <v>1.0951827331956572</v>
      </c>
      <c r="R49" s="20">
        <f t="shared" si="21"/>
        <v>1.1079964863237044</v>
      </c>
      <c r="S49" s="20">
        <f t="shared" si="21"/>
        <v>1.1294196443672375</v>
      </c>
      <c r="T49" s="20">
        <f t="shared" si="21"/>
        <v>1.0583455005813307</v>
      </c>
      <c r="U49" s="20">
        <f t="shared" si="21"/>
        <v>0.86226526645024093</v>
      </c>
      <c r="V49" s="20">
        <f t="shared" si="21"/>
        <v>0.43384160809493344</v>
      </c>
      <c r="W49" s="20">
        <f t="shared" si="21"/>
        <v>0.40250433167436095</v>
      </c>
      <c r="X49" s="20">
        <f t="shared" si="21"/>
        <v>0.28068455199452219</v>
      </c>
      <c r="Y49" s="20">
        <f t="shared" ref="Y49:AB49" si="54">+Y12/Y$33*100</f>
        <v>0.41450325370474306</v>
      </c>
      <c r="Z49" s="20">
        <f t="shared" si="54"/>
        <v>0.35212514243660126</v>
      </c>
      <c r="AA49" s="20">
        <f t="shared" si="54"/>
        <v>0.162020019990672</v>
      </c>
      <c r="AB49" s="20">
        <f t="shared" si="54"/>
        <v>0.23934399155947078</v>
      </c>
      <c r="AC49" s="20">
        <f t="shared" ref="AC49:AD49" si="55">+AC12/AC$33*100</f>
        <v>0.2403988444620816</v>
      </c>
      <c r="AD49" s="20">
        <f t="shared" si="55"/>
        <v>0.28940845989484543</v>
      </c>
      <c r="AE49" s="20">
        <f t="shared" ref="AE49:AF49" si="56">+AE12/AE$33*100</f>
        <v>0.37559407869404854</v>
      </c>
      <c r="AF49" s="20">
        <f t="shared" si="56"/>
        <v>0.16962336735753333</v>
      </c>
    </row>
    <row r="50" spans="1:32" ht="15" customHeight="1" x14ac:dyDescent="0.15">
      <c r="A50" s="3" t="s">
        <v>310</v>
      </c>
      <c r="B50" s="69"/>
      <c r="C50" s="69"/>
      <c r="D50" s="89">
        <f t="shared" ref="D50:P50" si="57">+D13/D$33*100</f>
        <v>0</v>
      </c>
      <c r="E50" s="89">
        <f t="shared" si="57"/>
        <v>0</v>
      </c>
      <c r="F50" s="89">
        <f t="shared" si="57"/>
        <v>0</v>
      </c>
      <c r="G50" s="89">
        <f t="shared" si="57"/>
        <v>0</v>
      </c>
      <c r="H50" s="89">
        <f t="shared" si="57"/>
        <v>0</v>
      </c>
      <c r="I50" s="89">
        <f t="shared" si="57"/>
        <v>0</v>
      </c>
      <c r="J50" s="89">
        <f t="shared" si="57"/>
        <v>0</v>
      </c>
      <c r="K50" s="89">
        <f t="shared" si="57"/>
        <v>0</v>
      </c>
      <c r="L50" s="89">
        <f t="shared" si="57"/>
        <v>0</v>
      </c>
      <c r="M50" s="89">
        <f t="shared" si="57"/>
        <v>0</v>
      </c>
      <c r="N50" s="89">
        <f t="shared" si="57"/>
        <v>0</v>
      </c>
      <c r="O50" s="89">
        <f t="shared" si="57"/>
        <v>0</v>
      </c>
      <c r="P50" s="89">
        <f t="shared" si="57"/>
        <v>0</v>
      </c>
      <c r="Q50" s="20">
        <f t="shared" si="21"/>
        <v>7.0192772516946462E-6</v>
      </c>
      <c r="R50" s="20">
        <f t="shared" si="21"/>
        <v>6.5587924580970227E-6</v>
      </c>
      <c r="S50" s="20">
        <f t="shared" si="21"/>
        <v>7.0324571102747644E-6</v>
      </c>
      <c r="T50" s="20">
        <f t="shared" si="21"/>
        <v>6.5624062191136242E-6</v>
      </c>
      <c r="U50" s="20">
        <f t="shared" si="21"/>
        <v>6.4452047064689425E-6</v>
      </c>
      <c r="V50" s="20">
        <f t="shared" si="21"/>
        <v>5.1649040226545081E-6</v>
      </c>
      <c r="W50" s="20">
        <f t="shared" si="21"/>
        <v>5.7159296156431726E-6</v>
      </c>
      <c r="X50" s="20">
        <f t="shared" si="21"/>
        <v>0</v>
      </c>
      <c r="Y50" s="20">
        <f t="shared" ref="Y50:AB50" si="58">+Y13/Y$33*100</f>
        <v>0</v>
      </c>
      <c r="Z50" s="20">
        <f t="shared" si="58"/>
        <v>0</v>
      </c>
      <c r="AA50" s="20">
        <f t="shared" si="58"/>
        <v>0</v>
      </c>
      <c r="AB50" s="20">
        <f t="shared" si="58"/>
        <v>0</v>
      </c>
      <c r="AC50" s="20">
        <f t="shared" ref="AC50:AD50" si="59">+AC13/AC$33*100</f>
        <v>0</v>
      </c>
      <c r="AD50" s="20">
        <f t="shared" si="59"/>
        <v>0</v>
      </c>
      <c r="AE50" s="20">
        <f t="shared" ref="AE50:AF50" si="60">+AE13/AE$33*100</f>
        <v>0</v>
      </c>
      <c r="AF50" s="20">
        <f t="shared" si="60"/>
        <v>5.3364596452541768E-2</v>
      </c>
    </row>
    <row r="51" spans="1:32" ht="15" customHeight="1" x14ac:dyDescent="0.15">
      <c r="A51" s="3" t="s">
        <v>104</v>
      </c>
      <c r="B51" s="69"/>
      <c r="C51" s="69"/>
      <c r="D51" s="89">
        <f t="shared" ref="D51:P51" si="61">+D14/D$33*100</f>
        <v>0</v>
      </c>
      <c r="E51" s="89">
        <f t="shared" si="61"/>
        <v>0</v>
      </c>
      <c r="F51" s="89">
        <f t="shared" si="61"/>
        <v>0</v>
      </c>
      <c r="G51" s="89">
        <f t="shared" si="61"/>
        <v>0</v>
      </c>
      <c r="H51" s="89">
        <f t="shared" si="61"/>
        <v>0</v>
      </c>
      <c r="I51" s="89">
        <f t="shared" si="61"/>
        <v>0</v>
      </c>
      <c r="J51" s="89">
        <f t="shared" si="61"/>
        <v>0</v>
      </c>
      <c r="K51" s="89">
        <f t="shared" si="61"/>
        <v>0</v>
      </c>
      <c r="L51" s="89">
        <f t="shared" si="61"/>
        <v>0.75114548171372619</v>
      </c>
      <c r="M51" s="89">
        <f t="shared" si="61"/>
        <v>0.94552150281611314</v>
      </c>
      <c r="N51" s="89">
        <f t="shared" si="61"/>
        <v>0.97163199061420547</v>
      </c>
      <c r="O51" s="89">
        <f t="shared" si="61"/>
        <v>1.0347752285342846</v>
      </c>
      <c r="P51" s="89">
        <f t="shared" si="61"/>
        <v>1.0907440652051232</v>
      </c>
      <c r="Q51" s="20">
        <f t="shared" si="21"/>
        <v>1.0062835868029447</v>
      </c>
      <c r="R51" s="20">
        <f t="shared" si="21"/>
        <v>1.0752156416181353</v>
      </c>
      <c r="S51" s="20">
        <f t="shared" si="21"/>
        <v>0.80086324817520049</v>
      </c>
      <c r="T51" s="20">
        <f t="shared" si="21"/>
        <v>0.20489800937938471</v>
      </c>
      <c r="U51" s="20">
        <f t="shared" si="21"/>
        <v>0.43325955077825529</v>
      </c>
      <c r="V51" s="20">
        <f t="shared" si="21"/>
        <v>0.40149381420104824</v>
      </c>
      <c r="W51" s="20">
        <f t="shared" si="21"/>
        <v>0.50984948985613976</v>
      </c>
      <c r="X51" s="20">
        <f t="shared" si="21"/>
        <v>0.40502465583002328</v>
      </c>
      <c r="Y51" s="20">
        <f t="shared" ref="Y51:AB51" si="62">+Y14/Y$33*100</f>
        <v>0.15828372049592002</v>
      </c>
      <c r="Z51" s="20">
        <f t="shared" si="62"/>
        <v>0.16584076467547873</v>
      </c>
      <c r="AA51" s="20">
        <f t="shared" si="62"/>
        <v>0.16050116499353587</v>
      </c>
      <c r="AB51" s="20">
        <f t="shared" si="62"/>
        <v>0.15808757576223004</v>
      </c>
      <c r="AC51" s="20">
        <f t="shared" ref="AC51:AD51" si="63">+AC14/AC$33*100</f>
        <v>0.16390446900911029</v>
      </c>
      <c r="AD51" s="20">
        <f t="shared" si="63"/>
        <v>0.18513196722838221</v>
      </c>
      <c r="AE51" s="20">
        <f t="shared" ref="AE51:AF51" si="64">+AE14/AE$33*100</f>
        <v>0.21496421489428963</v>
      </c>
      <c r="AF51" s="20">
        <f t="shared" si="64"/>
        <v>0.78293910079484597</v>
      </c>
    </row>
    <row r="52" spans="1:32" ht="15" customHeight="1" x14ac:dyDescent="0.15">
      <c r="A52" s="3" t="s">
        <v>105</v>
      </c>
      <c r="B52" s="69"/>
      <c r="C52" s="69"/>
      <c r="D52" s="89">
        <f t="shared" ref="D52:P52" si="65">+D15/D$33*100</f>
        <v>19.282267068634521</v>
      </c>
      <c r="E52" s="89">
        <f t="shared" si="65"/>
        <v>19.644366862097453</v>
      </c>
      <c r="F52" s="89">
        <f t="shared" si="65"/>
        <v>17.87631749204845</v>
      </c>
      <c r="G52" s="89">
        <f t="shared" si="65"/>
        <v>19.26009212915833</v>
      </c>
      <c r="H52" s="89">
        <f t="shared" si="65"/>
        <v>20.415402362372685</v>
      </c>
      <c r="I52" s="89">
        <f t="shared" si="65"/>
        <v>19.199947085048283</v>
      </c>
      <c r="J52" s="89">
        <f t="shared" si="65"/>
        <v>20.634281181139098</v>
      </c>
      <c r="K52" s="89">
        <f t="shared" si="65"/>
        <v>20.272597629900151</v>
      </c>
      <c r="L52" s="89">
        <f t="shared" si="65"/>
        <v>21.882269590665508</v>
      </c>
      <c r="M52" s="89">
        <f t="shared" si="65"/>
        <v>22.279379882237741</v>
      </c>
      <c r="N52" s="89">
        <f t="shared" si="65"/>
        <v>17.830720266586709</v>
      </c>
      <c r="O52" s="89">
        <f t="shared" si="65"/>
        <v>16.811026171323316</v>
      </c>
      <c r="P52" s="89">
        <f t="shared" si="65"/>
        <v>15.245502291525842</v>
      </c>
      <c r="Q52" s="20">
        <f t="shared" si="21"/>
        <v>14.33092845875413</v>
      </c>
      <c r="R52" s="20">
        <f t="shared" si="21"/>
        <v>15.429992137975482</v>
      </c>
      <c r="S52" s="20">
        <f t="shared" si="21"/>
        <v>17.316244181257083</v>
      </c>
      <c r="T52" s="20">
        <f t="shared" si="21"/>
        <v>15.143861397255719</v>
      </c>
      <c r="U52" s="20">
        <f t="shared" si="21"/>
        <v>15.618445428226169</v>
      </c>
      <c r="V52" s="20">
        <f t="shared" si="21"/>
        <v>12.879452586284371</v>
      </c>
      <c r="W52" s="20">
        <f t="shared" si="21"/>
        <v>15.643419047318009</v>
      </c>
      <c r="X52" s="20">
        <f t="shared" si="21"/>
        <v>16.628315834460164</v>
      </c>
      <c r="Y52" s="20">
        <f t="shared" ref="Y52:AB52" si="66">+Y15/Y$33*100</f>
        <v>17.128415254460581</v>
      </c>
      <c r="Z52" s="20">
        <f t="shared" si="66"/>
        <v>16.024707249569346</v>
      </c>
      <c r="AA52" s="20">
        <f t="shared" si="66"/>
        <v>15.071529338271922</v>
      </c>
      <c r="AB52" s="20">
        <f t="shared" si="66"/>
        <v>14.202780023776754</v>
      </c>
      <c r="AC52" s="20">
        <f t="shared" ref="AC52:AD52" si="67">+AC15/AC$33*100</f>
        <v>13.15684403368928</v>
      </c>
      <c r="AD52" s="20">
        <f t="shared" si="67"/>
        <v>12.910707023071415</v>
      </c>
      <c r="AE52" s="20">
        <f t="shared" ref="AE52:AF52" si="68">+AE15/AE$33*100</f>
        <v>20.011013225373368</v>
      </c>
      <c r="AF52" s="20">
        <f t="shared" si="68"/>
        <v>16.623729814408346</v>
      </c>
    </row>
    <row r="53" spans="1:32" ht="15" customHeight="1" x14ac:dyDescent="0.15">
      <c r="A53" s="3" t="s">
        <v>106</v>
      </c>
      <c r="B53" s="69"/>
      <c r="C53" s="69"/>
      <c r="D53" s="89">
        <f t="shared" ref="D53:P53" si="69">+D16/D$33*100</f>
        <v>17.109788285743118</v>
      </c>
      <c r="E53" s="89">
        <f t="shared" si="69"/>
        <v>17.446651246487416</v>
      </c>
      <c r="F53" s="89">
        <f t="shared" si="69"/>
        <v>0</v>
      </c>
      <c r="G53" s="89">
        <f t="shared" si="69"/>
        <v>0</v>
      </c>
      <c r="H53" s="89">
        <f t="shared" si="69"/>
        <v>0</v>
      </c>
      <c r="I53" s="89">
        <f t="shared" si="69"/>
        <v>0</v>
      </c>
      <c r="J53" s="89">
        <f t="shared" si="69"/>
        <v>18.447602830713798</v>
      </c>
      <c r="K53" s="89">
        <f t="shared" si="69"/>
        <v>17.947904884055159</v>
      </c>
      <c r="L53" s="89">
        <f t="shared" si="69"/>
        <v>19.17450527264895</v>
      </c>
      <c r="M53" s="89">
        <f t="shared" si="69"/>
        <v>19.460036922610858</v>
      </c>
      <c r="N53" s="89">
        <f t="shared" si="69"/>
        <v>15.347561163867832</v>
      </c>
      <c r="O53" s="89">
        <f t="shared" si="69"/>
        <v>14.375705528564911</v>
      </c>
      <c r="P53" s="89">
        <f t="shared" si="69"/>
        <v>12.882426193139128</v>
      </c>
      <c r="Q53" s="20">
        <f t="shared" si="21"/>
        <v>11.834922602992275</v>
      </c>
      <c r="R53" s="20">
        <f t="shared" si="21"/>
        <v>12.693106427098463</v>
      </c>
      <c r="S53" s="20">
        <f t="shared" si="21"/>
        <v>14.242329048527541</v>
      </c>
      <c r="T53" s="20">
        <f t="shared" si="21"/>
        <v>12.512060882329953</v>
      </c>
      <c r="U53" s="20">
        <f t="shared" si="21"/>
        <v>13.08961135480072</v>
      </c>
      <c r="V53" s="20">
        <f t="shared" si="21"/>
        <v>10.799638704633807</v>
      </c>
      <c r="W53" s="20">
        <f t="shared" si="21"/>
        <v>13.238258751788443</v>
      </c>
      <c r="X53" s="20">
        <f t="shared" si="21"/>
        <v>12.976405595813512</v>
      </c>
      <c r="Y53" s="20">
        <f t="shared" ref="Y53:AB53" si="70">+Y16/Y$33*100</f>
        <v>13.718543487701165</v>
      </c>
      <c r="Z53" s="20">
        <f t="shared" si="70"/>
        <v>13.553360771281364</v>
      </c>
      <c r="AA53" s="20">
        <f t="shared" si="70"/>
        <v>12.652432578582356</v>
      </c>
      <c r="AB53" s="20">
        <f t="shared" si="70"/>
        <v>11.947405048735348</v>
      </c>
      <c r="AC53" s="20">
        <f t="shared" ref="AC53:AD53" si="71">+AC16/AC$33*100</f>
        <v>11.225635186876847</v>
      </c>
      <c r="AD53" s="20">
        <f t="shared" si="71"/>
        <v>10.473084097266868</v>
      </c>
      <c r="AE53" s="20">
        <f t="shared" ref="AE53:AF53" si="72">+AE16/AE$33*100</f>
        <v>10.531010548293668</v>
      </c>
      <c r="AF53" s="20">
        <f t="shared" si="72"/>
        <v>10.935097123669578</v>
      </c>
    </row>
    <row r="54" spans="1:32" ht="15" customHeight="1" x14ac:dyDescent="0.15">
      <c r="A54" s="3" t="s">
        <v>107</v>
      </c>
      <c r="B54" s="69"/>
      <c r="C54" s="69"/>
      <c r="D54" s="89">
        <f t="shared" ref="D54:P54" si="73">+D17/D$33*100</f>
        <v>2.1724787828914014</v>
      </c>
      <c r="E54" s="89">
        <f t="shared" si="73"/>
        <v>2.197715615610039</v>
      </c>
      <c r="F54" s="89">
        <f t="shared" si="73"/>
        <v>0</v>
      </c>
      <c r="G54" s="89">
        <f t="shared" si="73"/>
        <v>0</v>
      </c>
      <c r="H54" s="89">
        <f t="shared" si="73"/>
        <v>0</v>
      </c>
      <c r="I54" s="89">
        <f t="shared" si="73"/>
        <v>0</v>
      </c>
      <c r="J54" s="89">
        <f t="shared" si="73"/>
        <v>2.1866783504253045</v>
      </c>
      <c r="K54" s="89">
        <f t="shared" si="73"/>
        <v>2.3246927458449926</v>
      </c>
      <c r="L54" s="89">
        <f t="shared" si="73"/>
        <v>2.7077643180165585</v>
      </c>
      <c r="M54" s="89">
        <f t="shared" si="73"/>
        <v>2.8193429596268844</v>
      </c>
      <c r="N54" s="89">
        <f t="shared" si="73"/>
        <v>2.4831591027188771</v>
      </c>
      <c r="O54" s="89">
        <f t="shared" si="73"/>
        <v>2.4353206427584073</v>
      </c>
      <c r="P54" s="89">
        <f t="shared" si="73"/>
        <v>2.363076098386713</v>
      </c>
      <c r="Q54" s="20">
        <f t="shared" si="21"/>
        <v>2.4960058557618545</v>
      </c>
      <c r="R54" s="20">
        <f t="shared" si="21"/>
        <v>2.7368857108770164</v>
      </c>
      <c r="S54" s="20">
        <f t="shared" si="21"/>
        <v>3.0739151327295406</v>
      </c>
      <c r="T54" s="20">
        <f t="shared" si="21"/>
        <v>2.6318005149257662</v>
      </c>
      <c r="U54" s="20">
        <f t="shared" si="21"/>
        <v>2.5288340734254477</v>
      </c>
      <c r="V54" s="20">
        <f t="shared" si="21"/>
        <v>2.0798138816505629</v>
      </c>
      <c r="W54" s="20">
        <f t="shared" si="21"/>
        <v>2.4051602955295657</v>
      </c>
      <c r="X54" s="20">
        <f t="shared" si="21"/>
        <v>2.5894037765336133</v>
      </c>
      <c r="Y54" s="20">
        <f t="shared" ref="Y54:AB54" si="74">+Y17/Y$33*100</f>
        <v>2.4396418945891609</v>
      </c>
      <c r="Z54" s="20">
        <f t="shared" si="74"/>
        <v>2.3666312288509328</v>
      </c>
      <c r="AA54" s="20">
        <f t="shared" si="74"/>
        <v>2.3025577147699332</v>
      </c>
      <c r="AB54" s="20">
        <f t="shared" si="74"/>
        <v>2.2553749750414052</v>
      </c>
      <c r="AC54" s="20">
        <f t="shared" ref="AC54:AD54" si="75">+AC17/AC$33*100</f>
        <v>1.9237613500520456</v>
      </c>
      <c r="AD54" s="20">
        <f t="shared" si="75"/>
        <v>1.8115546009072843</v>
      </c>
      <c r="AE54" s="20">
        <f t="shared" ref="AE54:AF54" si="76">+AE17/AE$33*100</f>
        <v>1.7764212597326814</v>
      </c>
      <c r="AF54" s="20">
        <f t="shared" si="76"/>
        <v>2.2338589651585727</v>
      </c>
    </row>
    <row r="55" spans="1:32" ht="15" customHeight="1" x14ac:dyDescent="0.15">
      <c r="A55" s="3" t="s">
        <v>297</v>
      </c>
      <c r="B55" s="69"/>
      <c r="C55" s="6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20"/>
      <c r="R55" s="20"/>
      <c r="S55" s="20"/>
      <c r="T55" s="20"/>
      <c r="U55" s="20"/>
      <c r="V55" s="20"/>
      <c r="W55" s="20"/>
      <c r="X55" s="20">
        <f t="shared" ref="X55:AB69" si="77">+X18/X$33*100</f>
        <v>1.0625064621130411</v>
      </c>
      <c r="Y55" s="20">
        <f t="shared" si="77"/>
        <v>0.9702298721702548</v>
      </c>
      <c r="Z55" s="20">
        <f t="shared" si="77"/>
        <v>0.10471524943705147</v>
      </c>
      <c r="AA55" s="20">
        <f t="shared" si="77"/>
        <v>0.11653904491963378</v>
      </c>
      <c r="AB55" s="20">
        <f t="shared" si="77"/>
        <v>0</v>
      </c>
      <c r="AC55" s="20">
        <f t="shared" ref="AC55:AD55" si="78">+AC18/AC$33*100</f>
        <v>7.4474967603885261E-3</v>
      </c>
      <c r="AD55" s="20">
        <f t="shared" si="78"/>
        <v>0.62606832489726372</v>
      </c>
      <c r="AE55" s="20">
        <f t="shared" ref="AE55:AF55" si="79">+AE18/AE$33*100</f>
        <v>7.703581417347019</v>
      </c>
      <c r="AF55" s="20">
        <f t="shared" si="79"/>
        <v>3.4547737255801967</v>
      </c>
    </row>
    <row r="56" spans="1:32" ht="15" customHeight="1" x14ac:dyDescent="0.15">
      <c r="A56" s="3" t="s">
        <v>108</v>
      </c>
      <c r="B56" s="69"/>
      <c r="C56" s="69"/>
      <c r="D56" s="89">
        <f t="shared" ref="D56:P56" si="80">+D19/D$33*100</f>
        <v>8.1798636778117051E-2</v>
      </c>
      <c r="E56" s="89">
        <f t="shared" si="80"/>
        <v>7.953871822988752E-2</v>
      </c>
      <c r="F56" s="89">
        <f t="shared" si="80"/>
        <v>7.4848371463847971E-2</v>
      </c>
      <c r="G56" s="89">
        <f t="shared" si="80"/>
        <v>7.9375675617767302E-2</v>
      </c>
      <c r="H56" s="89">
        <f t="shared" si="80"/>
        <v>7.4593712479138624E-2</v>
      </c>
      <c r="I56" s="89">
        <f t="shared" si="80"/>
        <v>7.2394027918543949E-2</v>
      </c>
      <c r="J56" s="89">
        <f t="shared" si="80"/>
        <v>7.1580339478418881E-2</v>
      </c>
      <c r="K56" s="89">
        <f t="shared" si="80"/>
        <v>6.6876019473473783E-2</v>
      </c>
      <c r="L56" s="89">
        <f t="shared" si="80"/>
        <v>6.7038830712433287E-2</v>
      </c>
      <c r="M56" s="89">
        <f t="shared" si="80"/>
        <v>5.3892170968352929E-2</v>
      </c>
      <c r="N56" s="89">
        <f t="shared" si="80"/>
        <v>5.2747998009391027E-2</v>
      </c>
      <c r="O56" s="89">
        <f t="shared" si="80"/>
        <v>5.7442739287776726E-2</v>
      </c>
      <c r="P56" s="89">
        <f t="shared" si="80"/>
        <v>6.6252447717909474E-2</v>
      </c>
      <c r="Q56" s="20">
        <f t="shared" ref="Q56:W69" si="81">+Q19/Q$33*100</f>
        <v>5.9909531343213814E-2</v>
      </c>
      <c r="R56" s="20">
        <f t="shared" si="81"/>
        <v>5.7455021932929916E-2</v>
      </c>
      <c r="S56" s="20">
        <f t="shared" si="81"/>
        <v>6.4515761529660695E-2</v>
      </c>
      <c r="T56" s="20">
        <f t="shared" si="81"/>
        <v>5.9468525157607664E-2</v>
      </c>
      <c r="U56" s="20">
        <f t="shared" si="81"/>
        <v>5.3811014094309204E-2</v>
      </c>
      <c r="V56" s="20">
        <f t="shared" si="81"/>
        <v>4.1815062967410901E-2</v>
      </c>
      <c r="W56" s="20">
        <f t="shared" si="81"/>
        <v>4.1269011824943712E-2</v>
      </c>
      <c r="X56" s="20">
        <f t="shared" si="77"/>
        <v>3.5949151229156193E-2</v>
      </c>
      <c r="Y56" s="20">
        <f t="shared" si="77"/>
        <v>3.6430336366273214E-2</v>
      </c>
      <c r="Z56" s="20">
        <f t="shared" si="77"/>
        <v>3.4633167553610934E-2</v>
      </c>
      <c r="AA56" s="20">
        <f t="shared" si="77"/>
        <v>2.8731232681017745E-2</v>
      </c>
      <c r="AB56" s="20">
        <f t="shared" si="77"/>
        <v>2.7737686041328848E-2</v>
      </c>
      <c r="AC56" s="20">
        <f t="shared" ref="AC56:AD56" si="82">+AC19/AC$33*100</f>
        <v>2.6148106547133603E-2</v>
      </c>
      <c r="AD56" s="20">
        <f t="shared" si="82"/>
        <v>2.7310022640146932E-2</v>
      </c>
      <c r="AE56" s="20">
        <f t="shared" ref="AE56:AF56" si="83">+AE19/AE$33*100</f>
        <v>2.5546088940535547E-2</v>
      </c>
      <c r="AF56" s="20">
        <f t="shared" si="83"/>
        <v>2.5186799495390121E-2</v>
      </c>
    </row>
    <row r="57" spans="1:32" ht="15" customHeight="1" x14ac:dyDescent="0.15">
      <c r="A57" s="3" t="s">
        <v>109</v>
      </c>
      <c r="B57" s="69"/>
      <c r="C57" s="69"/>
      <c r="D57" s="89">
        <f t="shared" ref="D57:P57" si="84">+D20/D$33*100</f>
        <v>2.5448395183244057</v>
      </c>
      <c r="E57" s="89">
        <f t="shared" si="84"/>
        <v>2.5399965197989736</v>
      </c>
      <c r="F57" s="89">
        <f t="shared" si="84"/>
        <v>2.6331375565199164</v>
      </c>
      <c r="G57" s="89">
        <f t="shared" si="84"/>
        <v>2.0543736340387904</v>
      </c>
      <c r="H57" s="89">
        <f t="shared" si="84"/>
        <v>2.0900546919394567</v>
      </c>
      <c r="I57" s="89">
        <f t="shared" si="84"/>
        <v>2.105052114084196</v>
      </c>
      <c r="J57" s="89">
        <f t="shared" si="84"/>
        <v>2.176330950545057</v>
      </c>
      <c r="K57" s="89">
        <f t="shared" si="84"/>
        <v>1.8019143277721978</v>
      </c>
      <c r="L57" s="89">
        <f t="shared" si="84"/>
        <v>1.5624009859380708</v>
      </c>
      <c r="M57" s="89">
        <f t="shared" si="84"/>
        <v>1.5850855539954376</v>
      </c>
      <c r="N57" s="89">
        <f t="shared" si="84"/>
        <v>1.8714157656858572</v>
      </c>
      <c r="O57" s="89">
        <f t="shared" si="84"/>
        <v>1.6725925044867589</v>
      </c>
      <c r="P57" s="89">
        <f t="shared" si="84"/>
        <v>1.7022678125551933</v>
      </c>
      <c r="Q57" s="20">
        <f t="shared" si="81"/>
        <v>1.2930912553071878</v>
      </c>
      <c r="R57" s="20">
        <f t="shared" si="81"/>
        <v>0.94510887562686485</v>
      </c>
      <c r="S57" s="20">
        <f t="shared" si="81"/>
        <v>1.2220722667951074</v>
      </c>
      <c r="T57" s="20">
        <f t="shared" si="81"/>
        <v>1.1000692793224551</v>
      </c>
      <c r="U57" s="20">
        <f t="shared" si="81"/>
        <v>0.93655914110170846</v>
      </c>
      <c r="V57" s="20">
        <f t="shared" si="81"/>
        <v>0.77161600136849295</v>
      </c>
      <c r="W57" s="20">
        <f t="shared" si="81"/>
        <v>0.82678063925470691</v>
      </c>
      <c r="X57" s="20">
        <f t="shared" si="77"/>
        <v>0.79088132704143632</v>
      </c>
      <c r="Y57" s="20">
        <f t="shared" si="77"/>
        <v>0.88916699932982302</v>
      </c>
      <c r="Z57" s="20">
        <f t="shared" si="77"/>
        <v>0.75641368416881893</v>
      </c>
      <c r="AA57" s="20">
        <f t="shared" si="77"/>
        <v>0.70351034909162147</v>
      </c>
      <c r="AB57" s="20">
        <f t="shared" si="77"/>
        <v>0.71278553735151629</v>
      </c>
      <c r="AC57" s="20">
        <f t="shared" ref="AC57:AD57" si="85">+AC20/AC$33*100</f>
        <v>0.71936070806889385</v>
      </c>
      <c r="AD57" s="20">
        <f t="shared" si="85"/>
        <v>0.73738084550642924</v>
      </c>
      <c r="AE57" s="20">
        <f t="shared" ref="AE57:AF57" si="86">+AE20/AE$33*100</f>
        <v>0.70171706611375584</v>
      </c>
      <c r="AF57" s="20">
        <f t="shared" si="86"/>
        <v>0.53758367770551063</v>
      </c>
    </row>
    <row r="58" spans="1:32" ht="15" customHeight="1" x14ac:dyDescent="0.15">
      <c r="A58" s="3" t="s">
        <v>110</v>
      </c>
      <c r="B58" s="69"/>
      <c r="C58" s="69"/>
      <c r="D58" s="89">
        <f t="shared" ref="D58:P58" si="87">+D21/D$33*100</f>
        <v>2.3250996314129</v>
      </c>
      <c r="E58" s="89">
        <f t="shared" si="87"/>
        <v>2.4110365015313571</v>
      </c>
      <c r="F58" s="89">
        <f t="shared" si="87"/>
        <v>2.3512662514599096</v>
      </c>
      <c r="G58" s="89">
        <f t="shared" si="87"/>
        <v>2.4001801316965219</v>
      </c>
      <c r="H58" s="89">
        <f t="shared" si="87"/>
        <v>2.502274736093038</v>
      </c>
      <c r="I58" s="89">
        <f t="shared" si="87"/>
        <v>2.3585342393530637</v>
      </c>
      <c r="J58" s="89">
        <f t="shared" si="87"/>
        <v>2.4948273824238805</v>
      </c>
      <c r="K58" s="89">
        <f t="shared" si="87"/>
        <v>2.4736856581529723</v>
      </c>
      <c r="L58" s="89">
        <f t="shared" si="87"/>
        <v>2.5222602761189257</v>
      </c>
      <c r="M58" s="89">
        <f t="shared" si="87"/>
        <v>2.4179569660364466</v>
      </c>
      <c r="N58" s="89">
        <f t="shared" si="87"/>
        <v>2.5325514803191882</v>
      </c>
      <c r="O58" s="89">
        <f t="shared" si="87"/>
        <v>3.0564150506090821</v>
      </c>
      <c r="P58" s="89">
        <f t="shared" si="87"/>
        <v>3.4178547623078717</v>
      </c>
      <c r="Q58" s="20">
        <f t="shared" si="81"/>
        <v>3.170010896024078</v>
      </c>
      <c r="R58" s="20">
        <f t="shared" si="81"/>
        <v>3.086462790101129</v>
      </c>
      <c r="S58" s="20">
        <f t="shared" si="81"/>
        <v>3.3061409314250341</v>
      </c>
      <c r="T58" s="20">
        <f t="shared" si="81"/>
        <v>3.0788447513842248</v>
      </c>
      <c r="U58" s="20">
        <f t="shared" si="81"/>
        <v>3.0164653711074751</v>
      </c>
      <c r="V58" s="20">
        <f t="shared" si="81"/>
        <v>2.3599066267991171</v>
      </c>
      <c r="W58" s="20">
        <f t="shared" si="81"/>
        <v>2.6096248138107376</v>
      </c>
      <c r="X58" s="20">
        <f t="shared" si="77"/>
        <v>2.2132150296933277</v>
      </c>
      <c r="Y58" s="20">
        <f t="shared" si="77"/>
        <v>2.1992149039267703</v>
      </c>
      <c r="Z58" s="20">
        <f t="shared" si="77"/>
        <v>2.2956779072132991</v>
      </c>
      <c r="AA58" s="20">
        <f t="shared" si="77"/>
        <v>2.3128033707784894</v>
      </c>
      <c r="AB58" s="20">
        <f t="shared" si="77"/>
        <v>1.9905084598675171</v>
      </c>
      <c r="AC58" s="20">
        <f t="shared" ref="AC58:AD58" si="88">+AC21/AC$33*100</f>
        <v>1.8029441974101663</v>
      </c>
      <c r="AD58" s="20">
        <f t="shared" si="88"/>
        <v>1.2043428308964628</v>
      </c>
      <c r="AE58" s="20">
        <f t="shared" ref="AE58:AF58" si="89">+AE21/AE$33*100</f>
        <v>1.2176240673733758</v>
      </c>
      <c r="AF58" s="20">
        <f t="shared" si="89"/>
        <v>1.0018332993833448</v>
      </c>
    </row>
    <row r="59" spans="1:32" ht="15" customHeight="1" x14ac:dyDescent="0.15">
      <c r="A59" s="4" t="s">
        <v>111</v>
      </c>
      <c r="B59" s="73"/>
      <c r="C59" s="73"/>
      <c r="D59" s="89">
        <f t="shared" ref="D59:P59" si="90">+D22/D$33*100</f>
        <v>0.11053933314225063</v>
      </c>
      <c r="E59" s="89">
        <f t="shared" si="90"/>
        <v>0.11185705406714679</v>
      </c>
      <c r="F59" s="89">
        <f t="shared" si="90"/>
        <v>0.11973852988250128</v>
      </c>
      <c r="G59" s="89">
        <f t="shared" si="90"/>
        <v>0.13187342073095926</v>
      </c>
      <c r="H59" s="89">
        <f t="shared" si="90"/>
        <v>0.31202471166925161</v>
      </c>
      <c r="I59" s="89">
        <f t="shared" si="90"/>
        <v>0.36767786608231268</v>
      </c>
      <c r="J59" s="89">
        <f t="shared" si="90"/>
        <v>0.38121581804277704</v>
      </c>
      <c r="K59" s="89">
        <f t="shared" si="90"/>
        <v>0.40040559105471846</v>
      </c>
      <c r="L59" s="89">
        <f t="shared" si="90"/>
        <v>0.42933541796451252</v>
      </c>
      <c r="M59" s="89">
        <f t="shared" si="90"/>
        <v>0.45946173401784235</v>
      </c>
      <c r="N59" s="89">
        <f t="shared" si="90"/>
        <v>0.44625826738525348</v>
      </c>
      <c r="O59" s="89">
        <f t="shared" si="90"/>
        <v>0.49630165469549237</v>
      </c>
      <c r="P59" s="89">
        <f t="shared" si="90"/>
        <v>0.54586823575305621</v>
      </c>
      <c r="Q59" s="20">
        <f t="shared" si="81"/>
        <v>0.52116729738382417</v>
      </c>
      <c r="R59" s="20">
        <f t="shared" si="81"/>
        <v>0.51943012751145179</v>
      </c>
      <c r="S59" s="20">
        <f t="shared" si="81"/>
        <v>0.55739255056037784</v>
      </c>
      <c r="T59" s="20">
        <f t="shared" si="81"/>
        <v>0.544804401904594</v>
      </c>
      <c r="U59" s="20">
        <f t="shared" si="81"/>
        <v>0.52617362182671146</v>
      </c>
      <c r="V59" s="20">
        <f t="shared" si="81"/>
        <v>0.43417216195238328</v>
      </c>
      <c r="W59" s="20">
        <f t="shared" si="81"/>
        <v>0.49768599163405103</v>
      </c>
      <c r="X59" s="20">
        <f t="shared" si="77"/>
        <v>0.44453042817888877</v>
      </c>
      <c r="Y59" s="20">
        <f t="shared" si="77"/>
        <v>0.48149891238165105</v>
      </c>
      <c r="Z59" s="20">
        <f t="shared" si="77"/>
        <v>0.51439770862834788</v>
      </c>
      <c r="AA59" s="20">
        <f t="shared" si="77"/>
        <v>0.46618264056698699</v>
      </c>
      <c r="AB59" s="20">
        <f t="shared" si="77"/>
        <v>0.44846140748581959</v>
      </c>
      <c r="AC59" s="20">
        <f t="shared" ref="AC59:AD59" si="91">+AC22/AC$33*100</f>
        <v>0.46868124182964699</v>
      </c>
      <c r="AD59" s="20">
        <f t="shared" si="91"/>
        <v>0.49308995533580635</v>
      </c>
      <c r="AE59" s="20">
        <f t="shared" ref="AE59:AF59" si="92">+AE22/AE$33*100</f>
        <v>0.4991117309297074</v>
      </c>
      <c r="AF59" s="20">
        <f t="shared" si="92"/>
        <v>0.51053465718175428</v>
      </c>
    </row>
    <row r="60" spans="1:32" ht="15" customHeight="1" x14ac:dyDescent="0.15">
      <c r="A60" s="3" t="s">
        <v>112</v>
      </c>
      <c r="B60" s="69"/>
      <c r="C60" s="69"/>
      <c r="D60" s="89">
        <f t="shared" ref="D60:P60" si="93">+D23/D$33*100</f>
        <v>6.1727985241170931</v>
      </c>
      <c r="E60" s="89">
        <f t="shared" si="93"/>
        <v>5.3329304431310769</v>
      </c>
      <c r="F60" s="89">
        <f t="shared" si="93"/>
        <v>3.7476643440889053</v>
      </c>
      <c r="G60" s="89">
        <f t="shared" si="93"/>
        <v>4.4185945259453616</v>
      </c>
      <c r="H60" s="89">
        <f t="shared" si="93"/>
        <v>3.8339491788694073</v>
      </c>
      <c r="I60" s="89">
        <f t="shared" si="93"/>
        <v>5.2413894378349601</v>
      </c>
      <c r="J60" s="89">
        <f t="shared" si="93"/>
        <v>4.5757948484380115</v>
      </c>
      <c r="K60" s="89">
        <f t="shared" si="93"/>
        <v>5.9902462525936748</v>
      </c>
      <c r="L60" s="89">
        <f t="shared" si="93"/>
        <v>6.9769198961528334</v>
      </c>
      <c r="M60" s="89">
        <f t="shared" si="93"/>
        <v>4.1786828271713166</v>
      </c>
      <c r="N60" s="89">
        <f t="shared" si="93"/>
        <v>5.2889941406812131</v>
      </c>
      <c r="O60" s="89">
        <f t="shared" si="93"/>
        <v>5.3703194727829242</v>
      </c>
      <c r="P60" s="89">
        <f t="shared" si="93"/>
        <v>5.4509445730634516</v>
      </c>
      <c r="Q60" s="20">
        <f t="shared" si="81"/>
        <v>4.6900845198193153</v>
      </c>
      <c r="R60" s="20">
        <f t="shared" si="81"/>
        <v>7.8065043413631106</v>
      </c>
      <c r="S60" s="20">
        <f t="shared" si="81"/>
        <v>6.7058908994449355</v>
      </c>
      <c r="T60" s="20">
        <f t="shared" si="81"/>
        <v>7.0282386245774058</v>
      </c>
      <c r="U60" s="20">
        <f t="shared" si="81"/>
        <v>7.3590509461850546</v>
      </c>
      <c r="V60" s="20">
        <f t="shared" si="81"/>
        <v>11.963947523748745</v>
      </c>
      <c r="W60" s="20">
        <f t="shared" si="81"/>
        <v>12.396799605280764</v>
      </c>
      <c r="X60" s="20">
        <f t="shared" si="77"/>
        <v>11.087430612446484</v>
      </c>
      <c r="Y60" s="20">
        <f t="shared" si="77"/>
        <v>8.7410868598659626</v>
      </c>
      <c r="Z60" s="20">
        <f t="shared" si="77"/>
        <v>10.696515673603178</v>
      </c>
      <c r="AA60" s="20">
        <f t="shared" si="77"/>
        <v>12.567752443358749</v>
      </c>
      <c r="AB60" s="20">
        <f t="shared" si="77"/>
        <v>13.19192081093396</v>
      </c>
      <c r="AC60" s="20">
        <f t="shared" ref="AC60:AD60" si="94">+AC23/AC$33*100</f>
        <v>11.381372714068767</v>
      </c>
      <c r="AD60" s="20">
        <f t="shared" si="94"/>
        <v>11.545579440183937</v>
      </c>
      <c r="AE60" s="20">
        <f t="shared" ref="AE60:AF60" si="95">+AE23/AE$33*100</f>
        <v>10.28671940296854</v>
      </c>
      <c r="AF60" s="20">
        <f t="shared" si="95"/>
        <v>11.368672115726529</v>
      </c>
    </row>
    <row r="61" spans="1:32" ht="15" customHeight="1" x14ac:dyDescent="0.15">
      <c r="A61" s="3" t="s">
        <v>113</v>
      </c>
      <c r="B61" s="69"/>
      <c r="C61" s="69"/>
      <c r="D61" s="89">
        <f t="shared" ref="D61:P61" si="96">+D24/D$33*100</f>
        <v>7.1808680755062166</v>
      </c>
      <c r="E61" s="89">
        <f t="shared" si="96"/>
        <v>8.8967281295845293</v>
      </c>
      <c r="F61" s="89">
        <f t="shared" si="96"/>
        <v>9.9531501144455987</v>
      </c>
      <c r="G61" s="89">
        <f t="shared" si="96"/>
        <v>7.2455428194407725</v>
      </c>
      <c r="H61" s="89">
        <f t="shared" si="96"/>
        <v>8.9416349542827174</v>
      </c>
      <c r="I61" s="89">
        <f t="shared" si="96"/>
        <v>9.3383213322259468</v>
      </c>
      <c r="J61" s="89">
        <f t="shared" si="96"/>
        <v>6.732138143705324</v>
      </c>
      <c r="K61" s="89">
        <f t="shared" si="96"/>
        <v>7.5350205707206364</v>
      </c>
      <c r="L61" s="89">
        <f t="shared" si="96"/>
        <v>6.0627768128512889</v>
      </c>
      <c r="M61" s="89">
        <f t="shared" si="96"/>
        <v>6.1446402662782793</v>
      </c>
      <c r="N61" s="89">
        <f t="shared" si="96"/>
        <v>5.403032905226814</v>
      </c>
      <c r="O61" s="89">
        <f t="shared" si="96"/>
        <v>6.836408525425151</v>
      </c>
      <c r="P61" s="89">
        <f t="shared" si="96"/>
        <v>5.8434449959553847</v>
      </c>
      <c r="Q61" s="20">
        <f t="shared" si="81"/>
        <v>6.4704680404936488</v>
      </c>
      <c r="R61" s="20">
        <f t="shared" si="81"/>
        <v>5.5090118136313881</v>
      </c>
      <c r="S61" s="20">
        <f t="shared" si="81"/>
        <v>6.1066692939926437</v>
      </c>
      <c r="T61" s="20">
        <f t="shared" si="81"/>
        <v>5.3047013800018412</v>
      </c>
      <c r="U61" s="20">
        <f t="shared" si="81"/>
        <v>4.845137521655082</v>
      </c>
      <c r="V61" s="20">
        <f t="shared" si="81"/>
        <v>4.7927416983981157</v>
      </c>
      <c r="W61" s="20">
        <f t="shared" si="81"/>
        <v>5.2816389993762201</v>
      </c>
      <c r="X61" s="20">
        <f t="shared" si="77"/>
        <v>5.9386130342190491</v>
      </c>
      <c r="Y61" s="20">
        <f t="shared" si="77"/>
        <v>5.2605262394885877</v>
      </c>
      <c r="Z61" s="20">
        <f t="shared" si="77"/>
        <v>5.335816311139804</v>
      </c>
      <c r="AA61" s="20">
        <f t="shared" si="77"/>
        <v>5.5924293916329502</v>
      </c>
      <c r="AB61" s="20">
        <f t="shared" si="77"/>
        <v>5.9848974585091712</v>
      </c>
      <c r="AC61" s="20">
        <f t="shared" ref="AC61:AD61" si="97">+AC24/AC$33*100</f>
        <v>5.6308632601389785</v>
      </c>
      <c r="AD61" s="20">
        <f t="shared" si="97"/>
        <v>10.391036335788113</v>
      </c>
      <c r="AE61" s="20">
        <f t="shared" ref="AE61:AF61" si="98">+AE24/AE$33*100</f>
        <v>5.7155092608002613</v>
      </c>
      <c r="AF61" s="20">
        <f t="shared" si="98"/>
        <v>6.4079753828944899</v>
      </c>
    </row>
    <row r="62" spans="1:32" ht="15" customHeight="1" x14ac:dyDescent="0.15">
      <c r="A62" s="3" t="s">
        <v>114</v>
      </c>
      <c r="B62" s="69"/>
      <c r="C62" s="69"/>
      <c r="D62" s="89">
        <f t="shared" ref="D62:P62" si="99">+D25/D$33*100</f>
        <v>7.1216799348053597</v>
      </c>
      <c r="E62" s="89">
        <f t="shared" si="99"/>
        <v>2.9160171858042951</v>
      </c>
      <c r="F62" s="89">
        <f t="shared" si="99"/>
        <v>1.8043565438017155</v>
      </c>
      <c r="G62" s="89">
        <f t="shared" si="99"/>
        <v>0.90174122477506224</v>
      </c>
      <c r="H62" s="89">
        <f t="shared" si="99"/>
        <v>3.6797397031339329</v>
      </c>
      <c r="I62" s="89">
        <f t="shared" si="99"/>
        <v>0.70243499442140134</v>
      </c>
      <c r="J62" s="89">
        <f t="shared" si="99"/>
        <v>0.64882671020367633</v>
      </c>
      <c r="K62" s="89">
        <f t="shared" si="99"/>
        <v>0.73429869381874213</v>
      </c>
      <c r="L62" s="89">
        <f t="shared" si="99"/>
        <v>1.0848215647351935</v>
      </c>
      <c r="M62" s="89">
        <f t="shared" si="99"/>
        <v>1.9479005685965125</v>
      </c>
      <c r="N62" s="89">
        <f t="shared" si="99"/>
        <v>1.2614908740207214</v>
      </c>
      <c r="O62" s="89">
        <f t="shared" si="99"/>
        <v>0.67709899437689225</v>
      </c>
      <c r="P62" s="89">
        <f t="shared" si="99"/>
        <v>1.2891656317908478</v>
      </c>
      <c r="Q62" s="20">
        <f t="shared" si="81"/>
        <v>0.36168229894807002</v>
      </c>
      <c r="R62" s="20">
        <f t="shared" si="81"/>
        <v>0.40417246764531289</v>
      </c>
      <c r="S62" s="20">
        <f t="shared" si="81"/>
        <v>0.53431202632445607</v>
      </c>
      <c r="T62" s="20">
        <f t="shared" si="81"/>
        <v>0.44714923495796416</v>
      </c>
      <c r="U62" s="20">
        <f t="shared" si="81"/>
        <v>0.86056373240773321</v>
      </c>
      <c r="V62" s="20">
        <f t="shared" si="81"/>
        <v>0.29678571494977335</v>
      </c>
      <c r="W62" s="20">
        <f t="shared" si="81"/>
        <v>0.37348455701574057</v>
      </c>
      <c r="X62" s="20">
        <f t="shared" si="77"/>
        <v>0.24916281702647905</v>
      </c>
      <c r="Y62" s="20">
        <f t="shared" si="77"/>
        <v>0.94423418957026317</v>
      </c>
      <c r="Z62" s="20">
        <f t="shared" si="77"/>
        <v>0.40479907712957908</v>
      </c>
      <c r="AA62" s="20">
        <f t="shared" si="77"/>
        <v>0.66725893191258823</v>
      </c>
      <c r="AB62" s="20">
        <f t="shared" si="77"/>
        <v>0.33054582768074064</v>
      </c>
      <c r="AC62" s="20">
        <f t="shared" ref="AC62:AD62" si="100">+AC25/AC$33*100</f>
        <v>0.60241863535363926</v>
      </c>
      <c r="AD62" s="20">
        <f t="shared" si="100"/>
        <v>0.30205284174678526</v>
      </c>
      <c r="AE62" s="20">
        <f t="shared" ref="AE62:AF62" si="101">+AE25/AE$33*100</f>
        <v>0.88669880144783864</v>
      </c>
      <c r="AF62" s="20">
        <f t="shared" si="101"/>
        <v>0.79827901647264543</v>
      </c>
    </row>
    <row r="63" spans="1:32" ht="15" customHeight="1" x14ac:dyDescent="0.15">
      <c r="A63" s="3" t="s">
        <v>115</v>
      </c>
      <c r="B63" s="69"/>
      <c r="C63" s="69"/>
      <c r="D63" s="89">
        <f t="shared" ref="D63:P63" si="102">+D26/D$33*100</f>
        <v>2.2908002604591356E-2</v>
      </c>
      <c r="E63" s="89">
        <f t="shared" si="102"/>
        <v>2.3155487724496465E-2</v>
      </c>
      <c r="F63" s="89">
        <f t="shared" si="102"/>
        <v>0.4121884434723927</v>
      </c>
      <c r="G63" s="89">
        <f t="shared" si="102"/>
        <v>2.0282353231821426E-2</v>
      </c>
      <c r="H63" s="89">
        <f t="shared" si="102"/>
        <v>1.7197814172270651E-2</v>
      </c>
      <c r="I63" s="89">
        <f t="shared" si="102"/>
        <v>0.18469406173905564</v>
      </c>
      <c r="J63" s="89">
        <f t="shared" si="102"/>
        <v>1.829916743117644E-2</v>
      </c>
      <c r="K63" s="89">
        <f t="shared" si="102"/>
        <v>3.2546329477090574E-2</v>
      </c>
      <c r="L63" s="89">
        <f t="shared" si="102"/>
        <v>0.85450658738160279</v>
      </c>
      <c r="M63" s="89">
        <f t="shared" si="102"/>
        <v>2.7524893804509527</v>
      </c>
      <c r="N63" s="89">
        <f t="shared" si="102"/>
        <v>0.48715366465146293</v>
      </c>
      <c r="O63" s="89">
        <f t="shared" si="102"/>
        <v>6.2111525064432016E-2</v>
      </c>
      <c r="P63" s="89">
        <f t="shared" si="102"/>
        <v>2.348197465573388E-2</v>
      </c>
      <c r="Q63" s="20">
        <f t="shared" si="81"/>
        <v>1.3147106292424071E-2</v>
      </c>
      <c r="R63" s="20">
        <f t="shared" si="81"/>
        <v>1.4206344464238151E-2</v>
      </c>
      <c r="S63" s="20">
        <f t="shared" si="81"/>
        <v>1.811560951606779E-2</v>
      </c>
      <c r="T63" s="20">
        <f t="shared" si="81"/>
        <v>0.3522371538109238</v>
      </c>
      <c r="U63" s="20">
        <f t="shared" si="81"/>
        <v>0.10023582359500499</v>
      </c>
      <c r="V63" s="20">
        <f t="shared" si="81"/>
        <v>8.0624151793636887E-3</v>
      </c>
      <c r="W63" s="20">
        <f t="shared" si="81"/>
        <v>1.0117195419688417E-2</v>
      </c>
      <c r="X63" s="20">
        <f t="shared" si="77"/>
        <v>2.4786187006823727E-2</v>
      </c>
      <c r="Y63" s="20">
        <f t="shared" si="77"/>
        <v>2.1111845707796402E-2</v>
      </c>
      <c r="Z63" s="20">
        <f t="shared" si="77"/>
        <v>9.3172710018446965E-3</v>
      </c>
      <c r="AA63" s="20">
        <f t="shared" si="77"/>
        <v>1.3283366002828244E-2</v>
      </c>
      <c r="AB63" s="20">
        <f t="shared" si="77"/>
        <v>6.0797844733131975E-2</v>
      </c>
      <c r="AC63" s="20">
        <f t="shared" ref="AC63:AD63" si="103">+AC26/AC$33*100</f>
        <v>6.6005362693836472E-2</v>
      </c>
      <c r="AD63" s="20">
        <f t="shared" si="103"/>
        <v>0.14680480410777128</v>
      </c>
      <c r="AE63" s="20">
        <f t="shared" ref="AE63:AF63" si="104">+AE26/AE$33*100</f>
        <v>0.15977104362252587</v>
      </c>
      <c r="AF63" s="20">
        <f t="shared" si="104"/>
        <v>0.21168459427197456</v>
      </c>
    </row>
    <row r="64" spans="1:32" ht="15" customHeight="1" x14ac:dyDescent="0.15">
      <c r="A64" s="3" t="s">
        <v>116</v>
      </c>
      <c r="B64" s="69"/>
      <c r="C64" s="69"/>
      <c r="D64" s="89">
        <f t="shared" ref="D64:P64" si="105">+D27/D$33*100</f>
        <v>1.7838178214082407</v>
      </c>
      <c r="E64" s="89">
        <f t="shared" si="105"/>
        <v>5.4161526415864456</v>
      </c>
      <c r="F64" s="89">
        <f t="shared" si="105"/>
        <v>6.4746380762720577</v>
      </c>
      <c r="G64" s="89">
        <f t="shared" si="105"/>
        <v>5.9891577859569711</v>
      </c>
      <c r="H64" s="89">
        <f t="shared" si="105"/>
        <v>3.1340270459473567</v>
      </c>
      <c r="I64" s="89">
        <f t="shared" si="105"/>
        <v>6.0913667580360809</v>
      </c>
      <c r="J64" s="89">
        <f t="shared" si="105"/>
        <v>2.1147733017456223</v>
      </c>
      <c r="K64" s="89">
        <f t="shared" si="105"/>
        <v>3.1539759645528291</v>
      </c>
      <c r="L64" s="89">
        <f t="shared" si="105"/>
        <v>2.3299945530514821</v>
      </c>
      <c r="M64" s="89">
        <f t="shared" si="105"/>
        <v>2.117275963068479</v>
      </c>
      <c r="N64" s="89">
        <f t="shared" si="105"/>
        <v>5.2259372581402248</v>
      </c>
      <c r="O64" s="89">
        <f t="shared" si="105"/>
        <v>6.7035635063248149</v>
      </c>
      <c r="P64" s="89">
        <f t="shared" si="105"/>
        <v>1.5318350883379648</v>
      </c>
      <c r="Q64" s="20">
        <f t="shared" si="81"/>
        <v>7.1378398637530207</v>
      </c>
      <c r="R64" s="20">
        <f t="shared" si="81"/>
        <v>0.45236647462740975</v>
      </c>
      <c r="S64" s="20">
        <f t="shared" si="81"/>
        <v>0.63500977968648042</v>
      </c>
      <c r="T64" s="20">
        <f t="shared" si="81"/>
        <v>0.58720410848628712</v>
      </c>
      <c r="U64" s="20">
        <f t="shared" si="81"/>
        <v>0.65334395589005023</v>
      </c>
      <c r="V64" s="20">
        <f t="shared" si="81"/>
        <v>4.0922877446537562</v>
      </c>
      <c r="W64" s="20">
        <f t="shared" si="81"/>
        <v>0.13617630716308296</v>
      </c>
      <c r="X64" s="20">
        <f t="shared" si="77"/>
        <v>9.1040058307603339E-2</v>
      </c>
      <c r="Y64" s="20">
        <f t="shared" si="77"/>
        <v>0.29639818682869978</v>
      </c>
      <c r="Z64" s="20">
        <f t="shared" si="77"/>
        <v>0.19835964976827797</v>
      </c>
      <c r="AA64" s="20">
        <f t="shared" si="77"/>
        <v>0.21626484131696266</v>
      </c>
      <c r="AB64" s="20">
        <f t="shared" si="77"/>
        <v>1.3760518029673343</v>
      </c>
      <c r="AC64" s="20">
        <f t="shared" ref="AC64:AD64" si="106">+AC27/AC$33*100</f>
        <v>1.11576501098543</v>
      </c>
      <c r="AD64" s="20">
        <f t="shared" si="106"/>
        <v>0.29848109810750806</v>
      </c>
      <c r="AE64" s="20">
        <f t="shared" ref="AE64:AF64" si="107">+AE27/AE$33*100</f>
        <v>0.62016980348618989</v>
      </c>
      <c r="AF64" s="20">
        <f t="shared" si="107"/>
        <v>1.6771589123713688</v>
      </c>
    </row>
    <row r="65" spans="1:32" ht="15" customHeight="1" x14ac:dyDescent="0.15">
      <c r="A65" s="3" t="s">
        <v>117</v>
      </c>
      <c r="B65" s="69"/>
      <c r="C65" s="69"/>
      <c r="D65" s="89">
        <f t="shared" ref="D65:P65" si="108">+D28/D$33*100</f>
        <v>3.0128172858182007</v>
      </c>
      <c r="E65" s="89">
        <f t="shared" si="108"/>
        <v>3.1511179859219216</v>
      </c>
      <c r="F65" s="89">
        <f t="shared" si="108"/>
        <v>2.1103888683435579</v>
      </c>
      <c r="G65" s="89">
        <f t="shared" si="108"/>
        <v>3.4000391464667259</v>
      </c>
      <c r="H65" s="89">
        <f t="shared" si="108"/>
        <v>2.6006418975750218</v>
      </c>
      <c r="I65" s="89">
        <f t="shared" si="108"/>
        <v>2.4312648239478896</v>
      </c>
      <c r="J65" s="89">
        <f t="shared" si="108"/>
        <v>3.38886004990131</v>
      </c>
      <c r="K65" s="89">
        <f t="shared" si="108"/>
        <v>2.6475290133894025</v>
      </c>
      <c r="L65" s="89">
        <f t="shared" si="108"/>
        <v>3.3165593502212412</v>
      </c>
      <c r="M65" s="89">
        <f t="shared" si="108"/>
        <v>5.0888423784866248</v>
      </c>
      <c r="N65" s="89">
        <f t="shared" si="108"/>
        <v>6.3090242509967434</v>
      </c>
      <c r="O65" s="89">
        <f t="shared" si="108"/>
        <v>4.0933718248782922</v>
      </c>
      <c r="P65" s="89">
        <f t="shared" si="108"/>
        <v>4.7729594503531585</v>
      </c>
      <c r="Q65" s="20">
        <f t="shared" si="81"/>
        <v>2.9789391499556976</v>
      </c>
      <c r="R65" s="20">
        <f t="shared" si="81"/>
        <v>4.6665873927284895</v>
      </c>
      <c r="S65" s="20">
        <f t="shared" si="81"/>
        <v>6.8166731963030944</v>
      </c>
      <c r="T65" s="20">
        <f t="shared" si="81"/>
        <v>7.454499720539931</v>
      </c>
      <c r="U65" s="20">
        <f t="shared" si="81"/>
        <v>6.6640774130959217</v>
      </c>
      <c r="V65" s="20">
        <f t="shared" si="81"/>
        <v>7.2092763329016165</v>
      </c>
      <c r="W65" s="20">
        <f t="shared" si="81"/>
        <v>8.5051260742589569</v>
      </c>
      <c r="X65" s="20">
        <f t="shared" si="77"/>
        <v>10.546005864647904</v>
      </c>
      <c r="Y65" s="20">
        <f t="shared" si="77"/>
        <v>11.920850532872908</v>
      </c>
      <c r="Z65" s="20">
        <f t="shared" si="77"/>
        <v>10.743224113163945</v>
      </c>
      <c r="AA65" s="20">
        <f t="shared" si="77"/>
        <v>9.1201738713227112</v>
      </c>
      <c r="AB65" s="20">
        <f t="shared" si="77"/>
        <v>7.1813893103357911</v>
      </c>
      <c r="AC65" s="20">
        <f t="shared" ref="AC65:AD65" si="109">+AC28/AC$33*100</f>
        <v>9.5333565242726124</v>
      </c>
      <c r="AD65" s="20">
        <f t="shared" si="109"/>
        <v>9.1424304927430153</v>
      </c>
      <c r="AE65" s="20">
        <f t="shared" ref="AE65:AF65" si="110">+AE28/AE$33*100</f>
        <v>8.7539794754173901</v>
      </c>
      <c r="AF65" s="20">
        <f t="shared" si="110"/>
        <v>7.1685002087976315</v>
      </c>
    </row>
    <row r="66" spans="1:32" ht="15" customHeight="1" x14ac:dyDescent="0.15">
      <c r="A66" s="3" t="s">
        <v>118</v>
      </c>
      <c r="B66" s="69"/>
      <c r="C66" s="69"/>
      <c r="D66" s="89">
        <f t="shared" ref="D66:P66" si="111">+D29/D$33*100</f>
        <v>3.7017719410476726</v>
      </c>
      <c r="E66" s="89">
        <f t="shared" si="111"/>
        <v>4.1665740065053924</v>
      </c>
      <c r="F66" s="89">
        <f t="shared" si="111"/>
        <v>2.2339873568940276</v>
      </c>
      <c r="G66" s="89">
        <f t="shared" si="111"/>
        <v>1.9122751622988567</v>
      </c>
      <c r="H66" s="89">
        <f t="shared" si="111"/>
        <v>1.9070208125345762</v>
      </c>
      <c r="I66" s="89">
        <f t="shared" si="111"/>
        <v>3.7696614349732664</v>
      </c>
      <c r="J66" s="89">
        <f t="shared" si="111"/>
        <v>1.3079286626873192</v>
      </c>
      <c r="K66" s="89">
        <f t="shared" si="111"/>
        <v>1.3315804271244469</v>
      </c>
      <c r="L66" s="89">
        <f t="shared" si="111"/>
        <v>1.6680252701643292</v>
      </c>
      <c r="M66" s="89">
        <f t="shared" si="111"/>
        <v>1.6130201034782587</v>
      </c>
      <c r="N66" s="89">
        <f t="shared" si="111"/>
        <v>1.7453150829446571</v>
      </c>
      <c r="O66" s="89">
        <f t="shared" si="111"/>
        <v>2.0386892272770472</v>
      </c>
      <c r="P66" s="89">
        <f t="shared" si="111"/>
        <v>2.5091314437668637</v>
      </c>
      <c r="Q66" s="20">
        <f t="shared" si="81"/>
        <v>2.4057590081368163</v>
      </c>
      <c r="R66" s="20">
        <f t="shared" si="81"/>
        <v>2.5413025197765631</v>
      </c>
      <c r="S66" s="20">
        <f t="shared" si="81"/>
        <v>2.4768173293245517</v>
      </c>
      <c r="T66" s="20">
        <f t="shared" si="81"/>
        <v>2.0488029088259312</v>
      </c>
      <c r="U66" s="20">
        <f t="shared" si="81"/>
        <v>2.1153161846631066</v>
      </c>
      <c r="V66" s="20">
        <f t="shared" si="81"/>
        <v>2.8220209195140611</v>
      </c>
      <c r="W66" s="20">
        <f t="shared" si="81"/>
        <v>2.9267960322531619</v>
      </c>
      <c r="X66" s="20">
        <f t="shared" si="77"/>
        <v>4.335993262773397</v>
      </c>
      <c r="Y66" s="20">
        <f t="shared" si="77"/>
        <v>4.56316283891816</v>
      </c>
      <c r="Z66" s="20">
        <f t="shared" si="77"/>
        <v>4.467279064974397</v>
      </c>
      <c r="AA66" s="20">
        <f t="shared" si="77"/>
        <v>4.113678517034435</v>
      </c>
      <c r="AB66" s="20">
        <f t="shared" si="77"/>
        <v>4.0443543442756784</v>
      </c>
      <c r="AC66" s="20">
        <f t="shared" ref="AC66:AD66" si="112">+AC29/AC$33*100</f>
        <v>4.1658200783024153</v>
      </c>
      <c r="AD66" s="20">
        <f t="shared" si="112"/>
        <v>4.1793187241854532</v>
      </c>
      <c r="AE66" s="20">
        <f t="shared" ref="AE66:AF66" si="113">+AE29/AE$33*100</f>
        <v>3.983777140940878</v>
      </c>
      <c r="AF66" s="20">
        <f t="shared" si="113"/>
        <v>4.156238055516658</v>
      </c>
    </row>
    <row r="67" spans="1:32" ht="15" customHeight="1" x14ac:dyDescent="0.15">
      <c r="A67" s="3" t="s">
        <v>119</v>
      </c>
      <c r="B67" s="69"/>
      <c r="C67" s="69"/>
      <c r="D67" s="89">
        <f t="shared" ref="D67:P67" si="114">+D30/D$33*100</f>
        <v>7.5339613487348815</v>
      </c>
      <c r="E67" s="89">
        <f t="shared" si="114"/>
        <v>4.0770470960458303</v>
      </c>
      <c r="F67" s="89">
        <f t="shared" si="114"/>
        <v>10.6417319141165</v>
      </c>
      <c r="G67" s="89">
        <f t="shared" si="114"/>
        <v>11.547216441455026</v>
      </c>
      <c r="H67" s="89">
        <f t="shared" si="114"/>
        <v>8.9096238968108032</v>
      </c>
      <c r="I67" s="89">
        <f t="shared" si="114"/>
        <v>8.0828550336378093</v>
      </c>
      <c r="J67" s="89">
        <f t="shared" si="114"/>
        <v>12.797871985778603</v>
      </c>
      <c r="K67" s="89">
        <f t="shared" si="114"/>
        <v>11.805846637717238</v>
      </c>
      <c r="L67" s="89">
        <f t="shared" si="114"/>
        <v>8.084073810539504</v>
      </c>
      <c r="M67" s="89">
        <f t="shared" si="114"/>
        <v>6.151448138043591</v>
      </c>
      <c r="N67" s="89">
        <f t="shared" si="114"/>
        <v>10.198338752038882</v>
      </c>
      <c r="O67" s="89">
        <f t="shared" si="114"/>
        <v>9.5091841685920784</v>
      </c>
      <c r="P67" s="89">
        <f t="shared" si="114"/>
        <v>12.760255754296319</v>
      </c>
      <c r="Q67" s="20">
        <f t="shared" si="81"/>
        <v>11.315776857456941</v>
      </c>
      <c r="R67" s="20">
        <f t="shared" si="81"/>
        <v>16.005421235494165</v>
      </c>
      <c r="S67" s="20">
        <f t="shared" si="81"/>
        <v>6.7103705746241804</v>
      </c>
      <c r="T67" s="20">
        <f t="shared" si="81"/>
        <v>9.0718047332404836</v>
      </c>
      <c r="U67" s="20">
        <f t="shared" si="81"/>
        <v>10.156179555926686</v>
      </c>
      <c r="V67" s="20">
        <f t="shared" si="81"/>
        <v>16.237750655374672</v>
      </c>
      <c r="W67" s="20">
        <f t="shared" si="81"/>
        <v>10.0726111686864</v>
      </c>
      <c r="X67" s="20">
        <f t="shared" si="77"/>
        <v>9.5971066939648697</v>
      </c>
      <c r="Y67" s="20">
        <f t="shared" si="77"/>
        <v>7.7750021855996927</v>
      </c>
      <c r="Z67" s="20">
        <f t="shared" si="77"/>
        <v>7.9305014822729349</v>
      </c>
      <c r="AA67" s="20">
        <f t="shared" si="77"/>
        <v>9.8381583263974939</v>
      </c>
      <c r="AB67" s="20">
        <f t="shared" si="77"/>
        <v>10.89180665149914</v>
      </c>
      <c r="AC67" s="20">
        <f t="shared" ref="AC67:AD67" si="115">+AC30/AC$33*100</f>
        <v>11.58802710452192</v>
      </c>
      <c r="AD67" s="20">
        <f t="shared" si="115"/>
        <v>6.0837335426027144</v>
      </c>
      <c r="AE67" s="20">
        <f t="shared" ref="AE67:AF67" si="116">+AE30/AE$33*100</f>
        <v>5.2149187329973294</v>
      </c>
      <c r="AF67" s="20">
        <f t="shared" si="116"/>
        <v>6.2800543227559871</v>
      </c>
    </row>
    <row r="68" spans="1:32" ht="15" customHeight="1" x14ac:dyDescent="0.15">
      <c r="A68" s="3" t="s">
        <v>158</v>
      </c>
      <c r="B68" s="69"/>
      <c r="C68" s="69"/>
      <c r="D68" s="89">
        <f t="shared" ref="D68:P68" si="117">+D31/D$33*100</f>
        <v>0</v>
      </c>
      <c r="E68" s="89">
        <f t="shared" si="117"/>
        <v>0</v>
      </c>
      <c r="F68" s="89">
        <f t="shared" si="117"/>
        <v>0</v>
      </c>
      <c r="G68" s="89">
        <f t="shared" si="117"/>
        <v>0</v>
      </c>
      <c r="H68" s="89">
        <f t="shared" si="117"/>
        <v>0</v>
      </c>
      <c r="I68" s="89">
        <f t="shared" si="117"/>
        <v>0</v>
      </c>
      <c r="J68" s="89">
        <f t="shared" si="117"/>
        <v>0</v>
      </c>
      <c r="K68" s="89">
        <f t="shared" si="117"/>
        <v>0</v>
      </c>
      <c r="L68" s="89">
        <f t="shared" si="117"/>
        <v>0</v>
      </c>
      <c r="M68" s="89">
        <f t="shared" si="117"/>
        <v>0</v>
      </c>
      <c r="N68" s="89">
        <f t="shared" si="117"/>
        <v>0.38854552105131784</v>
      </c>
      <c r="O68" s="89">
        <f t="shared" si="117"/>
        <v>0.40573971630456718</v>
      </c>
      <c r="P68" s="89">
        <f t="shared" si="117"/>
        <v>0.81854865577820368</v>
      </c>
      <c r="Q68" s="20">
        <f t="shared" si="81"/>
        <v>0.81564001664691799</v>
      </c>
      <c r="R68" s="20">
        <f t="shared" si="81"/>
        <v>0.51420932871480662</v>
      </c>
      <c r="S68" s="20">
        <f t="shared" si="81"/>
        <v>0.29606644434256757</v>
      </c>
      <c r="T68" s="20">
        <f t="shared" si="81"/>
        <v>0</v>
      </c>
      <c r="U68" s="20">
        <f t="shared" si="81"/>
        <v>0</v>
      </c>
      <c r="V68" s="20">
        <f t="shared" si="81"/>
        <v>0</v>
      </c>
      <c r="W68" s="20">
        <f t="shared" si="81"/>
        <v>0</v>
      </c>
      <c r="X68" s="20">
        <f t="shared" si="77"/>
        <v>0</v>
      </c>
      <c r="Y68" s="20">
        <f t="shared" si="77"/>
        <v>0</v>
      </c>
      <c r="Z68" s="20">
        <f t="shared" si="77"/>
        <v>0</v>
      </c>
      <c r="AA68" s="20">
        <f t="shared" si="77"/>
        <v>0</v>
      </c>
      <c r="AB68" s="20">
        <f t="shared" si="77"/>
        <v>0</v>
      </c>
      <c r="AC68" s="20">
        <f t="shared" ref="AC68:AD68" si="118">+AC31/AC$33*100</f>
        <v>0</v>
      </c>
      <c r="AD68" s="20">
        <f t="shared" si="118"/>
        <v>0</v>
      </c>
      <c r="AE68" s="20">
        <f t="shared" ref="AE68:AF68" si="119">+AE31/AE$33*100</f>
        <v>0</v>
      </c>
      <c r="AF68" s="20">
        <f t="shared" si="119"/>
        <v>0</v>
      </c>
    </row>
    <row r="69" spans="1:32" ht="15" customHeight="1" x14ac:dyDescent="0.15">
      <c r="A69" s="3" t="s">
        <v>159</v>
      </c>
      <c r="B69" s="69"/>
      <c r="C69" s="69"/>
      <c r="D69" s="89">
        <f t="shared" ref="D69:P69" si="120">+D32/D$33*100</f>
        <v>0</v>
      </c>
      <c r="E69" s="89">
        <f t="shared" si="120"/>
        <v>0</v>
      </c>
      <c r="F69" s="89">
        <f t="shared" si="120"/>
        <v>0</v>
      </c>
      <c r="G69" s="89">
        <f t="shared" si="120"/>
        <v>0</v>
      </c>
      <c r="H69" s="89">
        <f t="shared" si="120"/>
        <v>0</v>
      </c>
      <c r="I69" s="89">
        <f t="shared" si="120"/>
        <v>0</v>
      </c>
      <c r="J69" s="89">
        <f t="shared" si="120"/>
        <v>0</v>
      </c>
      <c r="K69" s="89">
        <f t="shared" si="120"/>
        <v>0</v>
      </c>
      <c r="L69" s="89">
        <f t="shared" si="120"/>
        <v>0</v>
      </c>
      <c r="M69" s="89">
        <f t="shared" si="120"/>
        <v>0</v>
      </c>
      <c r="N69" s="89">
        <f t="shared" si="120"/>
        <v>1.5129727107604347</v>
      </c>
      <c r="O69" s="89">
        <f t="shared" si="120"/>
        <v>3.211874500815092</v>
      </c>
      <c r="P69" s="89">
        <f t="shared" si="120"/>
        <v>7.3751457736661479</v>
      </c>
      <c r="Q69" s="20">
        <f t="shared" si="81"/>
        <v>4.8671668463250679</v>
      </c>
      <c r="R69" s="20">
        <f t="shared" si="81"/>
        <v>3.4938687424282842</v>
      </c>
      <c r="S69" s="20">
        <f t="shared" si="81"/>
        <v>3.4276195955479203</v>
      </c>
      <c r="T69" s="20">
        <f t="shared" si="81"/>
        <v>2.9024866466517651</v>
      </c>
      <c r="U69" s="20">
        <f t="shared" si="81"/>
        <v>2.6700742893630083</v>
      </c>
      <c r="V69" s="20">
        <f t="shared" si="81"/>
        <v>3.3208421851180105</v>
      </c>
      <c r="W69" s="20">
        <f t="shared" si="81"/>
        <v>3.4295577693859038</v>
      </c>
      <c r="X69" s="20">
        <f t="shared" si="77"/>
        <v>3.1474523183268226</v>
      </c>
      <c r="Y69" s="20">
        <f t="shared" si="77"/>
        <v>3.307338753179593</v>
      </c>
      <c r="Z69" s="20">
        <f t="shared" si="77"/>
        <v>3.3295786784436086</v>
      </c>
      <c r="AA69" s="20">
        <f t="shared" si="77"/>
        <v>3.1753066142218915</v>
      </c>
      <c r="AB69" s="20">
        <f t="shared" si="77"/>
        <v>4.0552172575042178</v>
      </c>
      <c r="AC69" s="20">
        <f t="shared" ref="AC69:AD69" si="121">+AC32/AC$33*100</f>
        <v>2.9770140281366526</v>
      </c>
      <c r="AD69" s="20">
        <f t="shared" si="121"/>
        <v>3.0702667386337192</v>
      </c>
      <c r="AE69" s="20">
        <f t="shared" ref="AE69:AF69" si="122">+AE32/AE$33*100</f>
        <v>2.7949769081548737</v>
      </c>
      <c r="AF69" s="20">
        <f t="shared" si="122"/>
        <v>3.0170061353420632</v>
      </c>
    </row>
    <row r="70" spans="1:32" ht="15" customHeight="1" x14ac:dyDescent="0.15">
      <c r="A70" s="3" t="s">
        <v>0</v>
      </c>
      <c r="B70" s="69"/>
      <c r="C70" s="69"/>
      <c r="D70" s="90">
        <f t="shared" ref="D70:P70" si="123">SUM(D41:D67)-D53-D54</f>
        <v>99.999999999999986</v>
      </c>
      <c r="E70" s="90">
        <f t="shared" si="123"/>
        <v>100.00000000000001</v>
      </c>
      <c r="F70" s="90">
        <f t="shared" si="123"/>
        <v>100.00000000000004</v>
      </c>
      <c r="G70" s="90">
        <f t="shared" si="123"/>
        <v>99.999999999999986</v>
      </c>
      <c r="H70" s="90">
        <f t="shared" si="123"/>
        <v>100</v>
      </c>
      <c r="I70" s="90">
        <f t="shared" si="123"/>
        <v>99.999999999999986</v>
      </c>
      <c r="J70" s="90">
        <f t="shared" si="123"/>
        <v>99.999999999999986</v>
      </c>
      <c r="K70" s="90">
        <f t="shared" si="123"/>
        <v>100</v>
      </c>
      <c r="L70" s="90">
        <f t="shared" si="123"/>
        <v>100</v>
      </c>
      <c r="M70" s="90">
        <f t="shared" si="123"/>
        <v>99.999999999999986</v>
      </c>
      <c r="N70" s="90">
        <f t="shared" si="123"/>
        <v>99.999999999999972</v>
      </c>
      <c r="O70" s="90">
        <f t="shared" si="123"/>
        <v>99.999999999999986</v>
      </c>
      <c r="P70" s="90">
        <f t="shared" si="123"/>
        <v>100.00000000000001</v>
      </c>
      <c r="Q70" s="21">
        <f t="shared" ref="Q70:V70" si="124">SUM(Q41:Q67)-Q53-Q54</f>
        <v>99.999999999999972</v>
      </c>
      <c r="R70" s="21">
        <f t="shared" si="124"/>
        <v>100.00000000000001</v>
      </c>
      <c r="S70" s="21">
        <f t="shared" si="124"/>
        <v>100.00000000000001</v>
      </c>
      <c r="T70" s="21">
        <f t="shared" si="124"/>
        <v>100.00000000000001</v>
      </c>
      <c r="U70" s="21">
        <f t="shared" si="124"/>
        <v>99.999999999999957</v>
      </c>
      <c r="V70" s="21">
        <f t="shared" si="124"/>
        <v>100.00000000000001</v>
      </c>
      <c r="W70" s="21">
        <f>SUM(W41:W67)-W53-W54</f>
        <v>100.00000000000001</v>
      </c>
      <c r="X70" s="21">
        <f>SUM(X41:X67)-X53-X54-X55</f>
        <v>100.00000000000001</v>
      </c>
      <c r="Y70" s="21">
        <f t="shared" ref="Y70:AB70" si="125">SUM(Y41:Y67)-Y53-Y54-Y55</f>
        <v>99.999999999999986</v>
      </c>
      <c r="Z70" s="21">
        <f t="shared" si="125"/>
        <v>100</v>
      </c>
      <c r="AA70" s="21">
        <f t="shared" si="125"/>
        <v>99.999999999999957</v>
      </c>
      <c r="AB70" s="21">
        <f t="shared" si="125"/>
        <v>100</v>
      </c>
      <c r="AC70" s="21">
        <f t="shared" ref="AC70:AD70" si="126">SUM(AC41:AC67)-AC53-AC54-AC55</f>
        <v>100.00000000000003</v>
      </c>
      <c r="AD70" s="21">
        <f t="shared" si="126"/>
        <v>100</v>
      </c>
      <c r="AE70" s="21">
        <f t="shared" ref="AE70:AF70" si="127">SUM(AE41:AE67)-AE53-AE54-AE55</f>
        <v>100.00000000000001</v>
      </c>
      <c r="AF70" s="21">
        <f t="shared" si="127"/>
        <v>99.999999999999986</v>
      </c>
    </row>
    <row r="71" spans="1:32" ht="15" customHeight="1" x14ac:dyDescent="0.15">
      <c r="A71" s="3" t="s">
        <v>1</v>
      </c>
      <c r="B71" s="69"/>
      <c r="C71" s="69"/>
      <c r="D71" s="89">
        <f t="shared" ref="D71:P71" si="128">+D34/D$33*100</f>
        <v>58.488898583078189</v>
      </c>
      <c r="E71" s="89">
        <f t="shared" si="128"/>
        <v>60.957386948298534</v>
      </c>
      <c r="F71" s="89">
        <f t="shared" si="128"/>
        <v>57.517752000702913</v>
      </c>
      <c r="G71" s="89">
        <f t="shared" si="128"/>
        <v>59.978723353963126</v>
      </c>
      <c r="H71" s="89">
        <f t="shared" si="128"/>
        <v>62.07181055697216</v>
      </c>
      <c r="I71" s="89">
        <f t="shared" si="128"/>
        <v>59.326747903664014</v>
      </c>
      <c r="J71" s="89">
        <f t="shared" si="128"/>
        <v>63.363132979097244</v>
      </c>
      <c r="K71" s="89">
        <f t="shared" si="128"/>
        <v>62.092950533626059</v>
      </c>
      <c r="L71" s="89">
        <f t="shared" si="128"/>
        <v>65.108325474881013</v>
      </c>
      <c r="M71" s="89">
        <f t="shared" si="128"/>
        <v>65.543196120376251</v>
      </c>
      <c r="N71" s="89">
        <f t="shared" si="128"/>
        <v>59.230487557908987</v>
      </c>
      <c r="O71" s="89">
        <f t="shared" si="128"/>
        <v>59.483943545487037</v>
      </c>
      <c r="P71" s="89">
        <f t="shared" si="128"/>
        <v>60.152790277164158</v>
      </c>
      <c r="Q71" s="20">
        <f t="shared" ref="Q71:R74" si="129">+Q34/Q$33*100</f>
        <v>59.554215528733025</v>
      </c>
      <c r="R71" s="20">
        <f t="shared" si="129"/>
        <v>57.883691490406221</v>
      </c>
      <c r="S71" s="20">
        <f t="shared" ref="S71:T74" si="130">+S34/S$33*100</f>
        <v>64.714843357995449</v>
      </c>
      <c r="T71" s="20">
        <f t="shared" si="130"/>
        <v>62.7959472941657</v>
      </c>
      <c r="U71" s="20">
        <f t="shared" ref="U71:V74" si="131">+U34/U$33*100</f>
        <v>62.699969726873498</v>
      </c>
      <c r="V71" s="20">
        <f t="shared" si="131"/>
        <v>48.968832076781048</v>
      </c>
      <c r="W71" s="20">
        <f t="shared" ref="W71:X74" si="132">+W34/W$33*100</f>
        <v>56.309731821729073</v>
      </c>
      <c r="X71" s="20">
        <f t="shared" si="132"/>
        <v>54.629128611563836</v>
      </c>
      <c r="Y71" s="20">
        <f t="shared" ref="Y71:AB71" si="133">+Y34/Y$33*100</f>
        <v>56.840673475595203</v>
      </c>
      <c r="Z71" s="20">
        <f t="shared" si="133"/>
        <v>56.363346488498692</v>
      </c>
      <c r="AA71" s="20">
        <f t="shared" si="133"/>
        <v>54.074169764486982</v>
      </c>
      <c r="AB71" s="20">
        <f t="shared" si="133"/>
        <v>53.510036383916137</v>
      </c>
      <c r="AC71" s="20">
        <f t="shared" ref="AC71:AD71" si="134">+AC34/AC$33*100</f>
        <v>52.794684323138398</v>
      </c>
      <c r="AD71" s="20">
        <f t="shared" si="134"/>
        <v>55.211890365277817</v>
      </c>
      <c r="AE71" s="20">
        <f t="shared" ref="AE71:AF71" si="135">+AE34/AE$33*100</f>
        <v>61.773497205709127</v>
      </c>
      <c r="AF71" s="20">
        <f t="shared" si="135"/>
        <v>59.675762350634784</v>
      </c>
    </row>
    <row r="72" spans="1:32" ht="15" customHeight="1" x14ac:dyDescent="0.15">
      <c r="A72" s="3" t="s">
        <v>151</v>
      </c>
      <c r="B72" s="69"/>
      <c r="C72" s="69"/>
      <c r="D72" s="89">
        <f t="shared" ref="D72:P72" si="136">+D35/D$33*100</f>
        <v>41.511101416921811</v>
      </c>
      <c r="E72" s="89">
        <f t="shared" si="136"/>
        <v>39.042613051701466</v>
      </c>
      <c r="F72" s="89">
        <f t="shared" si="136"/>
        <v>42.48224799929708</v>
      </c>
      <c r="G72" s="89">
        <f t="shared" si="136"/>
        <v>40.021276646036867</v>
      </c>
      <c r="H72" s="89">
        <f t="shared" si="136"/>
        <v>37.928189443027833</v>
      </c>
      <c r="I72" s="89">
        <f t="shared" si="136"/>
        <v>40.673252096335979</v>
      </c>
      <c r="J72" s="89">
        <f t="shared" si="136"/>
        <v>36.636867020902756</v>
      </c>
      <c r="K72" s="89">
        <f t="shared" si="136"/>
        <v>37.907049466373948</v>
      </c>
      <c r="L72" s="89">
        <f t="shared" si="136"/>
        <v>34.891674525118979</v>
      </c>
      <c r="M72" s="89">
        <f t="shared" si="136"/>
        <v>34.456803879623742</v>
      </c>
      <c r="N72" s="89">
        <f t="shared" si="136"/>
        <v>40.769512442091013</v>
      </c>
      <c r="O72" s="89">
        <f t="shared" si="136"/>
        <v>40.516056454512963</v>
      </c>
      <c r="P72" s="89">
        <f t="shared" si="136"/>
        <v>39.847209722835842</v>
      </c>
      <c r="Q72" s="20">
        <f t="shared" si="129"/>
        <v>40.357966293571025</v>
      </c>
      <c r="R72" s="20">
        <f t="shared" si="129"/>
        <v>41.950574382970125</v>
      </c>
      <c r="S72" s="20">
        <f t="shared" si="130"/>
        <v>35.089464457996925</v>
      </c>
      <c r="T72" s="20">
        <f t="shared" si="130"/>
        <v>37.018356297052044</v>
      </c>
      <c r="U72" s="20">
        <f t="shared" si="131"/>
        <v>37.233103267454531</v>
      </c>
      <c r="V72" s="20">
        <f t="shared" si="131"/>
        <v>50.988567794840101</v>
      </c>
      <c r="W72" s="20">
        <f t="shared" si="132"/>
        <v>43.636841384153513</v>
      </c>
      <c r="X72" s="20">
        <f t="shared" si="132"/>
        <v>45.318765315306266</v>
      </c>
      <c r="Y72" s="20">
        <f t="shared" ref="Y72:AB72" si="137">+Y35/Y$33*100</f>
        <v>43.092253694490317</v>
      </c>
      <c r="Z72" s="20">
        <f t="shared" si="137"/>
        <v>43.352301943064425</v>
      </c>
      <c r="AA72" s="20">
        <f t="shared" si="137"/>
        <v>45.61149604941582</v>
      </c>
      <c r="AB72" s="20">
        <f t="shared" si="137"/>
        <v>46.213519455639798</v>
      </c>
      <c r="AC72" s="20">
        <f t="shared" ref="AC72:AD72" si="138">+AC35/AC$33*100</f>
        <v>47.074614837646308</v>
      </c>
      <c r="AD72" s="20">
        <f t="shared" si="138"/>
        <v>44.524250911203993</v>
      </c>
      <c r="AE72" s="20">
        <f t="shared" ref="AE72:AF72" si="139">+AE35/AE$33*100</f>
        <v>38.039996526097788</v>
      </c>
      <c r="AF72" s="20">
        <f t="shared" si="139"/>
        <v>40.118514243077897</v>
      </c>
    </row>
    <row r="73" spans="1:32" ht="15" customHeight="1" x14ac:dyDescent="0.15">
      <c r="A73" s="3" t="s">
        <v>3</v>
      </c>
      <c r="B73" s="69"/>
      <c r="C73" s="69"/>
      <c r="D73" s="89">
        <f t="shared" ref="D73:P73" si="140">+D36/D$33*100</f>
        <v>52.906149452090844</v>
      </c>
      <c r="E73" s="89">
        <f t="shared" si="140"/>
        <v>55.230255342364586</v>
      </c>
      <c r="F73" s="89">
        <f t="shared" si="140"/>
        <v>51.379996896070836</v>
      </c>
      <c r="G73" s="89">
        <f t="shared" si="140"/>
        <v>50.34651180505395</v>
      </c>
      <c r="H73" s="89">
        <f t="shared" si="140"/>
        <v>51.095616378331101</v>
      </c>
      <c r="I73" s="89">
        <f t="shared" si="140"/>
        <v>51.857511244427236</v>
      </c>
      <c r="J73" s="89">
        <f t="shared" si="140"/>
        <v>49.474772043317074</v>
      </c>
      <c r="K73" s="89">
        <f t="shared" si="140"/>
        <v>47.61876443707505</v>
      </c>
      <c r="L73" s="89">
        <f t="shared" si="140"/>
        <v>49.714644520106567</v>
      </c>
      <c r="M73" s="89">
        <f t="shared" si="140"/>
        <v>53.044312493008526</v>
      </c>
      <c r="N73" s="89">
        <f t="shared" si="140"/>
        <v>53.415943082398343</v>
      </c>
      <c r="O73" s="89">
        <f t="shared" si="140"/>
        <v>54.290975403836072</v>
      </c>
      <c r="P73" s="89">
        <f t="shared" si="140"/>
        <v>52.637207819355794</v>
      </c>
      <c r="Q73" s="20">
        <f t="shared" si="129"/>
        <v>54.771139623883258</v>
      </c>
      <c r="R73" s="20">
        <f t="shared" si="129"/>
        <v>46.838980136631456</v>
      </c>
      <c r="S73" s="20">
        <f t="shared" si="130"/>
        <v>53.349527675566875</v>
      </c>
      <c r="T73" s="20">
        <f t="shared" si="130"/>
        <v>56.859358381731631</v>
      </c>
      <c r="U73" s="20">
        <f t="shared" si="131"/>
        <v>55.772579920699492</v>
      </c>
      <c r="V73" s="20">
        <f t="shared" si="131"/>
        <v>49.314415804936864</v>
      </c>
      <c r="W73" s="20">
        <f t="shared" si="132"/>
        <v>51.379971165421459</v>
      </c>
      <c r="X73" s="20">
        <f t="shared" si="132"/>
        <v>52.137222416344251</v>
      </c>
      <c r="Y73" s="20">
        <f t="shared" ref="Y73:AB73" si="141">+Y36/Y$33*100</f>
        <v>56.364383621749816</v>
      </c>
      <c r="Z73" s="20">
        <f t="shared" si="141"/>
        <v>55.153311005178715</v>
      </c>
      <c r="AA73" s="20">
        <f t="shared" si="141"/>
        <v>52.013274051770097</v>
      </c>
      <c r="AB73" s="20">
        <f t="shared" si="141"/>
        <v>49.220731710222488</v>
      </c>
      <c r="AC73" s="20">
        <f t="shared" ref="AC73:AD73" si="142">+AC36/AC$33*100</f>
        <v>52.435969017818074</v>
      </c>
      <c r="AD73" s="20">
        <f t="shared" si="142"/>
        <v>52.632308539701313</v>
      </c>
      <c r="AE73" s="20">
        <f t="shared" ref="AE73:AF73" si="143">+AE36/AE$33*100</f>
        <v>52.19952740497726</v>
      </c>
      <c r="AF73" s="20">
        <f t="shared" si="143"/>
        <v>52.449174370262384</v>
      </c>
    </row>
    <row r="74" spans="1:32" ht="15" customHeight="1" x14ac:dyDescent="0.15">
      <c r="A74" s="3" t="s">
        <v>2</v>
      </c>
      <c r="B74" s="69"/>
      <c r="C74" s="69"/>
      <c r="D74" s="89">
        <f t="shared" ref="D74:P74" si="144">+D37/D$33*100</f>
        <v>47.093850547909163</v>
      </c>
      <c r="E74" s="89">
        <f t="shared" si="144"/>
        <v>44.769744657635414</v>
      </c>
      <c r="F74" s="89">
        <f t="shared" si="144"/>
        <v>48.620003103929172</v>
      </c>
      <c r="G74" s="89">
        <f t="shared" si="144"/>
        <v>49.65348819494605</v>
      </c>
      <c r="H74" s="89">
        <f t="shared" si="144"/>
        <v>48.904383621668899</v>
      </c>
      <c r="I74" s="89">
        <f t="shared" si="144"/>
        <v>48.142488755572757</v>
      </c>
      <c r="J74" s="89">
        <f t="shared" si="144"/>
        <v>50.525227956682926</v>
      </c>
      <c r="K74" s="89">
        <f t="shared" si="144"/>
        <v>52.381235562924957</v>
      </c>
      <c r="L74" s="89">
        <f t="shared" si="144"/>
        <v>50.285355479893433</v>
      </c>
      <c r="M74" s="89">
        <f t="shared" si="144"/>
        <v>46.955687506991467</v>
      </c>
      <c r="N74" s="89">
        <f t="shared" si="144"/>
        <v>46.584056917601664</v>
      </c>
      <c r="O74" s="89">
        <f t="shared" si="144"/>
        <v>45.709024596163928</v>
      </c>
      <c r="P74" s="89">
        <f t="shared" si="144"/>
        <v>47.362792180644213</v>
      </c>
      <c r="Q74" s="20">
        <f t="shared" si="129"/>
        <v>45.228860376116742</v>
      </c>
      <c r="R74" s="20">
        <f t="shared" si="129"/>
        <v>53.161019863368551</v>
      </c>
      <c r="S74" s="20">
        <f t="shared" si="130"/>
        <v>46.650472324433125</v>
      </c>
      <c r="T74" s="20">
        <f t="shared" si="130"/>
        <v>43.140641618268369</v>
      </c>
      <c r="U74" s="20">
        <f t="shared" si="131"/>
        <v>44.227420079300508</v>
      </c>
      <c r="V74" s="20">
        <f t="shared" si="131"/>
        <v>50.685584195063136</v>
      </c>
      <c r="W74" s="20">
        <f t="shared" si="132"/>
        <v>48.620028834578541</v>
      </c>
      <c r="X74" s="20">
        <f t="shared" si="132"/>
        <v>48.925284045768784</v>
      </c>
      <c r="Y74" s="20">
        <f t="shared" ref="Y74:AB74" si="145">+Y37/Y$33*100</f>
        <v>44.605846250420441</v>
      </c>
      <c r="Z74" s="20">
        <f t="shared" si="145"/>
        <v>44.951404244258335</v>
      </c>
      <c r="AA74" s="20">
        <f t="shared" si="145"/>
        <v>48.103264993149544</v>
      </c>
      <c r="AB74" s="20">
        <f t="shared" si="145"/>
        <v>50.779268289777512</v>
      </c>
      <c r="AC74" s="20">
        <f t="shared" ref="AC74:AD74" si="146">+AC37/AC$33*100</f>
        <v>47.571478478942311</v>
      </c>
      <c r="AD74" s="20">
        <f t="shared" si="146"/>
        <v>47.993759785195948</v>
      </c>
      <c r="AE74" s="20">
        <f t="shared" ref="AE74:AF74" si="147">+AE37/AE$33*100</f>
        <v>55.50405401236975</v>
      </c>
      <c r="AF74" s="20">
        <f t="shared" si="147"/>
        <v>51.005599355317813</v>
      </c>
    </row>
    <row r="75" spans="1:32" ht="15" customHeight="1" x14ac:dyDescent="0.15"/>
    <row r="76" spans="1:32" ht="15" customHeight="1" x14ac:dyDescent="0.15"/>
    <row r="77" spans="1:32" ht="15" customHeight="1" x14ac:dyDescent="0.15"/>
    <row r="78" spans="1:32" ht="15" customHeight="1" x14ac:dyDescent="0.15"/>
    <row r="79" spans="1:32" ht="15" customHeight="1" x14ac:dyDescent="0.15"/>
    <row r="80" spans="1:32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  <row r="551" ht="15" customHeight="1" x14ac:dyDescent="0.15"/>
    <row r="552" ht="15" customHeight="1" x14ac:dyDescent="0.15"/>
    <row r="553" ht="15" customHeight="1" x14ac:dyDescent="0.15"/>
    <row r="554" ht="15" customHeight="1" x14ac:dyDescent="0.15"/>
    <row r="555" ht="15" customHeight="1" x14ac:dyDescent="0.15"/>
    <row r="556" ht="15" customHeight="1" x14ac:dyDescent="0.15"/>
  </sheetData>
  <phoneticPr fontId="2"/>
  <pageMargins left="0.78740157480314965" right="0.78740157480314965" top="0.43307086614173229" bottom="0.43307086614173229" header="0.51181102362204722" footer="0.35433070866141736"/>
  <pageSetup paperSize="9" firstPageNumber="2" orientation="landscape" useFirstPageNumber="1" r:id="rId1"/>
  <headerFooter alignWithMargins="0">
    <oddFooter>&amp;C-&amp;P--</oddFooter>
  </headerFooter>
  <rowBreaks count="1" manualBreakCount="1">
    <brk id="37" max="16383" man="1"/>
  </rowBreaks>
  <colBreaks count="1" manualBreakCount="1">
    <brk id="12" max="7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P550"/>
  <sheetViews>
    <sheetView workbookViewId="0">
      <selection sqref="A1:IV65536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80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6" ht="15" customHeight="1" x14ac:dyDescent="0.2">
      <c r="A1" s="22" t="s">
        <v>77</v>
      </c>
      <c r="L1" s="23" t="str">
        <f>[1]財政指標!$M$1</f>
        <v>氏家町</v>
      </c>
      <c r="O1" s="23" t="str">
        <f>[1]財政指標!$M$1</f>
        <v>氏家町</v>
      </c>
      <c r="P1" s="51"/>
    </row>
    <row r="2" spans="1:16" ht="15" customHeight="1" x14ac:dyDescent="0.15">
      <c r="M2" s="18" t="s">
        <v>148</v>
      </c>
      <c r="P2" s="18" t="s">
        <v>148</v>
      </c>
    </row>
    <row r="3" spans="1:16" ht="15" customHeight="1" x14ac:dyDescent="0.15">
      <c r="A3" s="2"/>
      <c r="B3" s="2" t="s">
        <v>169</v>
      </c>
      <c r="C3" s="2" t="s">
        <v>170</v>
      </c>
      <c r="D3" s="2" t="s">
        <v>171</v>
      </c>
      <c r="E3" s="2" t="s">
        <v>172</v>
      </c>
      <c r="F3" s="2" t="s">
        <v>173</v>
      </c>
      <c r="G3" s="2" t="s">
        <v>174</v>
      </c>
      <c r="H3" s="2" t="s">
        <v>175</v>
      </c>
      <c r="I3" s="2" t="s">
        <v>176</v>
      </c>
      <c r="J3" s="81" t="s">
        <v>214</v>
      </c>
      <c r="K3" s="81" t="s">
        <v>215</v>
      </c>
      <c r="L3" s="2" t="s">
        <v>216</v>
      </c>
      <c r="M3" s="2" t="s">
        <v>217</v>
      </c>
      <c r="N3" s="2" t="s">
        <v>182</v>
      </c>
      <c r="O3" s="57" t="s">
        <v>184</v>
      </c>
      <c r="P3" s="57" t="s">
        <v>185</v>
      </c>
    </row>
    <row r="4" spans="1:16" ht="15" customHeight="1" x14ac:dyDescent="0.15">
      <c r="A4" s="3" t="s">
        <v>97</v>
      </c>
      <c r="B4" s="12"/>
      <c r="C4" s="12"/>
      <c r="D4" s="12">
        <v>2608196</v>
      </c>
      <c r="E4" s="12">
        <v>2827197</v>
      </c>
      <c r="F4" s="12">
        <v>2849889</v>
      </c>
      <c r="G4" s="12">
        <v>2766403</v>
      </c>
      <c r="H4" s="12">
        <v>2979331</v>
      </c>
      <c r="I4" s="12">
        <v>3012792</v>
      </c>
      <c r="J4" s="12">
        <v>3218609</v>
      </c>
      <c r="K4" s="12">
        <v>3220842</v>
      </c>
      <c r="L4" s="12">
        <v>3241828</v>
      </c>
      <c r="M4" s="12">
        <v>3173291</v>
      </c>
      <c r="N4" s="12">
        <v>3209763</v>
      </c>
      <c r="O4" s="12">
        <v>3172557</v>
      </c>
      <c r="P4" s="12">
        <v>3043110</v>
      </c>
    </row>
    <row r="5" spans="1:16" ht="15" customHeight="1" x14ac:dyDescent="0.15">
      <c r="A5" s="3" t="s">
        <v>98</v>
      </c>
      <c r="B5" s="12"/>
      <c r="C5" s="12"/>
      <c r="D5" s="12">
        <v>208885</v>
      </c>
      <c r="E5" s="12">
        <v>233815</v>
      </c>
      <c r="F5" s="12">
        <v>252896</v>
      </c>
      <c r="G5" s="12">
        <v>257240</v>
      </c>
      <c r="H5" s="12">
        <v>266354</v>
      </c>
      <c r="I5" s="12">
        <v>277556</v>
      </c>
      <c r="J5" s="12">
        <v>198906</v>
      </c>
      <c r="K5" s="12">
        <v>157158</v>
      </c>
      <c r="L5" s="12">
        <v>160469</v>
      </c>
      <c r="M5" s="12">
        <v>164274</v>
      </c>
      <c r="N5" s="12">
        <v>164543</v>
      </c>
      <c r="O5" s="12">
        <v>165407</v>
      </c>
      <c r="P5" s="12">
        <v>174261</v>
      </c>
    </row>
    <row r="6" spans="1:16" ht="15" customHeight="1" x14ac:dyDescent="0.15">
      <c r="A6" s="3" t="s">
        <v>218</v>
      </c>
      <c r="B6" s="12"/>
      <c r="C6" s="12"/>
      <c r="D6" s="12">
        <v>110622</v>
      </c>
      <c r="E6" s="12">
        <v>78658</v>
      </c>
      <c r="F6" s="12">
        <v>83183</v>
      </c>
      <c r="G6" s="12">
        <v>109343</v>
      </c>
      <c r="H6" s="12">
        <v>78137</v>
      </c>
      <c r="I6" s="12">
        <v>44399</v>
      </c>
      <c r="J6" s="12">
        <v>36018</v>
      </c>
      <c r="K6" s="12">
        <v>29358</v>
      </c>
      <c r="L6" s="12">
        <v>28174</v>
      </c>
      <c r="M6" s="12">
        <v>122119</v>
      </c>
      <c r="N6" s="12">
        <v>124961</v>
      </c>
      <c r="O6" s="12">
        <v>39793</v>
      </c>
      <c r="P6" s="12">
        <v>27587</v>
      </c>
    </row>
    <row r="7" spans="1:16" ht="15" customHeight="1" x14ac:dyDescent="0.15">
      <c r="A7" s="3" t="s">
        <v>99</v>
      </c>
      <c r="B7" s="12"/>
      <c r="C7" s="12"/>
      <c r="D7" s="12"/>
      <c r="E7" s="12"/>
      <c r="F7" s="12"/>
      <c r="G7" s="12"/>
      <c r="H7" s="12"/>
      <c r="I7" s="12"/>
      <c r="J7" s="12">
        <v>56560</v>
      </c>
      <c r="K7" s="12">
        <v>251603</v>
      </c>
      <c r="L7" s="12">
        <v>238711</v>
      </c>
      <c r="M7" s="12">
        <v>246175</v>
      </c>
      <c r="N7" s="12">
        <v>242716</v>
      </c>
      <c r="O7" s="12">
        <v>217671</v>
      </c>
      <c r="P7" s="12">
        <v>246197</v>
      </c>
    </row>
    <row r="8" spans="1:16" ht="15" customHeight="1" x14ac:dyDescent="0.15">
      <c r="A8" s="3" t="s">
        <v>100</v>
      </c>
      <c r="B8" s="12"/>
      <c r="C8" s="12"/>
      <c r="D8" s="12"/>
      <c r="E8" s="12">
        <v>778</v>
      </c>
      <c r="F8" s="12">
        <v>1807</v>
      </c>
      <c r="G8" s="12">
        <v>1449</v>
      </c>
      <c r="H8" s="12">
        <v>1068</v>
      </c>
      <c r="I8" s="12">
        <v>1506</v>
      </c>
      <c r="J8" s="12">
        <v>1467</v>
      </c>
      <c r="K8" s="12">
        <v>1348</v>
      </c>
      <c r="L8" s="12">
        <v>1293</v>
      </c>
      <c r="M8" s="12">
        <v>1299</v>
      </c>
      <c r="N8" s="12">
        <v>1340</v>
      </c>
      <c r="O8" s="12">
        <v>1215</v>
      </c>
      <c r="P8" s="12">
        <v>1143</v>
      </c>
    </row>
    <row r="9" spans="1:16" ht="15" customHeight="1" x14ac:dyDescent="0.15">
      <c r="A9" s="3" t="s">
        <v>101</v>
      </c>
      <c r="B9" s="12"/>
      <c r="C9" s="12"/>
      <c r="D9" s="12">
        <v>128</v>
      </c>
      <c r="E9" s="12">
        <v>283</v>
      </c>
      <c r="F9" s="12">
        <v>219</v>
      </c>
      <c r="G9" s="12">
        <v>206</v>
      </c>
      <c r="H9" s="12">
        <v>203</v>
      </c>
      <c r="I9" s="12">
        <v>125</v>
      </c>
      <c r="J9" s="12">
        <v>272</v>
      </c>
      <c r="K9" s="12">
        <v>333</v>
      </c>
      <c r="L9" s="12">
        <v>240</v>
      </c>
      <c r="M9" s="12">
        <v>0</v>
      </c>
      <c r="N9" s="12">
        <v>0</v>
      </c>
      <c r="O9" s="12">
        <v>0</v>
      </c>
      <c r="P9" s="12">
        <v>0</v>
      </c>
    </row>
    <row r="10" spans="1:16" ht="15" customHeight="1" x14ac:dyDescent="0.15">
      <c r="A10" s="3" t="s">
        <v>102</v>
      </c>
      <c r="B10" s="12"/>
      <c r="C10" s="12"/>
      <c r="D10" s="12">
        <v>160360</v>
      </c>
      <c r="E10" s="12">
        <v>155246</v>
      </c>
      <c r="F10" s="12">
        <v>134716</v>
      </c>
      <c r="G10" s="12">
        <v>149056</v>
      </c>
      <c r="H10" s="12">
        <v>159806</v>
      </c>
      <c r="I10" s="12">
        <v>158665</v>
      </c>
      <c r="J10" s="12">
        <v>133208</v>
      </c>
      <c r="K10" s="12">
        <v>116123</v>
      </c>
      <c r="L10" s="12">
        <v>114955</v>
      </c>
      <c r="M10" s="12">
        <v>109409</v>
      </c>
      <c r="N10" s="12">
        <v>111390</v>
      </c>
      <c r="O10" s="12">
        <v>98167</v>
      </c>
      <c r="P10" s="12">
        <v>110939</v>
      </c>
    </row>
    <row r="11" spans="1:16" ht="15" customHeight="1" x14ac:dyDescent="0.15">
      <c r="A11" s="3" t="s">
        <v>103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>
        <v>0</v>
      </c>
      <c r="N11" s="12">
        <v>0</v>
      </c>
      <c r="O11" s="12">
        <v>0</v>
      </c>
      <c r="P11" s="12">
        <v>0</v>
      </c>
    </row>
    <row r="12" spans="1:16" ht="15" customHeight="1" x14ac:dyDescent="0.15">
      <c r="A12" s="3" t="s">
        <v>104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>
        <v>78974</v>
      </c>
      <c r="M12" s="12">
        <v>98505</v>
      </c>
      <c r="N12" s="12">
        <v>106668</v>
      </c>
      <c r="O12" s="12">
        <v>109611</v>
      </c>
      <c r="P12" s="12">
        <v>103754</v>
      </c>
    </row>
    <row r="13" spans="1:16" ht="15" customHeight="1" x14ac:dyDescent="0.15">
      <c r="A13" s="3" t="s">
        <v>105</v>
      </c>
      <c r="B13" s="12"/>
      <c r="C13" s="12"/>
      <c r="D13" s="12">
        <v>1484044</v>
      </c>
      <c r="E13" s="12">
        <v>1596153</v>
      </c>
      <c r="F13" s="12">
        <v>1526308</v>
      </c>
      <c r="G13" s="12">
        <v>1588219</v>
      </c>
      <c r="H13" s="12">
        <v>1833955</v>
      </c>
      <c r="I13" s="12">
        <v>1899815</v>
      </c>
      <c r="J13" s="12">
        <v>1776794</v>
      </c>
      <c r="K13" s="12">
        <v>1888563</v>
      </c>
      <c r="L13" s="12">
        <v>1978234</v>
      </c>
      <c r="M13" s="12">
        <v>2087715</v>
      </c>
      <c r="N13" s="12">
        <v>1825285</v>
      </c>
      <c r="O13" s="12">
        <v>1639323</v>
      </c>
      <c r="P13" s="12">
        <v>1446948</v>
      </c>
    </row>
    <row r="14" spans="1:16" ht="15" customHeight="1" x14ac:dyDescent="0.15">
      <c r="A14" s="3" t="s">
        <v>106</v>
      </c>
      <c r="B14" s="12"/>
      <c r="C14" s="12"/>
      <c r="D14" s="12">
        <v>1339092</v>
      </c>
      <c r="E14" s="12">
        <v>1446211</v>
      </c>
      <c r="F14" s="12"/>
      <c r="G14" s="12"/>
      <c r="H14" s="12"/>
      <c r="I14" s="12"/>
      <c r="J14" s="12">
        <v>1606453</v>
      </c>
      <c r="K14" s="12">
        <v>1692899</v>
      </c>
      <c r="L14" s="12">
        <v>1768111</v>
      </c>
      <c r="M14" s="12">
        <v>1856692</v>
      </c>
      <c r="N14" s="12">
        <v>1603332</v>
      </c>
      <c r="O14" s="12">
        <v>1431790</v>
      </c>
      <c r="P14" s="12">
        <v>1259526</v>
      </c>
    </row>
    <row r="15" spans="1:16" ht="15" customHeight="1" x14ac:dyDescent="0.15">
      <c r="A15" s="3" t="s">
        <v>107</v>
      </c>
      <c r="B15" s="12"/>
      <c r="C15" s="12"/>
      <c r="D15" s="12">
        <v>144952</v>
      </c>
      <c r="E15" s="12">
        <v>149942</v>
      </c>
      <c r="F15" s="12"/>
      <c r="G15" s="12"/>
      <c r="H15" s="12"/>
      <c r="I15" s="12"/>
      <c r="J15" s="12">
        <v>170341</v>
      </c>
      <c r="K15" s="12">
        <v>195664</v>
      </c>
      <c r="L15" s="12">
        <v>210123</v>
      </c>
      <c r="M15" s="12">
        <v>231023</v>
      </c>
      <c r="N15" s="12">
        <v>221953</v>
      </c>
      <c r="O15" s="12">
        <v>207533</v>
      </c>
      <c r="P15" s="12">
        <v>187422</v>
      </c>
    </row>
    <row r="16" spans="1:16" ht="15" customHeight="1" x14ac:dyDescent="0.15">
      <c r="A16" s="3" t="s">
        <v>108</v>
      </c>
      <c r="B16" s="12"/>
      <c r="C16" s="12"/>
      <c r="D16" s="12">
        <v>7917</v>
      </c>
      <c r="E16" s="12">
        <v>7897</v>
      </c>
      <c r="F16" s="12">
        <v>7947</v>
      </c>
      <c r="G16" s="12">
        <v>8070</v>
      </c>
      <c r="H16" s="12">
        <v>7836</v>
      </c>
      <c r="I16" s="12">
        <v>8052</v>
      </c>
      <c r="J16" s="12">
        <v>7662</v>
      </c>
      <c r="K16" s="12">
        <v>7564</v>
      </c>
      <c r="L16" s="12">
        <v>7386</v>
      </c>
      <c r="M16" s="12">
        <v>5899</v>
      </c>
      <c r="N16" s="12">
        <v>6208</v>
      </c>
      <c r="O16" s="12">
        <v>6407</v>
      </c>
      <c r="P16" s="12">
        <v>6709</v>
      </c>
    </row>
    <row r="17" spans="1:16" ht="15" customHeight="1" x14ac:dyDescent="0.15">
      <c r="A17" s="3" t="s">
        <v>109</v>
      </c>
      <c r="B17" s="12"/>
      <c r="C17" s="12"/>
      <c r="D17" s="12">
        <v>164494</v>
      </c>
      <c r="E17" s="12">
        <v>180792</v>
      </c>
      <c r="F17" s="12">
        <v>237944</v>
      </c>
      <c r="G17" s="12">
        <v>184349</v>
      </c>
      <c r="H17" s="12">
        <v>175744</v>
      </c>
      <c r="I17" s="12">
        <v>206973</v>
      </c>
      <c r="J17" s="6">
        <v>203657</v>
      </c>
      <c r="K17" s="7">
        <v>187364</v>
      </c>
      <c r="L17" s="7">
        <v>168518</v>
      </c>
      <c r="M17" s="7">
        <v>148819</v>
      </c>
      <c r="N17" s="7">
        <v>184582</v>
      </c>
      <c r="O17" s="7">
        <v>186156</v>
      </c>
      <c r="P17" s="7">
        <v>160236</v>
      </c>
    </row>
    <row r="18" spans="1:16" ht="15" customHeight="1" x14ac:dyDescent="0.15">
      <c r="A18" s="3" t="s">
        <v>110</v>
      </c>
      <c r="B18" s="12"/>
      <c r="C18" s="12"/>
      <c r="D18" s="12">
        <v>123882</v>
      </c>
      <c r="E18" s="12">
        <v>140029</v>
      </c>
      <c r="F18" s="12">
        <v>145001</v>
      </c>
      <c r="G18" s="12">
        <v>139445</v>
      </c>
      <c r="H18" s="12">
        <v>147964</v>
      </c>
      <c r="I18" s="12">
        <v>146366</v>
      </c>
      <c r="J18" s="6">
        <v>154618</v>
      </c>
      <c r="K18" s="7">
        <v>156796</v>
      </c>
      <c r="L18" s="7">
        <v>154975</v>
      </c>
      <c r="M18" s="7">
        <v>145982</v>
      </c>
      <c r="N18" s="7">
        <v>142912</v>
      </c>
      <c r="O18" s="7">
        <v>164968</v>
      </c>
      <c r="P18" s="7">
        <v>185152</v>
      </c>
    </row>
    <row r="19" spans="1:16" ht="15" customHeight="1" x14ac:dyDescent="0.15">
      <c r="A19" s="4" t="s">
        <v>111</v>
      </c>
      <c r="B19" s="12"/>
      <c r="C19" s="12"/>
      <c r="D19" s="12">
        <v>9933</v>
      </c>
      <c r="E19" s="12">
        <v>10288</v>
      </c>
      <c r="F19" s="12">
        <v>11766</v>
      </c>
      <c r="G19" s="12">
        <v>12069</v>
      </c>
      <c r="H19" s="12">
        <v>33257</v>
      </c>
      <c r="I19" s="12">
        <v>42396</v>
      </c>
      <c r="J19" s="6">
        <v>41695</v>
      </c>
      <c r="K19" s="8">
        <v>46941</v>
      </c>
      <c r="L19" s="8">
        <v>49031</v>
      </c>
      <c r="M19" s="8">
        <v>51809</v>
      </c>
      <c r="N19" s="8">
        <v>53907</v>
      </c>
      <c r="O19" s="8">
        <v>57205</v>
      </c>
      <c r="P19" s="8">
        <v>58863</v>
      </c>
    </row>
    <row r="20" spans="1:16" ht="15" customHeight="1" x14ac:dyDescent="0.15">
      <c r="A20" s="3" t="s">
        <v>112</v>
      </c>
      <c r="B20" s="12"/>
      <c r="C20" s="12"/>
      <c r="D20" s="12">
        <v>432960</v>
      </c>
      <c r="E20" s="12">
        <v>318135</v>
      </c>
      <c r="F20" s="12">
        <v>304861</v>
      </c>
      <c r="G20" s="12">
        <v>340571</v>
      </c>
      <c r="H20" s="12">
        <v>336757</v>
      </c>
      <c r="I20" s="12">
        <v>537908</v>
      </c>
      <c r="J20" s="6">
        <v>339555</v>
      </c>
      <c r="K20" s="7">
        <v>545887</v>
      </c>
      <c r="L20" s="7">
        <v>557644</v>
      </c>
      <c r="M20" s="7">
        <v>450846</v>
      </c>
      <c r="N20" s="7">
        <v>609096</v>
      </c>
      <c r="O20" s="7">
        <v>564151</v>
      </c>
      <c r="P20" s="7">
        <v>572752</v>
      </c>
    </row>
    <row r="21" spans="1:16" ht="15" customHeight="1" x14ac:dyDescent="0.15">
      <c r="A21" s="3" t="s">
        <v>113</v>
      </c>
      <c r="B21" s="12"/>
      <c r="C21" s="12"/>
      <c r="D21" s="12">
        <v>527281</v>
      </c>
      <c r="E21" s="12">
        <v>715639</v>
      </c>
      <c r="F21" s="12">
        <v>895889</v>
      </c>
      <c r="G21" s="12">
        <v>517906</v>
      </c>
      <c r="H21" s="12">
        <v>711553</v>
      </c>
      <c r="I21" s="12">
        <v>742730</v>
      </c>
      <c r="J21" s="6">
        <v>521605</v>
      </c>
      <c r="K21" s="7">
        <v>512713</v>
      </c>
      <c r="L21" s="7">
        <v>539768</v>
      </c>
      <c r="M21" s="7">
        <v>414787</v>
      </c>
      <c r="N21" s="7">
        <v>458542</v>
      </c>
      <c r="O21" s="7">
        <v>483523</v>
      </c>
      <c r="P21" s="7">
        <v>495377</v>
      </c>
    </row>
    <row r="22" spans="1:16" ht="15" customHeight="1" x14ac:dyDescent="0.15">
      <c r="A22" s="3" t="s">
        <v>114</v>
      </c>
      <c r="B22" s="12"/>
      <c r="C22" s="12"/>
      <c r="D22" s="12">
        <v>815573</v>
      </c>
      <c r="E22" s="12">
        <v>250624</v>
      </c>
      <c r="F22" s="12">
        <v>180727</v>
      </c>
      <c r="G22" s="12">
        <v>51588</v>
      </c>
      <c r="H22" s="12">
        <v>199120</v>
      </c>
      <c r="I22" s="12">
        <v>42716</v>
      </c>
      <c r="J22" s="6">
        <v>60950</v>
      </c>
      <c r="K22" s="7">
        <v>78203</v>
      </c>
      <c r="L22" s="7">
        <v>133035</v>
      </c>
      <c r="M22" s="7">
        <v>257153</v>
      </c>
      <c r="N22" s="7">
        <v>169924</v>
      </c>
      <c r="O22" s="7">
        <v>75046</v>
      </c>
      <c r="P22" s="7">
        <v>149654</v>
      </c>
    </row>
    <row r="23" spans="1:16" ht="15" customHeight="1" x14ac:dyDescent="0.15">
      <c r="A23" s="3" t="s">
        <v>115</v>
      </c>
      <c r="B23" s="12"/>
      <c r="C23" s="12"/>
      <c r="D23" s="12">
        <v>2926</v>
      </c>
      <c r="E23" s="12">
        <v>3030</v>
      </c>
      <c r="F23" s="12">
        <v>56710</v>
      </c>
      <c r="G23" s="12">
        <v>2660</v>
      </c>
      <c r="H23" s="12">
        <v>2380</v>
      </c>
      <c r="I23" s="12">
        <v>1890</v>
      </c>
      <c r="J23" s="6">
        <v>2536</v>
      </c>
      <c r="K23" s="7">
        <v>2540</v>
      </c>
      <c r="L23" s="7">
        <v>2410</v>
      </c>
      <c r="M23" s="7">
        <v>15415</v>
      </c>
      <c r="N23" s="7">
        <v>74275</v>
      </c>
      <c r="O23" s="7">
        <v>1550</v>
      </c>
      <c r="P23" s="7">
        <v>2937</v>
      </c>
    </row>
    <row r="24" spans="1:16" ht="15" customHeight="1" x14ac:dyDescent="0.15">
      <c r="A24" s="3" t="s">
        <v>116</v>
      </c>
      <c r="B24" s="12"/>
      <c r="C24" s="12"/>
      <c r="D24" s="12">
        <v>74410</v>
      </c>
      <c r="E24" s="12">
        <v>584646</v>
      </c>
      <c r="F24" s="12">
        <v>662169</v>
      </c>
      <c r="G24" s="12">
        <v>586469</v>
      </c>
      <c r="H24" s="12">
        <v>378275</v>
      </c>
      <c r="I24" s="12">
        <v>574855</v>
      </c>
      <c r="J24" s="6">
        <v>16148</v>
      </c>
      <c r="K24" s="7">
        <v>167130</v>
      </c>
      <c r="L24" s="7">
        <v>228720</v>
      </c>
      <c r="M24" s="7">
        <v>37389</v>
      </c>
      <c r="N24" s="7">
        <v>357563</v>
      </c>
      <c r="O24" s="7">
        <v>643179</v>
      </c>
      <c r="P24" s="7">
        <v>17942</v>
      </c>
    </row>
    <row r="25" spans="1:16" ht="15" customHeight="1" x14ac:dyDescent="0.15">
      <c r="A25" s="3" t="s">
        <v>117</v>
      </c>
      <c r="B25" s="12"/>
      <c r="C25" s="12"/>
      <c r="D25" s="12">
        <v>338942</v>
      </c>
      <c r="E25" s="12">
        <v>353164</v>
      </c>
      <c r="F25" s="12">
        <v>245530</v>
      </c>
      <c r="G25" s="12">
        <v>330687</v>
      </c>
      <c r="H25" s="12">
        <v>257724</v>
      </c>
      <c r="I25" s="12">
        <v>267228</v>
      </c>
      <c r="J25" s="6">
        <v>362879</v>
      </c>
      <c r="K25" s="7">
        <v>292079</v>
      </c>
      <c r="L25" s="7">
        <v>348653</v>
      </c>
      <c r="M25" s="7">
        <v>614078</v>
      </c>
      <c r="N25" s="7">
        <v>490396</v>
      </c>
      <c r="O25" s="7">
        <v>515298</v>
      </c>
      <c r="P25" s="7">
        <v>579311</v>
      </c>
    </row>
    <row r="26" spans="1:16" ht="15" customHeight="1" x14ac:dyDescent="0.15">
      <c r="A26" s="3" t="s">
        <v>118</v>
      </c>
      <c r="B26" s="12"/>
      <c r="C26" s="12"/>
      <c r="D26" s="12">
        <v>239891</v>
      </c>
      <c r="E26" s="12">
        <v>168710</v>
      </c>
      <c r="F26" s="12">
        <v>157844</v>
      </c>
      <c r="G26" s="12">
        <v>165370</v>
      </c>
      <c r="H26" s="12">
        <v>142698</v>
      </c>
      <c r="I26" s="12">
        <v>123228</v>
      </c>
      <c r="J26" s="6">
        <v>130954</v>
      </c>
      <c r="K26" s="7">
        <v>140893</v>
      </c>
      <c r="L26" s="7">
        <v>169675</v>
      </c>
      <c r="M26" s="7">
        <v>171093</v>
      </c>
      <c r="N26" s="7">
        <v>194136</v>
      </c>
      <c r="O26" s="7">
        <v>221710</v>
      </c>
      <c r="P26" s="7">
        <v>251089</v>
      </c>
    </row>
    <row r="27" spans="1:16" ht="15" customHeight="1" x14ac:dyDescent="0.15">
      <c r="A27" s="3" t="s">
        <v>119</v>
      </c>
      <c r="B27" s="12"/>
      <c r="C27" s="12"/>
      <c r="D27" s="12">
        <v>732400</v>
      </c>
      <c r="E27" s="12">
        <v>390100</v>
      </c>
      <c r="F27" s="12">
        <v>955700</v>
      </c>
      <c r="G27" s="12">
        <v>994400</v>
      </c>
      <c r="H27" s="12">
        <v>647500</v>
      </c>
      <c r="I27" s="12">
        <v>702700</v>
      </c>
      <c r="J27" s="6">
        <v>857000</v>
      </c>
      <c r="K27" s="7">
        <v>1084500</v>
      </c>
      <c r="L27" s="7">
        <v>617000</v>
      </c>
      <c r="M27" s="7">
        <v>554400</v>
      </c>
      <c r="N27" s="7">
        <v>973700</v>
      </c>
      <c r="O27" s="7">
        <v>814788</v>
      </c>
      <c r="P27" s="7">
        <v>1097600</v>
      </c>
    </row>
    <row r="28" spans="1:16" ht="15" customHeight="1" x14ac:dyDescent="0.15">
      <c r="A28" s="3" t="s">
        <v>158</v>
      </c>
      <c r="B28" s="82"/>
      <c r="C28" s="82"/>
      <c r="D28" s="82"/>
      <c r="E28" s="12"/>
      <c r="F28" s="12"/>
      <c r="G28" s="12"/>
      <c r="H28" s="12"/>
      <c r="I28" s="12"/>
      <c r="J28" s="6"/>
      <c r="K28" s="7"/>
      <c r="L28" s="7"/>
      <c r="M28" s="7"/>
      <c r="N28" s="7">
        <v>43300</v>
      </c>
      <c r="O28" s="7">
        <v>43300</v>
      </c>
      <c r="P28" s="7">
        <v>39400</v>
      </c>
    </row>
    <row r="29" spans="1:16" ht="15" customHeight="1" x14ac:dyDescent="0.15">
      <c r="A29" s="3" t="s">
        <v>159</v>
      </c>
      <c r="B29" s="82"/>
      <c r="C29" s="82"/>
      <c r="D29" s="82"/>
      <c r="E29" s="12"/>
      <c r="F29" s="12"/>
      <c r="G29" s="12"/>
      <c r="H29" s="12"/>
      <c r="I29" s="12"/>
      <c r="J29" s="6"/>
      <c r="K29" s="7"/>
      <c r="L29" s="7"/>
      <c r="M29" s="7"/>
      <c r="N29" s="7">
        <v>143400</v>
      </c>
      <c r="O29" s="7">
        <v>285200</v>
      </c>
      <c r="P29" s="7">
        <v>633200</v>
      </c>
    </row>
    <row r="30" spans="1:16" ht="15" customHeight="1" x14ac:dyDescent="0.15">
      <c r="A30" s="3" t="s">
        <v>0</v>
      </c>
      <c r="B30" s="83">
        <f t="shared" ref="B30:K30" si="0">SUM(B4:B27)-B14-B15</f>
        <v>0</v>
      </c>
      <c r="C30" s="83">
        <f t="shared" si="0"/>
        <v>0</v>
      </c>
      <c r="D30" s="83">
        <f t="shared" si="0"/>
        <v>8042844</v>
      </c>
      <c r="E30" s="6">
        <f t="shared" si="0"/>
        <v>8015184</v>
      </c>
      <c r="F30" s="6">
        <f t="shared" si="0"/>
        <v>8711106</v>
      </c>
      <c r="G30" s="6">
        <f t="shared" si="0"/>
        <v>8205500</v>
      </c>
      <c r="H30" s="6">
        <f t="shared" si="0"/>
        <v>8359662</v>
      </c>
      <c r="I30" s="6">
        <f t="shared" si="0"/>
        <v>8791900</v>
      </c>
      <c r="J30" s="6">
        <f t="shared" si="0"/>
        <v>8121093</v>
      </c>
      <c r="K30" s="6">
        <f t="shared" si="0"/>
        <v>8887938</v>
      </c>
      <c r="L30" s="6">
        <f>SUM(L4:L27)-L14-L15</f>
        <v>8819693</v>
      </c>
      <c r="M30" s="6">
        <f>SUM(M4:M27)-M14-M15</f>
        <v>8870457</v>
      </c>
      <c r="N30" s="6">
        <f>SUM(N4:N27)-N14-N15</f>
        <v>9501907</v>
      </c>
      <c r="O30" s="6">
        <f>SUM(O4:O27)-O14-O15</f>
        <v>9177725</v>
      </c>
      <c r="P30" s="6">
        <f>SUM(P4:P27)-P14-P15</f>
        <v>8731561</v>
      </c>
    </row>
    <row r="31" spans="1:16" ht="15" customHeight="1" x14ac:dyDescent="0.15">
      <c r="A31" s="3" t="s">
        <v>1</v>
      </c>
      <c r="B31" s="12">
        <f t="shared" ref="B31:L31" si="1">+B4+B5+B6+B7+B8+B9+B10+B11+B12+B13+B16</f>
        <v>0</v>
      </c>
      <c r="C31" s="12">
        <f t="shared" si="1"/>
        <v>0</v>
      </c>
      <c r="D31" s="12">
        <f t="shared" si="1"/>
        <v>4580152</v>
      </c>
      <c r="E31" s="12">
        <f t="shared" si="1"/>
        <v>4900027</v>
      </c>
      <c r="F31" s="12">
        <f t="shared" si="1"/>
        <v>4856965</v>
      </c>
      <c r="G31" s="12">
        <f t="shared" si="1"/>
        <v>4879986</v>
      </c>
      <c r="H31" s="12">
        <f t="shared" si="1"/>
        <v>5326690</v>
      </c>
      <c r="I31" s="12">
        <f t="shared" si="1"/>
        <v>5402910</v>
      </c>
      <c r="J31" s="9">
        <f t="shared" si="1"/>
        <v>5429496</v>
      </c>
      <c r="K31" s="9">
        <f t="shared" si="1"/>
        <v>5672892</v>
      </c>
      <c r="L31" s="9">
        <f t="shared" si="1"/>
        <v>5850264</v>
      </c>
      <c r="M31" s="9">
        <f>+M4+M5+M6+M7+M8+M9+M10+M11+M12+M13+M16</f>
        <v>6008686</v>
      </c>
      <c r="N31" s="9">
        <f>+N4+N5+N6+N7+N8+N9+N10+N11+N12+N13+N16</f>
        <v>5792874</v>
      </c>
      <c r="O31" s="9">
        <f>+O4+O5+O6+O7+O8+O9+O10+O11+O12+O13+O16</f>
        <v>5450151</v>
      </c>
      <c r="P31" s="9">
        <f>+P4+P5+P6+P7+P8+P9+P10+P11+P12+P13+P16</f>
        <v>5160648</v>
      </c>
    </row>
    <row r="32" spans="1:16" ht="15" customHeight="1" x14ac:dyDescent="0.15">
      <c r="A32" s="3" t="s">
        <v>151</v>
      </c>
      <c r="B32" s="12">
        <f t="shared" ref="B32:P32" si="2">SUM(B17:B27)</f>
        <v>0</v>
      </c>
      <c r="C32" s="12">
        <f t="shared" si="2"/>
        <v>0</v>
      </c>
      <c r="D32" s="12">
        <f t="shared" si="2"/>
        <v>3462692</v>
      </c>
      <c r="E32" s="12">
        <f t="shared" si="2"/>
        <v>3115157</v>
      </c>
      <c r="F32" s="12">
        <f t="shared" si="2"/>
        <v>3854141</v>
      </c>
      <c r="G32" s="12">
        <f t="shared" si="2"/>
        <v>3325514</v>
      </c>
      <c r="H32" s="12">
        <f t="shared" si="2"/>
        <v>3032972</v>
      </c>
      <c r="I32" s="12">
        <f t="shared" si="2"/>
        <v>3388990</v>
      </c>
      <c r="J32" s="9">
        <f t="shared" si="2"/>
        <v>2691597</v>
      </c>
      <c r="K32" s="9">
        <f t="shared" si="2"/>
        <v>3215046</v>
      </c>
      <c r="L32" s="9">
        <f t="shared" si="2"/>
        <v>2969429</v>
      </c>
      <c r="M32" s="9">
        <f t="shared" si="2"/>
        <v>2861771</v>
      </c>
      <c r="N32" s="9">
        <f t="shared" si="2"/>
        <v>3709033</v>
      </c>
      <c r="O32" s="9">
        <f t="shared" si="2"/>
        <v>3727574</v>
      </c>
      <c r="P32" s="9">
        <f t="shared" si="2"/>
        <v>3570913</v>
      </c>
    </row>
    <row r="33" spans="1:16" ht="15" customHeight="1" x14ac:dyDescent="0.15">
      <c r="A33" s="3" t="s">
        <v>3</v>
      </c>
      <c r="B33" s="12">
        <f t="shared" ref="B33:L33" si="3">+B4+B17+B18+B19+B22+B23+B24+B25+B26</f>
        <v>0</v>
      </c>
      <c r="C33" s="12">
        <f t="shared" si="3"/>
        <v>0</v>
      </c>
      <c r="D33" s="12">
        <f t="shared" si="3"/>
        <v>4378247</v>
      </c>
      <c r="E33" s="12">
        <f t="shared" si="3"/>
        <v>4518480</v>
      </c>
      <c r="F33" s="12">
        <f t="shared" si="3"/>
        <v>4547580</v>
      </c>
      <c r="G33" s="12">
        <f t="shared" si="3"/>
        <v>4239040</v>
      </c>
      <c r="H33" s="12">
        <f t="shared" si="3"/>
        <v>4316493</v>
      </c>
      <c r="I33" s="12">
        <f t="shared" si="3"/>
        <v>4418444</v>
      </c>
      <c r="J33" s="9">
        <f t="shared" si="3"/>
        <v>4192046</v>
      </c>
      <c r="K33" s="9">
        <f t="shared" si="3"/>
        <v>4292788</v>
      </c>
      <c r="L33" s="9">
        <f t="shared" si="3"/>
        <v>4496845</v>
      </c>
      <c r="M33" s="9">
        <f>+M4+M17+M18+M19+M22+M23+M24+M25+M26</f>
        <v>4615029</v>
      </c>
      <c r="N33" s="9">
        <f>+N4+N17+N18+N19+N22+N23+N24+N25+N26</f>
        <v>4877458</v>
      </c>
      <c r="O33" s="9">
        <f>+O4+O17+O18+O19+O22+O23+O24+O25+O26</f>
        <v>5037669</v>
      </c>
      <c r="P33" s="9">
        <f>+P4+P17+P18+P19+P22+P23+P24+P25+P26</f>
        <v>4448294</v>
      </c>
    </row>
    <row r="34" spans="1:16" ht="15" customHeight="1" x14ac:dyDescent="0.15">
      <c r="A34" s="3" t="s">
        <v>2</v>
      </c>
      <c r="B34" s="9">
        <f t="shared" ref="B34:K34" si="4">SUM(B5:B16)-B14-B15+B20+B21+B27</f>
        <v>0</v>
      </c>
      <c r="C34" s="9">
        <f t="shared" si="4"/>
        <v>0</v>
      </c>
      <c r="D34" s="9">
        <f t="shared" si="4"/>
        <v>3664597</v>
      </c>
      <c r="E34" s="9">
        <f t="shared" si="4"/>
        <v>3496704</v>
      </c>
      <c r="F34" s="9">
        <f t="shared" si="4"/>
        <v>4163526</v>
      </c>
      <c r="G34" s="9">
        <f t="shared" si="4"/>
        <v>3966460</v>
      </c>
      <c r="H34" s="9">
        <f t="shared" si="4"/>
        <v>4043169</v>
      </c>
      <c r="I34" s="9">
        <f t="shared" si="4"/>
        <v>4373456</v>
      </c>
      <c r="J34" s="9">
        <f t="shared" si="4"/>
        <v>3929047</v>
      </c>
      <c r="K34" s="9">
        <f t="shared" si="4"/>
        <v>4595150</v>
      </c>
      <c r="L34" s="9">
        <f>SUM(L5:L16)-L14-L15+L20+L21+L27</f>
        <v>4322848</v>
      </c>
      <c r="M34" s="9">
        <f>SUM(M5:M16)-M14-M15+M20+M21+M27</f>
        <v>4255428</v>
      </c>
      <c r="N34" s="9">
        <f>SUM(N5:N16)-N14-N15+N20+N21+N27</f>
        <v>4624449</v>
      </c>
      <c r="O34" s="9">
        <f>SUM(O5:O16)-O14-O15+O20+O21+O27</f>
        <v>4140056</v>
      </c>
      <c r="P34" s="9">
        <f>SUM(P5:P16)-P14-P15+P20+P21+P27</f>
        <v>4283267</v>
      </c>
    </row>
    <row r="35" spans="1:16" ht="15" customHeight="1" x14ac:dyDescent="0.2">
      <c r="A35" s="22" t="s">
        <v>78</v>
      </c>
      <c r="L35" s="23"/>
      <c r="M35" s="54" t="str">
        <f>[1]財政指標!$M$1</f>
        <v>氏家町</v>
      </c>
      <c r="P35" s="54" t="str">
        <f>[1]財政指標!$M$1</f>
        <v>氏家町</v>
      </c>
    </row>
    <row r="36" spans="1:16" ht="15" customHeight="1" x14ac:dyDescent="0.15">
      <c r="N36" s="51"/>
    </row>
    <row r="37" spans="1:16" ht="15" customHeight="1" x14ac:dyDescent="0.15">
      <c r="A37" s="2"/>
      <c r="B37" s="2" t="s">
        <v>169</v>
      </c>
      <c r="C37" s="2" t="s">
        <v>170</v>
      </c>
      <c r="D37" s="2" t="s">
        <v>171</v>
      </c>
      <c r="E37" s="2" t="s">
        <v>172</v>
      </c>
      <c r="F37" s="2" t="s">
        <v>173</v>
      </c>
      <c r="G37" s="2" t="s">
        <v>174</v>
      </c>
      <c r="H37" s="2" t="s">
        <v>175</v>
      </c>
      <c r="I37" s="2" t="s">
        <v>176</v>
      </c>
      <c r="J37" s="81" t="s">
        <v>214</v>
      </c>
      <c r="K37" s="81" t="s">
        <v>215</v>
      </c>
      <c r="L37" s="2" t="s">
        <v>179</v>
      </c>
      <c r="M37" s="2" t="s">
        <v>180</v>
      </c>
      <c r="N37" s="2" t="s">
        <v>182</v>
      </c>
      <c r="O37" s="57" t="s">
        <v>184</v>
      </c>
      <c r="P37" s="57" t="s">
        <v>185</v>
      </c>
    </row>
    <row r="38" spans="1:16" ht="15" customHeight="1" x14ac:dyDescent="0.15">
      <c r="A38" s="3" t="s">
        <v>97</v>
      </c>
      <c r="B38" s="20" t="e">
        <f>+B4/$B$30*100</f>
        <v>#DIV/0!</v>
      </c>
      <c r="C38" s="20" t="e">
        <f t="shared" ref="C38:P53" si="5">+C4/C$30*100</f>
        <v>#DIV/0!</v>
      </c>
      <c r="D38" s="20">
        <f t="shared" si="5"/>
        <v>32.428777681128715</v>
      </c>
      <c r="E38" s="20">
        <f t="shared" si="5"/>
        <v>35.273014318822874</v>
      </c>
      <c r="F38" s="20">
        <f t="shared" si="5"/>
        <v>32.715581695366815</v>
      </c>
      <c r="G38" s="20">
        <f t="shared" si="5"/>
        <v>33.714008896471881</v>
      </c>
      <c r="H38" s="20">
        <f t="shared" si="5"/>
        <v>35.639371543969119</v>
      </c>
      <c r="I38" s="20">
        <f t="shared" si="5"/>
        <v>34.267814693069759</v>
      </c>
      <c r="J38" s="20">
        <f t="shared" si="5"/>
        <v>39.632707075266836</v>
      </c>
      <c r="K38" s="20">
        <f t="shared" si="5"/>
        <v>36.238349097394696</v>
      </c>
      <c r="L38" s="20">
        <f t="shared" si="5"/>
        <v>36.756698900970811</v>
      </c>
      <c r="M38" s="20">
        <f t="shared" si="5"/>
        <v>35.773703654727143</v>
      </c>
      <c r="N38" s="20">
        <f t="shared" si="5"/>
        <v>33.780198017092779</v>
      </c>
      <c r="O38" s="20">
        <f t="shared" si="5"/>
        <v>34.568011135657258</v>
      </c>
      <c r="P38" s="20">
        <f t="shared" si="5"/>
        <v>34.851843788298567</v>
      </c>
    </row>
    <row r="39" spans="1:16" ht="15" customHeight="1" x14ac:dyDescent="0.15">
      <c r="A39" s="3" t="s">
        <v>98</v>
      </c>
      <c r="B39" s="20" t="e">
        <f>+B5/$B$30*100</f>
        <v>#DIV/0!</v>
      </c>
      <c r="C39" s="20" t="e">
        <f t="shared" si="5"/>
        <v>#DIV/0!</v>
      </c>
      <c r="D39" s="20">
        <f t="shared" si="5"/>
        <v>2.5971534447267657</v>
      </c>
      <c r="E39" s="20">
        <f t="shared" si="5"/>
        <v>2.9171507478805228</v>
      </c>
      <c r="F39" s="20">
        <f t="shared" si="5"/>
        <v>2.9031445605184922</v>
      </c>
      <c r="G39" s="20">
        <f t="shared" si="5"/>
        <v>3.1349704466516357</v>
      </c>
      <c r="H39" s="20">
        <f t="shared" si="5"/>
        <v>3.186181450876842</v>
      </c>
      <c r="I39" s="20">
        <f t="shared" si="5"/>
        <v>3.1569512847052401</v>
      </c>
      <c r="J39" s="20">
        <f t="shared" si="5"/>
        <v>2.4492515970448805</v>
      </c>
      <c r="K39" s="20">
        <f t="shared" si="5"/>
        <v>1.7682166549766662</v>
      </c>
      <c r="L39" s="20">
        <f t="shared" si="5"/>
        <v>1.8194397469390375</v>
      </c>
      <c r="M39" s="20">
        <f t="shared" si="5"/>
        <v>1.8519226236032711</v>
      </c>
      <c r="N39" s="20">
        <f t="shared" si="5"/>
        <v>1.7316839661764738</v>
      </c>
      <c r="O39" s="20">
        <f t="shared" si="5"/>
        <v>1.802265812061268</v>
      </c>
      <c r="P39" s="20">
        <f t="shared" si="5"/>
        <v>1.9957599792293728</v>
      </c>
    </row>
    <row r="40" spans="1:16" ht="15" customHeight="1" x14ac:dyDescent="0.15">
      <c r="A40" s="3" t="s">
        <v>218</v>
      </c>
      <c r="B40" s="20" t="e">
        <f t="shared" ref="B40:B61" si="6">+B6/$B$30*100</f>
        <v>#DIV/0!</v>
      </c>
      <c r="C40" s="20" t="e">
        <f t="shared" si="5"/>
        <v>#DIV/0!</v>
      </c>
      <c r="D40" s="20">
        <f t="shared" si="5"/>
        <v>1.3754089971159456</v>
      </c>
      <c r="E40" s="20">
        <f t="shared" si="5"/>
        <v>0.98136237421374228</v>
      </c>
      <c r="F40" s="20">
        <f t="shared" si="5"/>
        <v>0.95490744803243133</v>
      </c>
      <c r="G40" s="20">
        <f t="shared" si="5"/>
        <v>1.3325574309914081</v>
      </c>
      <c r="H40" s="20">
        <f t="shared" si="5"/>
        <v>0.93469090018232803</v>
      </c>
      <c r="I40" s="20">
        <f t="shared" si="5"/>
        <v>0.50499891945995745</v>
      </c>
      <c r="J40" s="20">
        <f t="shared" si="5"/>
        <v>0.44351172927092447</v>
      </c>
      <c r="K40" s="20">
        <f t="shared" si="5"/>
        <v>0.33031283521554716</v>
      </c>
      <c r="L40" s="20">
        <f t="shared" si="5"/>
        <v>0.31944422555297558</v>
      </c>
      <c r="M40" s="20">
        <f t="shared" si="5"/>
        <v>1.3766934443174685</v>
      </c>
      <c r="N40" s="20">
        <f t="shared" si="5"/>
        <v>1.3151149553452797</v>
      </c>
      <c r="O40" s="20">
        <f t="shared" si="5"/>
        <v>0.43358239650893876</v>
      </c>
      <c r="P40" s="20">
        <f t="shared" si="5"/>
        <v>0.31594579709172277</v>
      </c>
    </row>
    <row r="41" spans="1:16" ht="15" customHeight="1" x14ac:dyDescent="0.15">
      <c r="A41" s="3" t="s">
        <v>99</v>
      </c>
      <c r="B41" s="20" t="e">
        <f t="shared" si="6"/>
        <v>#DIV/0!</v>
      </c>
      <c r="C41" s="20" t="e">
        <f t="shared" si="5"/>
        <v>#DIV/0!</v>
      </c>
      <c r="D41" s="20">
        <f t="shared" si="5"/>
        <v>0</v>
      </c>
      <c r="E41" s="20">
        <f t="shared" si="5"/>
        <v>0</v>
      </c>
      <c r="F41" s="20">
        <f t="shared" si="5"/>
        <v>0</v>
      </c>
      <c r="G41" s="20">
        <f t="shared" si="5"/>
        <v>0</v>
      </c>
      <c r="H41" s="20">
        <f t="shared" si="5"/>
        <v>0</v>
      </c>
      <c r="I41" s="20">
        <f t="shared" si="5"/>
        <v>0</v>
      </c>
      <c r="J41" s="20">
        <f t="shared" si="5"/>
        <v>0.69645797677726384</v>
      </c>
      <c r="K41" s="20">
        <f t="shared" si="5"/>
        <v>2.830836578743011</v>
      </c>
      <c r="L41" s="20">
        <f t="shared" si="5"/>
        <v>2.7065681311129537</v>
      </c>
      <c r="M41" s="20">
        <f t="shared" si="5"/>
        <v>2.7752234185904965</v>
      </c>
      <c r="N41" s="20">
        <f t="shared" si="5"/>
        <v>2.5543925024734508</v>
      </c>
      <c r="O41" s="20">
        <f t="shared" si="5"/>
        <v>2.371731556567668</v>
      </c>
      <c r="P41" s="20">
        <f t="shared" si="5"/>
        <v>2.8196218293613251</v>
      </c>
    </row>
    <row r="42" spans="1:16" ht="15" customHeight="1" x14ac:dyDescent="0.15">
      <c r="A42" s="3" t="s">
        <v>100</v>
      </c>
      <c r="B42" s="20" t="e">
        <f t="shared" si="6"/>
        <v>#DIV/0!</v>
      </c>
      <c r="C42" s="20" t="e">
        <f t="shared" si="5"/>
        <v>#DIV/0!</v>
      </c>
      <c r="D42" s="20">
        <f t="shared" si="5"/>
        <v>0</v>
      </c>
      <c r="E42" s="20">
        <f t="shared" si="5"/>
        <v>9.7065769170115133E-3</v>
      </c>
      <c r="F42" s="20">
        <f t="shared" si="5"/>
        <v>2.0743634619989702E-2</v>
      </c>
      <c r="G42" s="20">
        <f t="shared" si="5"/>
        <v>1.7658887331667782E-2</v>
      </c>
      <c r="H42" s="20">
        <f t="shared" si="5"/>
        <v>1.2775636144140757E-2</v>
      </c>
      <c r="I42" s="20">
        <f t="shared" si="5"/>
        <v>1.7129403200673347E-2</v>
      </c>
      <c r="J42" s="20">
        <f t="shared" si="5"/>
        <v>1.8064070932324011E-2</v>
      </c>
      <c r="K42" s="20">
        <f t="shared" si="5"/>
        <v>1.5166622449436529E-2</v>
      </c>
      <c r="L42" s="20">
        <f t="shared" si="5"/>
        <v>1.466037423298067E-2</v>
      </c>
      <c r="M42" s="20">
        <f t="shared" si="5"/>
        <v>1.4644115855586694E-2</v>
      </c>
      <c r="N42" s="20">
        <f t="shared" si="5"/>
        <v>1.4102432280172812E-2</v>
      </c>
      <c r="O42" s="20">
        <f t="shared" si="5"/>
        <v>1.3238574919165698E-2</v>
      </c>
      <c r="P42" s="20">
        <f t="shared" si="5"/>
        <v>1.3090442820018092E-2</v>
      </c>
    </row>
    <row r="43" spans="1:16" ht="15" customHeight="1" x14ac:dyDescent="0.15">
      <c r="A43" s="3" t="s">
        <v>101</v>
      </c>
      <c r="B43" s="20" t="e">
        <f t="shared" si="6"/>
        <v>#DIV/0!</v>
      </c>
      <c r="C43" s="20" t="e">
        <f t="shared" si="5"/>
        <v>#DIV/0!</v>
      </c>
      <c r="D43" s="20">
        <f t="shared" si="5"/>
        <v>1.5914768457525722E-3</v>
      </c>
      <c r="E43" s="20">
        <f t="shared" si="5"/>
        <v>3.5307985443627996E-3</v>
      </c>
      <c r="F43" s="20">
        <f t="shared" si="5"/>
        <v>2.5140320873147451E-3</v>
      </c>
      <c r="G43" s="20">
        <f t="shared" si="5"/>
        <v>2.510511242459326E-3</v>
      </c>
      <c r="H43" s="20">
        <f t="shared" si="5"/>
        <v>2.4283278438769415E-3</v>
      </c>
      <c r="I43" s="20">
        <f t="shared" si="5"/>
        <v>1.4217632138673096E-3</v>
      </c>
      <c r="J43" s="20">
        <f t="shared" si="5"/>
        <v>3.3493028586176758E-3</v>
      </c>
      <c r="K43" s="20">
        <f t="shared" si="5"/>
        <v>3.7466507979691125E-3</v>
      </c>
      <c r="L43" s="20">
        <f t="shared" si="5"/>
        <v>2.7211831522933961E-3</v>
      </c>
      <c r="M43" s="20">
        <f t="shared" si="5"/>
        <v>0</v>
      </c>
      <c r="N43" s="20">
        <f t="shared" si="5"/>
        <v>0</v>
      </c>
      <c r="O43" s="20">
        <f t="shared" si="5"/>
        <v>0</v>
      </c>
      <c r="P43" s="20">
        <f t="shared" si="5"/>
        <v>0</v>
      </c>
    </row>
    <row r="44" spans="1:16" ht="15" customHeight="1" x14ac:dyDescent="0.15">
      <c r="A44" s="3" t="s">
        <v>102</v>
      </c>
      <c r="B44" s="20" t="e">
        <f t="shared" si="6"/>
        <v>#DIV/0!</v>
      </c>
      <c r="C44" s="20" t="e">
        <f t="shared" si="5"/>
        <v>#DIV/0!</v>
      </c>
      <c r="D44" s="20">
        <f t="shared" si="5"/>
        <v>1.9938220858193942</v>
      </c>
      <c r="E44" s="20">
        <f t="shared" si="5"/>
        <v>1.9368987661418628</v>
      </c>
      <c r="F44" s="20">
        <f t="shared" si="5"/>
        <v>1.5464856012543069</v>
      </c>
      <c r="G44" s="20">
        <f t="shared" si="5"/>
        <v>1.8165376881360062</v>
      </c>
      <c r="H44" s="20">
        <f t="shared" si="5"/>
        <v>1.9116323124068892</v>
      </c>
      <c r="I44" s="20">
        <f t="shared" si="5"/>
        <v>1.8046724826260536</v>
      </c>
      <c r="J44" s="20">
        <f t="shared" si="5"/>
        <v>1.640271820554204</v>
      </c>
      <c r="K44" s="20">
        <f t="shared" si="5"/>
        <v>1.306523515353055</v>
      </c>
      <c r="L44" s="20">
        <f t="shared" si="5"/>
        <v>1.3033900386328641</v>
      </c>
      <c r="M44" s="20">
        <f t="shared" si="5"/>
        <v>1.2334088311346305</v>
      </c>
      <c r="N44" s="20">
        <f t="shared" si="5"/>
        <v>1.1722909937973502</v>
      </c>
      <c r="O44" s="20">
        <f t="shared" si="5"/>
        <v>1.0696223737364108</v>
      </c>
      <c r="P44" s="20">
        <f t="shared" si="5"/>
        <v>1.270551737541546</v>
      </c>
    </row>
    <row r="45" spans="1:16" ht="15" customHeight="1" x14ac:dyDescent="0.15">
      <c r="A45" s="3" t="s">
        <v>103</v>
      </c>
      <c r="B45" s="20" t="e">
        <f t="shared" si="6"/>
        <v>#DIV/0!</v>
      </c>
      <c r="C45" s="20" t="e">
        <f t="shared" si="5"/>
        <v>#DIV/0!</v>
      </c>
      <c r="D45" s="20">
        <f t="shared" si="5"/>
        <v>0</v>
      </c>
      <c r="E45" s="20">
        <f t="shared" si="5"/>
        <v>0</v>
      </c>
      <c r="F45" s="20">
        <f t="shared" si="5"/>
        <v>0</v>
      </c>
      <c r="G45" s="20">
        <f t="shared" si="5"/>
        <v>0</v>
      </c>
      <c r="H45" s="20">
        <f t="shared" si="5"/>
        <v>0</v>
      </c>
      <c r="I45" s="20">
        <f t="shared" si="5"/>
        <v>0</v>
      </c>
      <c r="J45" s="20">
        <f t="shared" si="5"/>
        <v>0</v>
      </c>
      <c r="K45" s="20">
        <f t="shared" si="5"/>
        <v>0</v>
      </c>
      <c r="L45" s="20">
        <f t="shared" si="5"/>
        <v>0</v>
      </c>
      <c r="M45" s="20">
        <f t="shared" si="5"/>
        <v>0</v>
      </c>
      <c r="N45" s="20">
        <f t="shared" si="5"/>
        <v>0</v>
      </c>
      <c r="O45" s="20">
        <f t="shared" si="5"/>
        <v>0</v>
      </c>
      <c r="P45" s="20">
        <f t="shared" si="5"/>
        <v>0</v>
      </c>
    </row>
    <row r="46" spans="1:16" ht="15" customHeight="1" x14ac:dyDescent="0.15">
      <c r="A46" s="3" t="s">
        <v>104</v>
      </c>
      <c r="B46" s="20" t="e">
        <f t="shared" si="6"/>
        <v>#DIV/0!</v>
      </c>
      <c r="C46" s="20" t="e">
        <f t="shared" si="5"/>
        <v>#DIV/0!</v>
      </c>
      <c r="D46" s="20">
        <f t="shared" si="5"/>
        <v>0</v>
      </c>
      <c r="E46" s="20">
        <f t="shared" si="5"/>
        <v>0</v>
      </c>
      <c r="F46" s="20">
        <f t="shared" si="5"/>
        <v>0</v>
      </c>
      <c r="G46" s="20">
        <f t="shared" si="5"/>
        <v>0</v>
      </c>
      <c r="H46" s="20">
        <f t="shared" si="5"/>
        <v>0</v>
      </c>
      <c r="I46" s="20">
        <f t="shared" si="5"/>
        <v>0</v>
      </c>
      <c r="J46" s="20">
        <f t="shared" si="5"/>
        <v>0</v>
      </c>
      <c r="K46" s="20">
        <f t="shared" si="5"/>
        <v>0</v>
      </c>
      <c r="L46" s="20">
        <f t="shared" si="5"/>
        <v>0.89542799278841101</v>
      </c>
      <c r="M46" s="20">
        <f t="shared" si="5"/>
        <v>1.1104839356078273</v>
      </c>
      <c r="N46" s="20">
        <f t="shared" si="5"/>
        <v>1.1225957063145324</v>
      </c>
      <c r="O46" s="20">
        <f t="shared" si="5"/>
        <v>1.1943155847445854</v>
      </c>
      <c r="P46" s="20">
        <f t="shared" si="5"/>
        <v>1.1882640457989126</v>
      </c>
    </row>
    <row r="47" spans="1:16" ht="15" customHeight="1" x14ac:dyDescent="0.15">
      <c r="A47" s="3" t="s">
        <v>105</v>
      </c>
      <c r="B47" s="20" t="e">
        <f t="shared" si="6"/>
        <v>#DIV/0!</v>
      </c>
      <c r="C47" s="20" t="e">
        <f t="shared" si="5"/>
        <v>#DIV/0!</v>
      </c>
      <c r="D47" s="20">
        <f t="shared" si="5"/>
        <v>18.451731750609611</v>
      </c>
      <c r="E47" s="20">
        <f t="shared" si="5"/>
        <v>19.914115508764365</v>
      </c>
      <c r="F47" s="20">
        <f t="shared" si="5"/>
        <v>17.521403137557964</v>
      </c>
      <c r="G47" s="20">
        <f t="shared" si="5"/>
        <v>19.355542014502465</v>
      </c>
      <c r="H47" s="20">
        <f t="shared" si="5"/>
        <v>21.938147738509045</v>
      </c>
      <c r="I47" s="20">
        <f t="shared" si="5"/>
        <v>21.608696641226583</v>
      </c>
      <c r="J47" s="20">
        <f t="shared" si="5"/>
        <v>21.878754497701234</v>
      </c>
      <c r="K47" s="20">
        <f t="shared" si="5"/>
        <v>21.248606819714539</v>
      </c>
      <c r="L47" s="20">
        <f t="shared" si="5"/>
        <v>22.429737633724891</v>
      </c>
      <c r="M47" s="20">
        <f t="shared" si="5"/>
        <v>23.535596869473579</v>
      </c>
      <c r="N47" s="20">
        <f t="shared" si="5"/>
        <v>19.209670227250172</v>
      </c>
      <c r="O47" s="20">
        <f t="shared" si="5"/>
        <v>17.861975598527955</v>
      </c>
      <c r="P47" s="20">
        <f t="shared" si="5"/>
        <v>16.571469866613768</v>
      </c>
    </row>
    <row r="48" spans="1:16" ht="15" customHeight="1" x14ac:dyDescent="0.15">
      <c r="A48" s="3" t="s">
        <v>106</v>
      </c>
      <c r="B48" s="20" t="e">
        <f t="shared" si="6"/>
        <v>#DIV/0!</v>
      </c>
      <c r="C48" s="20" t="e">
        <f t="shared" si="5"/>
        <v>#DIV/0!</v>
      </c>
      <c r="D48" s="20">
        <f t="shared" si="5"/>
        <v>16.649483690097682</v>
      </c>
      <c r="E48" s="20">
        <f t="shared" si="5"/>
        <v>18.04339114360943</v>
      </c>
      <c r="F48" s="20">
        <f t="shared" si="5"/>
        <v>0</v>
      </c>
      <c r="G48" s="20">
        <f t="shared" si="5"/>
        <v>0</v>
      </c>
      <c r="H48" s="20">
        <f t="shared" si="5"/>
        <v>0</v>
      </c>
      <c r="I48" s="20">
        <f t="shared" si="5"/>
        <v>0</v>
      </c>
      <c r="J48" s="20">
        <f t="shared" si="5"/>
        <v>19.781241268878464</v>
      </c>
      <c r="K48" s="20">
        <f t="shared" si="5"/>
        <v>19.04715131901235</v>
      </c>
      <c r="L48" s="20">
        <f t="shared" si="5"/>
        <v>20.04730776910262</v>
      </c>
      <c r="M48" s="20">
        <f t="shared" si="5"/>
        <v>20.931187649069262</v>
      </c>
      <c r="N48" s="20">
        <f t="shared" si="5"/>
        <v>16.873791755697042</v>
      </c>
      <c r="O48" s="20">
        <f t="shared" si="5"/>
        <v>15.600707146923664</v>
      </c>
      <c r="P48" s="20">
        <f t="shared" si="5"/>
        <v>14.424980825307182</v>
      </c>
    </row>
    <row r="49" spans="1:16" ht="15" customHeight="1" x14ac:dyDescent="0.15">
      <c r="A49" s="3" t="s">
        <v>107</v>
      </c>
      <c r="B49" s="20" t="e">
        <f t="shared" si="6"/>
        <v>#DIV/0!</v>
      </c>
      <c r="C49" s="20" t="e">
        <f t="shared" si="5"/>
        <v>#DIV/0!</v>
      </c>
      <c r="D49" s="20">
        <f t="shared" si="5"/>
        <v>1.8022480605119284</v>
      </c>
      <c r="E49" s="20">
        <f t="shared" si="5"/>
        <v>1.8707243651549359</v>
      </c>
      <c r="F49" s="20">
        <f t="shared" si="5"/>
        <v>0</v>
      </c>
      <c r="G49" s="20">
        <f t="shared" si="5"/>
        <v>0</v>
      </c>
      <c r="H49" s="20">
        <f t="shared" si="5"/>
        <v>0</v>
      </c>
      <c r="I49" s="20">
        <f t="shared" si="5"/>
        <v>0</v>
      </c>
      <c r="J49" s="20">
        <f t="shared" si="5"/>
        <v>2.0975132288227707</v>
      </c>
      <c r="K49" s="20">
        <f t="shared" si="5"/>
        <v>2.2014555007021879</v>
      </c>
      <c r="L49" s="20">
        <f t="shared" si="5"/>
        <v>2.3824298646222717</v>
      </c>
      <c r="M49" s="20">
        <f t="shared" si="5"/>
        <v>2.6044092204043152</v>
      </c>
      <c r="N49" s="20">
        <f t="shared" si="5"/>
        <v>2.3358784715531313</v>
      </c>
      <c r="O49" s="20">
        <f t="shared" si="5"/>
        <v>2.2612684516042916</v>
      </c>
      <c r="P49" s="20">
        <f t="shared" si="5"/>
        <v>2.1464890413065887</v>
      </c>
    </row>
    <row r="50" spans="1:16" ht="15" customHeight="1" x14ac:dyDescent="0.15">
      <c r="A50" s="3" t="s">
        <v>108</v>
      </c>
      <c r="B50" s="20" t="e">
        <f t="shared" si="6"/>
        <v>#DIV/0!</v>
      </c>
      <c r="C50" s="20" t="e">
        <f t="shared" si="5"/>
        <v>#DIV/0!</v>
      </c>
      <c r="D50" s="20">
        <f t="shared" si="5"/>
        <v>9.8435329592368059E-2</v>
      </c>
      <c r="E50" s="20">
        <f t="shared" si="5"/>
        <v>9.8525498603650272E-2</v>
      </c>
      <c r="F50" s="20">
        <f t="shared" si="5"/>
        <v>9.1228369853380273E-2</v>
      </c>
      <c r="G50" s="20">
        <f t="shared" si="5"/>
        <v>9.8348668575955159E-2</v>
      </c>
      <c r="H50" s="20">
        <f t="shared" si="5"/>
        <v>9.3735847214875434E-2</v>
      </c>
      <c r="I50" s="20">
        <f t="shared" si="5"/>
        <v>9.1584299184476622E-2</v>
      </c>
      <c r="J50" s="20">
        <f t="shared" si="5"/>
        <v>9.434690626003174E-2</v>
      </c>
      <c r="K50" s="20">
        <f t="shared" si="5"/>
        <v>8.5104104011526627E-2</v>
      </c>
      <c r="L50" s="20">
        <f t="shared" si="5"/>
        <v>8.3744411511829264E-2</v>
      </c>
      <c r="M50" s="20">
        <f t="shared" si="5"/>
        <v>6.6501646983915252E-2</v>
      </c>
      <c r="N50" s="20">
        <f t="shared" si="5"/>
        <v>6.5334253429337921E-2</v>
      </c>
      <c r="O50" s="20">
        <f t="shared" si="5"/>
        <v>6.981032881242355E-2</v>
      </c>
      <c r="P50" s="20">
        <f t="shared" si="5"/>
        <v>7.6836203744095694E-2</v>
      </c>
    </row>
    <row r="51" spans="1:16" ht="15" customHeight="1" x14ac:dyDescent="0.15">
      <c r="A51" s="3" t="s">
        <v>109</v>
      </c>
      <c r="B51" s="20" t="e">
        <f t="shared" si="6"/>
        <v>#DIV/0!</v>
      </c>
      <c r="C51" s="20" t="e">
        <f t="shared" si="5"/>
        <v>#DIV/0!</v>
      </c>
      <c r="D51" s="20">
        <f t="shared" si="5"/>
        <v>2.0452218145720593</v>
      </c>
      <c r="E51" s="20">
        <f t="shared" si="5"/>
        <v>2.2556188354503153</v>
      </c>
      <c r="F51" s="20">
        <f t="shared" si="5"/>
        <v>2.7315016026667567</v>
      </c>
      <c r="G51" s="20">
        <f t="shared" si="5"/>
        <v>2.2466516360977393</v>
      </c>
      <c r="H51" s="20">
        <f t="shared" si="5"/>
        <v>2.1022859536665477</v>
      </c>
      <c r="I51" s="20">
        <f t="shared" si="5"/>
        <v>2.3541327813100694</v>
      </c>
      <c r="J51" s="20">
        <f t="shared" si="5"/>
        <v>2.5077535745496324</v>
      </c>
      <c r="K51" s="20">
        <f t="shared" si="5"/>
        <v>2.1080705108428974</v>
      </c>
      <c r="L51" s="20">
        <f t="shared" si="5"/>
        <v>1.9107014269090772</v>
      </c>
      <c r="M51" s="20">
        <f t="shared" si="5"/>
        <v>1.6776925923884194</v>
      </c>
      <c r="N51" s="20">
        <f t="shared" si="5"/>
        <v>1.9425784739842225</v>
      </c>
      <c r="O51" s="20">
        <f t="shared" si="5"/>
        <v>2.0283458046520244</v>
      </c>
      <c r="P51" s="20">
        <f t="shared" si="5"/>
        <v>1.8351357792724576</v>
      </c>
    </row>
    <row r="52" spans="1:16" ht="15" customHeight="1" x14ac:dyDescent="0.15">
      <c r="A52" s="3" t="s">
        <v>110</v>
      </c>
      <c r="B52" s="20" t="e">
        <f t="shared" si="6"/>
        <v>#DIV/0!</v>
      </c>
      <c r="C52" s="20" t="e">
        <f t="shared" si="5"/>
        <v>#DIV/0!</v>
      </c>
      <c r="D52" s="20">
        <f t="shared" si="5"/>
        <v>1.540276051605626</v>
      </c>
      <c r="E52" s="20">
        <f t="shared" si="5"/>
        <v>1.7470466055426799</v>
      </c>
      <c r="F52" s="20">
        <f t="shared" si="5"/>
        <v>1.664553272569522</v>
      </c>
      <c r="G52" s="20">
        <f t="shared" si="5"/>
        <v>1.699408933032722</v>
      </c>
      <c r="H52" s="20">
        <f t="shared" si="5"/>
        <v>1.7699758674453583</v>
      </c>
      <c r="I52" s="20">
        <f t="shared" si="5"/>
        <v>1.6647823564872211</v>
      </c>
      <c r="J52" s="20">
        <f t="shared" si="5"/>
        <v>1.9039062845358377</v>
      </c>
      <c r="K52" s="20">
        <f t="shared" si="5"/>
        <v>1.7641437192743696</v>
      </c>
      <c r="L52" s="20">
        <f t="shared" si="5"/>
        <v>1.7571473292777879</v>
      </c>
      <c r="M52" s="20">
        <f t="shared" si="5"/>
        <v>1.6457100237338391</v>
      </c>
      <c r="N52" s="20">
        <f t="shared" si="5"/>
        <v>1.5040349268836244</v>
      </c>
      <c r="O52" s="20">
        <f t="shared" si="5"/>
        <v>1.7974824915760714</v>
      </c>
      <c r="P52" s="20">
        <f t="shared" si="5"/>
        <v>2.1204913989606213</v>
      </c>
    </row>
    <row r="53" spans="1:16" ht="15" customHeight="1" x14ac:dyDescent="0.15">
      <c r="A53" s="4" t="s">
        <v>111</v>
      </c>
      <c r="B53" s="20" t="e">
        <f t="shared" si="6"/>
        <v>#DIV/0!</v>
      </c>
      <c r="C53" s="20" t="e">
        <f t="shared" si="5"/>
        <v>#DIV/0!</v>
      </c>
      <c r="D53" s="20">
        <f t="shared" si="5"/>
        <v>0.1235010899129711</v>
      </c>
      <c r="E53" s="20">
        <f t="shared" si="5"/>
        <v>0.12835637959153526</v>
      </c>
      <c r="F53" s="20">
        <f t="shared" si="5"/>
        <v>0.13506895680066344</v>
      </c>
      <c r="G53" s="20">
        <f t="shared" si="5"/>
        <v>0.1470842727438913</v>
      </c>
      <c r="H53" s="20">
        <f t="shared" si="5"/>
        <v>0.39782708918135684</v>
      </c>
      <c r="I53" s="20">
        <f t="shared" si="5"/>
        <v>0.48221658572094767</v>
      </c>
      <c r="J53" s="20">
        <f t="shared" si="5"/>
        <v>0.51341611283111765</v>
      </c>
      <c r="K53" s="20">
        <f t="shared" si="5"/>
        <v>0.5281427480704749</v>
      </c>
      <c r="L53" s="20">
        <f t="shared" si="5"/>
        <v>0.55592637975040626</v>
      </c>
      <c r="M53" s="20">
        <f t="shared" si="5"/>
        <v>0.58406235439729881</v>
      </c>
      <c r="N53" s="20">
        <f t="shared" si="5"/>
        <v>0.56732822158751917</v>
      </c>
      <c r="O53" s="20">
        <f t="shared" si="5"/>
        <v>0.62330261584434055</v>
      </c>
      <c r="P53" s="20">
        <f t="shared" si="5"/>
        <v>0.67414062617211279</v>
      </c>
    </row>
    <row r="54" spans="1:16" ht="15" customHeight="1" x14ac:dyDescent="0.15">
      <c r="A54" s="3" t="s">
        <v>112</v>
      </c>
      <c r="B54" s="20" t="e">
        <f t="shared" si="6"/>
        <v>#DIV/0!</v>
      </c>
      <c r="C54" s="20" t="e">
        <f t="shared" ref="C54:P63" si="7">+C20/C$30*100</f>
        <v>#DIV/0!</v>
      </c>
      <c r="D54" s="20">
        <f t="shared" si="7"/>
        <v>5.3831704307580752</v>
      </c>
      <c r="E54" s="20">
        <f t="shared" si="7"/>
        <v>3.9691540456214107</v>
      </c>
      <c r="F54" s="20">
        <f t="shared" si="7"/>
        <v>3.499681900323564</v>
      </c>
      <c r="G54" s="20">
        <f t="shared" si="7"/>
        <v>4.1505209920175492</v>
      </c>
      <c r="H54" s="20">
        <f t="shared" si="7"/>
        <v>4.0283566488692957</v>
      </c>
      <c r="I54" s="20">
        <f t="shared" si="7"/>
        <v>6.1182224547594943</v>
      </c>
      <c r="J54" s="20">
        <f t="shared" si="7"/>
        <v>4.1811490152864899</v>
      </c>
      <c r="K54" s="20">
        <f t="shared" si="7"/>
        <v>6.141885778231126</v>
      </c>
      <c r="L54" s="20">
        <f t="shared" si="7"/>
        <v>6.3227144074062434</v>
      </c>
      <c r="M54" s="20">
        <f t="shared" si="7"/>
        <v>5.0825566258874826</v>
      </c>
      <c r="N54" s="20">
        <f t="shared" si="7"/>
        <v>6.4102500687493569</v>
      </c>
      <c r="O54" s="20">
        <f t="shared" si="7"/>
        <v>6.1469590775491749</v>
      </c>
      <c r="P54" s="20">
        <f t="shared" si="7"/>
        <v>6.5595601977699065</v>
      </c>
    </row>
    <row r="55" spans="1:16" ht="15" customHeight="1" x14ac:dyDescent="0.15">
      <c r="A55" s="3" t="s">
        <v>113</v>
      </c>
      <c r="B55" s="20" t="e">
        <f t="shared" si="6"/>
        <v>#DIV/0!</v>
      </c>
      <c r="C55" s="20" t="e">
        <f t="shared" si="7"/>
        <v>#DIV/0!</v>
      </c>
      <c r="D55" s="20">
        <f t="shared" si="7"/>
        <v>6.5559023648848598</v>
      </c>
      <c r="E55" s="20">
        <f t="shared" si="7"/>
        <v>8.9285411289372778</v>
      </c>
      <c r="F55" s="20">
        <f t="shared" si="7"/>
        <v>10.284446085261735</v>
      </c>
      <c r="G55" s="20">
        <f t="shared" si="7"/>
        <v>6.3116933763938814</v>
      </c>
      <c r="H55" s="20">
        <f t="shared" si="7"/>
        <v>8.5117436566215225</v>
      </c>
      <c r="I55" s="20">
        <f t="shared" si="7"/>
        <v>8.4478895346853342</v>
      </c>
      <c r="J55" s="20">
        <f t="shared" si="7"/>
        <v>6.42284234400468</v>
      </c>
      <c r="K55" s="20">
        <f t="shared" si="7"/>
        <v>5.7686383500875005</v>
      </c>
      <c r="L55" s="20">
        <f t="shared" si="7"/>
        <v>6.1200316156129242</v>
      </c>
      <c r="M55" s="20">
        <f t="shared" si="7"/>
        <v>4.6760499487230476</v>
      </c>
      <c r="N55" s="20">
        <f t="shared" si="7"/>
        <v>4.8257891810559714</v>
      </c>
      <c r="O55" s="20">
        <f t="shared" si="7"/>
        <v>5.2684407083454783</v>
      </c>
      <c r="P55" s="20">
        <f t="shared" si="7"/>
        <v>5.673407080360545</v>
      </c>
    </row>
    <row r="56" spans="1:16" ht="15" customHeight="1" x14ac:dyDescent="0.15">
      <c r="A56" s="3" t="s">
        <v>114</v>
      </c>
      <c r="B56" s="20" t="e">
        <f t="shared" si="6"/>
        <v>#DIV/0!</v>
      </c>
      <c r="C56" s="20" t="e">
        <f t="shared" si="7"/>
        <v>#DIV/0!</v>
      </c>
      <c r="D56" s="20">
        <f t="shared" si="7"/>
        <v>10.140355824382521</v>
      </c>
      <c r="E56" s="20">
        <f t="shared" si="7"/>
        <v>3.1268652098317395</v>
      </c>
      <c r="F56" s="20">
        <f t="shared" si="7"/>
        <v>2.0746734111604197</v>
      </c>
      <c r="G56" s="20">
        <f t="shared" si="7"/>
        <v>0.62870026201937723</v>
      </c>
      <c r="H56" s="20">
        <f t="shared" si="7"/>
        <v>2.3819144841023476</v>
      </c>
      <c r="I56" s="20">
        <f t="shared" si="7"/>
        <v>0.485856299548448</v>
      </c>
      <c r="J56" s="20">
        <f t="shared" si="7"/>
        <v>0.75051473982627714</v>
      </c>
      <c r="K56" s="20">
        <f t="shared" si="7"/>
        <v>0.87987787493567127</v>
      </c>
      <c r="L56" s="20">
        <f t="shared" si="7"/>
        <v>1.508385836105633</v>
      </c>
      <c r="M56" s="20">
        <f t="shared" si="7"/>
        <v>2.8989825439658858</v>
      </c>
      <c r="N56" s="20">
        <f t="shared" si="7"/>
        <v>1.7883147035642426</v>
      </c>
      <c r="O56" s="20">
        <f t="shared" si="7"/>
        <v>0.81769719620058345</v>
      </c>
      <c r="P56" s="20">
        <f t="shared" si="7"/>
        <v>1.7139432456579069</v>
      </c>
    </row>
    <row r="57" spans="1:16" ht="15" customHeight="1" x14ac:dyDescent="0.15">
      <c r="A57" s="3" t="s">
        <v>115</v>
      </c>
      <c r="B57" s="20" t="e">
        <f t="shared" si="6"/>
        <v>#DIV/0!</v>
      </c>
      <c r="C57" s="20" t="e">
        <f t="shared" si="7"/>
        <v>#DIV/0!</v>
      </c>
      <c r="D57" s="20">
        <f t="shared" si="7"/>
        <v>3.6380166020875203E-2</v>
      </c>
      <c r="E57" s="20">
        <f t="shared" si="7"/>
        <v>3.7803249432576971E-2</v>
      </c>
      <c r="F57" s="20">
        <f t="shared" si="7"/>
        <v>0.65100803503022464</v>
      </c>
      <c r="G57" s="20">
        <f t="shared" si="7"/>
        <v>3.2417281091950523E-2</v>
      </c>
      <c r="H57" s="20">
        <f t="shared" si="7"/>
        <v>2.847005058338483E-2</v>
      </c>
      <c r="I57" s="20">
        <f t="shared" si="7"/>
        <v>2.1497059793673723E-2</v>
      </c>
      <c r="J57" s="20">
        <f t="shared" si="7"/>
        <v>3.1227323711229507E-2</v>
      </c>
      <c r="K57" s="20">
        <f t="shared" si="7"/>
        <v>2.8578057137662302E-2</v>
      </c>
      <c r="L57" s="20">
        <f t="shared" si="7"/>
        <v>2.732521415427952E-2</v>
      </c>
      <c r="M57" s="20">
        <f t="shared" si="7"/>
        <v>0.1737790961615619</v>
      </c>
      <c r="N57" s="20">
        <f t="shared" si="7"/>
        <v>0.78168519224614597</v>
      </c>
      <c r="O57" s="20">
        <f t="shared" si="7"/>
        <v>1.6888716975067351E-2</v>
      </c>
      <c r="P57" s="20">
        <f t="shared" si="7"/>
        <v>3.3636597167448067E-2</v>
      </c>
    </row>
    <row r="58" spans="1:16" ht="15" customHeight="1" x14ac:dyDescent="0.15">
      <c r="A58" s="3" t="s">
        <v>116</v>
      </c>
      <c r="B58" s="20" t="e">
        <f t="shared" si="6"/>
        <v>#DIV/0!</v>
      </c>
      <c r="C58" s="20" t="e">
        <f t="shared" si="7"/>
        <v>#DIV/0!</v>
      </c>
      <c r="D58" s="20">
        <f t="shared" si="7"/>
        <v>0.925170250722257</v>
      </c>
      <c r="E58" s="20">
        <f t="shared" si="7"/>
        <v>7.2942305504153122</v>
      </c>
      <c r="F58" s="20">
        <f t="shared" si="7"/>
        <v>7.6014343069640073</v>
      </c>
      <c r="G58" s="20">
        <f t="shared" si="7"/>
        <v>7.1472670769605759</v>
      </c>
      <c r="H58" s="20">
        <f t="shared" si="7"/>
        <v>4.5250035228697048</v>
      </c>
      <c r="I58" s="20">
        <f t="shared" si="7"/>
        <v>6.5384615384615392</v>
      </c>
      <c r="J58" s="20">
        <f t="shared" si="7"/>
        <v>0.19884023000352291</v>
      </c>
      <c r="K58" s="20">
        <f t="shared" si="7"/>
        <v>1.8804136572509844</v>
      </c>
      <c r="L58" s="20">
        <f t="shared" si="7"/>
        <v>2.5932875441356065</v>
      </c>
      <c r="M58" s="20">
        <f t="shared" si="7"/>
        <v>0.42150026768632104</v>
      </c>
      <c r="N58" s="20">
        <f t="shared" si="7"/>
        <v>3.7630656667130085</v>
      </c>
      <c r="O58" s="20">
        <f t="shared" si="7"/>
        <v>7.0080439324560277</v>
      </c>
      <c r="P58" s="20">
        <f t="shared" si="7"/>
        <v>0.20548444888605827</v>
      </c>
    </row>
    <row r="59" spans="1:16" ht="15" customHeight="1" x14ac:dyDescent="0.15">
      <c r="A59" s="3" t="s">
        <v>117</v>
      </c>
      <c r="B59" s="20" t="e">
        <f t="shared" si="6"/>
        <v>#DIV/0!</v>
      </c>
      <c r="C59" s="20" t="e">
        <f t="shared" si="7"/>
        <v>#DIV/0!</v>
      </c>
      <c r="D59" s="20">
        <f t="shared" si="7"/>
        <v>4.2142058207270958</v>
      </c>
      <c r="E59" s="20">
        <f t="shared" si="7"/>
        <v>4.4061870569658792</v>
      </c>
      <c r="F59" s="20">
        <f t="shared" si="7"/>
        <v>2.8185858374355681</v>
      </c>
      <c r="G59" s="20">
        <f t="shared" si="7"/>
        <v>4.0300652001706165</v>
      </c>
      <c r="H59" s="20">
        <f t="shared" si="7"/>
        <v>3.0829476119967532</v>
      </c>
      <c r="I59" s="20">
        <f t="shared" si="7"/>
        <v>3.0394795209226673</v>
      </c>
      <c r="J59" s="20">
        <f t="shared" si="7"/>
        <v>4.4683517354129547</v>
      </c>
      <c r="K59" s="20">
        <f t="shared" si="7"/>
        <v>3.2862402955556167</v>
      </c>
      <c r="L59" s="20">
        <f t="shared" si="7"/>
        <v>3.9531194566522898</v>
      </c>
      <c r="M59" s="20">
        <f t="shared" si="7"/>
        <v>6.9227323913525538</v>
      </c>
      <c r="N59" s="20">
        <f t="shared" si="7"/>
        <v>5.161027149602706</v>
      </c>
      <c r="O59" s="20">
        <f t="shared" si="7"/>
        <v>5.6146594063343578</v>
      </c>
      <c r="P59" s="20">
        <f t="shared" si="7"/>
        <v>6.6346784956321097</v>
      </c>
    </row>
    <row r="60" spans="1:16" ht="15" customHeight="1" x14ac:dyDescent="0.15">
      <c r="A60" s="3" t="s">
        <v>118</v>
      </c>
      <c r="B60" s="20" t="e">
        <f t="shared" si="6"/>
        <v>#DIV/0!</v>
      </c>
      <c r="C60" s="20" t="e">
        <f t="shared" si="7"/>
        <v>#DIV/0!</v>
      </c>
      <c r="D60" s="20">
        <f t="shared" si="7"/>
        <v>2.9826638437846116</v>
      </c>
      <c r="E60" s="20">
        <f t="shared" si="7"/>
        <v>2.1048799378779077</v>
      </c>
      <c r="F60" s="20">
        <f t="shared" si="7"/>
        <v>1.8119857570324596</v>
      </c>
      <c r="G60" s="20">
        <f t="shared" si="7"/>
        <v>2.0153555542014501</v>
      </c>
      <c r="H60" s="20">
        <f t="shared" si="7"/>
        <v>1.7069828899780877</v>
      </c>
      <c r="I60" s="20">
        <f t="shared" si="7"/>
        <v>1.4016082985475267</v>
      </c>
      <c r="J60" s="20">
        <f t="shared" si="7"/>
        <v>1.6125169358360998</v>
      </c>
      <c r="K60" s="20">
        <f t="shared" si="7"/>
        <v>1.58521582846325</v>
      </c>
      <c r="L60" s="20">
        <f t="shared" si="7"/>
        <v>1.9238197973557585</v>
      </c>
      <c r="M60" s="20">
        <f t="shared" si="7"/>
        <v>1.9287957768128521</v>
      </c>
      <c r="N60" s="20">
        <f t="shared" si="7"/>
        <v>2.0431267113012153</v>
      </c>
      <c r="O60" s="20">
        <f t="shared" si="7"/>
        <v>2.4157402842207629</v>
      </c>
      <c r="P60" s="20">
        <f t="shared" si="7"/>
        <v>2.8756484665227675</v>
      </c>
    </row>
    <row r="61" spans="1:16" ht="15" customHeight="1" x14ac:dyDescent="0.15">
      <c r="A61" s="3" t="s">
        <v>119</v>
      </c>
      <c r="B61" s="20" t="e">
        <f t="shared" si="6"/>
        <v>#DIV/0!</v>
      </c>
      <c r="C61" s="20" t="e">
        <f t="shared" si="7"/>
        <v>#DIV/0!</v>
      </c>
      <c r="D61" s="20">
        <f t="shared" si="7"/>
        <v>9.1062315767904973</v>
      </c>
      <c r="E61" s="20">
        <f t="shared" si="7"/>
        <v>4.8670124104449757</v>
      </c>
      <c r="F61" s="20">
        <f t="shared" si="7"/>
        <v>10.971052355464392</v>
      </c>
      <c r="G61" s="20">
        <f t="shared" si="7"/>
        <v>12.118700871366766</v>
      </c>
      <c r="H61" s="20">
        <f t="shared" si="7"/>
        <v>7.7455284675385201</v>
      </c>
      <c r="I61" s="20">
        <f t="shared" si="7"/>
        <v>7.9925840830764674</v>
      </c>
      <c r="J61" s="20">
        <f t="shared" si="7"/>
        <v>10.55276672733584</v>
      </c>
      <c r="K61" s="20">
        <f t="shared" si="7"/>
        <v>12.201930301494002</v>
      </c>
      <c r="L61" s="20">
        <f t="shared" si="7"/>
        <v>6.9957083540209393</v>
      </c>
      <c r="M61" s="20">
        <f t="shared" si="7"/>
        <v>6.2499598385968165</v>
      </c>
      <c r="N61" s="20">
        <f t="shared" si="7"/>
        <v>10.247416650152438</v>
      </c>
      <c r="O61" s="20">
        <f t="shared" si="7"/>
        <v>8.877886404310436</v>
      </c>
      <c r="P61" s="20">
        <f t="shared" si="7"/>
        <v>12.57048997309874</v>
      </c>
    </row>
    <row r="62" spans="1:16" ht="15" customHeight="1" x14ac:dyDescent="0.15">
      <c r="A62" s="3" t="s">
        <v>158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>
        <f t="shared" si="7"/>
        <v>0.45569799830707663</v>
      </c>
      <c r="O62" s="20">
        <f t="shared" si="7"/>
        <v>0.47179448065833307</v>
      </c>
      <c r="P62" s="20">
        <f t="shared" si="7"/>
        <v>0.45123661164366824</v>
      </c>
    </row>
    <row r="63" spans="1:16" ht="15" customHeight="1" x14ac:dyDescent="0.15">
      <c r="A63" s="3" t="s">
        <v>159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>
        <f t="shared" si="7"/>
        <v>1.509170738042374</v>
      </c>
      <c r="O63" s="20">
        <f t="shared" si="7"/>
        <v>3.1075239234123928</v>
      </c>
      <c r="P63" s="20">
        <f t="shared" si="7"/>
        <v>7.2518533627606798</v>
      </c>
    </row>
    <row r="64" spans="1:16" ht="15" customHeight="1" x14ac:dyDescent="0.15">
      <c r="A64" s="3" t="s">
        <v>0</v>
      </c>
      <c r="B64" s="21" t="e">
        <f t="shared" ref="B64:N64" si="8">SUM(B38:B61)-B48-B49</f>
        <v>#DIV/0!</v>
      </c>
      <c r="C64" s="21" t="e">
        <f t="shared" si="8"/>
        <v>#DIV/0!</v>
      </c>
      <c r="D64" s="21">
        <f t="shared" si="8"/>
        <v>100</v>
      </c>
      <c r="E64" s="21">
        <f t="shared" si="8"/>
        <v>99.999999999999986</v>
      </c>
      <c r="F64" s="21">
        <f t="shared" si="8"/>
        <v>100</v>
      </c>
      <c r="G64" s="21">
        <f t="shared" si="8"/>
        <v>100</v>
      </c>
      <c r="H64" s="21">
        <f t="shared" si="8"/>
        <v>100</v>
      </c>
      <c r="I64" s="21">
        <f t="shared" si="8"/>
        <v>99.999999999999986</v>
      </c>
      <c r="J64" s="21">
        <f t="shared" si="8"/>
        <v>100</v>
      </c>
      <c r="K64" s="21">
        <f t="shared" si="8"/>
        <v>100.00000000000001</v>
      </c>
      <c r="L64" s="21">
        <f t="shared" si="8"/>
        <v>99.999999999999972</v>
      </c>
      <c r="M64" s="21">
        <f t="shared" si="8"/>
        <v>100.00000000000001</v>
      </c>
      <c r="N64" s="21">
        <f t="shared" si="8"/>
        <v>99.999999999999972</v>
      </c>
      <c r="O64" s="21">
        <f>SUM(O38:O61)-O48-O49</f>
        <v>99.999999999999972</v>
      </c>
      <c r="P64" s="21">
        <f>SUM(P38:P61)-P48-P49</f>
        <v>100</v>
      </c>
    </row>
    <row r="65" spans="1:16" ht="15" customHeight="1" x14ac:dyDescent="0.15">
      <c r="A65" s="3" t="s">
        <v>1</v>
      </c>
      <c r="B65" s="20" t="e">
        <f>+B31/$B$30*100</f>
        <v>#DIV/0!</v>
      </c>
      <c r="C65" s="20" t="e">
        <f t="shared" ref="C65:P68" si="9">+C31/C$30*100</f>
        <v>#DIV/0!</v>
      </c>
      <c r="D65" s="20">
        <f t="shared" si="9"/>
        <v>56.946920765838549</v>
      </c>
      <c r="E65" s="20">
        <f t="shared" si="9"/>
        <v>61.134304589888387</v>
      </c>
      <c r="F65" s="20">
        <f t="shared" si="9"/>
        <v>55.756008479290685</v>
      </c>
      <c r="G65" s="20">
        <f t="shared" si="9"/>
        <v>59.472134543903479</v>
      </c>
      <c r="H65" s="20">
        <f t="shared" si="9"/>
        <v>63.718963757147115</v>
      </c>
      <c r="I65" s="20">
        <f t="shared" si="9"/>
        <v>61.453269486686615</v>
      </c>
      <c r="J65" s="20">
        <f t="shared" si="9"/>
        <v>66.856714976666325</v>
      </c>
      <c r="K65" s="20">
        <f t="shared" si="9"/>
        <v>63.826862878656442</v>
      </c>
      <c r="L65" s="20">
        <f t="shared" si="9"/>
        <v>66.331832638619062</v>
      </c>
      <c r="M65" s="20">
        <f t="shared" si="9"/>
        <v>67.73817854029393</v>
      </c>
      <c r="N65" s="20">
        <f t="shared" si="9"/>
        <v>60.965383054159553</v>
      </c>
      <c r="O65" s="20">
        <f t="shared" si="9"/>
        <v>59.384553361535673</v>
      </c>
      <c r="P65" s="20">
        <f t="shared" si="9"/>
        <v>59.103383690499321</v>
      </c>
    </row>
    <row r="66" spans="1:16" ht="15" customHeight="1" x14ac:dyDescent="0.15">
      <c r="A66" s="3" t="s">
        <v>151</v>
      </c>
      <c r="B66" s="20" t="e">
        <f>+B32/$B$30*100</f>
        <v>#DIV/0!</v>
      </c>
      <c r="C66" s="20" t="e">
        <f t="shared" si="9"/>
        <v>#DIV/0!</v>
      </c>
      <c r="D66" s="20">
        <f t="shared" si="9"/>
        <v>43.053079234161451</v>
      </c>
      <c r="E66" s="20">
        <f t="shared" si="9"/>
        <v>38.865695410111606</v>
      </c>
      <c r="F66" s="20">
        <f t="shared" si="9"/>
        <v>44.243991520709308</v>
      </c>
      <c r="G66" s="20">
        <f t="shared" si="9"/>
        <v>40.527865456096521</v>
      </c>
      <c r="H66" s="20">
        <f t="shared" si="9"/>
        <v>36.281036242852885</v>
      </c>
      <c r="I66" s="20">
        <f t="shared" si="9"/>
        <v>38.546730513313392</v>
      </c>
      <c r="J66" s="20">
        <f t="shared" si="9"/>
        <v>33.143285023333682</v>
      </c>
      <c r="K66" s="20">
        <f t="shared" si="9"/>
        <v>36.173137121343558</v>
      </c>
      <c r="L66" s="20">
        <f t="shared" si="9"/>
        <v>33.668167361380945</v>
      </c>
      <c r="M66" s="20">
        <f t="shared" si="9"/>
        <v>32.261821459706077</v>
      </c>
      <c r="N66" s="20">
        <f t="shared" si="9"/>
        <v>39.034616945840447</v>
      </c>
      <c r="O66" s="20">
        <f t="shared" si="9"/>
        <v>40.615446638464327</v>
      </c>
      <c r="P66" s="20">
        <f t="shared" si="9"/>
        <v>40.896616309500672</v>
      </c>
    </row>
    <row r="67" spans="1:16" ht="15" customHeight="1" x14ac:dyDescent="0.15">
      <c r="A67" s="3" t="s">
        <v>3</v>
      </c>
      <c r="B67" s="20" t="e">
        <f>+B33/$B$30*100</f>
        <v>#DIV/0!</v>
      </c>
      <c r="C67" s="20" t="e">
        <f t="shared" si="9"/>
        <v>#DIV/0!</v>
      </c>
      <c r="D67" s="20">
        <f t="shared" si="9"/>
        <v>54.436552542856731</v>
      </c>
      <c r="E67" s="20">
        <f t="shared" si="9"/>
        <v>56.374002143930824</v>
      </c>
      <c r="F67" s="20">
        <f t="shared" si="9"/>
        <v>52.204392875026429</v>
      </c>
      <c r="G67" s="20">
        <f t="shared" si="9"/>
        <v>51.660959112790209</v>
      </c>
      <c r="H67" s="20">
        <f t="shared" si="9"/>
        <v>51.634779013792667</v>
      </c>
      <c r="I67" s="20">
        <f t="shared" si="9"/>
        <v>50.255849133861851</v>
      </c>
      <c r="J67" s="20">
        <f t="shared" si="9"/>
        <v>51.619234011973511</v>
      </c>
      <c r="K67" s="20">
        <f t="shared" si="9"/>
        <v>48.299031788925625</v>
      </c>
      <c r="L67" s="20">
        <f t="shared" si="9"/>
        <v>50.986411885311654</v>
      </c>
      <c r="M67" s="20">
        <f t="shared" si="9"/>
        <v>52.02695870122588</v>
      </c>
      <c r="N67" s="20">
        <f t="shared" si="9"/>
        <v>51.331359062975466</v>
      </c>
      <c r="O67" s="20">
        <f t="shared" si="9"/>
        <v>54.890171583916491</v>
      </c>
      <c r="P67" s="20">
        <f t="shared" si="9"/>
        <v>50.945002846570041</v>
      </c>
    </row>
    <row r="68" spans="1:16" ht="15" customHeight="1" x14ac:dyDescent="0.15">
      <c r="A68" s="3" t="s">
        <v>2</v>
      </c>
      <c r="B68" s="20" t="e">
        <f>+B34/$B$30*100</f>
        <v>#DIV/0!</v>
      </c>
      <c r="C68" s="20" t="e">
        <f t="shared" si="9"/>
        <v>#DIV/0!</v>
      </c>
      <c r="D68" s="20">
        <f t="shared" si="9"/>
        <v>45.563447457143269</v>
      </c>
      <c r="E68" s="20">
        <f t="shared" si="9"/>
        <v>43.625997856069183</v>
      </c>
      <c r="F68" s="20">
        <f t="shared" si="9"/>
        <v>47.795607124973564</v>
      </c>
      <c r="G68" s="20">
        <f t="shared" si="9"/>
        <v>48.339040887209798</v>
      </c>
      <c r="H68" s="20">
        <f t="shared" si="9"/>
        <v>48.365220986207333</v>
      </c>
      <c r="I68" s="20">
        <f t="shared" si="9"/>
        <v>49.744150866138149</v>
      </c>
      <c r="J68" s="20">
        <f t="shared" si="9"/>
        <v>48.380765988026489</v>
      </c>
      <c r="K68" s="20">
        <f t="shared" si="9"/>
        <v>51.700968211074382</v>
      </c>
      <c r="L68" s="20">
        <f t="shared" si="9"/>
        <v>49.013588114688346</v>
      </c>
      <c r="M68" s="20">
        <f t="shared" si="9"/>
        <v>47.97304129877412</v>
      </c>
      <c r="N68" s="20">
        <f t="shared" si="9"/>
        <v>48.668640937024534</v>
      </c>
      <c r="O68" s="20">
        <f t="shared" si="9"/>
        <v>45.109828416083509</v>
      </c>
      <c r="P68" s="20">
        <f t="shared" si="9"/>
        <v>49.054997153429952</v>
      </c>
    </row>
    <row r="69" spans="1:16" ht="15" customHeight="1" x14ac:dyDescent="0.15"/>
    <row r="70" spans="1:16" ht="15" customHeight="1" x14ac:dyDescent="0.15"/>
    <row r="71" spans="1:16" ht="15" customHeight="1" x14ac:dyDescent="0.15"/>
    <row r="72" spans="1:16" ht="15" customHeight="1" x14ac:dyDescent="0.15"/>
    <row r="73" spans="1:16" ht="15" customHeight="1" x14ac:dyDescent="0.15"/>
    <row r="74" spans="1:16" ht="15" customHeight="1" x14ac:dyDescent="0.15"/>
    <row r="75" spans="1:16" ht="15" customHeight="1" x14ac:dyDescent="0.15"/>
    <row r="76" spans="1:16" ht="15" customHeight="1" x14ac:dyDescent="0.15"/>
    <row r="77" spans="1:16" ht="15" customHeight="1" x14ac:dyDescent="0.15"/>
    <row r="78" spans="1:16" ht="15" customHeight="1" x14ac:dyDescent="0.15"/>
    <row r="79" spans="1:16" ht="15" customHeight="1" x14ac:dyDescent="0.15"/>
    <row r="80" spans="1:1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P550"/>
  <sheetViews>
    <sheetView workbookViewId="0">
      <selection activeCell="B23" sqref="B23"/>
    </sheetView>
  </sheetViews>
  <sheetFormatPr defaultColWidth="9" defaultRowHeight="12" x14ac:dyDescent="0.15"/>
  <cols>
    <col min="1" max="1" width="24.77734375" style="1" customWidth="1"/>
    <col min="2" max="9" width="8.6640625" style="1" customWidth="1"/>
    <col min="10" max="11" width="8.6640625" style="80" customWidth="1"/>
    <col min="12" max="12" width="8.6640625" style="1" customWidth="1"/>
    <col min="13" max="13" width="8.6640625" style="51" customWidth="1"/>
    <col min="14" max="35" width="8.6640625" style="1" customWidth="1"/>
    <col min="36" max="16384" width="9" style="1"/>
  </cols>
  <sheetData>
    <row r="1" spans="1:16" ht="15" customHeight="1" x14ac:dyDescent="0.2">
      <c r="A1" s="22" t="s">
        <v>77</v>
      </c>
      <c r="L1" s="23" t="str">
        <f>[2]財政指標!$M$1</f>
        <v>喜連川町</v>
      </c>
      <c r="O1" s="23" t="str">
        <f>[2]財政指標!$M$1</f>
        <v>喜連川町</v>
      </c>
      <c r="P1" s="51"/>
    </row>
    <row r="2" spans="1:16" ht="15" customHeight="1" x14ac:dyDescent="0.15">
      <c r="M2" s="18" t="s">
        <v>148</v>
      </c>
      <c r="P2" s="18" t="s">
        <v>148</v>
      </c>
    </row>
    <row r="3" spans="1:16" ht="15" customHeight="1" x14ac:dyDescent="0.15">
      <c r="A3" s="2"/>
      <c r="B3" s="2" t="s">
        <v>169</v>
      </c>
      <c r="C3" s="2" t="s">
        <v>187</v>
      </c>
      <c r="D3" s="2" t="s">
        <v>188</v>
      </c>
      <c r="E3" s="2" t="s">
        <v>189</v>
      </c>
      <c r="F3" s="2" t="s">
        <v>190</v>
      </c>
      <c r="G3" s="2" t="s">
        <v>191</v>
      </c>
      <c r="H3" s="2" t="s">
        <v>192</v>
      </c>
      <c r="I3" s="2" t="s">
        <v>193</v>
      </c>
      <c r="J3" s="81" t="s">
        <v>219</v>
      </c>
      <c r="K3" s="81" t="s">
        <v>220</v>
      </c>
      <c r="L3" s="2" t="s">
        <v>221</v>
      </c>
      <c r="M3" s="2" t="s">
        <v>222</v>
      </c>
      <c r="N3" s="57" t="s">
        <v>198</v>
      </c>
      <c r="O3" s="57" t="s">
        <v>199</v>
      </c>
      <c r="P3" s="57" t="s">
        <v>200</v>
      </c>
    </row>
    <row r="4" spans="1:16" ht="15" customHeight="1" x14ac:dyDescent="0.15">
      <c r="A4" s="3" t="s">
        <v>223</v>
      </c>
      <c r="B4" s="12"/>
      <c r="C4" s="12"/>
      <c r="D4" s="12">
        <v>1515215</v>
      </c>
      <c r="E4" s="12">
        <v>1686544</v>
      </c>
      <c r="F4" s="12">
        <v>1731465</v>
      </c>
      <c r="G4" s="12">
        <v>1631870</v>
      </c>
      <c r="H4" s="12">
        <v>1843914</v>
      </c>
      <c r="I4" s="12">
        <v>1915039</v>
      </c>
      <c r="J4" s="12">
        <v>1901255</v>
      </c>
      <c r="K4" s="12">
        <v>1888128</v>
      </c>
      <c r="L4" s="12">
        <v>1920244</v>
      </c>
      <c r="M4" s="12">
        <v>1863659</v>
      </c>
      <c r="N4" s="12">
        <v>1917270</v>
      </c>
      <c r="O4" s="12">
        <v>1935803</v>
      </c>
      <c r="P4" s="12">
        <v>1894724</v>
      </c>
    </row>
    <row r="5" spans="1:16" ht="15" customHeight="1" x14ac:dyDescent="0.15">
      <c r="A5" s="3" t="s">
        <v>224</v>
      </c>
      <c r="B5" s="12"/>
      <c r="C5" s="12"/>
      <c r="D5" s="12">
        <v>94698</v>
      </c>
      <c r="E5" s="12">
        <v>105464</v>
      </c>
      <c r="F5" s="12">
        <v>115874</v>
      </c>
      <c r="G5" s="12">
        <v>118220</v>
      </c>
      <c r="H5" s="12">
        <v>129000</v>
      </c>
      <c r="I5" s="12">
        <v>131938</v>
      </c>
      <c r="J5" s="12">
        <v>95891</v>
      </c>
      <c r="K5" s="12">
        <v>78282</v>
      </c>
      <c r="L5" s="12">
        <v>80720</v>
      </c>
      <c r="M5" s="12">
        <v>82419</v>
      </c>
      <c r="N5" s="12">
        <v>83242</v>
      </c>
      <c r="O5" s="12">
        <v>85403</v>
      </c>
      <c r="P5" s="12">
        <v>85556</v>
      </c>
    </row>
    <row r="6" spans="1:16" ht="15" customHeight="1" x14ac:dyDescent="0.15">
      <c r="A6" s="3" t="s">
        <v>225</v>
      </c>
      <c r="B6" s="12"/>
      <c r="C6" s="12"/>
      <c r="D6" s="12">
        <v>43199</v>
      </c>
      <c r="E6" s="12">
        <v>30999</v>
      </c>
      <c r="F6" s="12">
        <v>33274</v>
      </c>
      <c r="G6" s="12">
        <v>44084</v>
      </c>
      <c r="H6" s="12">
        <v>31135</v>
      </c>
      <c r="I6" s="12">
        <v>17071</v>
      </c>
      <c r="J6" s="12">
        <v>13488</v>
      </c>
      <c r="K6" s="12">
        <v>10979</v>
      </c>
      <c r="L6" s="12">
        <v>10408</v>
      </c>
      <c r="M6" s="12">
        <v>43495</v>
      </c>
      <c r="N6" s="12">
        <v>43629</v>
      </c>
      <c r="O6" s="12">
        <v>13841</v>
      </c>
      <c r="P6" s="12">
        <v>9517</v>
      </c>
    </row>
    <row r="7" spans="1:16" ht="15" customHeight="1" x14ac:dyDescent="0.15">
      <c r="A7" s="3" t="s">
        <v>226</v>
      </c>
      <c r="B7" s="12"/>
      <c r="C7" s="12"/>
      <c r="D7" s="12"/>
      <c r="E7" s="12"/>
      <c r="F7" s="12"/>
      <c r="G7" s="12"/>
      <c r="H7" s="12"/>
      <c r="I7" s="12"/>
      <c r="J7" s="12">
        <v>25814</v>
      </c>
      <c r="K7" s="12">
        <v>120303</v>
      </c>
      <c r="L7" s="12">
        <v>114138</v>
      </c>
      <c r="M7" s="12">
        <v>117708</v>
      </c>
      <c r="N7" s="12">
        <v>114178</v>
      </c>
      <c r="O7" s="12">
        <v>101678</v>
      </c>
      <c r="P7" s="12">
        <v>119030</v>
      </c>
    </row>
    <row r="8" spans="1:16" ht="15" customHeight="1" x14ac:dyDescent="0.15">
      <c r="A8" s="3" t="s">
        <v>227</v>
      </c>
      <c r="B8" s="12"/>
      <c r="C8" s="12"/>
      <c r="D8" s="12">
        <v>185380</v>
      </c>
      <c r="E8" s="12">
        <v>209444</v>
      </c>
      <c r="F8" s="12">
        <v>189814</v>
      </c>
      <c r="G8" s="12">
        <v>185058</v>
      </c>
      <c r="H8" s="12">
        <v>186855</v>
      </c>
      <c r="I8" s="12">
        <v>194138</v>
      </c>
      <c r="J8" s="12">
        <v>163952</v>
      </c>
      <c r="K8" s="12">
        <v>154192</v>
      </c>
      <c r="L8" s="12">
        <v>120260</v>
      </c>
      <c r="M8" s="12">
        <v>92708</v>
      </c>
      <c r="N8" s="12">
        <v>103118</v>
      </c>
      <c r="O8" s="12">
        <v>102684</v>
      </c>
      <c r="P8" s="12">
        <v>96802</v>
      </c>
    </row>
    <row r="9" spans="1:16" ht="15" customHeight="1" x14ac:dyDescent="0.15">
      <c r="A9" s="3" t="s">
        <v>228</v>
      </c>
      <c r="B9" s="12"/>
      <c r="C9" s="12"/>
      <c r="D9" s="12">
        <v>171</v>
      </c>
      <c r="E9" s="12">
        <v>250</v>
      </c>
      <c r="F9" s="12">
        <v>429</v>
      </c>
      <c r="G9" s="12">
        <v>342</v>
      </c>
      <c r="H9" s="12">
        <v>303</v>
      </c>
      <c r="I9" s="12">
        <v>552</v>
      </c>
      <c r="J9" s="12">
        <v>1067</v>
      </c>
      <c r="K9" s="12">
        <v>840</v>
      </c>
      <c r="L9" s="12">
        <v>652</v>
      </c>
      <c r="M9" s="12">
        <v>0</v>
      </c>
      <c r="N9" s="12">
        <v>0</v>
      </c>
      <c r="O9" s="12">
        <v>0</v>
      </c>
      <c r="P9" s="12">
        <v>0</v>
      </c>
    </row>
    <row r="10" spans="1:16" ht="15" customHeight="1" x14ac:dyDescent="0.15">
      <c r="A10" s="3" t="s">
        <v>229</v>
      </c>
      <c r="B10" s="12"/>
      <c r="C10" s="12"/>
      <c r="D10" s="12">
        <v>70494</v>
      </c>
      <c r="E10" s="12">
        <v>66909</v>
      </c>
      <c r="F10" s="12">
        <v>59711</v>
      </c>
      <c r="G10" s="12">
        <v>66506</v>
      </c>
      <c r="H10" s="12">
        <v>78388</v>
      </c>
      <c r="I10" s="12">
        <v>77825</v>
      </c>
      <c r="J10" s="12">
        <v>65174</v>
      </c>
      <c r="K10" s="12">
        <v>57841</v>
      </c>
      <c r="L10" s="12">
        <v>57820</v>
      </c>
      <c r="M10" s="12">
        <v>55031</v>
      </c>
      <c r="N10" s="12">
        <v>56352</v>
      </c>
      <c r="O10" s="12">
        <v>50684</v>
      </c>
      <c r="P10" s="12">
        <v>54447</v>
      </c>
    </row>
    <row r="11" spans="1:16" ht="15" customHeight="1" x14ac:dyDescent="0.15">
      <c r="A11" s="3" t="s">
        <v>230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>
        <v>0</v>
      </c>
      <c r="N11" s="12">
        <v>0</v>
      </c>
      <c r="O11" s="12">
        <v>0</v>
      </c>
      <c r="P11" s="12">
        <v>0</v>
      </c>
    </row>
    <row r="12" spans="1:16" ht="15" customHeight="1" x14ac:dyDescent="0.15">
      <c r="A12" s="3" t="s">
        <v>104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>
        <v>28893</v>
      </c>
      <c r="M12" s="12">
        <v>37326</v>
      </c>
      <c r="N12" s="12">
        <v>41873</v>
      </c>
      <c r="O12" s="12">
        <v>39329</v>
      </c>
      <c r="P12" s="12">
        <v>42425</v>
      </c>
    </row>
    <row r="13" spans="1:16" ht="15" customHeight="1" x14ac:dyDescent="0.15">
      <c r="A13" s="3" t="s">
        <v>231</v>
      </c>
      <c r="B13" s="12"/>
      <c r="C13" s="12"/>
      <c r="D13" s="12">
        <v>978847</v>
      </c>
      <c r="E13" s="12">
        <v>974401</v>
      </c>
      <c r="F13" s="12">
        <v>937501</v>
      </c>
      <c r="G13" s="12">
        <v>937713</v>
      </c>
      <c r="H13" s="12">
        <v>991326</v>
      </c>
      <c r="I13" s="12">
        <v>895546</v>
      </c>
      <c r="J13" s="12">
        <v>1082819</v>
      </c>
      <c r="K13" s="12">
        <v>1067023</v>
      </c>
      <c r="L13" s="12">
        <v>1164133</v>
      </c>
      <c r="M13" s="12">
        <v>1112879</v>
      </c>
      <c r="N13" s="12">
        <v>900637</v>
      </c>
      <c r="O13" s="12">
        <v>780366</v>
      </c>
      <c r="P13" s="12">
        <v>596219</v>
      </c>
    </row>
    <row r="14" spans="1:16" ht="15" customHeight="1" x14ac:dyDescent="0.15">
      <c r="A14" s="3" t="s">
        <v>232</v>
      </c>
      <c r="B14" s="12"/>
      <c r="C14" s="12"/>
      <c r="D14" s="12">
        <v>846312</v>
      </c>
      <c r="E14" s="12">
        <v>836762</v>
      </c>
      <c r="F14" s="12"/>
      <c r="G14" s="12"/>
      <c r="H14" s="12"/>
      <c r="I14" s="12"/>
      <c r="J14" s="12">
        <v>950118</v>
      </c>
      <c r="K14" s="12">
        <v>923765</v>
      </c>
      <c r="L14" s="12">
        <v>985412</v>
      </c>
      <c r="M14" s="12">
        <v>938883</v>
      </c>
      <c r="N14" s="12">
        <v>742970</v>
      </c>
      <c r="O14" s="12">
        <v>637372</v>
      </c>
      <c r="P14" s="12">
        <v>466947</v>
      </c>
    </row>
    <row r="15" spans="1:16" ht="15" customHeight="1" x14ac:dyDescent="0.15">
      <c r="A15" s="3" t="s">
        <v>233</v>
      </c>
      <c r="B15" s="12"/>
      <c r="C15" s="12"/>
      <c r="D15" s="12">
        <v>132535</v>
      </c>
      <c r="E15" s="12">
        <v>137639</v>
      </c>
      <c r="F15" s="12"/>
      <c r="G15" s="12"/>
      <c r="H15" s="12"/>
      <c r="I15" s="12"/>
      <c r="J15" s="12">
        <v>132701</v>
      </c>
      <c r="K15" s="12">
        <v>143258</v>
      </c>
      <c r="L15" s="12">
        <v>178721</v>
      </c>
      <c r="M15" s="12">
        <v>173996</v>
      </c>
      <c r="N15" s="12">
        <v>157667</v>
      </c>
      <c r="O15" s="12">
        <v>142994</v>
      </c>
      <c r="P15" s="12">
        <v>129272</v>
      </c>
    </row>
    <row r="16" spans="1:16" ht="15" customHeight="1" x14ac:dyDescent="0.15">
      <c r="A16" s="3" t="s">
        <v>234</v>
      </c>
      <c r="B16" s="12"/>
      <c r="C16" s="12"/>
      <c r="D16" s="12">
        <v>2531</v>
      </c>
      <c r="E16" s="12">
        <v>2511</v>
      </c>
      <c r="F16" s="12">
        <v>2369</v>
      </c>
      <c r="G16" s="12">
        <v>2340</v>
      </c>
      <c r="H16" s="12">
        <v>2487</v>
      </c>
      <c r="I16" s="12">
        <v>2488</v>
      </c>
      <c r="J16" s="12">
        <v>2258</v>
      </c>
      <c r="K16" s="12">
        <v>2186</v>
      </c>
      <c r="L16" s="12">
        <v>2241</v>
      </c>
      <c r="M16" s="12">
        <v>1843</v>
      </c>
      <c r="N16" s="12">
        <v>1856</v>
      </c>
      <c r="O16" s="12">
        <v>1861</v>
      </c>
      <c r="P16" s="12">
        <v>2170</v>
      </c>
    </row>
    <row r="17" spans="1:16" ht="15" customHeight="1" x14ac:dyDescent="0.15">
      <c r="A17" s="3" t="s">
        <v>235</v>
      </c>
      <c r="B17" s="12"/>
      <c r="C17" s="12"/>
      <c r="D17" s="12">
        <v>160554</v>
      </c>
      <c r="E17" s="12">
        <v>151578</v>
      </c>
      <c r="F17" s="12">
        <v>124969</v>
      </c>
      <c r="G17" s="12">
        <v>85079</v>
      </c>
      <c r="H17" s="12">
        <v>113498</v>
      </c>
      <c r="I17" s="12">
        <v>99506</v>
      </c>
      <c r="J17" s="6">
        <v>97951</v>
      </c>
      <c r="K17" s="7">
        <v>75341</v>
      </c>
      <c r="L17" s="7">
        <v>55848</v>
      </c>
      <c r="M17" s="7">
        <v>78890</v>
      </c>
      <c r="N17" s="7">
        <v>101516</v>
      </c>
      <c r="O17" s="7">
        <v>54588</v>
      </c>
      <c r="P17" s="7">
        <v>67898</v>
      </c>
    </row>
    <row r="18" spans="1:16" ht="15" customHeight="1" x14ac:dyDescent="0.15">
      <c r="A18" s="3" t="s">
        <v>236</v>
      </c>
      <c r="B18" s="12"/>
      <c r="C18" s="12"/>
      <c r="D18" s="12">
        <v>173099</v>
      </c>
      <c r="E18" s="12">
        <v>175466</v>
      </c>
      <c r="F18" s="12">
        <v>179063</v>
      </c>
      <c r="G18" s="12">
        <v>175335</v>
      </c>
      <c r="H18" s="12">
        <v>198325</v>
      </c>
      <c r="I18" s="12">
        <v>197018</v>
      </c>
      <c r="J18" s="6">
        <v>191129</v>
      </c>
      <c r="K18" s="7">
        <v>203848</v>
      </c>
      <c r="L18" s="7">
        <v>207230</v>
      </c>
      <c r="M18" s="7">
        <v>201375</v>
      </c>
      <c r="N18" s="7">
        <v>244259</v>
      </c>
      <c r="O18" s="7">
        <v>274956</v>
      </c>
      <c r="P18" s="7">
        <v>272901</v>
      </c>
    </row>
    <row r="19" spans="1:16" ht="15" customHeight="1" x14ac:dyDescent="0.15">
      <c r="A19" s="4" t="s">
        <v>237</v>
      </c>
      <c r="B19" s="12"/>
      <c r="C19" s="12"/>
      <c r="D19" s="12">
        <v>4186</v>
      </c>
      <c r="E19" s="12">
        <v>4349</v>
      </c>
      <c r="F19" s="12">
        <v>4737</v>
      </c>
      <c r="G19" s="12">
        <v>5226</v>
      </c>
      <c r="H19" s="12">
        <v>9924</v>
      </c>
      <c r="I19" s="12">
        <v>11135</v>
      </c>
      <c r="J19" s="6">
        <v>11136</v>
      </c>
      <c r="K19" s="8">
        <v>11435</v>
      </c>
      <c r="L19" s="8">
        <v>12623</v>
      </c>
      <c r="M19" s="8">
        <v>14196</v>
      </c>
      <c r="N19" s="8">
        <v>14316</v>
      </c>
      <c r="O19" s="8">
        <v>14230</v>
      </c>
      <c r="P19" s="8">
        <v>14293</v>
      </c>
    </row>
    <row r="20" spans="1:16" ht="15" customHeight="1" x14ac:dyDescent="0.15">
      <c r="A20" s="3" t="s">
        <v>238</v>
      </c>
      <c r="B20" s="12"/>
      <c r="C20" s="12"/>
      <c r="D20" s="12">
        <v>355481</v>
      </c>
      <c r="E20" s="12">
        <v>379703</v>
      </c>
      <c r="F20" s="12">
        <v>211662</v>
      </c>
      <c r="G20" s="12">
        <v>238921</v>
      </c>
      <c r="H20" s="12">
        <v>193822</v>
      </c>
      <c r="I20" s="12">
        <v>225197</v>
      </c>
      <c r="J20" s="6">
        <v>294584</v>
      </c>
      <c r="K20" s="7">
        <v>327444</v>
      </c>
      <c r="L20" s="7">
        <v>444265</v>
      </c>
      <c r="M20" s="7">
        <v>149452</v>
      </c>
      <c r="N20" s="7">
        <v>199474</v>
      </c>
      <c r="O20" s="7">
        <v>208824</v>
      </c>
      <c r="P20" s="7">
        <v>157771</v>
      </c>
    </row>
    <row r="21" spans="1:16" ht="15" customHeight="1" x14ac:dyDescent="0.15">
      <c r="A21" s="3" t="s">
        <v>239</v>
      </c>
      <c r="B21" s="12"/>
      <c r="C21" s="12"/>
      <c r="D21" s="12">
        <v>389919</v>
      </c>
      <c r="E21" s="12">
        <v>448538</v>
      </c>
      <c r="F21" s="12">
        <v>475907</v>
      </c>
      <c r="G21" s="12">
        <v>432336</v>
      </c>
      <c r="H21" s="12">
        <v>525877</v>
      </c>
      <c r="I21" s="12">
        <v>616856</v>
      </c>
      <c r="J21" s="6">
        <v>411372</v>
      </c>
      <c r="K21" s="7">
        <v>585834</v>
      </c>
      <c r="L21" s="7">
        <v>330867</v>
      </c>
      <c r="M21" s="7">
        <v>467935</v>
      </c>
      <c r="N21" s="7">
        <v>367462</v>
      </c>
      <c r="O21" s="7">
        <v>500473</v>
      </c>
      <c r="P21" s="7">
        <v>287748</v>
      </c>
    </row>
    <row r="22" spans="1:16" ht="15" customHeight="1" x14ac:dyDescent="0.15">
      <c r="A22" s="3" t="s">
        <v>240</v>
      </c>
      <c r="B22" s="12"/>
      <c r="C22" s="12"/>
      <c r="D22" s="12">
        <v>94067</v>
      </c>
      <c r="E22" s="12">
        <v>130950</v>
      </c>
      <c r="F22" s="12">
        <v>67959</v>
      </c>
      <c r="G22" s="12">
        <v>66674</v>
      </c>
      <c r="H22" s="12">
        <v>310118</v>
      </c>
      <c r="I22" s="12">
        <v>59553</v>
      </c>
      <c r="J22" s="6">
        <v>28968</v>
      </c>
      <c r="K22" s="7">
        <v>28852</v>
      </c>
      <c r="L22" s="7">
        <v>22749</v>
      </c>
      <c r="M22" s="7">
        <v>22677</v>
      </c>
      <c r="N22" s="7">
        <v>22930</v>
      </c>
      <c r="O22" s="7">
        <v>22412</v>
      </c>
      <c r="P22" s="7">
        <v>23117</v>
      </c>
    </row>
    <row r="23" spans="1:16" ht="15" customHeight="1" x14ac:dyDescent="0.15">
      <c r="A23" s="3" t="s">
        <v>115</v>
      </c>
      <c r="B23" s="12"/>
      <c r="C23" s="12"/>
      <c r="D23" s="12">
        <v>0</v>
      </c>
      <c r="E23" s="12">
        <v>0</v>
      </c>
      <c r="F23" s="12">
        <v>100</v>
      </c>
      <c r="G23" s="12">
        <v>0</v>
      </c>
      <c r="H23" s="12">
        <v>0</v>
      </c>
      <c r="I23" s="12">
        <v>25000</v>
      </c>
      <c r="J23" s="12">
        <v>0</v>
      </c>
      <c r="K23" s="7">
        <v>2205</v>
      </c>
      <c r="L23" s="12">
        <v>120300</v>
      </c>
      <c r="M23" s="7">
        <v>380000</v>
      </c>
      <c r="N23" s="7">
        <v>200</v>
      </c>
      <c r="O23" s="7">
        <v>7390</v>
      </c>
      <c r="P23" s="7">
        <v>210</v>
      </c>
    </row>
    <row r="24" spans="1:16" ht="15" customHeight="1" x14ac:dyDescent="0.15">
      <c r="A24" s="3" t="s">
        <v>241</v>
      </c>
      <c r="B24" s="12"/>
      <c r="C24" s="12"/>
      <c r="D24" s="12">
        <v>153434</v>
      </c>
      <c r="E24" s="12">
        <v>124082</v>
      </c>
      <c r="F24" s="12">
        <v>230200</v>
      </c>
      <c r="G24" s="12">
        <v>199000</v>
      </c>
      <c r="H24" s="12">
        <v>55442</v>
      </c>
      <c r="I24" s="12">
        <v>312000</v>
      </c>
      <c r="J24" s="6">
        <v>276929</v>
      </c>
      <c r="K24" s="7">
        <v>292695</v>
      </c>
      <c r="L24" s="7">
        <v>105875</v>
      </c>
      <c r="M24" s="7">
        <v>266773</v>
      </c>
      <c r="N24" s="7">
        <v>441367</v>
      </c>
      <c r="O24" s="7">
        <v>321696</v>
      </c>
      <c r="P24" s="7">
        <v>187351</v>
      </c>
    </row>
    <row r="25" spans="1:16" ht="15" customHeight="1" x14ac:dyDescent="0.15">
      <c r="A25" s="3" t="s">
        <v>242</v>
      </c>
      <c r="B25" s="12"/>
      <c r="C25" s="12"/>
      <c r="D25" s="12">
        <v>45880</v>
      </c>
      <c r="E25" s="12">
        <v>59174</v>
      </c>
      <c r="F25" s="12">
        <v>45335</v>
      </c>
      <c r="G25" s="12">
        <v>115223</v>
      </c>
      <c r="H25" s="12">
        <v>102178</v>
      </c>
      <c r="I25" s="12">
        <v>86745</v>
      </c>
      <c r="J25" s="6">
        <v>106768</v>
      </c>
      <c r="K25" s="7">
        <v>93910</v>
      </c>
      <c r="L25" s="7">
        <v>127616</v>
      </c>
      <c r="M25" s="7">
        <v>116971</v>
      </c>
      <c r="N25" s="7">
        <v>474114</v>
      </c>
      <c r="O25" s="7">
        <v>73880</v>
      </c>
      <c r="P25" s="7">
        <v>60350</v>
      </c>
    </row>
    <row r="26" spans="1:16" ht="15" customHeight="1" x14ac:dyDescent="0.15">
      <c r="A26" s="3" t="s">
        <v>243</v>
      </c>
      <c r="B26" s="12"/>
      <c r="C26" s="12"/>
      <c r="D26" s="12">
        <v>232930</v>
      </c>
      <c r="E26" s="12">
        <v>376505</v>
      </c>
      <c r="F26" s="12">
        <v>150056</v>
      </c>
      <c r="G26" s="12">
        <v>85422</v>
      </c>
      <c r="H26" s="12">
        <v>121214</v>
      </c>
      <c r="I26" s="12">
        <v>425605</v>
      </c>
      <c r="J26" s="6">
        <v>50306</v>
      </c>
      <c r="K26" s="7">
        <v>53241</v>
      </c>
      <c r="L26" s="7">
        <v>69859</v>
      </c>
      <c r="M26" s="7">
        <v>60629</v>
      </c>
      <c r="N26" s="7">
        <v>72684</v>
      </c>
      <c r="O26" s="7">
        <v>71728</v>
      </c>
      <c r="P26" s="7">
        <v>85179</v>
      </c>
    </row>
    <row r="27" spans="1:16" ht="15" customHeight="1" x14ac:dyDescent="0.15">
      <c r="A27" s="3" t="s">
        <v>244</v>
      </c>
      <c r="B27" s="12"/>
      <c r="C27" s="12"/>
      <c r="D27" s="12">
        <v>229900</v>
      </c>
      <c r="E27" s="12">
        <v>143400</v>
      </c>
      <c r="F27" s="12">
        <v>511000</v>
      </c>
      <c r="G27" s="12">
        <v>520000</v>
      </c>
      <c r="H27" s="12">
        <v>585500</v>
      </c>
      <c r="I27" s="12">
        <v>474100</v>
      </c>
      <c r="J27" s="6">
        <v>916600</v>
      </c>
      <c r="K27" s="7">
        <v>636700</v>
      </c>
      <c r="L27" s="7">
        <v>543900</v>
      </c>
      <c r="M27" s="7">
        <v>329300</v>
      </c>
      <c r="N27" s="7">
        <v>585400</v>
      </c>
      <c r="O27" s="7">
        <v>553913</v>
      </c>
      <c r="P27" s="7">
        <v>612500</v>
      </c>
    </row>
    <row r="28" spans="1:16" ht="15" customHeight="1" x14ac:dyDescent="0.15">
      <c r="A28" s="3" t="s">
        <v>158</v>
      </c>
      <c r="B28" s="82"/>
      <c r="C28" s="82"/>
      <c r="D28" s="82"/>
      <c r="E28" s="12"/>
      <c r="F28" s="12"/>
      <c r="G28" s="12"/>
      <c r="H28" s="12"/>
      <c r="I28" s="12"/>
      <c r="J28" s="6"/>
      <c r="K28" s="7"/>
      <c r="L28" s="7"/>
      <c r="M28" s="7"/>
      <c r="N28" s="7">
        <v>16100</v>
      </c>
      <c r="O28" s="7">
        <v>15100</v>
      </c>
      <c r="P28" s="7">
        <v>70300</v>
      </c>
    </row>
    <row r="29" spans="1:16" ht="15" customHeight="1" x14ac:dyDescent="0.15">
      <c r="A29" s="3" t="s">
        <v>159</v>
      </c>
      <c r="B29" s="82"/>
      <c r="C29" s="82"/>
      <c r="D29" s="82"/>
      <c r="E29" s="12"/>
      <c r="F29" s="12"/>
      <c r="G29" s="12"/>
      <c r="H29" s="12"/>
      <c r="I29" s="12"/>
      <c r="J29" s="6"/>
      <c r="K29" s="7"/>
      <c r="L29" s="7"/>
      <c r="M29" s="7"/>
      <c r="N29" s="7">
        <v>87900</v>
      </c>
      <c r="O29" s="7">
        <v>177100</v>
      </c>
      <c r="P29" s="7">
        <v>355200</v>
      </c>
    </row>
    <row r="30" spans="1:16" ht="15" customHeight="1" x14ac:dyDescent="0.15">
      <c r="A30" s="3" t="s">
        <v>0</v>
      </c>
      <c r="B30" s="83">
        <f t="shared" ref="B30:K30" si="0">SUM(B4:B27)-B14-B15</f>
        <v>0</v>
      </c>
      <c r="C30" s="83">
        <f t="shared" si="0"/>
        <v>0</v>
      </c>
      <c r="D30" s="83">
        <f t="shared" si="0"/>
        <v>4729985</v>
      </c>
      <c r="E30" s="6">
        <f t="shared" si="0"/>
        <v>5070267</v>
      </c>
      <c r="F30" s="6">
        <f t="shared" si="0"/>
        <v>5071425</v>
      </c>
      <c r="G30" s="6">
        <f t="shared" si="0"/>
        <v>4909349</v>
      </c>
      <c r="H30" s="6">
        <f t="shared" si="0"/>
        <v>5479306</v>
      </c>
      <c r="I30" s="6">
        <f t="shared" si="0"/>
        <v>5767312</v>
      </c>
      <c r="J30" s="6">
        <f t="shared" si="0"/>
        <v>5737461</v>
      </c>
      <c r="K30" s="6">
        <f t="shared" si="0"/>
        <v>5691279</v>
      </c>
      <c r="L30" s="6">
        <f>SUM(L4:L27)-L14-L15</f>
        <v>5540641</v>
      </c>
      <c r="M30" s="6">
        <f>SUM(M4:M27)-M14-M15</f>
        <v>5495266</v>
      </c>
      <c r="N30" s="6">
        <f>SUM(N4:N27)-N14-N15</f>
        <v>5785877</v>
      </c>
      <c r="O30" s="6">
        <f>SUM(O4:O27)-O14-O15</f>
        <v>5215739</v>
      </c>
      <c r="P30" s="6">
        <f>SUM(P4:P27)-P14-P15</f>
        <v>4670208</v>
      </c>
    </row>
    <row r="31" spans="1:16" ht="15" customHeight="1" x14ac:dyDescent="0.15">
      <c r="A31" s="3" t="s">
        <v>245</v>
      </c>
      <c r="B31" s="12">
        <f t="shared" ref="B31:L31" si="1">+B4+B5+B6+B7+B8+B9+B10+B11+B12+B13+B16</f>
        <v>0</v>
      </c>
      <c r="C31" s="12">
        <f t="shared" si="1"/>
        <v>0</v>
      </c>
      <c r="D31" s="12">
        <f t="shared" si="1"/>
        <v>2890535</v>
      </c>
      <c r="E31" s="12">
        <f t="shared" si="1"/>
        <v>3076522</v>
      </c>
      <c r="F31" s="12">
        <f t="shared" si="1"/>
        <v>3070437</v>
      </c>
      <c r="G31" s="12">
        <f t="shared" si="1"/>
        <v>2986133</v>
      </c>
      <c r="H31" s="12">
        <f t="shared" si="1"/>
        <v>3263408</v>
      </c>
      <c r="I31" s="12">
        <f t="shared" si="1"/>
        <v>3234597</v>
      </c>
      <c r="J31" s="9">
        <f t="shared" si="1"/>
        <v>3351718</v>
      </c>
      <c r="K31" s="9">
        <f t="shared" si="1"/>
        <v>3379774</v>
      </c>
      <c r="L31" s="9">
        <f t="shared" si="1"/>
        <v>3499509</v>
      </c>
      <c r="M31" s="9">
        <f>+M4+M5+M6+M7+M8+M9+M10+M11+M12+M13+M16</f>
        <v>3407068</v>
      </c>
      <c r="N31" s="9">
        <f>+N4+N5+N6+N7+N8+N9+N10+N11+N12+N13+N16</f>
        <v>3262155</v>
      </c>
      <c r="O31" s="9">
        <f>+O4+O5+O6+O7+O8+O9+O10+O11+O12+O13+O16</f>
        <v>3111649</v>
      </c>
      <c r="P31" s="9">
        <f>+P4+P5+P6+P7+P8+P9+P10+P11+P12+P13+P16</f>
        <v>2900890</v>
      </c>
    </row>
    <row r="32" spans="1:16" ht="15" customHeight="1" x14ac:dyDescent="0.15">
      <c r="A32" s="3" t="s">
        <v>151</v>
      </c>
      <c r="B32" s="12">
        <f t="shared" ref="B32:P32" si="2">SUM(B17:B27)</f>
        <v>0</v>
      </c>
      <c r="C32" s="12">
        <f t="shared" si="2"/>
        <v>0</v>
      </c>
      <c r="D32" s="12">
        <f t="shared" si="2"/>
        <v>1839450</v>
      </c>
      <c r="E32" s="12">
        <f t="shared" si="2"/>
        <v>1993745</v>
      </c>
      <c r="F32" s="12">
        <f t="shared" si="2"/>
        <v>2000988</v>
      </c>
      <c r="G32" s="12">
        <f t="shared" si="2"/>
        <v>1923216</v>
      </c>
      <c r="H32" s="12">
        <f t="shared" si="2"/>
        <v>2215898</v>
      </c>
      <c r="I32" s="12">
        <f t="shared" si="2"/>
        <v>2532715</v>
      </c>
      <c r="J32" s="9">
        <f t="shared" si="2"/>
        <v>2385743</v>
      </c>
      <c r="K32" s="9">
        <f t="shared" si="2"/>
        <v>2311505</v>
      </c>
      <c r="L32" s="9">
        <f t="shared" si="2"/>
        <v>2041132</v>
      </c>
      <c r="M32" s="9">
        <f t="shared" si="2"/>
        <v>2088198</v>
      </c>
      <c r="N32" s="9">
        <f t="shared" si="2"/>
        <v>2523722</v>
      </c>
      <c r="O32" s="9">
        <f t="shared" si="2"/>
        <v>2104090</v>
      </c>
      <c r="P32" s="9">
        <f t="shared" si="2"/>
        <v>1769318</v>
      </c>
    </row>
    <row r="33" spans="1:16" ht="15" customHeight="1" x14ac:dyDescent="0.15">
      <c r="A33" s="3" t="s">
        <v>246</v>
      </c>
      <c r="B33" s="12">
        <f t="shared" ref="B33:L33" si="3">+B4+B17+B18+B19+B22+B23+B24+B25+B26</f>
        <v>0</v>
      </c>
      <c r="C33" s="12">
        <f t="shared" si="3"/>
        <v>0</v>
      </c>
      <c r="D33" s="12">
        <f t="shared" si="3"/>
        <v>2379365</v>
      </c>
      <c r="E33" s="12">
        <f t="shared" si="3"/>
        <v>2708648</v>
      </c>
      <c r="F33" s="12">
        <f t="shared" si="3"/>
        <v>2533884</v>
      </c>
      <c r="G33" s="12">
        <f t="shared" si="3"/>
        <v>2363829</v>
      </c>
      <c r="H33" s="12">
        <f t="shared" si="3"/>
        <v>2754613</v>
      </c>
      <c r="I33" s="12">
        <f t="shared" si="3"/>
        <v>3131601</v>
      </c>
      <c r="J33" s="9">
        <f t="shared" si="3"/>
        <v>2664442</v>
      </c>
      <c r="K33" s="9">
        <f t="shared" si="3"/>
        <v>2649655</v>
      </c>
      <c r="L33" s="9">
        <f t="shared" si="3"/>
        <v>2642344</v>
      </c>
      <c r="M33" s="9">
        <f>+M4+M17+M18+M19+M22+M23+M24+M25+M26</f>
        <v>3005170</v>
      </c>
      <c r="N33" s="9">
        <f>+N4+N17+N18+N19+N22+N23+N24+N25+N26</f>
        <v>3288656</v>
      </c>
      <c r="O33" s="9">
        <f>+O4+O17+O18+O19+O22+O23+O24+O25+O26</f>
        <v>2776683</v>
      </c>
      <c r="P33" s="9">
        <f>+P4+P17+P18+P19+P22+P23+P24+P25+P26</f>
        <v>2606023</v>
      </c>
    </row>
    <row r="34" spans="1:16" ht="15" customHeight="1" x14ac:dyDescent="0.15">
      <c r="A34" s="3" t="s">
        <v>247</v>
      </c>
      <c r="B34" s="9">
        <f t="shared" ref="B34:K34" si="4">SUM(B5:B16)-B14-B15+B20+B21+B27</f>
        <v>0</v>
      </c>
      <c r="C34" s="9">
        <f t="shared" si="4"/>
        <v>0</v>
      </c>
      <c r="D34" s="9">
        <f t="shared" si="4"/>
        <v>2350620</v>
      </c>
      <c r="E34" s="9">
        <f t="shared" si="4"/>
        <v>2361619</v>
      </c>
      <c r="F34" s="9">
        <f t="shared" si="4"/>
        <v>2537541</v>
      </c>
      <c r="G34" s="9">
        <f t="shared" si="4"/>
        <v>2545520</v>
      </c>
      <c r="H34" s="9">
        <f t="shared" si="4"/>
        <v>2724693</v>
      </c>
      <c r="I34" s="9">
        <f t="shared" si="4"/>
        <v>2635711</v>
      </c>
      <c r="J34" s="9">
        <f t="shared" si="4"/>
        <v>3073019</v>
      </c>
      <c r="K34" s="9">
        <f t="shared" si="4"/>
        <v>3041624</v>
      </c>
      <c r="L34" s="9">
        <f>SUM(L5:L16)-L14-L15+L20+L21+L27</f>
        <v>2898297</v>
      </c>
      <c r="M34" s="9">
        <f>SUM(M5:M16)-M14-M15+M20+M21+M27</f>
        <v>2490096</v>
      </c>
      <c r="N34" s="9">
        <f>SUM(N5:N16)-N14-N15+N20+N21+N27</f>
        <v>2497221</v>
      </c>
      <c r="O34" s="9">
        <f>SUM(O5:O16)-O14-O15+O20+O21+O27</f>
        <v>2439056</v>
      </c>
      <c r="P34" s="9">
        <f>SUM(P5:P16)-P14-P15+P20+P21+P27</f>
        <v>2064185</v>
      </c>
    </row>
    <row r="35" spans="1:16" ht="15" customHeight="1" x14ac:dyDescent="0.2">
      <c r="A35" s="22" t="s">
        <v>78</v>
      </c>
      <c r="L35" s="23"/>
      <c r="M35" s="54" t="str">
        <f>[2]財政指標!$M$1</f>
        <v>喜連川町</v>
      </c>
      <c r="P35" s="54" t="str">
        <f>[2]財政指標!$M$1</f>
        <v>喜連川町</v>
      </c>
    </row>
    <row r="36" spans="1:16" ht="15" customHeight="1" x14ac:dyDescent="0.15">
      <c r="N36" s="51"/>
    </row>
    <row r="37" spans="1:16" ht="15" customHeight="1" x14ac:dyDescent="0.15">
      <c r="A37" s="2"/>
      <c r="B37" s="2" t="s">
        <v>169</v>
      </c>
      <c r="C37" s="2" t="s">
        <v>187</v>
      </c>
      <c r="D37" s="2" t="s">
        <v>188</v>
      </c>
      <c r="E37" s="2" t="s">
        <v>189</v>
      </c>
      <c r="F37" s="2" t="s">
        <v>190</v>
      </c>
      <c r="G37" s="2" t="s">
        <v>191</v>
      </c>
      <c r="H37" s="2" t="s">
        <v>192</v>
      </c>
      <c r="I37" s="2" t="s">
        <v>193</v>
      </c>
      <c r="J37" s="81" t="s">
        <v>219</v>
      </c>
      <c r="K37" s="81" t="s">
        <v>220</v>
      </c>
      <c r="L37" s="2" t="s">
        <v>196</v>
      </c>
      <c r="M37" s="2" t="s">
        <v>197</v>
      </c>
      <c r="N37" s="2" t="s">
        <v>198</v>
      </c>
      <c r="O37" s="57" t="s">
        <v>199</v>
      </c>
      <c r="P37" s="57" t="s">
        <v>200</v>
      </c>
    </row>
    <row r="38" spans="1:16" ht="15" customHeight="1" x14ac:dyDescent="0.15">
      <c r="A38" s="3" t="s">
        <v>223</v>
      </c>
      <c r="B38" s="20" t="e">
        <f>+B4/$B$30*100</f>
        <v>#DIV/0!</v>
      </c>
      <c r="C38" s="20" t="e">
        <f t="shared" ref="C38:P53" si="5">+C4/C$30*100</f>
        <v>#DIV/0!</v>
      </c>
      <c r="D38" s="20">
        <f t="shared" si="5"/>
        <v>32.034245351729446</v>
      </c>
      <c r="E38" s="20">
        <f t="shared" si="5"/>
        <v>33.263415910838624</v>
      </c>
      <c r="F38" s="20">
        <f t="shared" si="5"/>
        <v>34.141587423653114</v>
      </c>
      <c r="G38" s="20">
        <f t="shared" si="5"/>
        <v>33.240048731512061</v>
      </c>
      <c r="H38" s="20">
        <f t="shared" si="5"/>
        <v>33.652327502789589</v>
      </c>
      <c r="I38" s="20">
        <f t="shared" si="5"/>
        <v>33.205052891190903</v>
      </c>
      <c r="J38" s="20">
        <f t="shared" si="5"/>
        <v>33.137567296753737</v>
      </c>
      <c r="K38" s="20">
        <f t="shared" si="5"/>
        <v>33.175811623362691</v>
      </c>
      <c r="L38" s="20">
        <f t="shared" si="5"/>
        <v>34.657434040574003</v>
      </c>
      <c r="M38" s="20">
        <f t="shared" si="5"/>
        <v>33.913899709313434</v>
      </c>
      <c r="N38" s="20">
        <f t="shared" si="5"/>
        <v>33.13706807109795</v>
      </c>
      <c r="O38" s="20">
        <f t="shared" si="5"/>
        <v>37.114644732031259</v>
      </c>
      <c r="P38" s="20">
        <f t="shared" si="5"/>
        <v>40.570441402181658</v>
      </c>
    </row>
    <row r="39" spans="1:16" ht="15" customHeight="1" x14ac:dyDescent="0.15">
      <c r="A39" s="3" t="s">
        <v>224</v>
      </c>
      <c r="B39" s="20" t="e">
        <f>+B5/$B$30*100</f>
        <v>#DIV/0!</v>
      </c>
      <c r="C39" s="20" t="e">
        <f t="shared" si="5"/>
        <v>#DIV/0!</v>
      </c>
      <c r="D39" s="20">
        <f t="shared" si="5"/>
        <v>2.0020782306920637</v>
      </c>
      <c r="E39" s="20">
        <f t="shared" si="5"/>
        <v>2.080048249924511</v>
      </c>
      <c r="F39" s="20">
        <f t="shared" si="5"/>
        <v>2.2848410456627084</v>
      </c>
      <c r="G39" s="20">
        <f t="shared" si="5"/>
        <v>2.4080585837348294</v>
      </c>
      <c r="H39" s="20">
        <f t="shared" si="5"/>
        <v>2.3543127542064632</v>
      </c>
      <c r="I39" s="20">
        <f t="shared" si="5"/>
        <v>2.2876861872567327</v>
      </c>
      <c r="J39" s="20">
        <f t="shared" si="5"/>
        <v>1.6713141928110711</v>
      </c>
      <c r="K39" s="20">
        <f t="shared" si="5"/>
        <v>1.375472894581341</v>
      </c>
      <c r="L39" s="20">
        <f t="shared" si="5"/>
        <v>1.4568711454144023</v>
      </c>
      <c r="M39" s="20">
        <f t="shared" si="5"/>
        <v>1.4998182071623103</v>
      </c>
      <c r="N39" s="20">
        <f t="shared" si="5"/>
        <v>1.4387101557810511</v>
      </c>
      <c r="O39" s="20">
        <f t="shared" si="5"/>
        <v>1.6374093872411943</v>
      </c>
      <c r="P39" s="20">
        <f t="shared" si="5"/>
        <v>1.8319526667762975</v>
      </c>
    </row>
    <row r="40" spans="1:16" ht="15" customHeight="1" x14ac:dyDescent="0.15">
      <c r="A40" s="3" t="s">
        <v>225</v>
      </c>
      <c r="B40" s="20" t="e">
        <f t="shared" ref="B40:B61" si="6">+B6/$B$30*100</f>
        <v>#DIV/0!</v>
      </c>
      <c r="C40" s="20" t="e">
        <f t="shared" si="5"/>
        <v>#DIV/0!</v>
      </c>
      <c r="D40" s="20">
        <f t="shared" si="5"/>
        <v>0.91330099355494787</v>
      </c>
      <c r="E40" s="20">
        <f t="shared" si="5"/>
        <v>0.61138792099114303</v>
      </c>
      <c r="F40" s="20">
        <f t="shared" si="5"/>
        <v>0.65610750430105935</v>
      </c>
      <c r="G40" s="20">
        <f t="shared" si="5"/>
        <v>0.89796019798144311</v>
      </c>
      <c r="H40" s="20">
        <f t="shared" si="5"/>
        <v>0.56822889614122662</v>
      </c>
      <c r="I40" s="20">
        <f t="shared" si="5"/>
        <v>0.29599577758234685</v>
      </c>
      <c r="J40" s="20">
        <f t="shared" si="5"/>
        <v>0.23508656529430005</v>
      </c>
      <c r="K40" s="20">
        <f t="shared" si="5"/>
        <v>0.19290918614251737</v>
      </c>
      <c r="L40" s="20">
        <f t="shared" si="5"/>
        <v>0.18784830130665386</v>
      </c>
      <c r="M40" s="20">
        <f t="shared" si="5"/>
        <v>0.7914994469785448</v>
      </c>
      <c r="N40" s="20">
        <f t="shared" si="5"/>
        <v>0.75406027469992887</v>
      </c>
      <c r="O40" s="20">
        <f t="shared" si="5"/>
        <v>0.26536987376093779</v>
      </c>
      <c r="P40" s="20">
        <f t="shared" si="5"/>
        <v>0.20378107356246231</v>
      </c>
    </row>
    <row r="41" spans="1:16" ht="15" customHeight="1" x14ac:dyDescent="0.15">
      <c r="A41" s="3" t="s">
        <v>226</v>
      </c>
      <c r="B41" s="20" t="e">
        <f t="shared" si="6"/>
        <v>#DIV/0!</v>
      </c>
      <c r="C41" s="20" t="e">
        <f t="shared" si="5"/>
        <v>#DIV/0!</v>
      </c>
      <c r="D41" s="20">
        <f t="shared" si="5"/>
        <v>0</v>
      </c>
      <c r="E41" s="20">
        <f t="shared" si="5"/>
        <v>0</v>
      </c>
      <c r="F41" s="20">
        <f t="shared" si="5"/>
        <v>0</v>
      </c>
      <c r="G41" s="20">
        <f t="shared" si="5"/>
        <v>0</v>
      </c>
      <c r="H41" s="20">
        <f t="shared" si="5"/>
        <v>0</v>
      </c>
      <c r="I41" s="20">
        <f t="shared" si="5"/>
        <v>0</v>
      </c>
      <c r="J41" s="20">
        <f t="shared" si="5"/>
        <v>0.44992026961054726</v>
      </c>
      <c r="K41" s="20">
        <f t="shared" si="5"/>
        <v>2.1138130813829372</v>
      </c>
      <c r="L41" s="20">
        <f t="shared" si="5"/>
        <v>2.0600143557397059</v>
      </c>
      <c r="M41" s="20">
        <f t="shared" si="5"/>
        <v>2.1419891230015069</v>
      </c>
      <c r="N41" s="20">
        <f t="shared" si="5"/>
        <v>1.9733914149920575</v>
      </c>
      <c r="O41" s="20">
        <f t="shared" si="5"/>
        <v>1.9494457065432145</v>
      </c>
      <c r="P41" s="20">
        <f t="shared" si="5"/>
        <v>2.5487087513018691</v>
      </c>
    </row>
    <row r="42" spans="1:16" ht="15" customHeight="1" x14ac:dyDescent="0.15">
      <c r="A42" s="3" t="s">
        <v>227</v>
      </c>
      <c r="B42" s="20" t="e">
        <f t="shared" si="6"/>
        <v>#DIV/0!</v>
      </c>
      <c r="C42" s="20" t="e">
        <f t="shared" si="5"/>
        <v>#DIV/0!</v>
      </c>
      <c r="D42" s="20">
        <f t="shared" si="5"/>
        <v>3.9192513295496707</v>
      </c>
      <c r="E42" s="20">
        <f t="shared" si="5"/>
        <v>4.1308278242546201</v>
      </c>
      <c r="F42" s="20">
        <f t="shared" si="5"/>
        <v>3.7428139033900729</v>
      </c>
      <c r="G42" s="20">
        <f t="shared" si="5"/>
        <v>3.7695018219319913</v>
      </c>
      <c r="H42" s="20">
        <f t="shared" si="5"/>
        <v>3.4101946487383619</v>
      </c>
      <c r="I42" s="20">
        <f t="shared" si="5"/>
        <v>3.3661782126578208</v>
      </c>
      <c r="J42" s="20">
        <f t="shared" si="5"/>
        <v>2.8575706222665391</v>
      </c>
      <c r="K42" s="20">
        <f t="shared" si="5"/>
        <v>2.7092679870377117</v>
      </c>
      <c r="L42" s="20">
        <f t="shared" si="5"/>
        <v>2.1705069864660063</v>
      </c>
      <c r="M42" s="20">
        <f t="shared" si="5"/>
        <v>1.6870520917458771</v>
      </c>
      <c r="N42" s="20">
        <f t="shared" si="5"/>
        <v>1.7822362971075951</v>
      </c>
      <c r="O42" s="20">
        <f t="shared" si="5"/>
        <v>1.9687334814874748</v>
      </c>
      <c r="P42" s="20">
        <f t="shared" si="5"/>
        <v>2.0727556460012062</v>
      </c>
    </row>
    <row r="43" spans="1:16" ht="15" customHeight="1" x14ac:dyDescent="0.15">
      <c r="A43" s="3" t="s">
        <v>228</v>
      </c>
      <c r="B43" s="20" t="e">
        <f t="shared" si="6"/>
        <v>#DIV/0!</v>
      </c>
      <c r="C43" s="20" t="e">
        <f t="shared" si="5"/>
        <v>#DIV/0!</v>
      </c>
      <c r="D43" s="20">
        <f t="shared" si="5"/>
        <v>3.6152334521145418E-3</v>
      </c>
      <c r="E43" s="20">
        <f t="shared" si="5"/>
        <v>4.9307068049867986E-3</v>
      </c>
      <c r="F43" s="20">
        <f t="shared" si="5"/>
        <v>8.4591608867330189E-3</v>
      </c>
      <c r="G43" s="20">
        <f t="shared" si="5"/>
        <v>6.9663004198723694E-3</v>
      </c>
      <c r="H43" s="20">
        <f t="shared" si="5"/>
        <v>5.5298973994151812E-3</v>
      </c>
      <c r="I43" s="20">
        <f t="shared" si="5"/>
        <v>9.5711832479324858E-3</v>
      </c>
      <c r="J43" s="20">
        <f t="shared" si="5"/>
        <v>1.8597076302566587E-2</v>
      </c>
      <c r="K43" s="20">
        <f t="shared" si="5"/>
        <v>1.4759424024019909E-2</v>
      </c>
      <c r="L43" s="20">
        <f t="shared" si="5"/>
        <v>1.1767591511523666E-2</v>
      </c>
      <c r="M43" s="20">
        <f t="shared" si="5"/>
        <v>0</v>
      </c>
      <c r="N43" s="20">
        <f t="shared" si="5"/>
        <v>0</v>
      </c>
      <c r="O43" s="20">
        <f t="shared" si="5"/>
        <v>0</v>
      </c>
      <c r="P43" s="20">
        <f t="shared" si="5"/>
        <v>0</v>
      </c>
    </row>
    <row r="44" spans="1:16" ht="15" customHeight="1" x14ac:dyDescent="0.15">
      <c r="A44" s="3" t="s">
        <v>229</v>
      </c>
      <c r="B44" s="20" t="e">
        <f t="shared" si="6"/>
        <v>#DIV/0!</v>
      </c>
      <c r="C44" s="20" t="e">
        <f t="shared" si="5"/>
        <v>#DIV/0!</v>
      </c>
      <c r="D44" s="20">
        <f t="shared" si="5"/>
        <v>1.4903641343471492</v>
      </c>
      <c r="E44" s="20">
        <f t="shared" si="5"/>
        <v>1.3196346464594468</v>
      </c>
      <c r="F44" s="20">
        <f t="shared" si="5"/>
        <v>1.1774008291555136</v>
      </c>
      <c r="G44" s="20">
        <f t="shared" si="5"/>
        <v>1.3546806307720229</v>
      </c>
      <c r="H44" s="20">
        <f t="shared" si="5"/>
        <v>1.4306191331529943</v>
      </c>
      <c r="I44" s="20">
        <f t="shared" si="5"/>
        <v>1.3494154642578726</v>
      </c>
      <c r="J44" s="20">
        <f t="shared" si="5"/>
        <v>1.1359380046330598</v>
      </c>
      <c r="K44" s="20">
        <f t="shared" si="5"/>
        <v>1.0163093392539708</v>
      </c>
      <c r="L44" s="20">
        <f t="shared" si="5"/>
        <v>1.0435615662519915</v>
      </c>
      <c r="M44" s="20">
        <f t="shared" si="5"/>
        <v>1.0014255906811427</v>
      </c>
      <c r="N44" s="20">
        <f t="shared" si="5"/>
        <v>0.97395779412524675</v>
      </c>
      <c r="O44" s="20">
        <f t="shared" si="5"/>
        <v>0.97175107880206424</v>
      </c>
      <c r="P44" s="20">
        <f t="shared" si="5"/>
        <v>1.1658367250452228</v>
      </c>
    </row>
    <row r="45" spans="1:16" ht="15" customHeight="1" x14ac:dyDescent="0.15">
      <c r="A45" s="3" t="s">
        <v>230</v>
      </c>
      <c r="B45" s="20" t="e">
        <f t="shared" si="6"/>
        <v>#DIV/0!</v>
      </c>
      <c r="C45" s="20" t="e">
        <f t="shared" si="5"/>
        <v>#DIV/0!</v>
      </c>
      <c r="D45" s="20">
        <f t="shared" si="5"/>
        <v>0</v>
      </c>
      <c r="E45" s="20">
        <f t="shared" si="5"/>
        <v>0</v>
      </c>
      <c r="F45" s="20">
        <f t="shared" si="5"/>
        <v>0</v>
      </c>
      <c r="G45" s="20">
        <f t="shared" si="5"/>
        <v>0</v>
      </c>
      <c r="H45" s="20">
        <f t="shared" si="5"/>
        <v>0</v>
      </c>
      <c r="I45" s="20">
        <f t="shared" si="5"/>
        <v>0</v>
      </c>
      <c r="J45" s="20">
        <f t="shared" si="5"/>
        <v>0</v>
      </c>
      <c r="K45" s="20">
        <f t="shared" si="5"/>
        <v>0</v>
      </c>
      <c r="L45" s="20">
        <f t="shared" si="5"/>
        <v>0</v>
      </c>
      <c r="M45" s="20">
        <f t="shared" si="5"/>
        <v>0</v>
      </c>
      <c r="N45" s="20">
        <f t="shared" si="5"/>
        <v>0</v>
      </c>
      <c r="O45" s="20">
        <f t="shared" si="5"/>
        <v>0</v>
      </c>
      <c r="P45" s="20">
        <f t="shared" si="5"/>
        <v>0</v>
      </c>
    </row>
    <row r="46" spans="1:16" ht="15" customHeight="1" x14ac:dyDescent="0.15">
      <c r="A46" s="3" t="s">
        <v>104</v>
      </c>
      <c r="B46" s="20" t="e">
        <f t="shared" si="6"/>
        <v>#DIV/0!</v>
      </c>
      <c r="C46" s="20" t="e">
        <f t="shared" si="5"/>
        <v>#DIV/0!</v>
      </c>
      <c r="D46" s="20">
        <f t="shared" si="5"/>
        <v>0</v>
      </c>
      <c r="E46" s="20">
        <f t="shared" si="5"/>
        <v>0</v>
      </c>
      <c r="F46" s="20">
        <f t="shared" si="5"/>
        <v>0</v>
      </c>
      <c r="G46" s="20">
        <f t="shared" si="5"/>
        <v>0</v>
      </c>
      <c r="H46" s="20">
        <f t="shared" si="5"/>
        <v>0</v>
      </c>
      <c r="I46" s="20">
        <f t="shared" si="5"/>
        <v>0</v>
      </c>
      <c r="J46" s="20">
        <f t="shared" si="5"/>
        <v>0</v>
      </c>
      <c r="K46" s="20">
        <f t="shared" si="5"/>
        <v>0</v>
      </c>
      <c r="L46" s="20">
        <f t="shared" si="5"/>
        <v>0.52147395942094066</v>
      </c>
      <c r="M46" s="20">
        <f t="shared" si="5"/>
        <v>0.67923918514590564</v>
      </c>
      <c r="N46" s="20">
        <f t="shared" si="5"/>
        <v>0.72371051095624739</v>
      </c>
      <c r="O46" s="20">
        <f t="shared" si="5"/>
        <v>0.75404463298489433</v>
      </c>
      <c r="P46" s="20">
        <f t="shared" si="5"/>
        <v>0.90841778353341007</v>
      </c>
    </row>
    <row r="47" spans="1:16" ht="15" customHeight="1" x14ac:dyDescent="0.15">
      <c r="A47" s="3" t="s">
        <v>231</v>
      </c>
      <c r="B47" s="20" t="e">
        <f t="shared" si="6"/>
        <v>#DIV/0!</v>
      </c>
      <c r="C47" s="20" t="e">
        <f t="shared" si="5"/>
        <v>#DIV/0!</v>
      </c>
      <c r="D47" s="20">
        <f t="shared" si="5"/>
        <v>20.694505373695687</v>
      </c>
      <c r="E47" s="20">
        <f t="shared" si="5"/>
        <v>19.217942565943765</v>
      </c>
      <c r="F47" s="20">
        <f t="shared" si="5"/>
        <v>18.485948229541009</v>
      </c>
      <c r="G47" s="20">
        <f t="shared" si="5"/>
        <v>19.100556917016899</v>
      </c>
      <c r="H47" s="20">
        <f t="shared" si="5"/>
        <v>18.092181747104469</v>
      </c>
      <c r="I47" s="20">
        <f t="shared" si="5"/>
        <v>15.527961726364031</v>
      </c>
      <c r="J47" s="20">
        <f t="shared" si="5"/>
        <v>18.872790595003607</v>
      </c>
      <c r="K47" s="20">
        <f t="shared" si="5"/>
        <v>18.748386786168801</v>
      </c>
      <c r="L47" s="20">
        <f t="shared" si="5"/>
        <v>21.010800013933405</v>
      </c>
      <c r="M47" s="20">
        <f t="shared" si="5"/>
        <v>20.251594736269361</v>
      </c>
      <c r="N47" s="20">
        <f t="shared" si="5"/>
        <v>15.566127658780163</v>
      </c>
      <c r="O47" s="20">
        <f t="shared" si="5"/>
        <v>14.961753262576982</v>
      </c>
      <c r="P47" s="20">
        <f t="shared" si="5"/>
        <v>12.76643352929891</v>
      </c>
    </row>
    <row r="48" spans="1:16" ht="15" customHeight="1" x14ac:dyDescent="0.15">
      <c r="A48" s="3" t="s">
        <v>232</v>
      </c>
      <c r="B48" s="20" t="e">
        <f t="shared" si="6"/>
        <v>#DIV/0!</v>
      </c>
      <c r="C48" s="20" t="e">
        <f t="shared" si="5"/>
        <v>#DIV/0!</v>
      </c>
      <c r="D48" s="20">
        <f t="shared" si="5"/>
        <v>17.892488031145977</v>
      </c>
      <c r="E48" s="20">
        <f t="shared" si="5"/>
        <v>16.503312350217453</v>
      </c>
      <c r="F48" s="20">
        <f t="shared" si="5"/>
        <v>0</v>
      </c>
      <c r="G48" s="20">
        <f t="shared" si="5"/>
        <v>0</v>
      </c>
      <c r="H48" s="20">
        <f t="shared" si="5"/>
        <v>0</v>
      </c>
      <c r="I48" s="20">
        <f t="shared" si="5"/>
        <v>0</v>
      </c>
      <c r="J48" s="20">
        <f t="shared" si="5"/>
        <v>16.559903413722552</v>
      </c>
      <c r="K48" s="20">
        <f t="shared" si="5"/>
        <v>16.231237301843752</v>
      </c>
      <c r="L48" s="20">
        <f t="shared" si="5"/>
        <v>17.785162402689508</v>
      </c>
      <c r="M48" s="20">
        <f t="shared" si="5"/>
        <v>17.08530578865518</v>
      </c>
      <c r="N48" s="20">
        <f t="shared" si="5"/>
        <v>12.84109565412469</v>
      </c>
      <c r="O48" s="20">
        <f t="shared" si="5"/>
        <v>12.220166691623181</v>
      </c>
      <c r="P48" s="20">
        <f t="shared" si="5"/>
        <v>9.9984197705969411</v>
      </c>
    </row>
    <row r="49" spans="1:16" ht="15" customHeight="1" x14ac:dyDescent="0.15">
      <c r="A49" s="3" t="s">
        <v>233</v>
      </c>
      <c r="B49" s="20" t="e">
        <f t="shared" si="6"/>
        <v>#DIV/0!</v>
      </c>
      <c r="C49" s="20" t="e">
        <f t="shared" si="5"/>
        <v>#DIV/0!</v>
      </c>
      <c r="D49" s="20">
        <f t="shared" si="5"/>
        <v>2.8020173425497124</v>
      </c>
      <c r="E49" s="20">
        <f t="shared" si="5"/>
        <v>2.714630215726312</v>
      </c>
      <c r="F49" s="20">
        <f t="shared" si="5"/>
        <v>0</v>
      </c>
      <c r="G49" s="20">
        <f t="shared" si="5"/>
        <v>0</v>
      </c>
      <c r="H49" s="20">
        <f t="shared" si="5"/>
        <v>0</v>
      </c>
      <c r="I49" s="20">
        <f t="shared" si="5"/>
        <v>0</v>
      </c>
      <c r="J49" s="20">
        <f t="shared" si="5"/>
        <v>2.3128871812810576</v>
      </c>
      <c r="K49" s="20">
        <f t="shared" si="5"/>
        <v>2.5171494843250524</v>
      </c>
      <c r="L49" s="20">
        <f t="shared" si="5"/>
        <v>3.225637611243898</v>
      </c>
      <c r="M49" s="20">
        <f t="shared" si="5"/>
        <v>3.1662889476141829</v>
      </c>
      <c r="N49" s="20">
        <f t="shared" si="5"/>
        <v>2.7250320046554739</v>
      </c>
      <c r="O49" s="20">
        <f t="shared" si="5"/>
        <v>2.7415865709537997</v>
      </c>
      <c r="P49" s="20">
        <f t="shared" si="5"/>
        <v>2.7680137587019682</v>
      </c>
    </row>
    <row r="50" spans="1:16" ht="15" customHeight="1" x14ac:dyDescent="0.15">
      <c r="A50" s="3" t="s">
        <v>234</v>
      </c>
      <c r="B50" s="20" t="e">
        <f t="shared" si="6"/>
        <v>#DIV/0!</v>
      </c>
      <c r="C50" s="20" t="e">
        <f t="shared" si="5"/>
        <v>#DIV/0!</v>
      </c>
      <c r="D50" s="20">
        <f t="shared" si="5"/>
        <v>5.3509683434514059E-2</v>
      </c>
      <c r="E50" s="20">
        <f t="shared" si="5"/>
        <v>4.9524019149287404E-2</v>
      </c>
      <c r="F50" s="20">
        <f t="shared" si="5"/>
        <v>4.6712708952611939E-2</v>
      </c>
      <c r="G50" s="20">
        <f t="shared" si="5"/>
        <v>4.7664160767547793E-2</v>
      </c>
      <c r="H50" s="20">
        <f t="shared" si="5"/>
        <v>4.5388959842724612E-2</v>
      </c>
      <c r="I50" s="20">
        <f t="shared" si="5"/>
        <v>4.313968101604352E-2</v>
      </c>
      <c r="J50" s="20">
        <f t="shared" si="5"/>
        <v>3.9355387339452062E-2</v>
      </c>
      <c r="K50" s="20">
        <f t="shared" si="5"/>
        <v>3.8409643948223243E-2</v>
      </c>
      <c r="L50" s="20">
        <f t="shared" si="5"/>
        <v>4.0446583707552976E-2</v>
      </c>
      <c r="M50" s="20">
        <f t="shared" si="5"/>
        <v>3.3537957944165031E-2</v>
      </c>
      <c r="N50" s="20">
        <f t="shared" si="5"/>
        <v>3.207811019833294E-2</v>
      </c>
      <c r="O50" s="20">
        <f t="shared" si="5"/>
        <v>3.5680466373029782E-2</v>
      </c>
      <c r="P50" s="20">
        <f t="shared" si="5"/>
        <v>4.646473990023571E-2</v>
      </c>
    </row>
    <row r="51" spans="1:16" ht="15" customHeight="1" x14ac:dyDescent="0.15">
      <c r="A51" s="3" t="s">
        <v>235</v>
      </c>
      <c r="B51" s="20" t="e">
        <f t="shared" si="6"/>
        <v>#DIV/0!</v>
      </c>
      <c r="C51" s="20" t="e">
        <f t="shared" si="5"/>
        <v>#DIV/0!</v>
      </c>
      <c r="D51" s="20">
        <f t="shared" si="5"/>
        <v>3.3943870857941412</v>
      </c>
      <c r="E51" s="20">
        <f t="shared" si="5"/>
        <v>2.9895467043451558</v>
      </c>
      <c r="F51" s="20">
        <f t="shared" si="5"/>
        <v>2.4641792001261971</v>
      </c>
      <c r="G51" s="20">
        <f t="shared" si="5"/>
        <v>1.7329996298898285</v>
      </c>
      <c r="H51" s="20">
        <f t="shared" si="5"/>
        <v>2.07139371299942</v>
      </c>
      <c r="I51" s="20">
        <f t="shared" si="5"/>
        <v>1.7253444932405253</v>
      </c>
      <c r="J51" s="20">
        <f t="shared" si="5"/>
        <v>1.7072185763005621</v>
      </c>
      <c r="K51" s="20">
        <f t="shared" si="5"/>
        <v>1.3237973397543856</v>
      </c>
      <c r="L51" s="20">
        <f t="shared" si="5"/>
        <v>1.007970016465604</v>
      </c>
      <c r="M51" s="20">
        <f t="shared" si="5"/>
        <v>1.4355992958302655</v>
      </c>
      <c r="N51" s="20">
        <f t="shared" si="5"/>
        <v>1.7545481869040769</v>
      </c>
      <c r="O51" s="20">
        <f t="shared" si="5"/>
        <v>1.0466014499575227</v>
      </c>
      <c r="P51" s="20">
        <f t="shared" si="5"/>
        <v>1.4538538754590802</v>
      </c>
    </row>
    <row r="52" spans="1:16" ht="15" customHeight="1" x14ac:dyDescent="0.15">
      <c r="A52" s="3" t="s">
        <v>236</v>
      </c>
      <c r="B52" s="20" t="e">
        <f t="shared" si="6"/>
        <v>#DIV/0!</v>
      </c>
      <c r="C52" s="20" t="e">
        <f t="shared" si="5"/>
        <v>#DIV/0!</v>
      </c>
      <c r="D52" s="20">
        <f t="shared" si="5"/>
        <v>3.6596099141963454</v>
      </c>
      <c r="E52" s="20">
        <f t="shared" si="5"/>
        <v>3.4606856009752542</v>
      </c>
      <c r="F52" s="20">
        <f t="shared" si="5"/>
        <v>3.5308222048043696</v>
      </c>
      <c r="G52" s="20">
        <f t="shared" si="5"/>
        <v>3.5714511231529884</v>
      </c>
      <c r="H52" s="20">
        <f t="shared" si="5"/>
        <v>3.6195277285116032</v>
      </c>
      <c r="I52" s="20">
        <f t="shared" si="5"/>
        <v>3.4161148209079029</v>
      </c>
      <c r="J52" s="20">
        <f t="shared" si="5"/>
        <v>3.3312470446422209</v>
      </c>
      <c r="K52" s="20">
        <f t="shared" si="5"/>
        <v>3.5817607957719169</v>
      </c>
      <c r="L52" s="20">
        <f t="shared" si="5"/>
        <v>3.7401809646212416</v>
      </c>
      <c r="M52" s="20">
        <f t="shared" si="5"/>
        <v>3.6645177867640979</v>
      </c>
      <c r="N52" s="20">
        <f t="shared" si="5"/>
        <v>4.2216417666673518</v>
      </c>
      <c r="O52" s="20">
        <f t="shared" si="5"/>
        <v>5.2716594906301868</v>
      </c>
      <c r="P52" s="20">
        <f t="shared" si="5"/>
        <v>5.843444232034205</v>
      </c>
    </row>
    <row r="53" spans="1:16" ht="15" customHeight="1" x14ac:dyDescent="0.15">
      <c r="A53" s="4" t="s">
        <v>237</v>
      </c>
      <c r="B53" s="20" t="e">
        <f t="shared" si="6"/>
        <v>#DIV/0!</v>
      </c>
      <c r="C53" s="20" t="e">
        <f t="shared" si="5"/>
        <v>#DIV/0!</v>
      </c>
      <c r="D53" s="20">
        <f t="shared" si="5"/>
        <v>8.8499223570476446E-2</v>
      </c>
      <c r="E53" s="20">
        <f t="shared" si="5"/>
        <v>8.5774575579550344E-2</v>
      </c>
      <c r="F53" s="20">
        <f t="shared" si="5"/>
        <v>9.3405699581478582E-2</v>
      </c>
      <c r="G53" s="20">
        <f t="shared" si="5"/>
        <v>0.1064499590475234</v>
      </c>
      <c r="H53" s="20">
        <f t="shared" si="5"/>
        <v>0.18111782769569723</v>
      </c>
      <c r="I53" s="20">
        <f t="shared" si="5"/>
        <v>0.19307087946689896</v>
      </c>
      <c r="J53" s="20">
        <f t="shared" si="5"/>
        <v>0.19409282259173527</v>
      </c>
      <c r="K53" s="20">
        <f t="shared" si="5"/>
        <v>0.20092144489841385</v>
      </c>
      <c r="L53" s="20">
        <f t="shared" si="5"/>
        <v>0.22782562523000496</v>
      </c>
      <c r="M53" s="20">
        <f t="shared" si="5"/>
        <v>0.25833144382819684</v>
      </c>
      <c r="N53" s="20">
        <f t="shared" si="5"/>
        <v>0.24743007844791723</v>
      </c>
      <c r="O53" s="20">
        <f t="shared" si="5"/>
        <v>0.27282806904256518</v>
      </c>
      <c r="P53" s="20">
        <f t="shared" si="5"/>
        <v>0.30604632598805021</v>
      </c>
    </row>
    <row r="54" spans="1:16" ht="15" customHeight="1" x14ac:dyDescent="0.15">
      <c r="A54" s="3" t="s">
        <v>238</v>
      </c>
      <c r="B54" s="20" t="e">
        <f t="shared" si="6"/>
        <v>#DIV/0!</v>
      </c>
      <c r="C54" s="20" t="e">
        <f t="shared" ref="C54:P63" si="7">+C20/C$30*100</f>
        <v>#DIV/0!</v>
      </c>
      <c r="D54" s="20">
        <f t="shared" si="7"/>
        <v>7.5154783788954935</v>
      </c>
      <c r="E54" s="20">
        <f t="shared" si="7"/>
        <v>7.4888166638956086</v>
      </c>
      <c r="F54" s="20">
        <f t="shared" si="7"/>
        <v>4.173619840577353</v>
      </c>
      <c r="G54" s="20">
        <f t="shared" si="7"/>
        <v>4.8666533994629431</v>
      </c>
      <c r="H54" s="20">
        <f t="shared" si="7"/>
        <v>3.5373457879519781</v>
      </c>
      <c r="I54" s="20">
        <f t="shared" si="7"/>
        <v>3.9047133222548038</v>
      </c>
      <c r="J54" s="20">
        <f t="shared" si="7"/>
        <v>5.1343965562467435</v>
      </c>
      <c r="K54" s="20">
        <f t="shared" si="7"/>
        <v>5.753434333477589</v>
      </c>
      <c r="L54" s="20">
        <f t="shared" si="7"/>
        <v>8.0182960780169665</v>
      </c>
      <c r="M54" s="20">
        <f t="shared" si="7"/>
        <v>2.7196499678086559</v>
      </c>
      <c r="N54" s="20">
        <f t="shared" si="7"/>
        <v>3.4476018069516514</v>
      </c>
      <c r="O54" s="20">
        <f t="shared" si="7"/>
        <v>4.0037279472765031</v>
      </c>
      <c r="P54" s="20">
        <f t="shared" si="7"/>
        <v>3.3782435386175522</v>
      </c>
    </row>
    <row r="55" spans="1:16" ht="15" customHeight="1" x14ac:dyDescent="0.15">
      <c r="A55" s="3" t="s">
        <v>239</v>
      </c>
      <c r="B55" s="20" t="e">
        <f t="shared" si="6"/>
        <v>#DIV/0!</v>
      </c>
      <c r="C55" s="20" t="e">
        <f t="shared" si="7"/>
        <v>#DIV/0!</v>
      </c>
      <c r="D55" s="20">
        <f t="shared" si="7"/>
        <v>8.2435567977488304</v>
      </c>
      <c r="E55" s="20">
        <f t="shared" si="7"/>
        <v>8.8464374755806752</v>
      </c>
      <c r="F55" s="20">
        <f t="shared" si="7"/>
        <v>9.3840882986537313</v>
      </c>
      <c r="G55" s="20">
        <f t="shared" si="7"/>
        <v>8.8063814570933943</v>
      </c>
      <c r="H55" s="20">
        <f t="shared" si="7"/>
        <v>9.597511071657614</v>
      </c>
      <c r="I55" s="20">
        <f t="shared" si="7"/>
        <v>10.695727923164206</v>
      </c>
      <c r="J55" s="20">
        <f t="shared" si="7"/>
        <v>7.1699310897276689</v>
      </c>
      <c r="K55" s="20">
        <f t="shared" si="7"/>
        <v>10.293538587723427</v>
      </c>
      <c r="L55" s="20">
        <f t="shared" si="7"/>
        <v>5.9716375776737749</v>
      </c>
      <c r="M55" s="20">
        <f t="shared" si="7"/>
        <v>8.515238388824125</v>
      </c>
      <c r="N55" s="20">
        <f t="shared" si="7"/>
        <v>6.3510164491917127</v>
      </c>
      <c r="O55" s="20">
        <f t="shared" si="7"/>
        <v>9.595437961907221</v>
      </c>
      <c r="P55" s="20">
        <f t="shared" si="7"/>
        <v>6.161352984706463</v>
      </c>
    </row>
    <row r="56" spans="1:16" ht="15" customHeight="1" x14ac:dyDescent="0.15">
      <c r="A56" s="3" t="s">
        <v>240</v>
      </c>
      <c r="B56" s="20" t="e">
        <f t="shared" si="6"/>
        <v>#DIV/0!</v>
      </c>
      <c r="C56" s="20" t="e">
        <f t="shared" si="7"/>
        <v>#DIV/0!</v>
      </c>
      <c r="D56" s="20">
        <f t="shared" si="7"/>
        <v>1.9887378078365998</v>
      </c>
      <c r="E56" s="20">
        <f t="shared" si="7"/>
        <v>2.582704224452085</v>
      </c>
      <c r="F56" s="20">
        <f t="shared" si="7"/>
        <v>1.3400375634067347</v>
      </c>
      <c r="G56" s="20">
        <f t="shared" si="7"/>
        <v>1.3581026730835393</v>
      </c>
      <c r="H56" s="20">
        <f t="shared" si="7"/>
        <v>5.6598043620852714</v>
      </c>
      <c r="I56" s="20">
        <f t="shared" si="7"/>
        <v>1.0325954274712379</v>
      </c>
      <c r="J56" s="20">
        <f t="shared" si="7"/>
        <v>0.50489232083669067</v>
      </c>
      <c r="K56" s="20">
        <f t="shared" si="7"/>
        <v>0.50695107373931236</v>
      </c>
      <c r="L56" s="20">
        <f t="shared" si="7"/>
        <v>0.41058426272339249</v>
      </c>
      <c r="M56" s="20">
        <f t="shared" si="7"/>
        <v>0.41266428231135677</v>
      </c>
      <c r="N56" s="20">
        <f t="shared" si="7"/>
        <v>0.39630984205160258</v>
      </c>
      <c r="O56" s="20">
        <f t="shared" si="7"/>
        <v>0.42969941555741187</v>
      </c>
      <c r="P56" s="20">
        <f t="shared" si="7"/>
        <v>0.49498866003398567</v>
      </c>
    </row>
    <row r="57" spans="1:16" ht="15" customHeight="1" x14ac:dyDescent="0.15">
      <c r="A57" s="3" t="s">
        <v>115</v>
      </c>
      <c r="B57" s="20" t="e">
        <f t="shared" si="6"/>
        <v>#DIV/0!</v>
      </c>
      <c r="C57" s="20" t="e">
        <f t="shared" si="7"/>
        <v>#DIV/0!</v>
      </c>
      <c r="D57" s="20">
        <f t="shared" si="7"/>
        <v>0</v>
      </c>
      <c r="E57" s="20">
        <f t="shared" si="7"/>
        <v>0</v>
      </c>
      <c r="F57" s="20">
        <f t="shared" si="7"/>
        <v>1.9718323745298414E-3</v>
      </c>
      <c r="G57" s="20">
        <f t="shared" si="7"/>
        <v>0</v>
      </c>
      <c r="H57" s="20">
        <f t="shared" si="7"/>
        <v>0</v>
      </c>
      <c r="I57" s="20">
        <f t="shared" si="7"/>
        <v>0.43347750217085534</v>
      </c>
      <c r="J57" s="20">
        <f t="shared" si="7"/>
        <v>0</v>
      </c>
      <c r="K57" s="20">
        <f t="shared" si="7"/>
        <v>3.8743488063052257E-2</v>
      </c>
      <c r="L57" s="20">
        <f t="shared" si="7"/>
        <v>2.1712289245955478</v>
      </c>
      <c r="M57" s="20">
        <f t="shared" si="7"/>
        <v>6.9150428750855735</v>
      </c>
      <c r="N57" s="20">
        <f t="shared" si="7"/>
        <v>3.4566929093031188E-3</v>
      </c>
      <c r="O57" s="20">
        <f t="shared" si="7"/>
        <v>0.14168653761240738</v>
      </c>
      <c r="P57" s="20">
        <f t="shared" si="7"/>
        <v>4.4965877322808746E-3</v>
      </c>
    </row>
    <row r="58" spans="1:16" ht="15" customHeight="1" x14ac:dyDescent="0.15">
      <c r="A58" s="3" t="s">
        <v>241</v>
      </c>
      <c r="B58" s="20" t="e">
        <f t="shared" si="6"/>
        <v>#DIV/0!</v>
      </c>
      <c r="C58" s="20" t="e">
        <f t="shared" si="7"/>
        <v>#DIV/0!</v>
      </c>
      <c r="D58" s="20">
        <f t="shared" si="7"/>
        <v>3.2438580672031732</v>
      </c>
      <c r="E58" s="20">
        <f t="shared" si="7"/>
        <v>2.4472478471054879</v>
      </c>
      <c r="F58" s="20">
        <f t="shared" si="7"/>
        <v>4.5391581261676945</v>
      </c>
      <c r="G58" s="20">
        <f t="shared" si="7"/>
        <v>4.0534905951888938</v>
      </c>
      <c r="H58" s="20">
        <f t="shared" si="7"/>
        <v>1.0118434706877111</v>
      </c>
      <c r="I58" s="20">
        <f t="shared" si="7"/>
        <v>5.4097992270922743</v>
      </c>
      <c r="J58" s="20">
        <f t="shared" si="7"/>
        <v>4.8266820462919053</v>
      </c>
      <c r="K58" s="20">
        <f t="shared" si="7"/>
        <v>5.1428685889410799</v>
      </c>
      <c r="L58" s="20">
        <f t="shared" si="7"/>
        <v>1.9108799866297057</v>
      </c>
      <c r="M58" s="20">
        <f t="shared" si="7"/>
        <v>4.8545966655663255</v>
      </c>
      <c r="N58" s="20">
        <f t="shared" si="7"/>
        <v>7.6283508965019484</v>
      </c>
      <c r="O58" s="20">
        <f t="shared" si="7"/>
        <v>6.1677932887362656</v>
      </c>
      <c r="P58" s="20">
        <f t="shared" si="7"/>
        <v>4.0116200391931152</v>
      </c>
    </row>
    <row r="59" spans="1:16" ht="15" customHeight="1" x14ac:dyDescent="0.15">
      <c r="A59" s="3" t="s">
        <v>242</v>
      </c>
      <c r="B59" s="20" t="e">
        <f t="shared" si="6"/>
        <v>#DIV/0!</v>
      </c>
      <c r="C59" s="20" t="e">
        <f t="shared" si="7"/>
        <v>#DIV/0!</v>
      </c>
      <c r="D59" s="20">
        <f t="shared" si="7"/>
        <v>0.96998193440359748</v>
      </c>
      <c r="E59" s="20">
        <f t="shared" si="7"/>
        <v>1.1670785779131552</v>
      </c>
      <c r="F59" s="20">
        <f t="shared" si="7"/>
        <v>0.89393020699310344</v>
      </c>
      <c r="G59" s="20">
        <f t="shared" si="7"/>
        <v>2.3470117932133161</v>
      </c>
      <c r="H59" s="20">
        <f t="shared" si="7"/>
        <v>1.8647982061961863</v>
      </c>
      <c r="I59" s="20">
        <f t="shared" si="7"/>
        <v>1.5040802370324338</v>
      </c>
      <c r="J59" s="20">
        <f t="shared" si="7"/>
        <v>1.8608928234980595</v>
      </c>
      <c r="K59" s="20">
        <f t="shared" si="7"/>
        <v>1.6500684643996542</v>
      </c>
      <c r="L59" s="20">
        <f t="shared" si="7"/>
        <v>2.3032714084886567</v>
      </c>
      <c r="M59" s="20">
        <f t="shared" si="7"/>
        <v>2.128577579320091</v>
      </c>
      <c r="N59" s="20">
        <f t="shared" si="7"/>
        <v>8.1943325100066939</v>
      </c>
      <c r="O59" s="20">
        <f t="shared" si="7"/>
        <v>1.41648192135381</v>
      </c>
      <c r="P59" s="20">
        <f t="shared" si="7"/>
        <v>1.2922336649673847</v>
      </c>
    </row>
    <row r="60" spans="1:16" ht="15" customHeight="1" x14ac:dyDescent="0.15">
      <c r="A60" s="3" t="s">
        <v>243</v>
      </c>
      <c r="B60" s="20" t="e">
        <f t="shared" si="6"/>
        <v>#DIV/0!</v>
      </c>
      <c r="C60" s="20" t="e">
        <f t="shared" si="7"/>
        <v>#DIV/0!</v>
      </c>
      <c r="D60" s="20">
        <f t="shared" si="7"/>
        <v>4.9245399298306447</v>
      </c>
      <c r="E60" s="20">
        <f t="shared" si="7"/>
        <v>7.4257430624462186</v>
      </c>
      <c r="F60" s="20">
        <f t="shared" si="7"/>
        <v>2.9588527879244984</v>
      </c>
      <c r="G60" s="20">
        <f t="shared" si="7"/>
        <v>1.7399862996091742</v>
      </c>
      <c r="H60" s="20">
        <f t="shared" si="7"/>
        <v>2.2122144665766066</v>
      </c>
      <c r="I60" s="20">
        <f t="shared" si="7"/>
        <v>7.3796076924570757</v>
      </c>
      <c r="J60" s="20">
        <f t="shared" si="7"/>
        <v>0.8767989882632754</v>
      </c>
      <c r="K60" s="20">
        <f t="shared" si="7"/>
        <v>0.93548392197957619</v>
      </c>
      <c r="L60" s="20">
        <f t="shared" si="7"/>
        <v>1.260846894790693</v>
      </c>
      <c r="M60" s="20">
        <f t="shared" si="7"/>
        <v>1.1032950907199033</v>
      </c>
      <c r="N60" s="20">
        <f t="shared" si="7"/>
        <v>1.2562313370989393</v>
      </c>
      <c r="O60" s="20">
        <f t="shared" si="7"/>
        <v>1.3752221880734445</v>
      </c>
      <c r="P60" s="20">
        <f t="shared" si="7"/>
        <v>1.8238802211807268</v>
      </c>
    </row>
    <row r="61" spans="1:16" ht="15" customHeight="1" x14ac:dyDescent="0.15">
      <c r="A61" s="3" t="s">
        <v>244</v>
      </c>
      <c r="B61" s="20" t="e">
        <f t="shared" si="6"/>
        <v>#DIV/0!</v>
      </c>
      <c r="C61" s="20" t="e">
        <f t="shared" si="7"/>
        <v>#DIV/0!</v>
      </c>
      <c r="D61" s="20">
        <f t="shared" si="7"/>
        <v>4.8604805300651064</v>
      </c>
      <c r="E61" s="20">
        <f t="shared" si="7"/>
        <v>2.8282534233404277</v>
      </c>
      <c r="F61" s="20">
        <f t="shared" si="7"/>
        <v>10.076063433847489</v>
      </c>
      <c r="G61" s="20">
        <f t="shared" si="7"/>
        <v>10.592035726121733</v>
      </c>
      <c r="H61" s="20">
        <f t="shared" si="7"/>
        <v>10.68565982626267</v>
      </c>
      <c r="I61" s="20">
        <f t="shared" si="7"/>
        <v>8.2204673511681001</v>
      </c>
      <c r="J61" s="20">
        <f t="shared" si="7"/>
        <v>15.975707721586256</v>
      </c>
      <c r="K61" s="20">
        <f t="shared" si="7"/>
        <v>11.187291995349376</v>
      </c>
      <c r="L61" s="20">
        <f t="shared" si="7"/>
        <v>9.8165537164382233</v>
      </c>
      <c r="M61" s="20">
        <f t="shared" si="7"/>
        <v>5.9924305756991565</v>
      </c>
      <c r="N61" s="20">
        <f t="shared" si="7"/>
        <v>10.117740145530227</v>
      </c>
      <c r="O61" s="20">
        <f t="shared" si="7"/>
        <v>10.620029108051611</v>
      </c>
      <c r="P61" s="20">
        <f t="shared" si="7"/>
        <v>13.115047552485883</v>
      </c>
    </row>
    <row r="62" spans="1:16" ht="15" customHeight="1" x14ac:dyDescent="0.15">
      <c r="A62" s="3" t="s">
        <v>158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>
        <f t="shared" si="7"/>
        <v>0.27826377919890105</v>
      </c>
      <c r="O62" s="20">
        <f t="shared" si="7"/>
        <v>0.28950835154903265</v>
      </c>
      <c r="P62" s="20">
        <f t="shared" si="7"/>
        <v>1.5052862741873596</v>
      </c>
    </row>
    <row r="63" spans="1:16" ht="15" customHeight="1" x14ac:dyDescent="0.15">
      <c r="A63" s="3" t="s">
        <v>159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>
        <f t="shared" si="7"/>
        <v>1.5192165336387207</v>
      </c>
      <c r="O63" s="20">
        <f t="shared" si="7"/>
        <v>3.3954919906843495</v>
      </c>
      <c r="P63" s="20">
        <f t="shared" si="7"/>
        <v>7.60565696431508</v>
      </c>
    </row>
    <row r="64" spans="1:16" ht="15" customHeight="1" x14ac:dyDescent="0.15">
      <c r="A64" s="3" t="s">
        <v>0</v>
      </c>
      <c r="B64" s="21" t="e">
        <f t="shared" ref="B64:N64" si="8">SUM(B38:B61)-B48-B49</f>
        <v>#DIV/0!</v>
      </c>
      <c r="C64" s="21" t="e">
        <f t="shared" si="8"/>
        <v>#DIV/0!</v>
      </c>
      <c r="D64" s="21">
        <f t="shared" si="8"/>
        <v>100.00000000000001</v>
      </c>
      <c r="E64" s="21">
        <f t="shared" si="8"/>
        <v>99.999999999999986</v>
      </c>
      <c r="F64" s="21">
        <f t="shared" si="8"/>
        <v>100.00000000000003</v>
      </c>
      <c r="G64" s="21">
        <f t="shared" si="8"/>
        <v>99.999999999999986</v>
      </c>
      <c r="H64" s="21">
        <f t="shared" si="8"/>
        <v>100</v>
      </c>
      <c r="I64" s="21">
        <f t="shared" si="8"/>
        <v>100</v>
      </c>
      <c r="J64" s="21">
        <f t="shared" si="8"/>
        <v>100.00000000000003</v>
      </c>
      <c r="K64" s="21">
        <f t="shared" si="8"/>
        <v>100.00000000000003</v>
      </c>
      <c r="L64" s="21">
        <f t="shared" si="8"/>
        <v>100</v>
      </c>
      <c r="M64" s="21">
        <f t="shared" si="8"/>
        <v>100</v>
      </c>
      <c r="N64" s="21">
        <f t="shared" si="8"/>
        <v>99.999999999999986</v>
      </c>
      <c r="O64" s="21">
        <f>SUM(O38:O61)-O48-O49</f>
        <v>99.999999999999986</v>
      </c>
      <c r="P64" s="21">
        <f>SUM(P38:P61)-P48-P49</f>
        <v>99.999999999999986</v>
      </c>
    </row>
    <row r="65" spans="1:16" ht="15" customHeight="1" x14ac:dyDescent="0.15">
      <c r="A65" s="3" t="s">
        <v>245</v>
      </c>
      <c r="B65" s="20" t="e">
        <f>+B31/$B$30*100</f>
        <v>#DIV/0!</v>
      </c>
      <c r="C65" s="20" t="e">
        <f t="shared" ref="C65:P68" si="9">+C31/C$30*100</f>
        <v>#DIV/0!</v>
      </c>
      <c r="D65" s="20">
        <f t="shared" si="9"/>
        <v>61.11087033045559</v>
      </c>
      <c r="E65" s="20">
        <f t="shared" si="9"/>
        <v>60.677711844366378</v>
      </c>
      <c r="F65" s="20">
        <f t="shared" si="9"/>
        <v>60.543870805542824</v>
      </c>
      <c r="G65" s="20">
        <f t="shared" si="9"/>
        <v>60.825437344136667</v>
      </c>
      <c r="H65" s="20">
        <f t="shared" si="9"/>
        <v>59.558783539375234</v>
      </c>
      <c r="I65" s="20">
        <f t="shared" si="9"/>
        <v>56.085001123573683</v>
      </c>
      <c r="J65" s="20">
        <f t="shared" si="9"/>
        <v>58.418140010014888</v>
      </c>
      <c r="K65" s="20">
        <f t="shared" si="9"/>
        <v>59.385139965902212</v>
      </c>
      <c r="L65" s="20">
        <f t="shared" si="9"/>
        <v>63.160724544326186</v>
      </c>
      <c r="M65" s="20">
        <f t="shared" si="9"/>
        <v>62.00005604824225</v>
      </c>
      <c r="N65" s="20">
        <f t="shared" si="9"/>
        <v>56.381340287738581</v>
      </c>
      <c r="O65" s="20">
        <f t="shared" si="9"/>
        <v>59.658832621801054</v>
      </c>
      <c r="P65" s="20">
        <f t="shared" si="9"/>
        <v>62.114792317601278</v>
      </c>
    </row>
    <row r="66" spans="1:16" ht="15" customHeight="1" x14ac:dyDescent="0.15">
      <c r="A66" s="3" t="s">
        <v>151</v>
      </c>
      <c r="B66" s="20" t="e">
        <f>+B32/$B$30*100</f>
        <v>#DIV/0!</v>
      </c>
      <c r="C66" s="20" t="e">
        <f t="shared" si="9"/>
        <v>#DIV/0!</v>
      </c>
      <c r="D66" s="20">
        <f t="shared" si="9"/>
        <v>38.88912966954441</v>
      </c>
      <c r="E66" s="20">
        <f t="shared" si="9"/>
        <v>39.322288155633615</v>
      </c>
      <c r="F66" s="20">
        <f t="shared" si="9"/>
        <v>39.456129194457176</v>
      </c>
      <c r="G66" s="20">
        <f t="shared" si="9"/>
        <v>39.174562655863333</v>
      </c>
      <c r="H66" s="20">
        <f t="shared" si="9"/>
        <v>40.441216460624759</v>
      </c>
      <c r="I66" s="20">
        <f t="shared" si="9"/>
        <v>43.914998876426317</v>
      </c>
      <c r="J66" s="20">
        <f t="shared" si="9"/>
        <v>41.581859989985112</v>
      </c>
      <c r="K66" s="20">
        <f t="shared" si="9"/>
        <v>40.614860034097781</v>
      </c>
      <c r="L66" s="20">
        <f t="shared" si="9"/>
        <v>36.839275455673807</v>
      </c>
      <c r="M66" s="20">
        <f t="shared" si="9"/>
        <v>37.99994395175775</v>
      </c>
      <c r="N66" s="20">
        <f t="shared" si="9"/>
        <v>43.618659712261426</v>
      </c>
      <c r="O66" s="20">
        <f t="shared" si="9"/>
        <v>40.341167378198946</v>
      </c>
      <c r="P66" s="20">
        <f t="shared" si="9"/>
        <v>37.885207682398729</v>
      </c>
    </row>
    <row r="67" spans="1:16" ht="15" customHeight="1" x14ac:dyDescent="0.15">
      <c r="A67" s="3" t="s">
        <v>246</v>
      </c>
      <c r="B67" s="20" t="e">
        <f>+B33/$B$30*100</f>
        <v>#DIV/0!</v>
      </c>
      <c r="C67" s="20" t="e">
        <f t="shared" si="9"/>
        <v>#DIV/0!</v>
      </c>
      <c r="D67" s="20">
        <f t="shared" si="9"/>
        <v>50.303859314564427</v>
      </c>
      <c r="E67" s="20">
        <f t="shared" si="9"/>
        <v>53.422196503655528</v>
      </c>
      <c r="F67" s="20">
        <f t="shared" si="9"/>
        <v>49.963945045031721</v>
      </c>
      <c r="G67" s="20">
        <f t="shared" si="9"/>
        <v>48.149540804697324</v>
      </c>
      <c r="H67" s="20">
        <f t="shared" si="9"/>
        <v>50.273027277542084</v>
      </c>
      <c r="I67" s="20">
        <f t="shared" si="9"/>
        <v>54.29914317103011</v>
      </c>
      <c r="J67" s="20">
        <f t="shared" si="9"/>
        <v>46.439391919178185</v>
      </c>
      <c r="K67" s="20">
        <f t="shared" si="9"/>
        <v>46.556406740910084</v>
      </c>
      <c r="L67" s="20">
        <f t="shared" si="9"/>
        <v>47.690222124118854</v>
      </c>
      <c r="M67" s="20">
        <f t="shared" si="9"/>
        <v>54.686524728739251</v>
      </c>
      <c r="N67" s="20">
        <f t="shared" si="9"/>
        <v>56.839369381685792</v>
      </c>
      <c r="O67" s="20">
        <f t="shared" si="9"/>
        <v>53.236617092994877</v>
      </c>
      <c r="P67" s="20">
        <f t="shared" si="9"/>
        <v>55.801005008770488</v>
      </c>
    </row>
    <row r="68" spans="1:16" ht="15" customHeight="1" x14ac:dyDescent="0.15">
      <c r="A68" s="3" t="s">
        <v>247</v>
      </c>
      <c r="B68" s="20" t="e">
        <f>+B34/$B$30*100</f>
        <v>#DIV/0!</v>
      </c>
      <c r="C68" s="20" t="e">
        <f t="shared" si="9"/>
        <v>#DIV/0!</v>
      </c>
      <c r="D68" s="20">
        <f t="shared" si="9"/>
        <v>49.696140685435573</v>
      </c>
      <c r="E68" s="20">
        <f t="shared" si="9"/>
        <v>46.577803496344472</v>
      </c>
      <c r="F68" s="20">
        <f t="shared" si="9"/>
        <v>50.036054954968279</v>
      </c>
      <c r="G68" s="20">
        <f t="shared" si="9"/>
        <v>51.850459195302676</v>
      </c>
      <c r="H68" s="20">
        <f t="shared" si="9"/>
        <v>49.726972722457916</v>
      </c>
      <c r="I68" s="20">
        <f t="shared" si="9"/>
        <v>45.70085682896989</v>
      </c>
      <c r="J68" s="20">
        <f t="shared" si="9"/>
        <v>53.560608080821815</v>
      </c>
      <c r="K68" s="20">
        <f t="shared" si="9"/>
        <v>53.443593259089916</v>
      </c>
      <c r="L68" s="20">
        <f t="shared" si="9"/>
        <v>52.309777875881146</v>
      </c>
      <c r="M68" s="20">
        <f t="shared" si="9"/>
        <v>45.313475271260756</v>
      </c>
      <c r="N68" s="20">
        <f t="shared" si="9"/>
        <v>43.160630618314215</v>
      </c>
      <c r="O68" s="20">
        <f t="shared" si="9"/>
        <v>46.763382907005123</v>
      </c>
      <c r="P68" s="20">
        <f t="shared" si="9"/>
        <v>44.198994991229512</v>
      </c>
    </row>
    <row r="69" spans="1:16" ht="15" customHeight="1" x14ac:dyDescent="0.15"/>
    <row r="70" spans="1:16" ht="15" customHeight="1" x14ac:dyDescent="0.15"/>
    <row r="71" spans="1:16" ht="15" customHeight="1" x14ac:dyDescent="0.15"/>
    <row r="72" spans="1:16" ht="15" customHeight="1" x14ac:dyDescent="0.15"/>
    <row r="73" spans="1:16" ht="15" customHeight="1" x14ac:dyDescent="0.15"/>
    <row r="74" spans="1:16" ht="15" customHeight="1" x14ac:dyDescent="0.15"/>
    <row r="75" spans="1:16" ht="15" customHeight="1" x14ac:dyDescent="0.15"/>
    <row r="76" spans="1:16" ht="15" customHeight="1" x14ac:dyDescent="0.15"/>
    <row r="77" spans="1:16" ht="15" customHeight="1" x14ac:dyDescent="0.15"/>
    <row r="78" spans="1:16" ht="15" customHeight="1" x14ac:dyDescent="0.15"/>
    <row r="79" spans="1:16" ht="15" customHeight="1" x14ac:dyDescent="0.15"/>
    <row r="80" spans="1:16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  <row r="517" ht="15" customHeight="1" x14ac:dyDescent="0.15"/>
    <row r="518" ht="15" customHeight="1" x14ac:dyDescent="0.15"/>
    <row r="519" ht="15" customHeight="1" x14ac:dyDescent="0.15"/>
    <row r="520" ht="15" customHeight="1" x14ac:dyDescent="0.15"/>
    <row r="521" ht="15" customHeight="1" x14ac:dyDescent="0.15"/>
    <row r="522" ht="15" customHeight="1" x14ac:dyDescent="0.15"/>
    <row r="523" ht="15" customHeight="1" x14ac:dyDescent="0.15"/>
    <row r="524" ht="15" customHeight="1" x14ac:dyDescent="0.15"/>
    <row r="525" ht="15" customHeight="1" x14ac:dyDescent="0.15"/>
    <row r="526" ht="15" customHeight="1" x14ac:dyDescent="0.15"/>
    <row r="527" ht="15" customHeight="1" x14ac:dyDescent="0.15"/>
    <row r="528" ht="15" customHeight="1" x14ac:dyDescent="0.15"/>
    <row r="529" ht="15" customHeight="1" x14ac:dyDescent="0.15"/>
    <row r="530" ht="15" customHeight="1" x14ac:dyDescent="0.15"/>
    <row r="531" ht="15" customHeight="1" x14ac:dyDescent="0.15"/>
    <row r="532" ht="15" customHeight="1" x14ac:dyDescent="0.15"/>
    <row r="533" ht="15" customHeight="1" x14ac:dyDescent="0.15"/>
    <row r="534" ht="15" customHeight="1" x14ac:dyDescent="0.15"/>
    <row r="535" ht="15" customHeight="1" x14ac:dyDescent="0.15"/>
    <row r="536" ht="15" customHeight="1" x14ac:dyDescent="0.15"/>
    <row r="537" ht="15" customHeight="1" x14ac:dyDescent="0.15"/>
    <row r="538" ht="15" customHeight="1" x14ac:dyDescent="0.15"/>
    <row r="539" ht="15" customHeight="1" x14ac:dyDescent="0.15"/>
    <row r="540" ht="15" customHeight="1" x14ac:dyDescent="0.15"/>
    <row r="541" ht="15" customHeight="1" x14ac:dyDescent="0.15"/>
    <row r="542" ht="15" customHeight="1" x14ac:dyDescent="0.15"/>
    <row r="543" ht="15" customHeight="1" x14ac:dyDescent="0.15"/>
    <row r="544" ht="15" customHeight="1" x14ac:dyDescent="0.15"/>
    <row r="545" ht="15" customHeight="1" x14ac:dyDescent="0.15"/>
    <row r="546" ht="15" customHeight="1" x14ac:dyDescent="0.15"/>
    <row r="547" ht="15" customHeight="1" x14ac:dyDescent="0.15"/>
    <row r="548" ht="15" customHeight="1" x14ac:dyDescent="0.15"/>
    <row r="549" ht="15" customHeight="1" x14ac:dyDescent="0.15"/>
    <row r="550" ht="15" customHeight="1" x14ac:dyDescent="0.15"/>
  </sheetData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516"/>
  <sheetViews>
    <sheetView view="pageBreakPreview" zoomScaleNormal="100" zoomScaleSheetLayoutView="100" workbookViewId="0">
      <pane xSplit="1" ySplit="3" topLeftCell="Z26" activePane="bottomRight" state="frozen"/>
      <selection pane="topRight" activeCell="B1" sqref="B1"/>
      <selection pane="bottomLeft" activeCell="A2" sqref="A2"/>
      <selection pane="bottomRight" activeCell="AH35" sqref="AH35"/>
    </sheetView>
  </sheetViews>
  <sheetFormatPr defaultColWidth="9" defaultRowHeight="12" x14ac:dyDescent="0.15"/>
  <cols>
    <col min="1" max="1" width="25.21875" style="10" customWidth="1"/>
    <col min="2" max="3" width="8.6640625" style="10" hidden="1" customWidth="1"/>
    <col min="4" max="32" width="9.77734375" style="10" customWidth="1"/>
    <col min="33" max="16384" width="9" style="10"/>
  </cols>
  <sheetData>
    <row r="1" spans="1:32" ht="18" customHeight="1" x14ac:dyDescent="0.2">
      <c r="A1" s="24" t="s">
        <v>79</v>
      </c>
      <c r="B1" s="24"/>
      <c r="C1" s="24"/>
      <c r="D1" s="24"/>
      <c r="E1" s="24"/>
      <c r="F1" s="24"/>
      <c r="G1" s="24"/>
      <c r="H1" s="24"/>
      <c r="I1" s="24"/>
      <c r="J1" s="24"/>
      <c r="K1" s="55" t="s">
        <v>162</v>
      </c>
      <c r="M1" s="24"/>
      <c r="N1" s="24"/>
      <c r="O1" s="24"/>
      <c r="P1" s="24"/>
      <c r="U1" s="55" t="s">
        <v>162</v>
      </c>
      <c r="W1" s="55"/>
      <c r="AE1" s="55" t="s">
        <v>162</v>
      </c>
    </row>
    <row r="2" spans="1:32" ht="18" customHeight="1" x14ac:dyDescent="0.15">
      <c r="K2" s="15"/>
      <c r="L2" s="15" t="s">
        <v>148</v>
      </c>
      <c r="M2" s="35" t="s">
        <v>213</v>
      </c>
      <c r="U2" s="15"/>
      <c r="V2" s="15" t="s">
        <v>148</v>
      </c>
      <c r="X2" s="18"/>
      <c r="Y2" s="15"/>
      <c r="Z2" s="15"/>
      <c r="AA2" s="15"/>
      <c r="AB2" s="15"/>
      <c r="AC2" s="15"/>
      <c r="AE2" s="15"/>
      <c r="AF2" s="15" t="s">
        <v>148</v>
      </c>
    </row>
    <row r="3" spans="1:32" s="107" customFormat="1" ht="18" customHeight="1" x14ac:dyDescent="0.2">
      <c r="A3" s="47"/>
      <c r="B3" s="65" t="s">
        <v>169</v>
      </c>
      <c r="C3" s="65" t="s">
        <v>187</v>
      </c>
      <c r="D3" s="65" t="s">
        <v>188</v>
      </c>
      <c r="E3" s="65" t="s">
        <v>189</v>
      </c>
      <c r="F3" s="65" t="s">
        <v>190</v>
      </c>
      <c r="G3" s="65" t="s">
        <v>191</v>
      </c>
      <c r="H3" s="66" t="s">
        <v>192</v>
      </c>
      <c r="I3" s="65" t="s">
        <v>193</v>
      </c>
      <c r="J3" s="66" t="s">
        <v>194</v>
      </c>
      <c r="K3" s="66" t="s">
        <v>195</v>
      </c>
      <c r="L3" s="65" t="s">
        <v>196</v>
      </c>
      <c r="M3" s="65" t="s">
        <v>197</v>
      </c>
      <c r="N3" s="65" t="s">
        <v>198</v>
      </c>
      <c r="O3" s="65" t="s">
        <v>199</v>
      </c>
      <c r="P3" s="65" t="s">
        <v>200</v>
      </c>
      <c r="Q3" s="39" t="s">
        <v>160</v>
      </c>
      <c r="R3" s="39" t="s">
        <v>168</v>
      </c>
      <c r="S3" s="39" t="s">
        <v>285</v>
      </c>
      <c r="T3" s="39" t="s">
        <v>292</v>
      </c>
      <c r="U3" s="39" t="s">
        <v>293</v>
      </c>
      <c r="V3" s="39" t="s">
        <v>294</v>
      </c>
      <c r="W3" s="39" t="s">
        <v>295</v>
      </c>
      <c r="X3" s="39" t="s">
        <v>296</v>
      </c>
      <c r="Y3" s="39" t="s">
        <v>298</v>
      </c>
      <c r="Z3" s="39" t="s">
        <v>299</v>
      </c>
      <c r="AA3" s="39" t="s">
        <v>300</v>
      </c>
      <c r="AB3" s="39" t="s">
        <v>301</v>
      </c>
      <c r="AC3" s="39" t="s">
        <v>303</v>
      </c>
      <c r="AD3" s="39" t="s">
        <v>307</v>
      </c>
      <c r="AE3" s="39" t="str">
        <f>財政指標!AF3</f>
        <v>１８(H30)</v>
      </c>
      <c r="AF3" s="39" t="str">
        <f>財政指標!AG3</f>
        <v>１９(R１)</v>
      </c>
    </row>
    <row r="4" spans="1:32" ht="18" customHeight="1" x14ac:dyDescent="0.15">
      <c r="A4" s="11" t="s">
        <v>31</v>
      </c>
      <c r="B4" s="91"/>
      <c r="C4" s="91"/>
      <c r="D4" s="92">
        <f>税・旧氏家町!D4+税・旧喜連川町!D4</f>
        <v>1976157</v>
      </c>
      <c r="E4" s="92">
        <f>税・旧氏家町!E4+税・旧喜連川町!E4</f>
        <v>2137351</v>
      </c>
      <c r="F4" s="92">
        <f>税・旧氏家町!F4+税・旧喜連川町!F4</f>
        <v>2034752</v>
      </c>
      <c r="G4" s="92">
        <f>税・旧氏家町!G4+税・旧喜連川町!G4</f>
        <v>1741296</v>
      </c>
      <c r="H4" s="92">
        <f>税・旧氏家町!H4+税・旧喜連川町!H4</f>
        <v>1893728</v>
      </c>
      <c r="I4" s="92">
        <f>税・旧氏家町!I4+税・旧喜連川町!I4</f>
        <v>1824065</v>
      </c>
      <c r="J4" s="92">
        <f>税・旧氏家町!J4+税・旧喜連川町!J4</f>
        <v>2010822</v>
      </c>
      <c r="K4" s="92">
        <f>税・旧氏家町!K4+税・旧喜連川町!K4</f>
        <v>1837456</v>
      </c>
      <c r="L4" s="92">
        <f>税・旧氏家町!L4+税・旧喜連川町!L4</f>
        <v>1760032</v>
      </c>
      <c r="M4" s="92">
        <f>税・旧氏家町!M4+税・旧喜連川町!M4</f>
        <v>1797710</v>
      </c>
      <c r="N4" s="92">
        <f>税・旧氏家町!N4+税・旧喜連川町!N4</f>
        <v>1785302</v>
      </c>
      <c r="O4" s="92">
        <f>税・旧氏家町!O4+税・旧喜連川町!O4</f>
        <v>1739159</v>
      </c>
      <c r="P4" s="92">
        <f>税・旧氏家町!P4+税・旧喜連川町!P4</f>
        <v>1660042</v>
      </c>
      <c r="Q4" s="13">
        <f>SUM(Q5:Q8)</f>
        <v>1876601</v>
      </c>
      <c r="R4" s="13">
        <f>SUM(R5:R8)</f>
        <v>1832674</v>
      </c>
      <c r="S4" s="13">
        <f>SUM(S5:S8)</f>
        <v>2039095</v>
      </c>
      <c r="T4" s="13">
        <f>SUM(T5:T8)</f>
        <v>2522339</v>
      </c>
      <c r="U4" s="13">
        <f>SUM(U5:U8)</f>
        <v>2664893</v>
      </c>
      <c r="V4" s="13">
        <v>2468225</v>
      </c>
      <c r="W4" s="13">
        <v>2437386</v>
      </c>
      <c r="X4" s="13">
        <v>2502488</v>
      </c>
      <c r="Y4" s="113">
        <f>SUM(Y5:Y8)</f>
        <v>2637182</v>
      </c>
      <c r="Z4" s="113">
        <f t="shared" ref="Z4:AB4" si="0">SUM(Z5:Z8)</f>
        <v>2670552</v>
      </c>
      <c r="AA4" s="113">
        <f t="shared" si="0"/>
        <v>2617277</v>
      </c>
      <c r="AB4" s="113">
        <f t="shared" si="0"/>
        <v>2623750</v>
      </c>
      <c r="AC4" s="113">
        <f t="shared" ref="AC4" si="1">SUM(AC5:AC8)</f>
        <v>2843425</v>
      </c>
      <c r="AD4" s="113">
        <f t="shared" ref="AD4" si="2">SUM(AD5:AD8)</f>
        <v>2880760</v>
      </c>
      <c r="AE4" s="113">
        <v>2879901</v>
      </c>
      <c r="AF4" s="113">
        <v>2881340</v>
      </c>
    </row>
    <row r="5" spans="1:32" ht="18" customHeight="1" x14ac:dyDescent="0.15">
      <c r="A5" s="11" t="s">
        <v>32</v>
      </c>
      <c r="B5" s="91"/>
      <c r="C5" s="91"/>
      <c r="D5" s="92">
        <f>税・旧氏家町!D5+税・旧喜連川町!D5</f>
        <v>17298</v>
      </c>
      <c r="E5" s="92">
        <f>税・旧氏家町!E5+税・旧喜連川町!E5</f>
        <v>17943</v>
      </c>
      <c r="F5" s="92">
        <f>税・旧氏家町!F5+税・旧喜連川町!F5</f>
        <v>18137</v>
      </c>
      <c r="G5" s="92">
        <f>税・旧氏家町!G5+税・旧喜連川町!G5</f>
        <v>18266</v>
      </c>
      <c r="H5" s="92">
        <f>税・旧氏家町!H5+税・旧喜連川町!H5</f>
        <v>19053</v>
      </c>
      <c r="I5" s="92">
        <f>税・旧氏家町!I5+税・旧喜連川町!I5</f>
        <v>24046</v>
      </c>
      <c r="J5" s="92">
        <f>税・旧氏家町!J5+税・旧喜連川町!J5</f>
        <v>26640</v>
      </c>
      <c r="K5" s="92">
        <f>税・旧氏家町!K5+税・旧喜連川町!K5</f>
        <v>26635</v>
      </c>
      <c r="L5" s="92">
        <f>税・旧氏家町!L5+税・旧喜連川町!L5</f>
        <v>27622</v>
      </c>
      <c r="M5" s="92">
        <f>税・旧氏家町!M5+税・旧喜連川町!M5</f>
        <v>27633</v>
      </c>
      <c r="N5" s="92">
        <f>税・旧氏家町!N5+税・旧喜連川町!N5</f>
        <v>27839</v>
      </c>
      <c r="O5" s="92">
        <f>税・旧氏家町!O5+税・旧喜連川町!O5</f>
        <v>27684</v>
      </c>
      <c r="P5" s="92">
        <f>税・旧氏家町!P5+税・旧喜連川町!P5</f>
        <v>28380</v>
      </c>
      <c r="Q5" s="13">
        <v>42345</v>
      </c>
      <c r="R5" s="13">
        <v>50059</v>
      </c>
      <c r="S5" s="13">
        <v>57735</v>
      </c>
      <c r="T5" s="13">
        <v>59434</v>
      </c>
      <c r="U5" s="13">
        <v>62100</v>
      </c>
      <c r="V5" s="13">
        <v>63465</v>
      </c>
      <c r="W5" s="13">
        <v>63733</v>
      </c>
      <c r="X5" s="13">
        <v>64398</v>
      </c>
      <c r="Y5" s="113">
        <v>64509</v>
      </c>
      <c r="Z5" s="113">
        <v>64905</v>
      </c>
      <c r="AA5" s="113">
        <v>76042</v>
      </c>
      <c r="AB5" s="113">
        <v>76823</v>
      </c>
      <c r="AC5" s="113">
        <v>79124</v>
      </c>
      <c r="AD5" s="113">
        <v>79525</v>
      </c>
      <c r="AE5" s="113">
        <v>80373</v>
      </c>
      <c r="AF5" s="113">
        <v>80661</v>
      </c>
    </row>
    <row r="6" spans="1:32" ht="18" customHeight="1" x14ac:dyDescent="0.15">
      <c r="A6" s="11" t="s">
        <v>33</v>
      </c>
      <c r="B6" s="91"/>
      <c r="C6" s="91"/>
      <c r="D6" s="92">
        <f>税・旧氏家町!D6+税・旧喜連川町!D6</f>
        <v>1349934</v>
      </c>
      <c r="E6" s="92">
        <f>税・旧氏家町!E6+税・旧喜連川町!E6</f>
        <v>1583875</v>
      </c>
      <c r="F6" s="92">
        <f>税・旧氏家町!F6+税・旧喜連川町!F6</f>
        <v>1557188</v>
      </c>
      <c r="G6" s="92">
        <f>税・旧氏家町!G6+税・旧喜連川町!G6</f>
        <v>1311117</v>
      </c>
      <c r="H6" s="92">
        <f>税・旧氏家町!H6+税・旧喜連川町!H6</f>
        <v>1396691</v>
      </c>
      <c r="I6" s="92">
        <f>税・旧氏家町!I6+税・旧喜連川町!I6</f>
        <v>1371484</v>
      </c>
      <c r="J6" s="92">
        <f>税・旧氏家町!J6+税・旧喜連川町!J6</f>
        <v>1547778</v>
      </c>
      <c r="K6" s="92">
        <f>税・旧氏家町!K6+税・旧喜連川町!K6</f>
        <v>1395556</v>
      </c>
      <c r="L6" s="92">
        <f>税・旧氏家町!L6+税・旧喜連川町!L6</f>
        <v>1390049</v>
      </c>
      <c r="M6" s="92">
        <f>税・旧氏家町!M6+税・旧喜連川町!M6</f>
        <v>1339021</v>
      </c>
      <c r="N6" s="92">
        <f>税・旧氏家町!N6+税・旧喜連川町!N6</f>
        <v>1346860</v>
      </c>
      <c r="O6" s="92">
        <f>税・旧氏家町!O6+税・旧喜連川町!O6</f>
        <v>1339925</v>
      </c>
      <c r="P6" s="92">
        <f>税・旧氏家町!P6+税・旧喜連川町!P6</f>
        <v>1241592</v>
      </c>
      <c r="Q6" s="14">
        <v>1196290</v>
      </c>
      <c r="R6" s="14">
        <v>1311805</v>
      </c>
      <c r="S6" s="14">
        <v>1454275</v>
      </c>
      <c r="T6" s="14">
        <v>1854031</v>
      </c>
      <c r="U6" s="14">
        <v>1978974</v>
      </c>
      <c r="V6" s="14">
        <v>2033372</v>
      </c>
      <c r="W6" s="14">
        <v>1846769</v>
      </c>
      <c r="X6" s="14">
        <v>1903432</v>
      </c>
      <c r="Y6" s="14">
        <v>2026462</v>
      </c>
      <c r="Z6" s="14">
        <v>2053118</v>
      </c>
      <c r="AA6" s="14">
        <v>2024566</v>
      </c>
      <c r="AB6" s="14">
        <v>2045631</v>
      </c>
      <c r="AC6" s="14">
        <v>2155075</v>
      </c>
      <c r="AD6" s="14">
        <v>2201373</v>
      </c>
      <c r="AE6" s="14">
        <v>2228733</v>
      </c>
      <c r="AF6" s="14">
        <v>2274488</v>
      </c>
    </row>
    <row r="7" spans="1:32" ht="18" customHeight="1" x14ac:dyDescent="0.15">
      <c r="A7" s="11" t="s">
        <v>34</v>
      </c>
      <c r="B7" s="91"/>
      <c r="C7" s="91"/>
      <c r="D7" s="92">
        <f>税・旧氏家町!D7+税・旧喜連川町!D7</f>
        <v>81213</v>
      </c>
      <c r="E7" s="92">
        <f>税・旧氏家町!E7+税・旧喜連川町!E7</f>
        <v>84311</v>
      </c>
      <c r="F7" s="92">
        <f>税・旧氏家町!F7+税・旧喜連川町!F7</f>
        <v>89936</v>
      </c>
      <c r="G7" s="92">
        <f>税・旧氏家町!G7+税・旧喜連川町!G7</f>
        <v>103527</v>
      </c>
      <c r="H7" s="92">
        <f>税・旧氏家町!H7+税・旧喜連川町!H7</f>
        <v>106970</v>
      </c>
      <c r="I7" s="92">
        <f>税・旧氏家町!I7+税・旧喜連川町!I7</f>
        <v>107805</v>
      </c>
      <c r="J7" s="92">
        <f>税・旧氏家町!J7+税・旧喜連川町!J7</f>
        <v>118182</v>
      </c>
      <c r="K7" s="92">
        <f>税・旧氏家町!K7+税・旧喜連川町!K7</f>
        <v>122044</v>
      </c>
      <c r="L7" s="92">
        <f>税・旧氏家町!L7+税・旧喜連川町!L7</f>
        <v>122186</v>
      </c>
      <c r="M7" s="92">
        <f>税・旧氏家町!M7+税・旧喜連川町!M7</f>
        <v>132962</v>
      </c>
      <c r="N7" s="92">
        <f>税・旧氏家町!N7+税・旧喜連川町!N7</f>
        <v>125057</v>
      </c>
      <c r="O7" s="92">
        <f>税・旧氏家町!O7+税・旧喜連川町!O7</f>
        <v>126813</v>
      </c>
      <c r="P7" s="92">
        <f>税・旧氏家町!P7+税・旧喜連川町!P7</f>
        <v>120394</v>
      </c>
      <c r="Q7" s="14">
        <v>135435</v>
      </c>
      <c r="R7" s="14">
        <v>125685</v>
      </c>
      <c r="S7" s="14">
        <v>137796</v>
      </c>
      <c r="T7" s="14">
        <v>149952</v>
      </c>
      <c r="U7" s="14">
        <v>144422</v>
      </c>
      <c r="V7" s="14">
        <v>142923</v>
      </c>
      <c r="W7" s="14">
        <v>160127</v>
      </c>
      <c r="X7" s="14">
        <v>161104</v>
      </c>
      <c r="Y7" s="14">
        <v>156883</v>
      </c>
      <c r="Z7" s="14">
        <v>162996</v>
      </c>
      <c r="AA7" s="14">
        <v>156624</v>
      </c>
      <c r="AB7" s="14">
        <v>152488</v>
      </c>
      <c r="AC7" s="14">
        <v>155135</v>
      </c>
      <c r="AD7" s="14">
        <v>160006</v>
      </c>
      <c r="AE7" s="14">
        <v>163077</v>
      </c>
      <c r="AF7" s="14">
        <v>160350</v>
      </c>
    </row>
    <row r="8" spans="1:32" ht="18" customHeight="1" x14ac:dyDescent="0.15">
      <c r="A8" s="11" t="s">
        <v>35</v>
      </c>
      <c r="B8" s="91"/>
      <c r="C8" s="91"/>
      <c r="D8" s="92">
        <f>税・旧氏家町!D8+税・旧喜連川町!D8</f>
        <v>527712</v>
      </c>
      <c r="E8" s="92">
        <f>税・旧氏家町!E8+税・旧喜連川町!E8</f>
        <v>451222</v>
      </c>
      <c r="F8" s="92">
        <f>税・旧氏家町!F8+税・旧喜連川町!F8</f>
        <v>369491</v>
      </c>
      <c r="G8" s="92">
        <f>税・旧氏家町!G8+税・旧喜連川町!G8</f>
        <v>308386</v>
      </c>
      <c r="H8" s="92">
        <f>税・旧氏家町!H8+税・旧喜連川町!H8</f>
        <v>371014</v>
      </c>
      <c r="I8" s="92">
        <f>税・旧氏家町!I8+税・旧喜連川町!I8</f>
        <v>320730</v>
      </c>
      <c r="J8" s="92">
        <f>税・旧氏家町!J8+税・旧喜連川町!J8</f>
        <v>318222</v>
      </c>
      <c r="K8" s="92">
        <f>税・旧氏家町!K8+税・旧喜連川町!K8</f>
        <v>293221</v>
      </c>
      <c r="L8" s="92">
        <f>税・旧氏家町!L8+税・旧喜連川町!L8</f>
        <v>220175</v>
      </c>
      <c r="M8" s="92">
        <f>税・旧氏家町!M8+税・旧喜連川町!M8</f>
        <v>298094</v>
      </c>
      <c r="N8" s="92">
        <f>税・旧氏家町!N8+税・旧喜連川町!N8</f>
        <v>285546</v>
      </c>
      <c r="O8" s="92">
        <f>税・旧氏家町!O8+税・旧喜連川町!O8</f>
        <v>244737</v>
      </c>
      <c r="P8" s="92">
        <f>税・旧氏家町!P8+税・旧喜連川町!P8</f>
        <v>269676</v>
      </c>
      <c r="Q8" s="14">
        <v>502531</v>
      </c>
      <c r="R8" s="14">
        <v>345125</v>
      </c>
      <c r="S8" s="14">
        <v>389289</v>
      </c>
      <c r="T8" s="14">
        <v>458922</v>
      </c>
      <c r="U8" s="14">
        <v>479397</v>
      </c>
      <c r="V8" s="14">
        <v>228465</v>
      </c>
      <c r="W8" s="14">
        <v>366757</v>
      </c>
      <c r="X8" s="14">
        <v>373554</v>
      </c>
      <c r="Y8" s="14">
        <v>389328</v>
      </c>
      <c r="Z8" s="14">
        <v>389533</v>
      </c>
      <c r="AA8" s="14">
        <v>360045</v>
      </c>
      <c r="AB8" s="14">
        <v>348808</v>
      </c>
      <c r="AC8" s="14">
        <v>454091</v>
      </c>
      <c r="AD8" s="14">
        <v>439856</v>
      </c>
      <c r="AE8" s="14">
        <v>407718</v>
      </c>
      <c r="AF8" s="14">
        <v>365841</v>
      </c>
    </row>
    <row r="9" spans="1:32" ht="18" customHeight="1" x14ac:dyDescent="0.15">
      <c r="A9" s="11" t="s">
        <v>36</v>
      </c>
      <c r="B9" s="91"/>
      <c r="C9" s="91"/>
      <c r="D9" s="92">
        <f>税・旧氏家町!D9+税・旧喜連川町!D9</f>
        <v>1618910</v>
      </c>
      <c r="E9" s="92">
        <f>税・旧氏家町!E9+税・旧喜連川町!E9</f>
        <v>1748898</v>
      </c>
      <c r="F9" s="92">
        <f>税・旧氏家町!F9+税・旧喜連川町!F9</f>
        <v>1915378</v>
      </c>
      <c r="G9" s="92">
        <f>税・旧氏家町!G9+税・旧喜連川町!G9</f>
        <v>2070550</v>
      </c>
      <c r="H9" s="92">
        <f>税・旧氏家町!H9+税・旧喜連川町!H9</f>
        <v>2337763</v>
      </c>
      <c r="I9" s="92">
        <f>税・旧氏家町!I9+税・旧喜連川町!I9</f>
        <v>2511283</v>
      </c>
      <c r="J9" s="92">
        <f>税・旧氏家町!J9+税・旧喜連川町!J9</f>
        <v>2489585</v>
      </c>
      <c r="K9" s="92">
        <f>税・旧氏家町!K9+税・旧喜連川町!K9</f>
        <v>2652895</v>
      </c>
      <c r="L9" s="92">
        <f>税・旧氏家町!L9+税・旧喜連川町!L9</f>
        <v>2818409</v>
      </c>
      <c r="M9" s="92">
        <f>税・旧氏家町!M9+税・旧喜連川町!M9</f>
        <v>2664476</v>
      </c>
      <c r="N9" s="92">
        <f>税・旧氏家町!N9+税・旧喜連川町!N9</f>
        <v>2774300</v>
      </c>
      <c r="O9" s="92">
        <f>税・旧氏家町!O9+税・旧喜連川町!O9</f>
        <v>2825602</v>
      </c>
      <c r="P9" s="92">
        <f>税・旧氏家町!P9+税・旧喜連川町!P9</f>
        <v>2780091</v>
      </c>
      <c r="Q9" s="13">
        <v>2874966</v>
      </c>
      <c r="R9" s="13">
        <v>2877740</v>
      </c>
      <c r="S9" s="13">
        <v>2801166</v>
      </c>
      <c r="T9" s="13">
        <v>3201314</v>
      </c>
      <c r="U9" s="13">
        <v>3133521</v>
      </c>
      <c r="V9" s="13">
        <v>3065369</v>
      </c>
      <c r="W9" s="13">
        <v>3222292</v>
      </c>
      <c r="X9" s="13">
        <v>3274337</v>
      </c>
      <c r="Y9" s="113">
        <v>3140923</v>
      </c>
      <c r="Z9" s="113">
        <v>3155048</v>
      </c>
      <c r="AA9" s="113">
        <v>3253217</v>
      </c>
      <c r="AB9" s="113">
        <v>3262831</v>
      </c>
      <c r="AC9" s="113">
        <v>3366020</v>
      </c>
      <c r="AD9" s="113">
        <v>3549964</v>
      </c>
      <c r="AE9" s="113">
        <v>3452418</v>
      </c>
      <c r="AF9" s="113">
        <v>3476195</v>
      </c>
    </row>
    <row r="10" spans="1:32" ht="18" customHeight="1" x14ac:dyDescent="0.15">
      <c r="A10" s="11" t="s">
        <v>37</v>
      </c>
      <c r="B10" s="91"/>
      <c r="C10" s="91"/>
      <c r="D10" s="92">
        <f>税・旧氏家町!D10+税・旧喜連川町!D10</f>
        <v>1617605</v>
      </c>
      <c r="E10" s="92">
        <f>税・旧氏家町!E10+税・旧喜連川町!E10</f>
        <v>1747485</v>
      </c>
      <c r="F10" s="92">
        <f>税・旧氏家町!F10+税・旧喜連川町!F10</f>
        <v>1913964</v>
      </c>
      <c r="G10" s="92">
        <f>税・旧氏家町!G10+税・旧喜連川町!G10</f>
        <v>2069298</v>
      </c>
      <c r="H10" s="92">
        <f>税・旧氏家町!H10+税・旧喜連川町!H10</f>
        <v>2336544</v>
      </c>
      <c r="I10" s="92">
        <f>税・旧氏家町!I10+税・旧喜連川町!I10</f>
        <v>2510149</v>
      </c>
      <c r="J10" s="92">
        <f>税・旧氏家町!J10+税・旧喜連川町!J10</f>
        <v>2488575</v>
      </c>
      <c r="K10" s="92">
        <f>税・旧氏家町!K10+税・旧喜連川町!K10</f>
        <v>2651569</v>
      </c>
      <c r="L10" s="92">
        <f>税・旧氏家町!L10+税・旧喜連川町!L10</f>
        <v>2815850</v>
      </c>
      <c r="M10" s="92">
        <f>税・旧氏家町!M10+税・旧喜連川町!M10</f>
        <v>2660146</v>
      </c>
      <c r="N10" s="92">
        <f>税・旧氏家町!N10+税・旧喜連川町!N10</f>
        <v>2769576</v>
      </c>
      <c r="O10" s="92">
        <f>税・旧氏家町!O10+税・旧喜連川町!O10</f>
        <v>2818667</v>
      </c>
      <c r="P10" s="92">
        <f>税・旧氏家町!P10+税・旧喜連川町!P10</f>
        <v>2773215</v>
      </c>
      <c r="Q10" s="13">
        <v>2865476</v>
      </c>
      <c r="R10" s="13">
        <v>2868211</v>
      </c>
      <c r="S10" s="13">
        <v>2790829</v>
      </c>
      <c r="T10" s="13">
        <v>3190302</v>
      </c>
      <c r="U10" s="13">
        <v>3124145</v>
      </c>
      <c r="V10" s="13">
        <v>3055980</v>
      </c>
      <c r="W10" s="13">
        <v>3211800</v>
      </c>
      <c r="X10" s="13">
        <v>3263771</v>
      </c>
      <c r="Y10" s="113">
        <v>3130417</v>
      </c>
      <c r="Z10" s="113">
        <v>3145349</v>
      </c>
      <c r="AA10" s="113">
        <v>3243563</v>
      </c>
      <c r="AB10" s="113">
        <v>3252916</v>
      </c>
      <c r="AC10" s="113">
        <v>3356326</v>
      </c>
      <c r="AD10" s="113">
        <v>3540277</v>
      </c>
      <c r="AE10" s="113">
        <v>3442748</v>
      </c>
      <c r="AF10" s="113">
        <v>3466400</v>
      </c>
    </row>
    <row r="11" spans="1:32" ht="18" customHeight="1" x14ac:dyDescent="0.15">
      <c r="A11" s="11" t="s">
        <v>38</v>
      </c>
      <c r="B11" s="91"/>
      <c r="C11" s="91"/>
      <c r="D11" s="92">
        <f>税・旧氏家町!D11+税・旧喜連川町!D11</f>
        <v>43922</v>
      </c>
      <c r="E11" s="92">
        <f>税・旧氏家町!E11+税・旧喜連川町!E11</f>
        <v>44328</v>
      </c>
      <c r="F11" s="92">
        <f>税・旧氏家町!F11+税・旧喜連川町!F11</f>
        <v>45054</v>
      </c>
      <c r="G11" s="92">
        <f>税・旧氏家町!G11+税・旧喜連川町!G11</f>
        <v>45863</v>
      </c>
      <c r="H11" s="92">
        <f>税・旧氏家町!H11+税・旧喜連川町!H11</f>
        <v>46536</v>
      </c>
      <c r="I11" s="92">
        <f>税・旧氏家町!I11+税・旧喜連川町!I11</f>
        <v>47424</v>
      </c>
      <c r="J11" s="92">
        <f>税・旧氏家町!J11+税・旧喜連川町!J11</f>
        <v>48987</v>
      </c>
      <c r="K11" s="92">
        <f>税・旧氏家町!K11+税・旧喜連川町!K11</f>
        <v>50261</v>
      </c>
      <c r="L11" s="92">
        <f>税・旧氏家町!L11+税・旧喜連川町!L11</f>
        <v>51057</v>
      </c>
      <c r="M11" s="92">
        <f>税・旧氏家町!M11+税・旧喜連川町!M11</f>
        <v>52594</v>
      </c>
      <c r="N11" s="92">
        <f>税・旧氏家町!N11+税・旧喜連川町!N11</f>
        <v>54254</v>
      </c>
      <c r="O11" s="92">
        <f>税・旧氏家町!O11+税・旧喜連川町!O11</f>
        <v>57216</v>
      </c>
      <c r="P11" s="92">
        <f>税・旧氏家町!P11+税・旧喜連川町!P11</f>
        <v>59708</v>
      </c>
      <c r="Q11" s="13">
        <v>61601</v>
      </c>
      <c r="R11" s="13">
        <v>64269</v>
      </c>
      <c r="S11" s="13">
        <v>67307</v>
      </c>
      <c r="T11" s="13">
        <v>72127</v>
      </c>
      <c r="U11" s="13">
        <v>74650</v>
      </c>
      <c r="V11" s="13">
        <v>78113</v>
      </c>
      <c r="W11" s="13">
        <v>81945</v>
      </c>
      <c r="X11" s="13">
        <v>83173</v>
      </c>
      <c r="Y11" s="113">
        <v>85240</v>
      </c>
      <c r="Z11" s="113">
        <v>88606</v>
      </c>
      <c r="AA11" s="113">
        <v>89495</v>
      </c>
      <c r="AB11" s="113">
        <v>95863</v>
      </c>
      <c r="AC11" s="113">
        <v>113153</v>
      </c>
      <c r="AD11" s="113">
        <v>118813</v>
      </c>
      <c r="AE11" s="113">
        <v>123815</v>
      </c>
      <c r="AF11" s="113">
        <v>128669</v>
      </c>
    </row>
    <row r="12" spans="1:32" ht="18" customHeight="1" x14ac:dyDescent="0.15">
      <c r="A12" s="11" t="s">
        <v>39</v>
      </c>
      <c r="B12" s="91"/>
      <c r="C12" s="91"/>
      <c r="D12" s="92">
        <f>税・旧氏家町!D12+税・旧喜連川町!D12</f>
        <v>226128</v>
      </c>
      <c r="E12" s="92">
        <f>税・旧氏家町!E12+税・旧喜連川町!E12</f>
        <v>228716</v>
      </c>
      <c r="F12" s="92">
        <f>税・旧氏家町!F12+税・旧喜連川町!F12</f>
        <v>232123</v>
      </c>
      <c r="G12" s="92">
        <f>税・旧氏家町!G12+税・旧喜連川町!G12</f>
        <v>236343</v>
      </c>
      <c r="H12" s="92">
        <f>税・旧氏家町!H12+税・旧喜連川町!H12</f>
        <v>238942</v>
      </c>
      <c r="I12" s="92">
        <f>税・旧氏家町!I12+税・旧喜連川町!I12</f>
        <v>244515</v>
      </c>
      <c r="J12" s="92">
        <f>税・旧氏家町!J12+税・旧喜連川町!J12</f>
        <v>292083</v>
      </c>
      <c r="K12" s="92">
        <f>税・旧氏家町!K12+税・旧喜連川町!K12</f>
        <v>296287</v>
      </c>
      <c r="L12" s="92">
        <f>税・旧氏家町!L12+税・旧喜連川町!L12</f>
        <v>310895</v>
      </c>
      <c r="M12" s="92">
        <f>税・旧氏家町!M12+税・旧喜連川町!M12</f>
        <v>308318</v>
      </c>
      <c r="N12" s="92">
        <f>税・旧氏家町!N12+税・旧喜連川町!N12</f>
        <v>300008</v>
      </c>
      <c r="O12" s="92">
        <f>税・旧氏家町!O12+税・旧喜連川町!O12</f>
        <v>283120</v>
      </c>
      <c r="P12" s="92">
        <f>税・旧氏家町!P12+税・旧喜連川町!P12</f>
        <v>276632</v>
      </c>
      <c r="Q12" s="13">
        <v>277731</v>
      </c>
      <c r="R12" s="13">
        <v>274110</v>
      </c>
      <c r="S12" s="13">
        <v>295358</v>
      </c>
      <c r="T12" s="13">
        <v>291612</v>
      </c>
      <c r="U12" s="13">
        <v>279597</v>
      </c>
      <c r="V12" s="13">
        <v>266453</v>
      </c>
      <c r="W12" s="13">
        <v>279812</v>
      </c>
      <c r="X12" s="13">
        <v>331076</v>
      </c>
      <c r="Y12" s="113">
        <v>317709</v>
      </c>
      <c r="Z12" s="113">
        <v>348772</v>
      </c>
      <c r="AA12" s="113">
        <v>351877</v>
      </c>
      <c r="AB12" s="113">
        <v>348574</v>
      </c>
      <c r="AC12" s="113">
        <v>335795</v>
      </c>
      <c r="AD12" s="113">
        <v>315546</v>
      </c>
      <c r="AE12" s="113">
        <v>311487</v>
      </c>
      <c r="AF12" s="113">
        <v>313135</v>
      </c>
    </row>
    <row r="13" spans="1:32" ht="18" customHeight="1" x14ac:dyDescent="0.15">
      <c r="A13" s="11" t="s">
        <v>40</v>
      </c>
      <c r="B13" s="91"/>
      <c r="C13" s="91"/>
      <c r="D13" s="92">
        <f>税・旧氏家町!D13+税・旧喜連川町!D13</f>
        <v>0</v>
      </c>
      <c r="E13" s="92">
        <f>税・旧氏家町!E13+税・旧喜連川町!E13</f>
        <v>0</v>
      </c>
      <c r="F13" s="92">
        <f>税・旧氏家町!F13+税・旧喜連川町!F13</f>
        <v>0</v>
      </c>
      <c r="G13" s="92">
        <f>税・旧氏家町!G13+税・旧喜連川町!G13</f>
        <v>0</v>
      </c>
      <c r="H13" s="92">
        <f>税・旧氏家町!H13+税・旧喜連川町!H13</f>
        <v>0</v>
      </c>
      <c r="I13" s="92">
        <f>税・旧氏家町!I13+税・旧喜連川町!I13</f>
        <v>0</v>
      </c>
      <c r="J13" s="92">
        <f>税・旧氏家町!J13+税・旧喜連川町!J13</f>
        <v>0</v>
      </c>
      <c r="K13" s="92">
        <f>税・旧氏家町!K13+税・旧喜連川町!K13</f>
        <v>0</v>
      </c>
      <c r="L13" s="92">
        <f>税・旧氏家町!L13+税・旧喜連川町!L13</f>
        <v>0</v>
      </c>
      <c r="M13" s="92">
        <f>税・旧氏家町!M13+税・旧喜連川町!M13</f>
        <v>0</v>
      </c>
      <c r="N13" s="92">
        <f>税・旧氏家町!N13+税・旧喜連川町!N13</f>
        <v>0</v>
      </c>
      <c r="O13" s="92">
        <f>税・旧氏家町!O13+税・旧喜連川町!O13</f>
        <v>0</v>
      </c>
      <c r="P13" s="92">
        <f>税・旧氏家町!P13+税・旧喜連川町!P13</f>
        <v>0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13">
        <v>1</v>
      </c>
      <c r="Z13" s="113">
        <v>1</v>
      </c>
      <c r="AA13" s="113">
        <v>1</v>
      </c>
      <c r="AB13" s="113">
        <v>1</v>
      </c>
      <c r="AC13" s="113">
        <v>1</v>
      </c>
      <c r="AD13" s="113">
        <v>1</v>
      </c>
      <c r="AE13" s="113">
        <v>1</v>
      </c>
      <c r="AF13" s="113">
        <v>1</v>
      </c>
    </row>
    <row r="14" spans="1:32" ht="18" customHeight="1" x14ac:dyDescent="0.15">
      <c r="A14" s="11" t="s">
        <v>41</v>
      </c>
      <c r="B14" s="91"/>
      <c r="C14" s="91"/>
      <c r="D14" s="92">
        <f>税・旧氏家町!D14+税・旧喜連川町!D14</f>
        <v>115926</v>
      </c>
      <c r="E14" s="92">
        <f>税・旧氏家町!E14+税・旧喜連川町!E14</f>
        <v>206646</v>
      </c>
      <c r="F14" s="92">
        <f>税・旧氏家町!F14+税・旧喜連川町!F14</f>
        <v>193940</v>
      </c>
      <c r="G14" s="92">
        <f>税・旧氏家町!G14+税・旧喜連川町!G14</f>
        <v>129464</v>
      </c>
      <c r="H14" s="92">
        <f>税・旧氏家町!H14+税・旧喜連川町!H14</f>
        <v>115788</v>
      </c>
      <c r="I14" s="92">
        <f>税・旧氏家町!I14+税・旧喜連川町!I14</f>
        <v>103624</v>
      </c>
      <c r="J14" s="92">
        <f>税・旧氏家町!J14+税・旧喜連川町!J14</f>
        <v>85169</v>
      </c>
      <c r="K14" s="92">
        <f>税・旧氏家町!K14+税・旧喜連川町!K14</f>
        <v>68597</v>
      </c>
      <c r="L14" s="92">
        <f>税・旧氏家町!L14+税・旧喜連川町!L14</f>
        <v>57726</v>
      </c>
      <c r="M14" s="92">
        <f>税・旧氏家町!M14+税・旧喜連川町!M14</f>
        <v>56757</v>
      </c>
      <c r="N14" s="92">
        <f>税・旧氏家町!N14+税・旧喜連川町!N14</f>
        <v>49822</v>
      </c>
      <c r="O14" s="92">
        <f>税・旧氏家町!O14+税・旧喜連川町!O14</f>
        <v>39581</v>
      </c>
      <c r="P14" s="92">
        <f>税・旧氏家町!P14+税・旧喜連川町!P14</f>
        <v>0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13">
        <v>1</v>
      </c>
      <c r="Z14" s="113">
        <v>1</v>
      </c>
      <c r="AA14" s="113">
        <v>1</v>
      </c>
      <c r="AB14" s="113">
        <v>7933</v>
      </c>
      <c r="AC14" s="113">
        <v>0</v>
      </c>
      <c r="AD14" s="113">
        <v>0</v>
      </c>
      <c r="AE14" s="113">
        <v>0</v>
      </c>
      <c r="AF14" s="113">
        <v>0</v>
      </c>
    </row>
    <row r="15" spans="1:32" ht="18" customHeight="1" x14ac:dyDescent="0.15">
      <c r="A15" s="11" t="s">
        <v>42</v>
      </c>
      <c r="B15" s="91"/>
      <c r="C15" s="91"/>
      <c r="D15" s="92">
        <f>税・旧氏家町!D15+税・旧喜連川町!D15</f>
        <v>0</v>
      </c>
      <c r="E15" s="92">
        <f>税・旧氏家町!E15+税・旧喜連川町!E15</f>
        <v>0</v>
      </c>
      <c r="F15" s="92">
        <f>税・旧氏家町!F15+税・旧喜連川町!F15</f>
        <v>0</v>
      </c>
      <c r="G15" s="92">
        <f>税・旧氏家町!G15+税・旧喜連川町!G15</f>
        <v>0</v>
      </c>
      <c r="H15" s="92">
        <f>税・旧氏家町!H15+税・旧喜連川町!H15</f>
        <v>0</v>
      </c>
      <c r="I15" s="92">
        <f>税・旧氏家町!I15+税・旧喜連川町!I15</f>
        <v>0</v>
      </c>
      <c r="J15" s="92">
        <f>税・旧氏家町!J15+税・旧喜連川町!J15</f>
        <v>0</v>
      </c>
      <c r="K15" s="92">
        <f>税・旧氏家町!K15+税・旧喜連川町!K15</f>
        <v>0</v>
      </c>
      <c r="L15" s="92">
        <f>税・旧氏家町!L15+税・旧喜連川町!L15</f>
        <v>0</v>
      </c>
      <c r="M15" s="92">
        <f>税・旧氏家町!M15+税・旧喜連川町!M15</f>
        <v>0</v>
      </c>
      <c r="N15" s="92">
        <f>税・旧氏家町!N15+税・旧喜連川町!N15</f>
        <v>0</v>
      </c>
      <c r="O15" s="92">
        <f>税・旧氏家町!O15+税・旧喜連川町!O15</f>
        <v>0</v>
      </c>
      <c r="P15" s="92">
        <f>税・旧氏家町!P15+税・旧喜連川町!P15</f>
        <v>0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13">
        <v>1</v>
      </c>
      <c r="Z15" s="113">
        <v>1</v>
      </c>
      <c r="AA15" s="113">
        <v>1</v>
      </c>
      <c r="AB15" s="113">
        <v>1</v>
      </c>
      <c r="AC15" s="113">
        <v>1</v>
      </c>
      <c r="AD15" s="113">
        <v>1</v>
      </c>
      <c r="AE15" s="113">
        <v>1</v>
      </c>
      <c r="AF15" s="113">
        <v>1</v>
      </c>
    </row>
    <row r="16" spans="1:32" ht="18" customHeight="1" x14ac:dyDescent="0.15">
      <c r="A16" s="11" t="s">
        <v>43</v>
      </c>
      <c r="B16" s="91"/>
      <c r="C16" s="91"/>
      <c r="D16" s="92">
        <f>税・旧氏家町!D16+税・旧喜連川町!D16</f>
        <v>0</v>
      </c>
      <c r="E16" s="92">
        <f>税・旧氏家町!E16+税・旧喜連川町!E16</f>
        <v>0</v>
      </c>
      <c r="F16" s="92">
        <f>税・旧氏家町!F16+税・旧喜連川町!F16</f>
        <v>0</v>
      </c>
      <c r="G16" s="92">
        <f>税・旧氏家町!G16+税・旧喜連川町!G16</f>
        <v>0</v>
      </c>
      <c r="H16" s="92">
        <f>税・旧氏家町!H16+税・旧喜連川町!H16</f>
        <v>0</v>
      </c>
      <c r="I16" s="92">
        <f>税・旧氏家町!I16+税・旧喜連川町!I16</f>
        <v>0</v>
      </c>
      <c r="J16" s="92">
        <f>税・旧氏家町!J16+税・旧喜連川町!J16</f>
        <v>0</v>
      </c>
      <c r="K16" s="92">
        <f>税・旧氏家町!K16+税・旧喜連川町!K16</f>
        <v>0</v>
      </c>
      <c r="L16" s="92">
        <f>税・旧氏家町!L16+税・旧喜連川町!L16</f>
        <v>0</v>
      </c>
      <c r="M16" s="92">
        <f>税・旧氏家町!M16+税・旧喜連川町!M16</f>
        <v>0</v>
      </c>
      <c r="N16" s="92">
        <f>税・旧氏家町!N16+税・旧喜連川町!N16</f>
        <v>0</v>
      </c>
      <c r="O16" s="92">
        <f>税・旧氏家町!O16+税・旧喜連川町!O16</f>
        <v>0</v>
      </c>
      <c r="P16" s="92">
        <f>税・旧氏家町!P16+税・旧喜連川町!P16</f>
        <v>0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13">
        <v>1</v>
      </c>
      <c r="Z16" s="113">
        <v>1</v>
      </c>
      <c r="AA16" s="113">
        <v>1</v>
      </c>
      <c r="AB16" s="113">
        <v>1</v>
      </c>
      <c r="AC16" s="113">
        <v>1</v>
      </c>
      <c r="AD16" s="113">
        <v>1</v>
      </c>
      <c r="AE16" s="113">
        <v>1</v>
      </c>
      <c r="AF16" s="113">
        <v>1</v>
      </c>
    </row>
    <row r="17" spans="1:32" ht="18" customHeight="1" x14ac:dyDescent="0.15">
      <c r="A17" s="11" t="s">
        <v>44</v>
      </c>
      <c r="B17" s="91"/>
      <c r="C17" s="91"/>
      <c r="D17" s="92">
        <f>税・旧氏家町!D17+税・旧喜連川町!D17</f>
        <v>142368</v>
      </c>
      <c r="E17" s="92">
        <f>税・旧氏家町!E17+税・旧喜連川町!E17</f>
        <v>147802</v>
      </c>
      <c r="F17" s="92">
        <f>税・旧氏家町!F17+税・旧喜連川町!F17</f>
        <v>160107</v>
      </c>
      <c r="G17" s="92">
        <f>税・旧氏家町!G17+税・旧喜連川町!G17</f>
        <v>174757</v>
      </c>
      <c r="H17" s="92">
        <f>税・旧氏家町!H17+税・旧喜連川町!H17</f>
        <v>190488</v>
      </c>
      <c r="I17" s="92">
        <f>税・旧氏家町!I17+税・旧喜連川町!I17</f>
        <v>196920</v>
      </c>
      <c r="J17" s="92">
        <f>税・旧氏家町!J17+税・旧喜連川町!J17</f>
        <v>193218</v>
      </c>
      <c r="K17" s="92">
        <f>税・旧氏家町!K17+税・旧喜連川町!K17</f>
        <v>203474</v>
      </c>
      <c r="L17" s="92">
        <f>税・旧氏家町!L17+税・旧喜連川町!L17</f>
        <v>163948</v>
      </c>
      <c r="M17" s="92">
        <f>税・旧氏家町!M17+税・旧喜連川町!M17</f>
        <v>157095</v>
      </c>
      <c r="N17" s="92">
        <f>税・旧氏家町!N17+税・旧喜連川町!N17</f>
        <v>163347</v>
      </c>
      <c r="O17" s="92">
        <f>税・旧氏家町!O17+税・旧喜連川町!O17</f>
        <v>163682</v>
      </c>
      <c r="P17" s="92">
        <f>税・旧氏家町!P17+税・旧喜連川町!P17</f>
        <v>161361</v>
      </c>
      <c r="Q17" s="14">
        <f t="shared" ref="Q17:V17" si="3">SUM(Q18:Q21)</f>
        <v>164559</v>
      </c>
      <c r="R17" s="14">
        <f t="shared" si="3"/>
        <v>167008</v>
      </c>
      <c r="S17" s="14">
        <f t="shared" si="3"/>
        <v>169735</v>
      </c>
      <c r="T17" s="14">
        <f t="shared" si="3"/>
        <v>197766</v>
      </c>
      <c r="U17" s="14">
        <f t="shared" si="3"/>
        <v>193119</v>
      </c>
      <c r="V17" s="14">
        <f t="shared" si="3"/>
        <v>185901</v>
      </c>
      <c r="W17" s="14">
        <f>SUM(W18:W21)</f>
        <v>188261</v>
      </c>
      <c r="X17" s="14">
        <f>SUM(X18:X21)</f>
        <v>183913</v>
      </c>
      <c r="Y17" s="14">
        <f t="shared" ref="Y17:AB17" si="4">SUM(Y18:Y21)</f>
        <v>177306</v>
      </c>
      <c r="Z17" s="14">
        <f t="shared" si="4"/>
        <v>181774</v>
      </c>
      <c r="AA17" s="14">
        <f t="shared" si="4"/>
        <v>188317</v>
      </c>
      <c r="AB17" s="14">
        <f t="shared" si="4"/>
        <v>186143</v>
      </c>
      <c r="AC17" s="14">
        <f t="shared" ref="AC17" si="5">SUM(AC18:AC21)</f>
        <v>186376</v>
      </c>
      <c r="AD17" s="14">
        <f t="shared" ref="AD17" si="6">SUM(AD18:AD21)</f>
        <v>195231</v>
      </c>
      <c r="AE17" s="14">
        <f t="shared" ref="AE17:AF17" si="7">SUM(AE18:AE21)</f>
        <v>193859</v>
      </c>
      <c r="AF17" s="14">
        <f t="shared" si="7"/>
        <v>195898</v>
      </c>
    </row>
    <row r="18" spans="1:32" ht="18" customHeight="1" x14ac:dyDescent="0.15">
      <c r="A18" s="11" t="s">
        <v>45</v>
      </c>
      <c r="B18" s="91"/>
      <c r="C18" s="91"/>
      <c r="D18" s="92">
        <f>税・旧氏家町!D18+税・旧喜連川町!D18</f>
        <v>39946</v>
      </c>
      <c r="E18" s="92">
        <f>税・旧氏家町!E18+税・旧喜連川町!E18</f>
        <v>37893</v>
      </c>
      <c r="F18" s="92">
        <f>税・旧氏家町!F18+税・旧喜連川町!F18</f>
        <v>40688</v>
      </c>
      <c r="G18" s="92">
        <f>税・旧氏家町!G18+税・旧喜連川町!G18</f>
        <v>46856</v>
      </c>
      <c r="H18" s="92">
        <f>税・旧氏家町!H18+税・旧喜連川町!H18</f>
        <v>52772</v>
      </c>
      <c r="I18" s="92">
        <f>税・旧氏家町!I18+税・旧喜連川町!I18</f>
        <v>50814</v>
      </c>
      <c r="J18" s="92">
        <f>税・旧氏家町!J18+税・旧喜連川町!J18</f>
        <v>48731</v>
      </c>
      <c r="K18" s="92">
        <f>税・旧氏家町!K18+税・旧喜連川町!K18</f>
        <v>48108</v>
      </c>
      <c r="L18" s="92">
        <f>税・旧氏家町!L18+税・旧喜連川町!L18</f>
        <v>43625</v>
      </c>
      <c r="M18" s="92">
        <f>税・旧氏家町!M18+税・旧喜連川町!M18</f>
        <v>40836</v>
      </c>
      <c r="N18" s="92">
        <f>税・旧氏家町!N18+税・旧喜連川町!N18</f>
        <v>42793</v>
      </c>
      <c r="O18" s="92">
        <f>税・旧氏家町!O18+税・旧喜連川町!O18</f>
        <v>39976</v>
      </c>
      <c r="P18" s="92">
        <f>税・旧氏家町!P18+税・旧喜連川町!P18</f>
        <v>41277</v>
      </c>
      <c r="Q18" s="14">
        <v>42264</v>
      </c>
      <c r="R18" s="14">
        <v>43241</v>
      </c>
      <c r="S18" s="14">
        <v>39762</v>
      </c>
      <c r="T18" s="14">
        <v>39158</v>
      </c>
      <c r="U18" s="14">
        <v>37025</v>
      </c>
      <c r="V18" s="14">
        <v>34193</v>
      </c>
      <c r="W18" s="14">
        <v>33517</v>
      </c>
      <c r="X18" s="14">
        <v>25721</v>
      </c>
      <c r="Y18" s="14">
        <v>28405</v>
      </c>
      <c r="Z18" s="14">
        <v>29821</v>
      </c>
      <c r="AA18" s="14">
        <v>32447</v>
      </c>
      <c r="AB18" s="14">
        <v>33313</v>
      </c>
      <c r="AC18" s="14">
        <v>28591</v>
      </c>
      <c r="AD18" s="14">
        <v>33510</v>
      </c>
      <c r="AE18" s="14">
        <v>33145</v>
      </c>
      <c r="AF18" s="14">
        <v>32706</v>
      </c>
    </row>
    <row r="19" spans="1:32" ht="18" customHeight="1" x14ac:dyDescent="0.15">
      <c r="A19" s="11" t="s">
        <v>46</v>
      </c>
      <c r="B19" s="91"/>
      <c r="C19" s="91"/>
      <c r="D19" s="92">
        <f>税・旧氏家町!D19+税・旧喜連川町!D19</f>
        <v>0</v>
      </c>
      <c r="E19" s="92">
        <f>税・旧氏家町!E19+税・旧喜連川町!E19</f>
        <v>0</v>
      </c>
      <c r="F19" s="92">
        <f>税・旧氏家町!F19+税・旧喜連川町!F19</f>
        <v>0</v>
      </c>
      <c r="G19" s="92">
        <f>税・旧氏家町!G19+税・旧喜連川町!G19</f>
        <v>0</v>
      </c>
      <c r="H19" s="92">
        <f>税・旧氏家町!H19+税・旧喜連川町!H19</f>
        <v>0</v>
      </c>
      <c r="I19" s="92">
        <f>税・旧氏家町!I19+税・旧喜連川町!I19</f>
        <v>0</v>
      </c>
      <c r="J19" s="92">
        <f>税・旧氏家町!J19+税・旧喜連川町!J19</f>
        <v>0</v>
      </c>
      <c r="K19" s="92">
        <f>税・旧氏家町!K19+税・旧喜連川町!K19</f>
        <v>0</v>
      </c>
      <c r="L19" s="92">
        <f>税・旧氏家町!L19+税・旧喜連川町!L19</f>
        <v>0</v>
      </c>
      <c r="M19" s="92">
        <f>税・旧氏家町!M19+税・旧喜連川町!M19</f>
        <v>0</v>
      </c>
      <c r="N19" s="92">
        <f>税・旧氏家町!N19+税・旧喜連川町!N19</f>
        <v>0</v>
      </c>
      <c r="O19" s="92">
        <f>税・旧氏家町!O19+税・旧喜連川町!O19</f>
        <v>0</v>
      </c>
      <c r="P19" s="92">
        <f>税・旧氏家町!P19+税・旧喜連川町!P19</f>
        <v>0</v>
      </c>
      <c r="Q19" s="13">
        <v>1</v>
      </c>
      <c r="R19" s="13">
        <v>1</v>
      </c>
      <c r="S19" s="13">
        <v>1</v>
      </c>
      <c r="T19" s="13">
        <v>1</v>
      </c>
      <c r="U19" s="13">
        <v>0</v>
      </c>
      <c r="V19" s="13">
        <v>0</v>
      </c>
      <c r="W19" s="13">
        <v>0</v>
      </c>
      <c r="X19" s="13">
        <v>0</v>
      </c>
      <c r="Y19" s="113">
        <v>0</v>
      </c>
      <c r="Z19" s="113">
        <v>0</v>
      </c>
      <c r="AA19" s="113">
        <v>0</v>
      </c>
      <c r="AB19" s="113">
        <v>0</v>
      </c>
      <c r="AC19" s="113">
        <v>0</v>
      </c>
      <c r="AD19" s="113">
        <v>0</v>
      </c>
      <c r="AE19" s="113">
        <v>0</v>
      </c>
      <c r="AF19" s="113">
        <v>0</v>
      </c>
    </row>
    <row r="20" spans="1:32" ht="18" customHeight="1" x14ac:dyDescent="0.15">
      <c r="A20" s="11" t="s">
        <v>47</v>
      </c>
      <c r="B20" s="91"/>
      <c r="C20" s="91"/>
      <c r="D20" s="92">
        <f>税・旧氏家町!D20+税・旧喜連川町!D20</f>
        <v>102422</v>
      </c>
      <c r="E20" s="92">
        <f>税・旧氏家町!E20+税・旧喜連川町!E20</f>
        <v>109909</v>
      </c>
      <c r="F20" s="92">
        <f>税・旧氏家町!F20+税・旧喜連川町!F20</f>
        <v>119419</v>
      </c>
      <c r="G20" s="92">
        <f>税・旧氏家町!G20+税・旧喜連川町!G20</f>
        <v>127901</v>
      </c>
      <c r="H20" s="92">
        <f>税・旧氏家町!H20+税・旧喜連川町!H20</f>
        <v>137716</v>
      </c>
      <c r="I20" s="92">
        <f>税・旧氏家町!I20+税・旧喜連川町!I20</f>
        <v>146106</v>
      </c>
      <c r="J20" s="92">
        <f>税・旧氏家町!J20+税・旧喜連川町!J20</f>
        <v>144487</v>
      </c>
      <c r="K20" s="92">
        <f>税・旧氏家町!K20+税・旧喜連川町!K20</f>
        <v>155366</v>
      </c>
      <c r="L20" s="92">
        <f>税・旧氏家町!L20+税・旧喜連川町!L20</f>
        <v>120323</v>
      </c>
      <c r="M20" s="92">
        <f>税・旧氏家町!M20+税・旧喜連川町!M20</f>
        <v>116259</v>
      </c>
      <c r="N20" s="92">
        <f>税・旧氏家町!N20+税・旧喜連川町!N20</f>
        <v>120554</v>
      </c>
      <c r="O20" s="92">
        <f>税・旧氏家町!O20+税・旧喜連川町!O20</f>
        <v>123706</v>
      </c>
      <c r="P20" s="92">
        <f>税・旧氏家町!P20+税・旧喜連川町!P20</f>
        <v>120084</v>
      </c>
      <c r="Q20" s="13">
        <v>122293</v>
      </c>
      <c r="R20" s="13">
        <v>123765</v>
      </c>
      <c r="S20" s="13">
        <v>129971</v>
      </c>
      <c r="T20" s="13">
        <v>158606</v>
      </c>
      <c r="U20" s="13">
        <v>156093</v>
      </c>
      <c r="V20" s="13">
        <v>151707</v>
      </c>
      <c r="W20" s="13">
        <v>154743</v>
      </c>
      <c r="X20" s="13">
        <v>158191</v>
      </c>
      <c r="Y20" s="113">
        <v>148900</v>
      </c>
      <c r="Z20" s="113">
        <v>151952</v>
      </c>
      <c r="AA20" s="113">
        <v>155869</v>
      </c>
      <c r="AB20" s="113">
        <v>152829</v>
      </c>
      <c r="AC20" s="113">
        <v>157784</v>
      </c>
      <c r="AD20" s="113">
        <v>161720</v>
      </c>
      <c r="AE20" s="113">
        <v>160713</v>
      </c>
      <c r="AF20" s="113">
        <v>163191</v>
      </c>
    </row>
    <row r="21" spans="1:32" ht="18" customHeight="1" x14ac:dyDescent="0.15">
      <c r="A21" s="11" t="s">
        <v>48</v>
      </c>
      <c r="B21" s="91"/>
      <c r="C21" s="91"/>
      <c r="D21" s="92">
        <f>税・旧氏家町!D21+税・旧喜連川町!D21</f>
        <v>0</v>
      </c>
      <c r="E21" s="92">
        <f>税・旧氏家町!E21+税・旧喜連川町!E21</f>
        <v>0</v>
      </c>
      <c r="F21" s="92">
        <f>税・旧氏家町!F21+税・旧喜連川町!F21</f>
        <v>0</v>
      </c>
      <c r="G21" s="92">
        <f>税・旧氏家町!G21+税・旧喜連川町!G21</f>
        <v>0</v>
      </c>
      <c r="H21" s="92">
        <f>税・旧氏家町!H21+税・旧喜連川町!H21</f>
        <v>0</v>
      </c>
      <c r="I21" s="92">
        <f>税・旧氏家町!I21+税・旧喜連川町!I21</f>
        <v>0</v>
      </c>
      <c r="J21" s="92">
        <f>税・旧氏家町!J21+税・旧喜連川町!J21</f>
        <v>0</v>
      </c>
      <c r="K21" s="92">
        <f>税・旧氏家町!K21+税・旧喜連川町!K21</f>
        <v>0</v>
      </c>
      <c r="L21" s="92">
        <f>税・旧氏家町!L21+税・旧喜連川町!L21</f>
        <v>0</v>
      </c>
      <c r="M21" s="92">
        <f>税・旧氏家町!M21+税・旧喜連川町!M21</f>
        <v>0</v>
      </c>
      <c r="N21" s="92">
        <f>税・旧氏家町!N21+税・旧喜連川町!N21</f>
        <v>0</v>
      </c>
      <c r="O21" s="92">
        <f>税・旧氏家町!O21+税・旧喜連川町!O21</f>
        <v>0</v>
      </c>
      <c r="P21" s="92">
        <f>税・旧氏家町!P21+税・旧喜連川町!P21</f>
        <v>0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13">
        <v>1</v>
      </c>
      <c r="Z21" s="113">
        <v>1</v>
      </c>
      <c r="AA21" s="113">
        <v>1</v>
      </c>
      <c r="AB21" s="113">
        <v>1</v>
      </c>
      <c r="AC21" s="113">
        <v>1</v>
      </c>
      <c r="AD21" s="113">
        <v>1</v>
      </c>
      <c r="AE21" s="113">
        <v>1</v>
      </c>
      <c r="AF21" s="113">
        <v>1</v>
      </c>
    </row>
    <row r="22" spans="1:32" ht="18" customHeight="1" x14ac:dyDescent="0.15">
      <c r="A22" s="11" t="s">
        <v>49</v>
      </c>
      <c r="B22" s="91"/>
      <c r="C22" s="91"/>
      <c r="D22" s="92">
        <f>税・旧氏家町!D22+税・旧喜連川町!D22</f>
        <v>4123411</v>
      </c>
      <c r="E22" s="92">
        <f>税・旧氏家町!E22+税・旧喜連川町!E22</f>
        <v>4513741</v>
      </c>
      <c r="F22" s="92">
        <f>税・旧氏家町!F22+税・旧喜連川町!F22</f>
        <v>4581354</v>
      </c>
      <c r="G22" s="92">
        <f>税・旧氏家町!G22+税・旧喜連川町!G22</f>
        <v>4398273</v>
      </c>
      <c r="H22" s="92">
        <f>税・旧氏家町!H22+税・旧喜連川町!H22</f>
        <v>4823245</v>
      </c>
      <c r="I22" s="92">
        <f>税・旧氏家町!I22+税・旧喜連川町!I22</f>
        <v>4927831</v>
      </c>
      <c r="J22" s="92">
        <f>税・旧氏家町!J22+税・旧喜連川町!J22</f>
        <v>5119864</v>
      </c>
      <c r="K22" s="92">
        <f>税・旧氏家町!K22+税・旧喜連川町!K22</f>
        <v>5108970</v>
      </c>
      <c r="L22" s="92">
        <f>税・旧氏家町!L22+税・旧喜連川町!L22</f>
        <v>5162067</v>
      </c>
      <c r="M22" s="92">
        <f>税・旧氏家町!M22+税・旧喜連川町!M22</f>
        <v>5036950</v>
      </c>
      <c r="N22" s="92">
        <f>税・旧氏家町!N22+税・旧喜連川町!N22</f>
        <v>5127033</v>
      </c>
      <c r="O22" s="92">
        <f>税・旧氏家町!O22+税・旧喜連川町!O22</f>
        <v>5108360</v>
      </c>
      <c r="P22" s="92">
        <f>税・旧氏家町!P22+税・旧喜連川町!P22</f>
        <v>4937834</v>
      </c>
      <c r="Q22" s="14">
        <f t="shared" ref="Q22:V22" si="8">+Q4+Q9+Q11+Q12+Q13+Q14+Q15+Q16+Q17</f>
        <v>5255462</v>
      </c>
      <c r="R22" s="14">
        <f t="shared" si="8"/>
        <v>5215805</v>
      </c>
      <c r="S22" s="14">
        <f t="shared" si="8"/>
        <v>5372665</v>
      </c>
      <c r="T22" s="14">
        <f t="shared" si="8"/>
        <v>6285162</v>
      </c>
      <c r="U22" s="14">
        <f t="shared" si="8"/>
        <v>6345784</v>
      </c>
      <c r="V22" s="14">
        <f t="shared" si="8"/>
        <v>6064065</v>
      </c>
      <c r="W22" s="14">
        <f>+W4+W9+W11+W12+W13+W14+W15+W16+W17</f>
        <v>6209700</v>
      </c>
      <c r="X22" s="14">
        <f>+X4+X9+X11+X12+X13+X14+X15+X16+X17</f>
        <v>6374991</v>
      </c>
      <c r="Y22" s="14">
        <f t="shared" ref="Y22:AB22" si="9">+Y4+Y9+Y11+Y12+Y13+Y14+Y15+Y16+Y17</f>
        <v>6358364</v>
      </c>
      <c r="Z22" s="14">
        <f t="shared" si="9"/>
        <v>6444756</v>
      </c>
      <c r="AA22" s="14">
        <f t="shared" si="9"/>
        <v>6500187</v>
      </c>
      <c r="AB22" s="14">
        <f t="shared" si="9"/>
        <v>6525097</v>
      </c>
      <c r="AC22" s="14">
        <f t="shared" ref="AC22" si="10">+AC4+AC9+AC11+AC12+AC13+AC14+AC15+AC16+AC17</f>
        <v>6844772</v>
      </c>
      <c r="AD22" s="14">
        <f t="shared" ref="AD22" si="11">+AD4+AD9+AD11+AD12+AD13+AD14+AD15+AD16+AD17</f>
        <v>7060317</v>
      </c>
      <c r="AE22" s="14">
        <f t="shared" ref="AE22:AF22" si="12">+AE4+AE9+AE11+AE12+AE13+AE14+AE15+AE16+AE17</f>
        <v>6961483</v>
      </c>
      <c r="AF22" s="14">
        <f t="shared" si="12"/>
        <v>6995240</v>
      </c>
    </row>
    <row r="23" spans="1:32" ht="18" customHeight="1" x14ac:dyDescent="0.15"/>
    <row r="24" spans="1:32" ht="18" customHeight="1" x14ac:dyDescent="0.15"/>
    <row r="25" spans="1:32" ht="18" customHeight="1" x14ac:dyDescent="0.15"/>
    <row r="26" spans="1:32" ht="18" customHeight="1" x14ac:dyDescent="0.15"/>
    <row r="27" spans="1:32" ht="18" customHeight="1" x14ac:dyDescent="0.15"/>
    <row r="28" spans="1:32" ht="18" customHeight="1" x14ac:dyDescent="0.15"/>
    <row r="29" spans="1:32" ht="18" customHeight="1" x14ac:dyDescent="0.15"/>
    <row r="30" spans="1:32" ht="18" customHeight="1" x14ac:dyDescent="0.2">
      <c r="A30" s="24" t="s">
        <v>82</v>
      </c>
      <c r="B30" s="24"/>
      <c r="C30" s="24"/>
      <c r="D30" s="24"/>
      <c r="E30" s="24"/>
      <c r="F30" s="24"/>
      <c r="G30" s="24"/>
      <c r="H30" s="24"/>
      <c r="I30" s="24"/>
      <c r="J30" s="24"/>
      <c r="K30" s="55" t="s">
        <v>162</v>
      </c>
      <c r="M30" s="24"/>
      <c r="N30" s="24"/>
      <c r="O30" s="24"/>
      <c r="P30" s="24"/>
      <c r="Q30" s="55"/>
      <c r="R30" s="55"/>
      <c r="S30" s="55"/>
      <c r="T30" s="55"/>
      <c r="U30" s="55" t="s">
        <v>162</v>
      </c>
      <c r="W30" s="55"/>
      <c r="X30" s="55"/>
      <c r="Y30" s="55"/>
      <c r="Z30" s="55"/>
      <c r="AA30" s="55"/>
      <c r="AB30" s="55"/>
      <c r="AC30" s="55"/>
      <c r="AE30" s="55" t="s">
        <v>162</v>
      </c>
    </row>
    <row r="31" spans="1:32" ht="18" customHeight="1" x14ac:dyDescent="0.15">
      <c r="K31" s="15"/>
      <c r="L31" s="15" t="s">
        <v>312</v>
      </c>
      <c r="M31" s="35" t="s">
        <v>213</v>
      </c>
      <c r="U31" s="15"/>
      <c r="V31" s="15" t="s">
        <v>312</v>
      </c>
      <c r="AE31" s="15"/>
      <c r="AF31" s="15" t="s">
        <v>312</v>
      </c>
    </row>
    <row r="32" spans="1:32" ht="18" customHeight="1" x14ac:dyDescent="0.15">
      <c r="A32" s="5"/>
      <c r="B32" s="65" t="s">
        <v>169</v>
      </c>
      <c r="C32" s="65" t="s">
        <v>187</v>
      </c>
      <c r="D32" s="65" t="s">
        <v>188</v>
      </c>
      <c r="E32" s="65" t="s">
        <v>189</v>
      </c>
      <c r="F32" s="65" t="s">
        <v>190</v>
      </c>
      <c r="G32" s="65" t="s">
        <v>191</v>
      </c>
      <c r="H32" s="66" t="s">
        <v>192</v>
      </c>
      <c r="I32" s="65" t="s">
        <v>193</v>
      </c>
      <c r="J32" s="66" t="s">
        <v>194</v>
      </c>
      <c r="K32" s="66" t="s">
        <v>195</v>
      </c>
      <c r="L32" s="65" t="s">
        <v>196</v>
      </c>
      <c r="M32" s="65" t="s">
        <v>197</v>
      </c>
      <c r="N32" s="65" t="s">
        <v>198</v>
      </c>
      <c r="O32" s="65" t="s">
        <v>199</v>
      </c>
      <c r="P32" s="65" t="s">
        <v>200</v>
      </c>
      <c r="Q32" s="39" t="s">
        <v>160</v>
      </c>
      <c r="R32" s="39" t="s">
        <v>168</v>
      </c>
      <c r="S32" s="39" t="s">
        <v>285</v>
      </c>
      <c r="T32" s="39" t="s">
        <v>292</v>
      </c>
      <c r="U32" s="39" t="s">
        <v>293</v>
      </c>
      <c r="V32" s="39" t="s">
        <v>294</v>
      </c>
      <c r="W32" s="39" t="s">
        <v>295</v>
      </c>
      <c r="X32" s="39" t="s">
        <v>296</v>
      </c>
      <c r="Y32" s="39" t="s">
        <v>298</v>
      </c>
      <c r="Z32" s="39" t="s">
        <v>299</v>
      </c>
      <c r="AA32" s="39" t="s">
        <v>300</v>
      </c>
      <c r="AB32" s="39" t="s">
        <v>301</v>
      </c>
      <c r="AC32" s="39" t="s">
        <v>303</v>
      </c>
      <c r="AD32" s="39" t="s">
        <v>306</v>
      </c>
      <c r="AE32" s="39" t="str">
        <f>AE3</f>
        <v>１８(H30)</v>
      </c>
      <c r="AF32" s="39" t="str">
        <f>AF3</f>
        <v>１９(R１)</v>
      </c>
    </row>
    <row r="33" spans="1:32" ht="18" customHeight="1" x14ac:dyDescent="0.15">
      <c r="A33" s="11" t="s">
        <v>31</v>
      </c>
      <c r="B33" s="91"/>
      <c r="C33" s="91"/>
      <c r="D33" s="93">
        <f t="shared" ref="D33:P33" si="13">D4/D$22*100</f>
        <v>47.925297769249781</v>
      </c>
      <c r="E33" s="93">
        <f t="shared" si="13"/>
        <v>47.352096631153628</v>
      </c>
      <c r="F33" s="93">
        <f t="shared" si="13"/>
        <v>44.413769379096223</v>
      </c>
      <c r="G33" s="93">
        <f t="shared" si="13"/>
        <v>39.590448341883274</v>
      </c>
      <c r="H33" s="93">
        <f t="shared" si="13"/>
        <v>39.262529686963859</v>
      </c>
      <c r="I33" s="93">
        <f t="shared" si="13"/>
        <v>37.015575412387314</v>
      </c>
      <c r="J33" s="93">
        <f t="shared" si="13"/>
        <v>39.274910427308221</v>
      </c>
      <c r="K33" s="93">
        <f t="shared" si="13"/>
        <v>35.965292417062535</v>
      </c>
      <c r="L33" s="93">
        <f t="shared" si="13"/>
        <v>34.095489268155568</v>
      </c>
      <c r="M33" s="93">
        <f t="shared" si="13"/>
        <v>35.690447592292955</v>
      </c>
      <c r="N33" s="93">
        <f t="shared" si="13"/>
        <v>34.821347941392219</v>
      </c>
      <c r="O33" s="93">
        <f t="shared" si="13"/>
        <v>34.045349192304379</v>
      </c>
      <c r="P33" s="93">
        <f t="shared" si="13"/>
        <v>33.618829632587897</v>
      </c>
      <c r="Q33" s="25">
        <f t="shared" ref="Q33:R50" si="14">Q4/Q$22*100</f>
        <v>35.707631412804432</v>
      </c>
      <c r="R33" s="25">
        <f t="shared" si="14"/>
        <v>35.136934758872314</v>
      </c>
      <c r="S33" s="25">
        <f t="shared" ref="S33:T50" si="15">S4/S$22*100</f>
        <v>37.953138712352249</v>
      </c>
      <c r="T33" s="25">
        <f t="shared" si="15"/>
        <v>40.131646566946088</v>
      </c>
      <c r="U33" s="25">
        <f t="shared" ref="U33:V50" si="16">U4/U$22*100</f>
        <v>41.994700733589418</v>
      </c>
      <c r="V33" s="25">
        <f t="shared" si="16"/>
        <v>40.702482575632018</v>
      </c>
      <c r="W33" s="25">
        <f t="shared" ref="W33:X50" si="17">W4/W$22*100</f>
        <v>39.251268177206626</v>
      </c>
      <c r="X33" s="25">
        <f t="shared" si="17"/>
        <v>39.254769143987808</v>
      </c>
      <c r="Y33" s="114">
        <f t="shared" ref="Y33:AB33" si="18">Y4/Y$22*100</f>
        <v>41.475794717005819</v>
      </c>
      <c r="Z33" s="114">
        <f t="shared" si="18"/>
        <v>41.437596706531636</v>
      </c>
      <c r="AA33" s="114">
        <f t="shared" si="18"/>
        <v>40.264641617233472</v>
      </c>
      <c r="AB33" s="114">
        <f t="shared" si="18"/>
        <v>40.210130209558571</v>
      </c>
      <c r="AC33" s="114">
        <f t="shared" ref="AC33" si="19">AC4/AC$22*100</f>
        <v>41.541559017597663</v>
      </c>
      <c r="AD33" s="114">
        <f t="shared" ref="AD33" si="20">AD4/AD$22*100</f>
        <v>40.802133955175101</v>
      </c>
      <c r="AE33" s="114">
        <f t="shared" ref="AE33:AF33" si="21">AE4/AE$22*100</f>
        <v>41.369073227644165</v>
      </c>
      <c r="AF33" s="114">
        <f t="shared" si="21"/>
        <v>41.190009206260257</v>
      </c>
    </row>
    <row r="34" spans="1:32" ht="18" customHeight="1" x14ac:dyDescent="0.15">
      <c r="A34" s="11" t="s">
        <v>32</v>
      </c>
      <c r="B34" s="91"/>
      <c r="C34" s="91"/>
      <c r="D34" s="93">
        <f t="shared" ref="D34:P34" si="22">D5/D$22*100</f>
        <v>0.41950705374749209</v>
      </c>
      <c r="E34" s="93">
        <f t="shared" si="22"/>
        <v>0.39751948549994337</v>
      </c>
      <c r="F34" s="93">
        <f t="shared" si="22"/>
        <v>0.39588732937904381</v>
      </c>
      <c r="G34" s="93">
        <f t="shared" si="22"/>
        <v>0.41529936863855427</v>
      </c>
      <c r="H34" s="93">
        <f t="shared" si="22"/>
        <v>0.39502451150625773</v>
      </c>
      <c r="I34" s="93">
        <f t="shared" si="22"/>
        <v>0.4879631626977467</v>
      </c>
      <c r="J34" s="93">
        <f t="shared" si="22"/>
        <v>0.520326321167906</v>
      </c>
      <c r="K34" s="93">
        <f t="shared" si="22"/>
        <v>0.52133796048910053</v>
      </c>
      <c r="L34" s="93">
        <f t="shared" si="22"/>
        <v>0.53509572812596196</v>
      </c>
      <c r="M34" s="93">
        <f t="shared" si="22"/>
        <v>0.54860580311498031</v>
      </c>
      <c r="N34" s="93">
        <f t="shared" si="22"/>
        <v>0.54298460727676223</v>
      </c>
      <c r="O34" s="93">
        <f t="shared" si="22"/>
        <v>0.54193518076251479</v>
      </c>
      <c r="P34" s="93">
        <f t="shared" si="22"/>
        <v>0.57474593111068539</v>
      </c>
      <c r="Q34" s="25">
        <f t="shared" si="14"/>
        <v>0.80573315913995758</v>
      </c>
      <c r="R34" s="25">
        <f t="shared" si="14"/>
        <v>0.9597559724721304</v>
      </c>
      <c r="S34" s="25">
        <f t="shared" si="15"/>
        <v>1.0746063638808674</v>
      </c>
      <c r="T34" s="25">
        <f t="shared" si="15"/>
        <v>0.94562399505374717</v>
      </c>
      <c r="U34" s="25">
        <f t="shared" si="16"/>
        <v>0.97860248631217206</v>
      </c>
      <c r="V34" s="25">
        <f t="shared" si="16"/>
        <v>1.0465751933727623</v>
      </c>
      <c r="W34" s="25">
        <f t="shared" si="17"/>
        <v>1.0263458782227806</v>
      </c>
      <c r="X34" s="25">
        <f t="shared" si="17"/>
        <v>1.0101661319992452</v>
      </c>
      <c r="Y34" s="114">
        <f t="shared" ref="Y34:AB34" si="23">Y5/Y$22*100</f>
        <v>1.0145534291525304</v>
      </c>
      <c r="Z34" s="114">
        <f t="shared" si="23"/>
        <v>1.0070978637515524</v>
      </c>
      <c r="AA34" s="114">
        <f t="shared" si="23"/>
        <v>1.169843267585994</v>
      </c>
      <c r="AB34" s="114">
        <f t="shared" si="23"/>
        <v>1.1773464823588062</v>
      </c>
      <c r="AC34" s="114">
        <f t="shared" ref="AC34" si="24">AC5/AC$22*100</f>
        <v>1.1559771457690629</v>
      </c>
      <c r="AD34" s="114">
        <f t="shared" ref="AD34" si="25">AD5/AD$22*100</f>
        <v>1.1263658558107235</v>
      </c>
      <c r="AE34" s="114">
        <f t="shared" ref="AE34:AF34" si="26">AE5/AE$22*100</f>
        <v>1.1545384798038005</v>
      </c>
      <c r="AF34" s="114">
        <f t="shared" si="26"/>
        <v>1.1530840971860865</v>
      </c>
    </row>
    <row r="35" spans="1:32" ht="18" customHeight="1" x14ac:dyDescent="0.15">
      <c r="A35" s="11" t="s">
        <v>33</v>
      </c>
      <c r="B35" s="91"/>
      <c r="C35" s="91"/>
      <c r="D35" s="93">
        <f t="shared" ref="D35:P35" si="27">D6/D$22*100</f>
        <v>32.738283911062958</v>
      </c>
      <c r="E35" s="93">
        <f t="shared" si="27"/>
        <v>35.090072735675356</v>
      </c>
      <c r="F35" s="93">
        <f t="shared" si="27"/>
        <v>33.989689511004819</v>
      </c>
      <c r="G35" s="93">
        <f t="shared" si="27"/>
        <v>29.809813988354065</v>
      </c>
      <c r="H35" s="93">
        <f t="shared" si="27"/>
        <v>28.957496457260618</v>
      </c>
      <c r="I35" s="93">
        <f t="shared" si="27"/>
        <v>27.831392756772704</v>
      </c>
      <c r="J35" s="93">
        <f t="shared" si="27"/>
        <v>30.230842069242463</v>
      </c>
      <c r="K35" s="93">
        <f t="shared" si="27"/>
        <v>27.315799466428654</v>
      </c>
      <c r="L35" s="93">
        <f t="shared" si="27"/>
        <v>26.928147193750103</v>
      </c>
      <c r="M35" s="93">
        <f t="shared" si="27"/>
        <v>26.583964502327795</v>
      </c>
      <c r="N35" s="93">
        <f t="shared" si="27"/>
        <v>26.269774350974529</v>
      </c>
      <c r="O35" s="93">
        <f t="shared" si="27"/>
        <v>26.230042518538237</v>
      </c>
      <c r="P35" s="93">
        <f t="shared" si="27"/>
        <v>25.14446617687026</v>
      </c>
      <c r="Q35" s="25">
        <f t="shared" si="14"/>
        <v>22.762794212954066</v>
      </c>
      <c r="R35" s="25">
        <f t="shared" si="14"/>
        <v>25.150575989708202</v>
      </c>
      <c r="S35" s="25">
        <f t="shared" si="15"/>
        <v>27.068037929035217</v>
      </c>
      <c r="T35" s="25">
        <f t="shared" si="15"/>
        <v>29.498539576227312</v>
      </c>
      <c r="U35" s="25">
        <f t="shared" si="16"/>
        <v>31.185650189164964</v>
      </c>
      <c r="V35" s="25">
        <f t="shared" si="16"/>
        <v>33.531500734243444</v>
      </c>
      <c r="W35" s="25">
        <f t="shared" si="17"/>
        <v>29.740067958194437</v>
      </c>
      <c r="X35" s="25">
        <f t="shared" si="17"/>
        <v>29.857799014931942</v>
      </c>
      <c r="Y35" s="114">
        <f t="shared" ref="Y35:AB35" si="28">Y6/Y$22*100</f>
        <v>31.870808277097694</v>
      </c>
      <c r="Z35" s="114">
        <f t="shared" si="28"/>
        <v>31.857187455971957</v>
      </c>
      <c r="AA35" s="114">
        <f t="shared" si="28"/>
        <v>31.146273176448613</v>
      </c>
      <c r="AB35" s="114">
        <f t="shared" si="28"/>
        <v>31.350200617707291</v>
      </c>
      <c r="AC35" s="114">
        <f t="shared" ref="AC35" si="29">AC6/AC$22*100</f>
        <v>31.484978608491272</v>
      </c>
      <c r="AD35" s="114">
        <f t="shared" ref="AD35" si="30">AD6/AD$22*100</f>
        <v>31.179520692909396</v>
      </c>
      <c r="AE35" s="114">
        <f t="shared" ref="AE35:AF35" si="31">AE6/AE$22*100</f>
        <v>32.015204231627081</v>
      </c>
      <c r="AF35" s="114">
        <f t="shared" si="31"/>
        <v>32.514795775412999</v>
      </c>
    </row>
    <row r="36" spans="1:32" ht="18" customHeight="1" x14ac:dyDescent="0.15">
      <c r="A36" s="11" t="s">
        <v>34</v>
      </c>
      <c r="B36" s="91"/>
      <c r="C36" s="91"/>
      <c r="D36" s="93">
        <f t="shared" ref="D36:P36" si="32">D7/D$22*100</f>
        <v>1.9695586978838637</v>
      </c>
      <c r="E36" s="93">
        <f t="shared" si="32"/>
        <v>1.8678741203804119</v>
      </c>
      <c r="F36" s="93">
        <f t="shared" si="32"/>
        <v>1.9630877683758992</v>
      </c>
      <c r="G36" s="93">
        <f t="shared" si="32"/>
        <v>2.353810234153269</v>
      </c>
      <c r="H36" s="93">
        <f t="shared" si="32"/>
        <v>2.2178015008567886</v>
      </c>
      <c r="I36" s="93">
        <f t="shared" si="32"/>
        <v>2.1876764848469845</v>
      </c>
      <c r="J36" s="93">
        <f t="shared" si="32"/>
        <v>2.3083035018117668</v>
      </c>
      <c r="K36" s="93">
        <f t="shared" si="32"/>
        <v>2.3888180983642497</v>
      </c>
      <c r="L36" s="93">
        <f t="shared" si="32"/>
        <v>2.3669975612482363</v>
      </c>
      <c r="M36" s="93">
        <f t="shared" si="32"/>
        <v>2.6397323777285857</v>
      </c>
      <c r="N36" s="93">
        <f t="shared" si="32"/>
        <v>2.4391690086644653</v>
      </c>
      <c r="O36" s="93">
        <f t="shared" si="32"/>
        <v>2.4824601241885849</v>
      </c>
      <c r="P36" s="93">
        <f t="shared" si="32"/>
        <v>2.4381945606109885</v>
      </c>
      <c r="Q36" s="25">
        <f t="shared" si="14"/>
        <v>2.5770331894703071</v>
      </c>
      <c r="R36" s="25">
        <f t="shared" si="14"/>
        <v>2.4096951477288742</v>
      </c>
      <c r="S36" s="25">
        <f t="shared" si="15"/>
        <v>2.5647606913887242</v>
      </c>
      <c r="T36" s="25">
        <f t="shared" si="15"/>
        <v>2.3858096259094035</v>
      </c>
      <c r="U36" s="25">
        <f t="shared" si="16"/>
        <v>2.2758732411944687</v>
      </c>
      <c r="V36" s="25">
        <f t="shared" si="16"/>
        <v>2.3568843671695472</v>
      </c>
      <c r="W36" s="25">
        <f t="shared" si="17"/>
        <v>2.578659194486046</v>
      </c>
      <c r="X36" s="25">
        <f t="shared" si="17"/>
        <v>2.5271251363335261</v>
      </c>
      <c r="Y36" s="114">
        <f t="shared" ref="Y36:AB36" si="33">Y7/Y$22*100</f>
        <v>2.4673485192102875</v>
      </c>
      <c r="Z36" s="114">
        <f t="shared" si="33"/>
        <v>2.5291260057013796</v>
      </c>
      <c r="AA36" s="114">
        <f t="shared" si="33"/>
        <v>2.4095306796558313</v>
      </c>
      <c r="AB36" s="114">
        <f t="shared" si="33"/>
        <v>2.3369461021039228</v>
      </c>
      <c r="AC36" s="114">
        <f t="shared" ref="AC36" si="34">AC7/AC$22*100</f>
        <v>2.2664743252222279</v>
      </c>
      <c r="AD36" s="114">
        <f t="shared" ref="AD36" si="35">AD7/AD$22*100</f>
        <v>2.2662721801301555</v>
      </c>
      <c r="AE36" s="114">
        <f t="shared" ref="AE36:AF36" si="36">AE7/AE$22*100</f>
        <v>2.3425612042721355</v>
      </c>
      <c r="AF36" s="114">
        <f t="shared" si="36"/>
        <v>2.292273031375621</v>
      </c>
    </row>
    <row r="37" spans="1:32" ht="18" customHeight="1" x14ac:dyDescent="0.15">
      <c r="A37" s="11" t="s">
        <v>35</v>
      </c>
      <c r="B37" s="91"/>
      <c r="C37" s="91"/>
      <c r="D37" s="93">
        <f t="shared" ref="D37:P37" si="37">D8/D$22*100</f>
        <v>12.79794810655547</v>
      </c>
      <c r="E37" s="93">
        <f t="shared" si="37"/>
        <v>9.9966302895979187</v>
      </c>
      <c r="F37" s="93">
        <f t="shared" si="37"/>
        <v>8.0651047703364558</v>
      </c>
      <c r="G37" s="93">
        <f t="shared" si="37"/>
        <v>7.011524750737391</v>
      </c>
      <c r="H37" s="93">
        <f t="shared" si="37"/>
        <v>7.6922072173401927</v>
      </c>
      <c r="I37" s="93">
        <f t="shared" si="37"/>
        <v>6.5085430080698794</v>
      </c>
      <c r="J37" s="93">
        <f t="shared" si="37"/>
        <v>6.2154385350860881</v>
      </c>
      <c r="K37" s="93">
        <f t="shared" si="37"/>
        <v>5.7393368917805354</v>
      </c>
      <c r="L37" s="93">
        <f t="shared" si="37"/>
        <v>4.2652487850312681</v>
      </c>
      <c r="M37" s="93">
        <f t="shared" si="37"/>
        <v>5.9181449091215912</v>
      </c>
      <c r="N37" s="93">
        <f t="shared" si="37"/>
        <v>5.5694199744764656</v>
      </c>
      <c r="O37" s="93">
        <f t="shared" si="37"/>
        <v>4.7909113688150411</v>
      </c>
      <c r="P37" s="93">
        <f t="shared" si="37"/>
        <v>5.4614229639959539</v>
      </c>
      <c r="Q37" s="25">
        <f t="shared" si="14"/>
        <v>9.5620708512401009</v>
      </c>
      <c r="R37" s="25">
        <f t="shared" si="14"/>
        <v>6.616907648963104</v>
      </c>
      <c r="S37" s="25">
        <f t="shared" si="15"/>
        <v>7.2457337280474405</v>
      </c>
      <c r="T37" s="25">
        <f t="shared" si="15"/>
        <v>7.3016733697556253</v>
      </c>
      <c r="U37" s="25">
        <f t="shared" si="16"/>
        <v>7.5545748169178157</v>
      </c>
      <c r="V37" s="25">
        <f t="shared" si="16"/>
        <v>3.7675222808462641</v>
      </c>
      <c r="W37" s="25">
        <f t="shared" si="17"/>
        <v>5.9061951463033644</v>
      </c>
      <c r="X37" s="25">
        <f t="shared" si="17"/>
        <v>5.8596788607230978</v>
      </c>
      <c r="Y37" s="114">
        <f t="shared" ref="Y37:AB37" si="38">Y8/Y$22*100</f>
        <v>6.1230844915453098</v>
      </c>
      <c r="Z37" s="114">
        <f t="shared" si="38"/>
        <v>6.0441853811067485</v>
      </c>
      <c r="AA37" s="114">
        <f t="shared" si="38"/>
        <v>5.538994493543032</v>
      </c>
      <c r="AB37" s="114">
        <f t="shared" si="38"/>
        <v>5.3456370073885493</v>
      </c>
      <c r="AC37" s="114">
        <f t="shared" ref="AC37" si="39">AC8/AC$22*100</f>
        <v>6.6341289381151043</v>
      </c>
      <c r="AD37" s="114">
        <f t="shared" ref="AD37" si="40">AD8/AD$22*100</f>
        <v>6.2299752263248234</v>
      </c>
      <c r="AE37" s="114">
        <f t="shared" ref="AE37:AF37" si="41">AE8/AE$22*100</f>
        <v>5.8567693119411484</v>
      </c>
      <c r="AF37" s="114">
        <f t="shared" si="41"/>
        <v>5.2298563022855546</v>
      </c>
    </row>
    <row r="38" spans="1:32" ht="18" customHeight="1" x14ac:dyDescent="0.15">
      <c r="A38" s="11" t="s">
        <v>36</v>
      </c>
      <c r="B38" s="91"/>
      <c r="C38" s="91"/>
      <c r="D38" s="93">
        <f t="shared" ref="D38:P38" si="42">D9/D$22*100</f>
        <v>39.261427007882546</v>
      </c>
      <c r="E38" s="93">
        <f t="shared" si="42"/>
        <v>38.746086671787324</v>
      </c>
      <c r="F38" s="93">
        <f t="shared" si="42"/>
        <v>41.808120481412267</v>
      </c>
      <c r="G38" s="93">
        <f t="shared" si="42"/>
        <v>47.07643204503222</v>
      </c>
      <c r="H38" s="93">
        <f t="shared" si="42"/>
        <v>48.468676171332788</v>
      </c>
      <c r="I38" s="93">
        <f t="shared" si="42"/>
        <v>50.961224116654982</v>
      </c>
      <c r="J38" s="93">
        <f t="shared" si="42"/>
        <v>48.625998659339388</v>
      </c>
      <c r="K38" s="93">
        <f t="shared" si="42"/>
        <v>51.926219962145012</v>
      </c>
      <c r="L38" s="93">
        <f t="shared" si="42"/>
        <v>54.598458330742318</v>
      </c>
      <c r="M38" s="93">
        <f t="shared" si="42"/>
        <v>52.898599350797603</v>
      </c>
      <c r="N38" s="93">
        <f t="shared" si="42"/>
        <v>54.111217930526287</v>
      </c>
      <c r="O38" s="93">
        <f t="shared" si="42"/>
        <v>55.313290371077997</v>
      </c>
      <c r="P38" s="93">
        <f t="shared" si="42"/>
        <v>56.30183193683709</v>
      </c>
      <c r="Q38" s="25">
        <f t="shared" si="14"/>
        <v>54.704343785570131</v>
      </c>
      <c r="R38" s="25">
        <f t="shared" si="14"/>
        <v>55.173458363569964</v>
      </c>
      <c r="S38" s="25">
        <f t="shared" si="15"/>
        <v>52.137365720736362</v>
      </c>
      <c r="T38" s="25">
        <f t="shared" si="15"/>
        <v>50.934470742361135</v>
      </c>
      <c r="U38" s="25">
        <f t="shared" si="16"/>
        <v>49.379572327075735</v>
      </c>
      <c r="V38" s="25">
        <f t="shared" si="16"/>
        <v>50.5497385004943</v>
      </c>
      <c r="W38" s="25">
        <f t="shared" si="17"/>
        <v>51.891266888899622</v>
      </c>
      <c r="X38" s="25">
        <f t="shared" si="17"/>
        <v>51.362221530979411</v>
      </c>
      <c r="Y38" s="114">
        <f t="shared" ref="Y38:AB38" si="43">Y9/Y$22*100</f>
        <v>49.398288616379936</v>
      </c>
      <c r="Z38" s="114">
        <f t="shared" si="43"/>
        <v>48.955274644998198</v>
      </c>
      <c r="AA38" s="114">
        <f t="shared" si="43"/>
        <v>50.048052463721426</v>
      </c>
      <c r="AB38" s="114">
        <f t="shared" si="43"/>
        <v>50.004329437554716</v>
      </c>
      <c r="AC38" s="114">
        <f t="shared" ref="AC38" si="44">AC9/AC$22*100</f>
        <v>49.176510189090301</v>
      </c>
      <c r="AD38" s="114">
        <f t="shared" ref="AD38" si="45">AD9/AD$22*100</f>
        <v>50.28051856595107</v>
      </c>
      <c r="AE38" s="114">
        <f t="shared" ref="AE38:AF38" si="46">AE9/AE$22*100</f>
        <v>49.593139852528552</v>
      </c>
      <c r="AF38" s="114">
        <f t="shared" si="46"/>
        <v>49.693720301233412</v>
      </c>
    </row>
    <row r="39" spans="1:32" ht="18" customHeight="1" x14ac:dyDescent="0.15">
      <c r="A39" s="11" t="s">
        <v>37</v>
      </c>
      <c r="B39" s="91"/>
      <c r="C39" s="91"/>
      <c r="D39" s="93">
        <f t="shared" ref="D39:P39" si="47">D10/D$22*100</f>
        <v>39.229778452839163</v>
      </c>
      <c r="E39" s="93">
        <f t="shared" si="47"/>
        <v>38.714782261543142</v>
      </c>
      <c r="F39" s="93">
        <f t="shared" si="47"/>
        <v>41.777256243459902</v>
      </c>
      <c r="G39" s="93">
        <f t="shared" si="47"/>
        <v>47.047966326783261</v>
      </c>
      <c r="H39" s="93">
        <f t="shared" si="47"/>
        <v>48.443402729904868</v>
      </c>
      <c r="I39" s="93">
        <f t="shared" si="47"/>
        <v>50.938211963843727</v>
      </c>
      <c r="J39" s="93">
        <f t="shared" si="47"/>
        <v>48.606271572838658</v>
      </c>
      <c r="K39" s="93">
        <f t="shared" si="47"/>
        <v>51.900265611268026</v>
      </c>
      <c r="L39" s="93">
        <f t="shared" si="47"/>
        <v>54.548885165574177</v>
      </c>
      <c r="M39" s="93">
        <f t="shared" si="47"/>
        <v>52.812634630083679</v>
      </c>
      <c r="N39" s="93">
        <f t="shared" si="47"/>
        <v>54.019078870762094</v>
      </c>
      <c r="O39" s="93">
        <f t="shared" si="47"/>
        <v>55.177532515327819</v>
      </c>
      <c r="P39" s="93">
        <f t="shared" si="47"/>
        <v>56.162580597079611</v>
      </c>
      <c r="Q39" s="25">
        <f t="shared" si="14"/>
        <v>54.523769746598873</v>
      </c>
      <c r="R39" s="25">
        <f t="shared" si="14"/>
        <v>54.990763650098117</v>
      </c>
      <c r="S39" s="25">
        <f t="shared" si="15"/>
        <v>51.944965859587377</v>
      </c>
      <c r="T39" s="25">
        <f t="shared" si="15"/>
        <v>50.759264439007303</v>
      </c>
      <c r="U39" s="25">
        <f t="shared" si="16"/>
        <v>49.231820685986158</v>
      </c>
      <c r="V39" s="25">
        <f t="shared" si="16"/>
        <v>50.394908365922866</v>
      </c>
      <c r="W39" s="25">
        <f t="shared" si="17"/>
        <v>51.722305425382864</v>
      </c>
      <c r="X39" s="25">
        <f t="shared" si="17"/>
        <v>51.19648012052096</v>
      </c>
      <c r="Y39" s="114">
        <f t="shared" ref="Y39:AB39" si="48">Y10/Y$22*100</f>
        <v>49.233057434270826</v>
      </c>
      <c r="Z39" s="114">
        <f t="shared" si="48"/>
        <v>48.804780196488437</v>
      </c>
      <c r="AA39" s="114">
        <f t="shared" si="48"/>
        <v>49.899533659570103</v>
      </c>
      <c r="AB39" s="114">
        <f t="shared" si="48"/>
        <v>49.852377673466002</v>
      </c>
      <c r="AC39" s="114">
        <f t="shared" ref="AC39" si="49">AC10/AC$22*100</f>
        <v>49.034883850039122</v>
      </c>
      <c r="AD39" s="114">
        <f t="shared" ref="AD39" si="50">AD10/AD$22*100</f>
        <v>50.143315094775488</v>
      </c>
      <c r="AE39" s="114">
        <f t="shared" ref="AE39:AF39" si="51">AE10/AE$22*100</f>
        <v>49.454232668527673</v>
      </c>
      <c r="AF39" s="114">
        <f t="shared" si="51"/>
        <v>49.553696513629269</v>
      </c>
    </row>
    <row r="40" spans="1:32" ht="18" customHeight="1" x14ac:dyDescent="0.15">
      <c r="A40" s="11" t="s">
        <v>38</v>
      </c>
      <c r="B40" s="91"/>
      <c r="C40" s="91"/>
      <c r="D40" s="93">
        <f t="shared" ref="D40:P40" si="52">D11/D$22*100</f>
        <v>1.0651860801651836</v>
      </c>
      <c r="E40" s="93">
        <f t="shared" si="52"/>
        <v>0.98206786787279121</v>
      </c>
      <c r="F40" s="93">
        <f t="shared" si="52"/>
        <v>0.9834210584905686</v>
      </c>
      <c r="G40" s="93">
        <f t="shared" si="52"/>
        <v>1.0427501885399111</v>
      </c>
      <c r="H40" s="93">
        <f t="shared" si="52"/>
        <v>0.9648276212383986</v>
      </c>
      <c r="I40" s="93">
        <f t="shared" si="52"/>
        <v>0.96237066571479413</v>
      </c>
      <c r="J40" s="93">
        <f t="shared" si="52"/>
        <v>0.95680275882328125</v>
      </c>
      <c r="K40" s="93">
        <f t="shared" si="52"/>
        <v>0.98377950937273073</v>
      </c>
      <c r="L40" s="93">
        <f t="shared" si="52"/>
        <v>0.98908053692445297</v>
      </c>
      <c r="M40" s="93">
        <f t="shared" si="52"/>
        <v>1.0441636307686197</v>
      </c>
      <c r="N40" s="93">
        <f t="shared" si="52"/>
        <v>1.0581948663096181</v>
      </c>
      <c r="O40" s="93">
        <f t="shared" si="52"/>
        <v>1.1200463553860731</v>
      </c>
      <c r="P40" s="93">
        <f t="shared" si="52"/>
        <v>1.2091941527398449</v>
      </c>
      <c r="Q40" s="25">
        <f t="shared" si="14"/>
        <v>1.1721329161927152</v>
      </c>
      <c r="R40" s="25">
        <f t="shared" si="14"/>
        <v>1.2321971392718862</v>
      </c>
      <c r="S40" s="25">
        <f t="shared" si="15"/>
        <v>1.2527674813151388</v>
      </c>
      <c r="T40" s="25">
        <f t="shared" si="15"/>
        <v>1.1475758301854431</v>
      </c>
      <c r="U40" s="25">
        <f t="shared" si="16"/>
        <v>1.1763715878132632</v>
      </c>
      <c r="V40" s="25">
        <f t="shared" si="16"/>
        <v>1.2881293323867735</v>
      </c>
      <c r="W40" s="25">
        <f t="shared" si="17"/>
        <v>1.3196289675829749</v>
      </c>
      <c r="X40" s="25">
        <f t="shared" si="17"/>
        <v>1.3046763516999476</v>
      </c>
      <c r="Y40" s="114">
        <f t="shared" ref="Y40:AB40" si="53">Y11/Y$22*100</f>
        <v>1.3405964175690477</v>
      </c>
      <c r="Z40" s="114">
        <f t="shared" si="53"/>
        <v>1.3748542225648264</v>
      </c>
      <c r="AA40" s="114">
        <f t="shared" si="53"/>
        <v>1.3768065441809596</v>
      </c>
      <c r="AB40" s="114">
        <f t="shared" si="53"/>
        <v>1.4691429108256935</v>
      </c>
      <c r="AC40" s="114">
        <f t="shared" ref="AC40" si="54">AC11/AC$22*100</f>
        <v>1.6531303014914158</v>
      </c>
      <c r="AD40" s="114">
        <f t="shared" ref="AD40" si="55">AD11/AD$22*100</f>
        <v>1.6828281223066894</v>
      </c>
      <c r="AE40" s="114">
        <f t="shared" ref="AE40:AF40" si="56">AE11/AE$22*100</f>
        <v>1.7785721806689754</v>
      </c>
      <c r="AF40" s="114">
        <f t="shared" si="56"/>
        <v>1.8393793493861541</v>
      </c>
    </row>
    <row r="41" spans="1:32" ht="18" customHeight="1" x14ac:dyDescent="0.15">
      <c r="A41" s="11" t="s">
        <v>39</v>
      </c>
      <c r="B41" s="91"/>
      <c r="C41" s="91"/>
      <c r="D41" s="93">
        <f t="shared" ref="D41:P41" si="57">D12/D$22*100</f>
        <v>5.4840034136786269</v>
      </c>
      <c r="E41" s="93">
        <f t="shared" si="57"/>
        <v>5.0671050908769466</v>
      </c>
      <c r="F41" s="93">
        <f t="shared" si="57"/>
        <v>5.0666898912417597</v>
      </c>
      <c r="G41" s="93">
        <f t="shared" si="57"/>
        <v>5.3735409329980204</v>
      </c>
      <c r="H41" s="93">
        <f t="shared" si="57"/>
        <v>4.9539677126084207</v>
      </c>
      <c r="I41" s="93">
        <f t="shared" si="57"/>
        <v>4.9619193515362028</v>
      </c>
      <c r="J41" s="93">
        <f t="shared" si="57"/>
        <v>5.7048976300932992</v>
      </c>
      <c r="K41" s="93">
        <f t="shared" si="57"/>
        <v>5.7993489881522109</v>
      </c>
      <c r="L41" s="93">
        <f t="shared" si="57"/>
        <v>6.0226843239345786</v>
      </c>
      <c r="M41" s="93">
        <f t="shared" si="57"/>
        <v>6.1211248870844459</v>
      </c>
      <c r="N41" s="93">
        <f t="shared" si="57"/>
        <v>5.8514934465996218</v>
      </c>
      <c r="O41" s="93">
        <f t="shared" si="57"/>
        <v>5.5422875443390831</v>
      </c>
      <c r="P41" s="93">
        <f t="shared" si="57"/>
        <v>5.602294447322449</v>
      </c>
      <c r="Q41" s="25">
        <f t="shared" si="14"/>
        <v>5.2846162716046656</v>
      </c>
      <c r="R41" s="25">
        <f t="shared" si="14"/>
        <v>5.2553728523209751</v>
      </c>
      <c r="S41" s="25">
        <f t="shared" si="15"/>
        <v>5.4974207399865804</v>
      </c>
      <c r="T41" s="25">
        <f t="shared" si="15"/>
        <v>4.6396894781709683</v>
      </c>
      <c r="U41" s="25">
        <f t="shared" si="16"/>
        <v>4.4060276870438706</v>
      </c>
      <c r="V41" s="25">
        <f t="shared" si="16"/>
        <v>4.3939667533247091</v>
      </c>
      <c r="W41" s="25">
        <f t="shared" si="17"/>
        <v>4.5060469909979552</v>
      </c>
      <c r="X41" s="25">
        <f t="shared" si="17"/>
        <v>5.1933563514050451</v>
      </c>
      <c r="Y41" s="114">
        <f t="shared" ref="Y41:AB41" si="58">Y12/Y$22*100</f>
        <v>4.9967098454885566</v>
      </c>
      <c r="Z41" s="114">
        <f t="shared" si="58"/>
        <v>5.4117176817865564</v>
      </c>
      <c r="AA41" s="114">
        <f t="shared" si="58"/>
        <v>5.4133365701632892</v>
      </c>
      <c r="AB41" s="114">
        <f t="shared" si="58"/>
        <v>5.3420508538033991</v>
      </c>
      <c r="AC41" s="114">
        <f t="shared" ref="AC41" si="59">AC12/AC$22*100</f>
        <v>4.9058609987301258</v>
      </c>
      <c r="AD41" s="114">
        <f t="shared" ref="AD41" si="60">AD12/AD$22*100</f>
        <v>4.4692894100930598</v>
      </c>
      <c r="AE41" s="114">
        <f t="shared" ref="AE41:AF41" si="61">AE12/AE$22*100</f>
        <v>4.4744345421801643</v>
      </c>
      <c r="AF41" s="114">
        <f t="shared" si="61"/>
        <v>4.4764010956021529</v>
      </c>
    </row>
    <row r="42" spans="1:32" ht="18" customHeight="1" x14ac:dyDescent="0.15">
      <c r="A42" s="11" t="s">
        <v>40</v>
      </c>
      <c r="B42" s="91"/>
      <c r="C42" s="91"/>
      <c r="D42" s="93">
        <f t="shared" ref="D42:P42" si="62">D13/D$22*100</f>
        <v>0</v>
      </c>
      <c r="E42" s="93">
        <f t="shared" si="62"/>
        <v>0</v>
      </c>
      <c r="F42" s="93">
        <f t="shared" si="62"/>
        <v>0</v>
      </c>
      <c r="G42" s="93">
        <f t="shared" si="62"/>
        <v>0</v>
      </c>
      <c r="H42" s="93">
        <f t="shared" si="62"/>
        <v>0</v>
      </c>
      <c r="I42" s="93">
        <f t="shared" si="62"/>
        <v>0</v>
      </c>
      <c r="J42" s="93">
        <f t="shared" si="62"/>
        <v>0</v>
      </c>
      <c r="K42" s="93">
        <f t="shared" si="62"/>
        <v>0</v>
      </c>
      <c r="L42" s="93">
        <f t="shared" si="62"/>
        <v>0</v>
      </c>
      <c r="M42" s="93">
        <f t="shared" si="62"/>
        <v>0</v>
      </c>
      <c r="N42" s="93">
        <f t="shared" si="62"/>
        <v>0</v>
      </c>
      <c r="O42" s="93">
        <f t="shared" si="62"/>
        <v>0</v>
      </c>
      <c r="P42" s="93">
        <f t="shared" si="62"/>
        <v>0</v>
      </c>
      <c r="Q42" s="25">
        <f t="shared" si="14"/>
        <v>1.9027822863146951E-5</v>
      </c>
      <c r="R42" s="25">
        <f t="shared" si="14"/>
        <v>1.9172495904275562E-5</v>
      </c>
      <c r="S42" s="25">
        <f t="shared" si="15"/>
        <v>1.8612736881975707E-5</v>
      </c>
      <c r="T42" s="25">
        <f t="shared" si="15"/>
        <v>1.5910488862498692E-5</v>
      </c>
      <c r="U42" s="25">
        <f t="shared" si="16"/>
        <v>1.5758494143513235E-5</v>
      </c>
      <c r="V42" s="25">
        <f t="shared" si="16"/>
        <v>1.6490588408930314E-5</v>
      </c>
      <c r="W42" s="25">
        <f t="shared" si="17"/>
        <v>1.6103837544486851E-5</v>
      </c>
      <c r="X42" s="25">
        <f t="shared" si="17"/>
        <v>1.5686296655163906E-5</v>
      </c>
      <c r="Y42" s="114">
        <f t="shared" ref="Y42:AB42" si="63">Y13/Y$22*100</f>
        <v>1.5727316020284462E-5</v>
      </c>
      <c r="Z42" s="114">
        <f t="shared" si="63"/>
        <v>1.5516491237216739E-5</v>
      </c>
      <c r="AA42" s="114">
        <f t="shared" si="63"/>
        <v>1.5384172793798086E-5</v>
      </c>
      <c r="AB42" s="114">
        <f t="shared" si="63"/>
        <v>1.5325442671580205E-5</v>
      </c>
      <c r="AC42" s="114">
        <f t="shared" ref="AC42" si="64">AC13/AC$22*100</f>
        <v>1.4609690432347491E-5</v>
      </c>
      <c r="AD42" s="114">
        <f t="shared" ref="AD42" si="65">AD13/AD$22*100</f>
        <v>1.4163669988188916E-5</v>
      </c>
      <c r="AE42" s="114">
        <f t="shared" ref="AE42:AF42" si="66">AE13/AE$22*100</f>
        <v>1.4364755325840773E-5</v>
      </c>
      <c r="AF42" s="114">
        <f t="shared" si="66"/>
        <v>1.4295435181637801E-5</v>
      </c>
    </row>
    <row r="43" spans="1:32" ht="18" customHeight="1" x14ac:dyDescent="0.15">
      <c r="A43" s="11" t="s">
        <v>41</v>
      </c>
      <c r="B43" s="91"/>
      <c r="C43" s="91"/>
      <c r="D43" s="93">
        <f t="shared" ref="D43:P43" si="67">D14/D$22*100</f>
        <v>2.8114102620379096</v>
      </c>
      <c r="E43" s="93">
        <f t="shared" si="67"/>
        <v>4.5781536867090962</v>
      </c>
      <c r="F43" s="93">
        <f t="shared" si="67"/>
        <v>4.2332463284871675</v>
      </c>
      <c r="G43" s="93">
        <f t="shared" si="67"/>
        <v>2.9435189675584028</v>
      </c>
      <c r="H43" s="93">
        <f t="shared" si="67"/>
        <v>2.4006244758456186</v>
      </c>
      <c r="I43" s="93">
        <f t="shared" si="67"/>
        <v>2.1028318544203324</v>
      </c>
      <c r="J43" s="93">
        <f t="shared" si="67"/>
        <v>1.6635012180011031</v>
      </c>
      <c r="K43" s="93">
        <f t="shared" si="67"/>
        <v>1.3426776825857265</v>
      </c>
      <c r="L43" s="93">
        <f t="shared" si="67"/>
        <v>1.1182729708854999</v>
      </c>
      <c r="M43" s="93">
        <f t="shared" si="67"/>
        <v>1.1268128530162103</v>
      </c>
      <c r="N43" s="93">
        <f t="shared" si="67"/>
        <v>0.9717511082920669</v>
      </c>
      <c r="O43" s="93">
        <f t="shared" si="67"/>
        <v>0.774827929120109</v>
      </c>
      <c r="P43" s="93">
        <f t="shared" si="67"/>
        <v>0</v>
      </c>
      <c r="Q43" s="25">
        <f t="shared" si="14"/>
        <v>1.9027822863146951E-5</v>
      </c>
      <c r="R43" s="25">
        <f t="shared" si="14"/>
        <v>1.9172495904275562E-5</v>
      </c>
      <c r="S43" s="25">
        <f t="shared" si="15"/>
        <v>1.8612736881975707E-5</v>
      </c>
      <c r="T43" s="25">
        <f t="shared" si="15"/>
        <v>1.5910488862498692E-5</v>
      </c>
      <c r="U43" s="25">
        <f t="shared" si="16"/>
        <v>1.5758494143513235E-5</v>
      </c>
      <c r="V43" s="25">
        <f t="shared" si="16"/>
        <v>1.6490588408930314E-5</v>
      </c>
      <c r="W43" s="25">
        <f t="shared" si="17"/>
        <v>1.6103837544486851E-5</v>
      </c>
      <c r="X43" s="25">
        <f t="shared" si="17"/>
        <v>1.5686296655163906E-5</v>
      </c>
      <c r="Y43" s="114">
        <f t="shared" ref="Y43:AB43" si="68">Y14/Y$22*100</f>
        <v>1.5727316020284462E-5</v>
      </c>
      <c r="Z43" s="114">
        <f t="shared" si="68"/>
        <v>1.5516491237216739E-5</v>
      </c>
      <c r="AA43" s="114">
        <f t="shared" si="68"/>
        <v>1.5384172793798086E-5</v>
      </c>
      <c r="AB43" s="114">
        <f t="shared" si="68"/>
        <v>0.1215767367136458</v>
      </c>
      <c r="AC43" s="114">
        <f t="shared" ref="AC43" si="69">AC14/AC$22*100</f>
        <v>0</v>
      </c>
      <c r="AD43" s="114">
        <f t="shared" ref="AD43" si="70">AD14/AD$22*100</f>
        <v>0</v>
      </c>
      <c r="AE43" s="114">
        <f t="shared" ref="AE43:AF43" si="71">AE14/AE$22*100</f>
        <v>0</v>
      </c>
      <c r="AF43" s="114">
        <f t="shared" si="71"/>
        <v>0</v>
      </c>
    </row>
    <row r="44" spans="1:32" ht="18" customHeight="1" x14ac:dyDescent="0.15">
      <c r="A44" s="11" t="s">
        <v>42</v>
      </c>
      <c r="B44" s="91"/>
      <c r="C44" s="91"/>
      <c r="D44" s="93">
        <f t="shared" ref="D44:P44" si="72">D15/D$22*100</f>
        <v>0</v>
      </c>
      <c r="E44" s="93">
        <f t="shared" si="72"/>
        <v>0</v>
      </c>
      <c r="F44" s="93">
        <f t="shared" si="72"/>
        <v>0</v>
      </c>
      <c r="G44" s="93">
        <f t="shared" si="72"/>
        <v>0</v>
      </c>
      <c r="H44" s="93">
        <f t="shared" si="72"/>
        <v>0</v>
      </c>
      <c r="I44" s="93">
        <f t="shared" si="72"/>
        <v>0</v>
      </c>
      <c r="J44" s="93">
        <f t="shared" si="72"/>
        <v>0</v>
      </c>
      <c r="K44" s="93">
        <f t="shared" si="72"/>
        <v>0</v>
      </c>
      <c r="L44" s="93">
        <f t="shared" si="72"/>
        <v>0</v>
      </c>
      <c r="M44" s="93">
        <f t="shared" si="72"/>
        <v>0</v>
      </c>
      <c r="N44" s="93">
        <f t="shared" si="72"/>
        <v>0</v>
      </c>
      <c r="O44" s="93">
        <f t="shared" si="72"/>
        <v>0</v>
      </c>
      <c r="P44" s="93">
        <f t="shared" si="72"/>
        <v>0</v>
      </c>
      <c r="Q44" s="25">
        <f t="shared" si="14"/>
        <v>1.9027822863146951E-5</v>
      </c>
      <c r="R44" s="25">
        <f t="shared" si="14"/>
        <v>1.9172495904275562E-5</v>
      </c>
      <c r="S44" s="25">
        <f t="shared" si="15"/>
        <v>1.8612736881975707E-5</v>
      </c>
      <c r="T44" s="25">
        <f t="shared" si="15"/>
        <v>1.5910488862498692E-5</v>
      </c>
      <c r="U44" s="25">
        <f t="shared" si="16"/>
        <v>1.5758494143513235E-5</v>
      </c>
      <c r="V44" s="25">
        <f t="shared" si="16"/>
        <v>1.6490588408930314E-5</v>
      </c>
      <c r="W44" s="25">
        <f t="shared" si="17"/>
        <v>1.6103837544486851E-5</v>
      </c>
      <c r="X44" s="25">
        <f t="shared" si="17"/>
        <v>1.5686296655163906E-5</v>
      </c>
      <c r="Y44" s="114">
        <f t="shared" ref="Y44:AB44" si="73">Y15/Y$22*100</f>
        <v>1.5727316020284462E-5</v>
      </c>
      <c r="Z44" s="114">
        <f t="shared" si="73"/>
        <v>1.5516491237216739E-5</v>
      </c>
      <c r="AA44" s="114">
        <f t="shared" si="73"/>
        <v>1.5384172793798086E-5</v>
      </c>
      <c r="AB44" s="114">
        <f t="shared" si="73"/>
        <v>1.5325442671580205E-5</v>
      </c>
      <c r="AC44" s="114">
        <f t="shared" ref="AC44" si="74">AC15/AC$22*100</f>
        <v>1.4609690432347491E-5</v>
      </c>
      <c r="AD44" s="114">
        <f t="shared" ref="AD44" si="75">AD15/AD$22*100</f>
        <v>1.4163669988188916E-5</v>
      </c>
      <c r="AE44" s="114">
        <f t="shared" ref="AE44:AF44" si="76">AE15/AE$22*100</f>
        <v>1.4364755325840773E-5</v>
      </c>
      <c r="AF44" s="114">
        <f t="shared" si="76"/>
        <v>1.4295435181637801E-5</v>
      </c>
    </row>
    <row r="45" spans="1:32" ht="18" customHeight="1" x14ac:dyDescent="0.15">
      <c r="A45" s="11" t="s">
        <v>43</v>
      </c>
      <c r="B45" s="91"/>
      <c r="C45" s="91"/>
      <c r="D45" s="93">
        <f t="shared" ref="D45:P45" si="77">D16/D$22*100</f>
        <v>0</v>
      </c>
      <c r="E45" s="93">
        <f t="shared" si="77"/>
        <v>0</v>
      </c>
      <c r="F45" s="93">
        <f t="shared" si="77"/>
        <v>0</v>
      </c>
      <c r="G45" s="93">
        <f t="shared" si="77"/>
        <v>0</v>
      </c>
      <c r="H45" s="93">
        <f t="shared" si="77"/>
        <v>0</v>
      </c>
      <c r="I45" s="93">
        <f t="shared" si="77"/>
        <v>0</v>
      </c>
      <c r="J45" s="93">
        <f t="shared" si="77"/>
        <v>0</v>
      </c>
      <c r="K45" s="93">
        <f t="shared" si="77"/>
        <v>0</v>
      </c>
      <c r="L45" s="93">
        <f t="shared" si="77"/>
        <v>0</v>
      </c>
      <c r="M45" s="93">
        <f t="shared" si="77"/>
        <v>0</v>
      </c>
      <c r="N45" s="93">
        <f t="shared" si="77"/>
        <v>0</v>
      </c>
      <c r="O45" s="93">
        <f t="shared" si="77"/>
        <v>0</v>
      </c>
      <c r="P45" s="93">
        <f t="shared" si="77"/>
        <v>0</v>
      </c>
      <c r="Q45" s="25">
        <f t="shared" si="14"/>
        <v>1.9027822863146951E-5</v>
      </c>
      <c r="R45" s="25">
        <f t="shared" si="14"/>
        <v>1.9172495904275562E-5</v>
      </c>
      <c r="S45" s="25">
        <f t="shared" si="15"/>
        <v>1.8612736881975707E-5</v>
      </c>
      <c r="T45" s="25">
        <f t="shared" si="15"/>
        <v>1.5910488862498692E-5</v>
      </c>
      <c r="U45" s="25">
        <f t="shared" si="16"/>
        <v>1.5758494143513235E-5</v>
      </c>
      <c r="V45" s="25">
        <f t="shared" si="16"/>
        <v>1.6490588408930314E-5</v>
      </c>
      <c r="W45" s="25">
        <f t="shared" si="17"/>
        <v>1.6103837544486851E-5</v>
      </c>
      <c r="X45" s="25">
        <f t="shared" si="17"/>
        <v>1.5686296655163906E-5</v>
      </c>
      <c r="Y45" s="114">
        <f t="shared" ref="Y45:AB45" si="78">Y16/Y$22*100</f>
        <v>1.5727316020284462E-5</v>
      </c>
      <c r="Z45" s="114">
        <f t="shared" si="78"/>
        <v>1.5516491237216739E-5</v>
      </c>
      <c r="AA45" s="114">
        <f t="shared" si="78"/>
        <v>1.5384172793798086E-5</v>
      </c>
      <c r="AB45" s="114">
        <f t="shared" si="78"/>
        <v>1.5325442671580205E-5</v>
      </c>
      <c r="AC45" s="114">
        <f t="shared" ref="AC45" si="79">AC16/AC$22*100</f>
        <v>1.4609690432347491E-5</v>
      </c>
      <c r="AD45" s="114">
        <f t="shared" ref="AD45" si="80">AD16/AD$22*100</f>
        <v>1.4163669988188916E-5</v>
      </c>
      <c r="AE45" s="114">
        <f t="shared" ref="AE45:AF45" si="81">AE16/AE$22*100</f>
        <v>1.4364755325840773E-5</v>
      </c>
      <c r="AF45" s="114">
        <f t="shared" si="81"/>
        <v>1.4295435181637801E-5</v>
      </c>
    </row>
    <row r="46" spans="1:32" ht="18" customHeight="1" x14ac:dyDescent="0.15">
      <c r="A46" s="11" t="s">
        <v>44</v>
      </c>
      <c r="B46" s="91"/>
      <c r="C46" s="91"/>
      <c r="D46" s="93">
        <f t="shared" ref="D46:P46" si="82">D17/D$22*100</f>
        <v>3.4526754669859496</v>
      </c>
      <c r="E46" s="93">
        <f t="shared" si="82"/>
        <v>3.2744900516002136</v>
      </c>
      <c r="F46" s="93">
        <f t="shared" si="82"/>
        <v>3.4947528612720173</v>
      </c>
      <c r="G46" s="93">
        <f t="shared" si="82"/>
        <v>3.9733095239881653</v>
      </c>
      <c r="H46" s="93">
        <f t="shared" si="82"/>
        <v>3.949374332010918</v>
      </c>
      <c r="I46" s="93">
        <f t="shared" si="82"/>
        <v>3.9960785992863799</v>
      </c>
      <c r="J46" s="93">
        <f t="shared" si="82"/>
        <v>3.7738893064347021</v>
      </c>
      <c r="K46" s="93">
        <f t="shared" si="82"/>
        <v>3.9826814406817812</v>
      </c>
      <c r="L46" s="93">
        <f t="shared" si="82"/>
        <v>3.1760145693575845</v>
      </c>
      <c r="M46" s="93">
        <f t="shared" si="82"/>
        <v>3.1188516860401632</v>
      </c>
      <c r="N46" s="93">
        <f t="shared" si="82"/>
        <v>3.1859947068801784</v>
      </c>
      <c r="O46" s="93">
        <f t="shared" si="82"/>
        <v>3.2041986077723572</v>
      </c>
      <c r="P46" s="93">
        <f t="shared" si="82"/>
        <v>3.2678498305127306</v>
      </c>
      <c r="Q46" s="25">
        <f t="shared" si="14"/>
        <v>3.1311995025365991</v>
      </c>
      <c r="R46" s="25">
        <f t="shared" si="14"/>
        <v>3.2019601959812531</v>
      </c>
      <c r="S46" s="25">
        <f t="shared" si="15"/>
        <v>3.1592328946621464</v>
      </c>
      <c r="T46" s="25">
        <f t="shared" si="15"/>
        <v>3.1465537403809161</v>
      </c>
      <c r="U46" s="25">
        <f t="shared" si="16"/>
        <v>3.0432646305011324</v>
      </c>
      <c r="V46" s="25">
        <f t="shared" si="16"/>
        <v>3.0656168758085545</v>
      </c>
      <c r="W46" s="25">
        <f t="shared" si="17"/>
        <v>3.031724559962639</v>
      </c>
      <c r="X46" s="25">
        <f t="shared" si="17"/>
        <v>2.8849138767411593</v>
      </c>
      <c r="Y46" s="114">
        <f t="shared" ref="Y46:AB46" si="83">Y17/Y$22*100</f>
        <v>2.788547494292557</v>
      </c>
      <c r="Z46" s="114">
        <f t="shared" si="83"/>
        <v>2.8204946781538354</v>
      </c>
      <c r="AA46" s="114">
        <f t="shared" si="83"/>
        <v>2.8971012680096742</v>
      </c>
      <c r="AB46" s="114">
        <f t="shared" si="83"/>
        <v>2.8527238752159545</v>
      </c>
      <c r="AC46" s="114">
        <f t="shared" ref="AC46" si="84">AC17/AC$22*100</f>
        <v>2.7228956640191959</v>
      </c>
      <c r="AD46" s="114">
        <f t="shared" ref="AD46" si="85">AD17/AD$22*100</f>
        <v>2.76518745546411</v>
      </c>
      <c r="AE46" s="114">
        <f t="shared" ref="AE46:AF46" si="86">AE17/AE$22*100</f>
        <v>2.7847371027121666</v>
      </c>
      <c r="AF46" s="114">
        <f t="shared" si="86"/>
        <v>2.8004471612124817</v>
      </c>
    </row>
    <row r="47" spans="1:32" ht="18" customHeight="1" x14ac:dyDescent="0.15">
      <c r="A47" s="11" t="s">
        <v>45</v>
      </c>
      <c r="B47" s="91"/>
      <c r="C47" s="91"/>
      <c r="D47" s="93">
        <f t="shared" ref="D47:P47" si="87">D18/D$22*100</f>
        <v>0.96876105728970507</v>
      </c>
      <c r="E47" s="93">
        <f t="shared" si="87"/>
        <v>0.83950319701551324</v>
      </c>
      <c r="F47" s="93">
        <f t="shared" si="87"/>
        <v>0.88812172122040778</v>
      </c>
      <c r="G47" s="93">
        <f t="shared" si="87"/>
        <v>1.065327231847591</v>
      </c>
      <c r="H47" s="93">
        <f t="shared" si="87"/>
        <v>1.094118171479989</v>
      </c>
      <c r="I47" s="93">
        <f t="shared" si="87"/>
        <v>1.0311636093039718</v>
      </c>
      <c r="J47" s="93">
        <f t="shared" si="87"/>
        <v>0.95180262600725341</v>
      </c>
      <c r="K47" s="93">
        <f t="shared" si="87"/>
        <v>0.94163794267729117</v>
      </c>
      <c r="L47" s="93">
        <f t="shared" si="87"/>
        <v>0.84510720221182711</v>
      </c>
      <c r="M47" s="93">
        <f t="shared" si="87"/>
        <v>0.8107287147976453</v>
      </c>
      <c r="N47" s="93">
        <f t="shared" si="87"/>
        <v>0.83465427275385196</v>
      </c>
      <c r="O47" s="93">
        <f t="shared" si="87"/>
        <v>0.78256035205036456</v>
      </c>
      <c r="P47" s="93">
        <f t="shared" si="87"/>
        <v>0.83593332623170391</v>
      </c>
      <c r="Q47" s="25">
        <f t="shared" si="14"/>
        <v>0.80419190548804265</v>
      </c>
      <c r="R47" s="25">
        <f t="shared" si="14"/>
        <v>0.82903789539677963</v>
      </c>
      <c r="S47" s="25">
        <f t="shared" si="15"/>
        <v>0.74007964390111802</v>
      </c>
      <c r="T47" s="25">
        <f t="shared" si="15"/>
        <v>0.62302292287772376</v>
      </c>
      <c r="U47" s="25">
        <f t="shared" si="16"/>
        <v>0.58345824566357751</v>
      </c>
      <c r="V47" s="25">
        <f t="shared" si="16"/>
        <v>0.56386268946655416</v>
      </c>
      <c r="W47" s="25">
        <f t="shared" si="17"/>
        <v>0.53975232297856579</v>
      </c>
      <c r="X47" s="25">
        <f t="shared" si="17"/>
        <v>0.40346723626747083</v>
      </c>
      <c r="Y47" s="114">
        <f t="shared" ref="Y47:AB47" si="88">Y18/Y$22*100</f>
        <v>0.44673441155618021</v>
      </c>
      <c r="Z47" s="114">
        <f t="shared" si="88"/>
        <v>0.46271728518504035</v>
      </c>
      <c r="AA47" s="114">
        <f t="shared" si="88"/>
        <v>0.49917025464036652</v>
      </c>
      <c r="AB47" s="114">
        <f t="shared" si="88"/>
        <v>0.51053647171835148</v>
      </c>
      <c r="AC47" s="114">
        <f t="shared" ref="AC47" si="89">AC18/AC$22*100</f>
        <v>0.41770565915124713</v>
      </c>
      <c r="AD47" s="114">
        <f t="shared" ref="AD47" si="90">AD18/AD$22*100</f>
        <v>0.47462458130421054</v>
      </c>
      <c r="AE47" s="114">
        <f t="shared" ref="AE47:AF47" si="91">AE18/AE$22*100</f>
        <v>0.47611981527499242</v>
      </c>
      <c r="AF47" s="114">
        <f t="shared" si="91"/>
        <v>0.46754650305064588</v>
      </c>
    </row>
    <row r="48" spans="1:32" ht="18" customHeight="1" x14ac:dyDescent="0.15">
      <c r="A48" s="11" t="s">
        <v>46</v>
      </c>
      <c r="B48" s="91"/>
      <c r="C48" s="91"/>
      <c r="D48" s="93">
        <f t="shared" ref="D48:P48" si="92">D19/D$22*100</f>
        <v>0</v>
      </c>
      <c r="E48" s="93">
        <f t="shared" si="92"/>
        <v>0</v>
      </c>
      <c r="F48" s="93">
        <f t="shared" si="92"/>
        <v>0</v>
      </c>
      <c r="G48" s="93">
        <f t="shared" si="92"/>
        <v>0</v>
      </c>
      <c r="H48" s="93">
        <f t="shared" si="92"/>
        <v>0</v>
      </c>
      <c r="I48" s="93">
        <f t="shared" si="92"/>
        <v>0</v>
      </c>
      <c r="J48" s="93">
        <f t="shared" si="92"/>
        <v>0</v>
      </c>
      <c r="K48" s="93">
        <f t="shared" si="92"/>
        <v>0</v>
      </c>
      <c r="L48" s="93">
        <f t="shared" si="92"/>
        <v>0</v>
      </c>
      <c r="M48" s="93">
        <f t="shared" si="92"/>
        <v>0</v>
      </c>
      <c r="N48" s="93">
        <f t="shared" si="92"/>
        <v>0</v>
      </c>
      <c r="O48" s="93">
        <f t="shared" si="92"/>
        <v>0</v>
      </c>
      <c r="P48" s="93">
        <f t="shared" si="92"/>
        <v>0</v>
      </c>
      <c r="Q48" s="25">
        <f t="shared" si="14"/>
        <v>1.9027822863146951E-5</v>
      </c>
      <c r="R48" s="25">
        <f t="shared" si="14"/>
        <v>1.9172495904275562E-5</v>
      </c>
      <c r="S48" s="25">
        <f t="shared" si="15"/>
        <v>1.8612736881975707E-5</v>
      </c>
      <c r="T48" s="25">
        <f t="shared" si="15"/>
        <v>1.5910488862498692E-5</v>
      </c>
      <c r="U48" s="25">
        <f t="shared" si="16"/>
        <v>0</v>
      </c>
      <c r="V48" s="25">
        <f t="shared" si="16"/>
        <v>0</v>
      </c>
      <c r="W48" s="25">
        <f t="shared" si="17"/>
        <v>0</v>
      </c>
      <c r="X48" s="25">
        <f t="shared" si="17"/>
        <v>0</v>
      </c>
      <c r="Y48" s="114">
        <f t="shared" ref="Y48:AB48" si="93">Y19/Y$22*100</f>
        <v>0</v>
      </c>
      <c r="Z48" s="114">
        <f t="shared" si="93"/>
        <v>0</v>
      </c>
      <c r="AA48" s="114">
        <f t="shared" si="93"/>
        <v>0</v>
      </c>
      <c r="AB48" s="114">
        <f t="shared" si="93"/>
        <v>0</v>
      </c>
      <c r="AC48" s="114">
        <f t="shared" ref="AC48" si="94">AC19/AC$22*100</f>
        <v>0</v>
      </c>
      <c r="AD48" s="114">
        <f t="shared" ref="AD48" si="95">AD19/AD$22*100</f>
        <v>0</v>
      </c>
      <c r="AE48" s="114">
        <f t="shared" ref="AE48:AF48" si="96">AE19/AE$22*100</f>
        <v>0</v>
      </c>
      <c r="AF48" s="114">
        <f t="shared" si="96"/>
        <v>0</v>
      </c>
    </row>
    <row r="49" spans="1:32" ht="18" customHeight="1" x14ac:dyDescent="0.15">
      <c r="A49" s="11" t="s">
        <v>47</v>
      </c>
      <c r="B49" s="91"/>
      <c r="C49" s="91"/>
      <c r="D49" s="93">
        <f t="shared" ref="D49:P49" si="97">D20/D$22*100</f>
        <v>2.483914409696244</v>
      </c>
      <c r="E49" s="93">
        <f t="shared" si="97"/>
        <v>2.4349868545847002</v>
      </c>
      <c r="F49" s="93">
        <f t="shared" si="97"/>
        <v>2.6066311400516091</v>
      </c>
      <c r="G49" s="93">
        <f t="shared" si="97"/>
        <v>2.907982292140574</v>
      </c>
      <c r="H49" s="93">
        <f t="shared" si="97"/>
        <v>2.8552561605309288</v>
      </c>
      <c r="I49" s="93">
        <f t="shared" si="97"/>
        <v>2.9649149899824079</v>
      </c>
      <c r="J49" s="93">
        <f t="shared" si="97"/>
        <v>2.8220866804274487</v>
      </c>
      <c r="K49" s="93">
        <f t="shared" si="97"/>
        <v>3.0410434980044903</v>
      </c>
      <c r="L49" s="93">
        <f t="shared" si="97"/>
        <v>2.3309073671457576</v>
      </c>
      <c r="M49" s="93">
        <f t="shared" si="97"/>
        <v>2.308122971242518</v>
      </c>
      <c r="N49" s="93">
        <f t="shared" si="97"/>
        <v>2.3513404341263264</v>
      </c>
      <c r="O49" s="93">
        <f t="shared" si="97"/>
        <v>2.4216382557219926</v>
      </c>
      <c r="P49" s="93">
        <f t="shared" si="97"/>
        <v>2.4319165042810269</v>
      </c>
      <c r="Q49" s="25">
        <f t="shared" si="14"/>
        <v>2.3269695414028302</v>
      </c>
      <c r="R49" s="25">
        <f t="shared" si="14"/>
        <v>2.3728839555926649</v>
      </c>
      <c r="S49" s="25">
        <f t="shared" si="15"/>
        <v>2.4191160252872641</v>
      </c>
      <c r="T49" s="25">
        <f t="shared" si="15"/>
        <v>2.5234989965254675</v>
      </c>
      <c r="U49" s="25">
        <f t="shared" si="16"/>
        <v>2.4597906263434117</v>
      </c>
      <c r="V49" s="25">
        <f t="shared" si="16"/>
        <v>2.5017376957535911</v>
      </c>
      <c r="W49" s="25">
        <f t="shared" si="17"/>
        <v>2.491956133146529</v>
      </c>
      <c r="X49" s="25">
        <f t="shared" si="17"/>
        <v>2.4814309541770334</v>
      </c>
      <c r="Y49" s="114">
        <f t="shared" ref="Y49:AB49" si="98">Y20/Y$22*100</f>
        <v>2.3417973554203568</v>
      </c>
      <c r="Z49" s="114">
        <f t="shared" si="98"/>
        <v>2.3577618764775576</v>
      </c>
      <c r="AA49" s="114">
        <f t="shared" si="98"/>
        <v>2.3979156291965138</v>
      </c>
      <c r="AB49" s="114">
        <f t="shared" si="98"/>
        <v>2.3421720780549315</v>
      </c>
      <c r="AC49" s="114">
        <f t="shared" ref="AC49" si="99">AC20/AC$22*100</f>
        <v>2.3051753951775162</v>
      </c>
      <c r="AD49" s="114">
        <f t="shared" ref="AD49" si="100">AD20/AD$22*100</f>
        <v>2.2905487104899116</v>
      </c>
      <c r="AE49" s="114">
        <f t="shared" ref="AE49:AF49" si="101">AE20/AE$22*100</f>
        <v>2.3086029226818483</v>
      </c>
      <c r="AF49" s="114">
        <f t="shared" si="101"/>
        <v>2.3328863627266543</v>
      </c>
    </row>
    <row r="50" spans="1:32" ht="18" customHeight="1" x14ac:dyDescent="0.15">
      <c r="A50" s="11" t="s">
        <v>48</v>
      </c>
      <c r="B50" s="91"/>
      <c r="C50" s="91"/>
      <c r="D50" s="93">
        <f t="shared" ref="D50:P50" si="102">D21/D$22*100</f>
        <v>0</v>
      </c>
      <c r="E50" s="93">
        <f t="shared" si="102"/>
        <v>0</v>
      </c>
      <c r="F50" s="93">
        <f t="shared" si="102"/>
        <v>0</v>
      </c>
      <c r="G50" s="93">
        <f t="shared" si="102"/>
        <v>0</v>
      </c>
      <c r="H50" s="93">
        <f t="shared" si="102"/>
        <v>0</v>
      </c>
      <c r="I50" s="93">
        <f t="shared" si="102"/>
        <v>0</v>
      </c>
      <c r="J50" s="93">
        <f t="shared" si="102"/>
        <v>0</v>
      </c>
      <c r="K50" s="93">
        <f t="shared" si="102"/>
        <v>0</v>
      </c>
      <c r="L50" s="93">
        <f t="shared" si="102"/>
        <v>0</v>
      </c>
      <c r="M50" s="93">
        <f t="shared" si="102"/>
        <v>0</v>
      </c>
      <c r="N50" s="93">
        <f t="shared" si="102"/>
        <v>0</v>
      </c>
      <c r="O50" s="93">
        <f t="shared" si="102"/>
        <v>0</v>
      </c>
      <c r="P50" s="93">
        <f t="shared" si="102"/>
        <v>0</v>
      </c>
      <c r="Q50" s="25">
        <f t="shared" si="14"/>
        <v>1.9027822863146951E-5</v>
      </c>
      <c r="R50" s="25">
        <f t="shared" si="14"/>
        <v>1.9172495904275562E-5</v>
      </c>
      <c r="S50" s="25">
        <f t="shared" si="15"/>
        <v>1.8612736881975707E-5</v>
      </c>
      <c r="T50" s="25">
        <f t="shared" si="15"/>
        <v>1.5910488862498692E-5</v>
      </c>
      <c r="U50" s="25">
        <f t="shared" si="16"/>
        <v>1.5758494143513235E-5</v>
      </c>
      <c r="V50" s="25">
        <f t="shared" si="16"/>
        <v>1.6490588408930314E-5</v>
      </c>
      <c r="W50" s="25">
        <f t="shared" si="17"/>
        <v>1.6103837544486851E-5</v>
      </c>
      <c r="X50" s="25">
        <f t="shared" si="17"/>
        <v>1.5686296655163906E-5</v>
      </c>
      <c r="Y50" s="114">
        <f t="shared" ref="Y50:AB50" si="103">Y21/Y$22*100</f>
        <v>1.5727316020284462E-5</v>
      </c>
      <c r="Z50" s="114">
        <f t="shared" si="103"/>
        <v>1.5516491237216739E-5</v>
      </c>
      <c r="AA50" s="114">
        <f t="shared" si="103"/>
        <v>1.5384172793798086E-5</v>
      </c>
      <c r="AB50" s="114">
        <f t="shared" si="103"/>
        <v>1.5325442671580205E-5</v>
      </c>
      <c r="AC50" s="114">
        <f t="shared" ref="AC50" si="104">AC21/AC$22*100</f>
        <v>1.4609690432347491E-5</v>
      </c>
      <c r="AD50" s="114">
        <f t="shared" ref="AD50" si="105">AD21/AD$22*100</f>
        <v>1.4163669988188916E-5</v>
      </c>
      <c r="AE50" s="114">
        <f t="shared" ref="AE50:AF50" si="106">AE21/AE$22*100</f>
        <v>1.4364755325840773E-5</v>
      </c>
      <c r="AF50" s="114">
        <f t="shared" si="106"/>
        <v>1.4295435181637801E-5</v>
      </c>
    </row>
    <row r="51" spans="1:32" ht="18" customHeight="1" x14ac:dyDescent="0.15">
      <c r="A51" s="11" t="s">
        <v>49</v>
      </c>
      <c r="B51" s="91"/>
      <c r="C51" s="91"/>
      <c r="D51" s="94">
        <f t="shared" ref="D51:P51" si="107">+D33+D38+D40+D41+D42+D43+D44+D45+D46</f>
        <v>99.999999999999986</v>
      </c>
      <c r="E51" s="94">
        <f t="shared" si="107"/>
        <v>100</v>
      </c>
      <c r="F51" s="94">
        <f t="shared" si="107"/>
        <v>100.00000000000001</v>
      </c>
      <c r="G51" s="94">
        <f t="shared" si="107"/>
        <v>100</v>
      </c>
      <c r="H51" s="94">
        <f t="shared" si="107"/>
        <v>100</v>
      </c>
      <c r="I51" s="94">
        <f t="shared" si="107"/>
        <v>100</v>
      </c>
      <c r="J51" s="94">
        <f t="shared" si="107"/>
        <v>99.999999999999986</v>
      </c>
      <c r="K51" s="94">
        <f t="shared" si="107"/>
        <v>99.999999999999986</v>
      </c>
      <c r="L51" s="94">
        <f t="shared" si="107"/>
        <v>100.00000000000001</v>
      </c>
      <c r="M51" s="94">
        <f t="shared" si="107"/>
        <v>99.999999999999986</v>
      </c>
      <c r="N51" s="94">
        <f t="shared" si="107"/>
        <v>100</v>
      </c>
      <c r="O51" s="94">
        <f t="shared" si="107"/>
        <v>100.00000000000001</v>
      </c>
      <c r="P51" s="94">
        <f t="shared" si="107"/>
        <v>100.00000000000001</v>
      </c>
      <c r="Q51" s="26">
        <f t="shared" ref="Q51:V51" si="108">+Q33+Q38+Q40+Q41+Q42+Q43+Q44+Q45+Q46</f>
        <v>99.999999999999972</v>
      </c>
      <c r="R51" s="26">
        <f t="shared" si="108"/>
        <v>100.00000000000004</v>
      </c>
      <c r="S51" s="26">
        <f t="shared" si="108"/>
        <v>100</v>
      </c>
      <c r="T51" s="26">
        <f t="shared" si="108"/>
        <v>100.00000000000003</v>
      </c>
      <c r="U51" s="26">
        <f t="shared" si="108"/>
        <v>100</v>
      </c>
      <c r="V51" s="26">
        <f t="shared" si="108"/>
        <v>99.999999999999986</v>
      </c>
      <c r="W51" s="26">
        <f>+W33+W38+W40+W41+W42+W43+W44+W45+W46</f>
        <v>99.999999999999972</v>
      </c>
      <c r="X51" s="26">
        <f>+X33+X38+X40+X41+X42+X43+X44+X45+X46</f>
        <v>99.999999999999972</v>
      </c>
      <c r="Y51" s="26">
        <f t="shared" ref="Y51:AB51" si="109">+Y33+Y38+Y40+Y41+Y42+Y43+Y44+Y45+Y46</f>
        <v>100.00000000000001</v>
      </c>
      <c r="Z51" s="26">
        <f t="shared" si="109"/>
        <v>99.999999999999972</v>
      </c>
      <c r="AA51" s="26">
        <f t="shared" si="109"/>
        <v>100.00000000000003</v>
      </c>
      <c r="AB51" s="26">
        <f t="shared" si="109"/>
        <v>100.00000000000001</v>
      </c>
      <c r="AC51" s="26">
        <f t="shared" ref="AC51" si="110">+AC33+AC38+AC40+AC41+AC42+AC43+AC44+AC45+AC46</f>
        <v>100.00000000000001</v>
      </c>
      <c r="AD51" s="26">
        <f t="shared" ref="AD51" si="111">+AD33+AD38+AD40+AD41+AD42+AD43+AD44+AD45+AD46</f>
        <v>99.999999999999986</v>
      </c>
      <c r="AE51" s="26">
        <f t="shared" ref="AE51:AF51" si="112">+AE33+AE38+AE40+AE41+AE42+AE43+AE44+AE45+AE46</f>
        <v>100.00000000000001</v>
      </c>
      <c r="AF51" s="26">
        <f t="shared" si="112"/>
        <v>100</v>
      </c>
    </row>
    <row r="52" spans="1:32" ht="18" customHeight="1" x14ac:dyDescent="0.15"/>
    <row r="53" spans="1:32" ht="18" customHeight="1" x14ac:dyDescent="0.15"/>
    <row r="54" spans="1:32" ht="18" customHeight="1" x14ac:dyDescent="0.15"/>
    <row r="55" spans="1:32" ht="18" customHeight="1" x14ac:dyDescent="0.15"/>
    <row r="56" spans="1:32" ht="18" customHeight="1" x14ac:dyDescent="0.15"/>
    <row r="57" spans="1:32" ht="18" customHeight="1" x14ac:dyDescent="0.15"/>
    <row r="58" spans="1:32" ht="18" customHeight="1" x14ac:dyDescent="0.15"/>
    <row r="59" spans="1:32" ht="18" customHeight="1" x14ac:dyDescent="0.15"/>
    <row r="60" spans="1:32" ht="18" customHeight="1" x14ac:dyDescent="0.15"/>
    <row r="61" spans="1:32" ht="18" customHeight="1" x14ac:dyDescent="0.15"/>
    <row r="62" spans="1:32" ht="18" customHeight="1" x14ac:dyDescent="0.15"/>
    <row r="63" spans="1:32" ht="18" customHeight="1" x14ac:dyDescent="0.15"/>
    <row r="64" spans="1:3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98425196850393704" right="0.78740157480314965" top="0.78740157480314965" bottom="0.78740157480314965" header="0" footer="0.31496062992125984"/>
  <pageSetup paperSize="9" firstPageNumber="4" orientation="landscape" useFirstPageNumber="1" horizontalDpi="4294967292" r:id="rId1"/>
  <headerFooter alignWithMargins="0">
    <oddFooter>&amp;C-&amp;P--</oddFooter>
  </headerFooter>
  <colBreaks count="1" manualBreakCount="1">
    <brk id="12" max="50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1:P516"/>
  <sheetViews>
    <sheetView workbookViewId="0">
      <selection sqref="A1:IV65536"/>
    </sheetView>
  </sheetViews>
  <sheetFormatPr defaultColWidth="9" defaultRowHeight="12" x14ac:dyDescent="0.15"/>
  <cols>
    <col min="1" max="1" width="25.21875" style="10" customWidth="1"/>
    <col min="2" max="9" width="8.44140625" style="10" customWidth="1"/>
    <col min="10" max="11" width="8.44140625" style="83" customWidth="1"/>
    <col min="12" max="13" width="8.44140625" style="10" customWidth="1"/>
    <col min="14" max="16384" width="9" style="10"/>
  </cols>
  <sheetData>
    <row r="1" spans="1:16" ht="18" customHeight="1" x14ac:dyDescent="0.2">
      <c r="A1" s="24" t="s">
        <v>79</v>
      </c>
      <c r="L1" s="55" t="str">
        <f>[1]財政指標!$M$1</f>
        <v>氏家町</v>
      </c>
      <c r="O1" s="55" t="str">
        <f>[1]財政指標!$M$1</f>
        <v>氏家町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5"/>
      <c r="B3" s="5" t="s">
        <v>169</v>
      </c>
      <c r="C3" s="5" t="s">
        <v>187</v>
      </c>
      <c r="D3" s="5" t="s">
        <v>188</v>
      </c>
      <c r="E3" s="5" t="s">
        <v>189</v>
      </c>
      <c r="F3" s="5" t="s">
        <v>190</v>
      </c>
      <c r="G3" s="5" t="s">
        <v>191</v>
      </c>
      <c r="H3" s="5" t="s">
        <v>192</v>
      </c>
      <c r="I3" s="5" t="s">
        <v>193</v>
      </c>
      <c r="J3" s="6" t="s">
        <v>194</v>
      </c>
      <c r="K3" s="6" t="s">
        <v>195</v>
      </c>
      <c r="L3" s="5" t="s">
        <v>196</v>
      </c>
      <c r="M3" s="5" t="s">
        <v>197</v>
      </c>
      <c r="N3" s="5" t="s">
        <v>198</v>
      </c>
      <c r="O3" s="57" t="s">
        <v>199</v>
      </c>
      <c r="P3" s="57" t="s">
        <v>200</v>
      </c>
    </row>
    <row r="4" spans="1:16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0</v>
      </c>
      <c r="D4" s="13">
        <f t="shared" si="0"/>
        <v>1381471</v>
      </c>
      <c r="E4" s="13">
        <f t="shared" si="0"/>
        <v>1513991</v>
      </c>
      <c r="F4" s="13">
        <f t="shared" si="0"/>
        <v>1441949</v>
      </c>
      <c r="G4" s="13">
        <f t="shared" si="0"/>
        <v>1268710</v>
      </c>
      <c r="H4" s="13">
        <f t="shared" si="0"/>
        <v>1378689</v>
      </c>
      <c r="I4" s="13">
        <f t="shared" si="0"/>
        <v>1328936</v>
      </c>
      <c r="J4" s="13">
        <f t="shared" si="0"/>
        <v>1486497</v>
      </c>
      <c r="K4" s="13">
        <f t="shared" si="0"/>
        <v>1365076</v>
      </c>
      <c r="L4" s="13">
        <f t="shared" si="0"/>
        <v>1297233</v>
      </c>
      <c r="M4" s="13">
        <f t="shared" si="0"/>
        <v>1292412</v>
      </c>
      <c r="N4" s="13">
        <f t="shared" si="0"/>
        <v>1305317</v>
      </c>
      <c r="O4" s="13">
        <f t="shared" si="0"/>
        <v>1244571</v>
      </c>
      <c r="P4" s="13">
        <f t="shared" si="0"/>
        <v>1169083</v>
      </c>
    </row>
    <row r="5" spans="1:16" ht="18" customHeight="1" x14ac:dyDescent="0.15">
      <c r="A5" s="11" t="s">
        <v>32</v>
      </c>
      <c r="B5" s="13"/>
      <c r="C5" s="13"/>
      <c r="D5" s="13">
        <v>11971</v>
      </c>
      <c r="E5" s="13">
        <v>12477</v>
      </c>
      <c r="F5" s="13">
        <v>12796</v>
      </c>
      <c r="G5" s="13">
        <v>12878</v>
      </c>
      <c r="H5" s="13">
        <v>13402</v>
      </c>
      <c r="I5" s="13">
        <v>18222</v>
      </c>
      <c r="J5" s="13">
        <v>18633</v>
      </c>
      <c r="K5" s="13">
        <v>18686</v>
      </c>
      <c r="L5" s="13">
        <v>19625</v>
      </c>
      <c r="M5" s="13">
        <v>19706</v>
      </c>
      <c r="N5" s="13">
        <v>20042</v>
      </c>
      <c r="O5" s="13">
        <v>19863</v>
      </c>
      <c r="P5" s="13">
        <v>20433</v>
      </c>
    </row>
    <row r="6" spans="1:16" ht="18" customHeight="1" x14ac:dyDescent="0.15">
      <c r="A6" s="11" t="s">
        <v>33</v>
      </c>
      <c r="B6" s="14"/>
      <c r="C6" s="14"/>
      <c r="D6" s="14">
        <v>989853</v>
      </c>
      <c r="E6" s="14">
        <v>1128791</v>
      </c>
      <c r="F6" s="14">
        <v>1132317</v>
      </c>
      <c r="G6" s="14">
        <v>973383</v>
      </c>
      <c r="H6" s="14">
        <v>1040412</v>
      </c>
      <c r="I6" s="14">
        <v>996902</v>
      </c>
      <c r="J6" s="14">
        <v>1148132</v>
      </c>
      <c r="K6" s="14">
        <v>1047032</v>
      </c>
      <c r="L6" s="14">
        <v>1038949</v>
      </c>
      <c r="M6" s="14">
        <v>994991</v>
      </c>
      <c r="N6" s="14">
        <v>1006567</v>
      </c>
      <c r="O6" s="14">
        <v>1014914</v>
      </c>
      <c r="P6" s="14">
        <v>948858</v>
      </c>
    </row>
    <row r="7" spans="1:16" ht="18" customHeight="1" x14ac:dyDescent="0.15">
      <c r="A7" s="11" t="s">
        <v>34</v>
      </c>
      <c r="B7" s="14"/>
      <c r="C7" s="14"/>
      <c r="D7" s="14">
        <v>49635</v>
      </c>
      <c r="E7" s="14">
        <v>55933</v>
      </c>
      <c r="F7" s="14">
        <v>56477</v>
      </c>
      <c r="G7" s="14">
        <v>63727</v>
      </c>
      <c r="H7" s="14">
        <v>65444</v>
      </c>
      <c r="I7" s="14">
        <v>66266</v>
      </c>
      <c r="J7" s="14">
        <v>73892</v>
      </c>
      <c r="K7" s="14">
        <v>76143</v>
      </c>
      <c r="L7" s="14">
        <v>78539</v>
      </c>
      <c r="M7" s="14">
        <v>81798</v>
      </c>
      <c r="N7" s="14">
        <v>75647</v>
      </c>
      <c r="O7" s="14">
        <v>75741</v>
      </c>
      <c r="P7" s="14">
        <v>73552</v>
      </c>
    </row>
    <row r="8" spans="1:16" ht="18" customHeight="1" x14ac:dyDescent="0.15">
      <c r="A8" s="11" t="s">
        <v>35</v>
      </c>
      <c r="B8" s="14"/>
      <c r="C8" s="14"/>
      <c r="D8" s="14">
        <v>330012</v>
      </c>
      <c r="E8" s="14">
        <v>316790</v>
      </c>
      <c r="F8" s="14">
        <v>240359</v>
      </c>
      <c r="G8" s="14">
        <v>218722</v>
      </c>
      <c r="H8" s="14">
        <v>259431</v>
      </c>
      <c r="I8" s="14">
        <v>247546</v>
      </c>
      <c r="J8" s="14">
        <v>245840</v>
      </c>
      <c r="K8" s="14">
        <v>223215</v>
      </c>
      <c r="L8" s="14">
        <v>160120</v>
      </c>
      <c r="M8" s="14">
        <v>195917</v>
      </c>
      <c r="N8" s="14">
        <v>203061</v>
      </c>
      <c r="O8" s="14">
        <v>134053</v>
      </c>
      <c r="P8" s="14">
        <v>126240</v>
      </c>
    </row>
    <row r="9" spans="1:16" ht="18" customHeight="1" x14ac:dyDescent="0.15">
      <c r="A9" s="11" t="s">
        <v>36</v>
      </c>
      <c r="B9" s="13"/>
      <c r="C9" s="13"/>
      <c r="D9" s="13">
        <v>921551</v>
      </c>
      <c r="E9" s="13">
        <v>987951</v>
      </c>
      <c r="F9" s="13">
        <v>1074974</v>
      </c>
      <c r="G9" s="13">
        <v>1149337</v>
      </c>
      <c r="H9" s="13">
        <v>1239220</v>
      </c>
      <c r="I9" s="13">
        <v>1311041</v>
      </c>
      <c r="J9" s="13">
        <v>1320478</v>
      </c>
      <c r="K9" s="13">
        <v>1430053</v>
      </c>
      <c r="L9" s="13">
        <v>1542669</v>
      </c>
      <c r="M9" s="13">
        <v>1483459</v>
      </c>
      <c r="N9" s="13">
        <v>1512085</v>
      </c>
      <c r="O9" s="13">
        <v>1543437</v>
      </c>
      <c r="P9" s="13">
        <v>1497723</v>
      </c>
    </row>
    <row r="10" spans="1:16" ht="18" customHeight="1" x14ac:dyDescent="0.15">
      <c r="A10" s="11" t="s">
        <v>37</v>
      </c>
      <c r="B10" s="13"/>
      <c r="C10" s="13"/>
      <c r="D10" s="13">
        <v>920543</v>
      </c>
      <c r="E10" s="13">
        <v>986766</v>
      </c>
      <c r="F10" s="13">
        <v>1073788</v>
      </c>
      <c r="G10" s="13">
        <v>1148151</v>
      </c>
      <c r="H10" s="13">
        <v>1238063</v>
      </c>
      <c r="I10" s="13">
        <v>1309974</v>
      </c>
      <c r="J10" s="13">
        <v>1319534</v>
      </c>
      <c r="K10" s="13">
        <v>1428794</v>
      </c>
      <c r="L10" s="13">
        <v>1540173</v>
      </c>
      <c r="M10" s="13">
        <v>1479210</v>
      </c>
      <c r="N10" s="13">
        <v>1507426</v>
      </c>
      <c r="O10" s="13">
        <v>1536633</v>
      </c>
      <c r="P10" s="13">
        <v>1490989</v>
      </c>
    </row>
    <row r="11" spans="1:16" ht="18" customHeight="1" x14ac:dyDescent="0.15">
      <c r="A11" s="11" t="s">
        <v>38</v>
      </c>
      <c r="B11" s="13"/>
      <c r="C11" s="13"/>
      <c r="D11" s="13">
        <v>27597</v>
      </c>
      <c r="E11" s="13">
        <v>27750</v>
      </c>
      <c r="F11" s="13">
        <v>28333</v>
      </c>
      <c r="G11" s="13">
        <v>28819</v>
      </c>
      <c r="H11" s="13">
        <v>29275</v>
      </c>
      <c r="I11" s="13">
        <v>29921</v>
      </c>
      <c r="J11" s="13">
        <v>31170</v>
      </c>
      <c r="K11" s="13">
        <v>31711</v>
      </c>
      <c r="L11" s="13">
        <v>32530</v>
      </c>
      <c r="M11" s="13">
        <v>33705</v>
      </c>
      <c r="N11" s="13">
        <v>35080</v>
      </c>
      <c r="O11" s="13">
        <v>37506</v>
      </c>
      <c r="P11" s="13">
        <v>39449</v>
      </c>
    </row>
    <row r="12" spans="1:16" ht="18" customHeight="1" x14ac:dyDescent="0.15">
      <c r="A12" s="11" t="s">
        <v>39</v>
      </c>
      <c r="B12" s="13"/>
      <c r="C12" s="13"/>
      <c r="D12" s="13">
        <v>174557</v>
      </c>
      <c r="E12" s="13">
        <v>176832</v>
      </c>
      <c r="F12" s="13">
        <v>180454</v>
      </c>
      <c r="G12" s="13">
        <v>184239</v>
      </c>
      <c r="H12" s="13">
        <v>185747</v>
      </c>
      <c r="I12" s="13">
        <v>190370</v>
      </c>
      <c r="J12" s="13">
        <v>229716</v>
      </c>
      <c r="K12" s="13">
        <v>232549</v>
      </c>
      <c r="L12" s="13">
        <v>242805</v>
      </c>
      <c r="M12" s="13">
        <v>241574</v>
      </c>
      <c r="N12" s="13">
        <v>231972</v>
      </c>
      <c r="O12" s="13">
        <v>218629</v>
      </c>
      <c r="P12" s="13">
        <v>212761</v>
      </c>
    </row>
    <row r="13" spans="1:16" ht="18" customHeight="1" x14ac:dyDescent="0.15">
      <c r="A13" s="11" t="s">
        <v>40</v>
      </c>
      <c r="B13" s="13"/>
      <c r="C13" s="13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</row>
    <row r="14" spans="1:16" ht="18" customHeight="1" x14ac:dyDescent="0.15">
      <c r="A14" s="11" t="s">
        <v>41</v>
      </c>
      <c r="B14" s="13"/>
      <c r="C14" s="13"/>
      <c r="D14" s="13">
        <v>598</v>
      </c>
      <c r="E14" s="13">
        <v>10764</v>
      </c>
      <c r="F14" s="13">
        <v>4760</v>
      </c>
      <c r="G14" s="13">
        <v>5146</v>
      </c>
      <c r="H14" s="13">
        <v>5445</v>
      </c>
      <c r="I14" s="13">
        <v>3390</v>
      </c>
      <c r="J14" s="13">
        <v>3332</v>
      </c>
      <c r="K14" s="13">
        <v>2699</v>
      </c>
      <c r="L14" s="13">
        <v>2549</v>
      </c>
      <c r="M14" s="13">
        <v>2235</v>
      </c>
      <c r="N14" s="13">
        <v>993</v>
      </c>
      <c r="O14" s="13">
        <v>972</v>
      </c>
      <c r="P14" s="13">
        <v>0</v>
      </c>
    </row>
    <row r="15" spans="1:16" ht="18" customHeight="1" x14ac:dyDescent="0.15">
      <c r="A15" s="11" t="s">
        <v>42</v>
      </c>
      <c r="B15" s="13"/>
      <c r="C15" s="1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</row>
    <row r="16" spans="1:16" ht="18" customHeight="1" x14ac:dyDescent="0.15">
      <c r="A16" s="11" t="s">
        <v>43</v>
      </c>
      <c r="B16" s="13"/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102422</v>
      </c>
      <c r="E17" s="14">
        <f t="shared" si="1"/>
        <v>109909</v>
      </c>
      <c r="F17" s="14">
        <f t="shared" si="1"/>
        <v>119419</v>
      </c>
      <c r="G17" s="14">
        <f t="shared" si="1"/>
        <v>130152</v>
      </c>
      <c r="H17" s="14">
        <f t="shared" si="1"/>
        <v>140955</v>
      </c>
      <c r="I17" s="14">
        <f t="shared" si="1"/>
        <v>149134</v>
      </c>
      <c r="J17" s="14">
        <f t="shared" si="1"/>
        <v>147416</v>
      </c>
      <c r="K17" s="14">
        <f t="shared" si="1"/>
        <v>158754</v>
      </c>
      <c r="L17" s="14">
        <f t="shared" si="1"/>
        <v>124037</v>
      </c>
      <c r="M17" s="14">
        <f t="shared" si="1"/>
        <v>119906</v>
      </c>
      <c r="N17" s="14">
        <f t="shared" si="1"/>
        <v>124316</v>
      </c>
      <c r="O17" s="14">
        <f t="shared" si="1"/>
        <v>127442</v>
      </c>
      <c r="P17" s="14">
        <f t="shared" si="1"/>
        <v>124094</v>
      </c>
    </row>
    <row r="18" spans="1:16" ht="18" customHeight="1" x14ac:dyDescent="0.15">
      <c r="A18" s="11" t="s">
        <v>45</v>
      </c>
      <c r="B18" s="14"/>
      <c r="C18" s="14"/>
      <c r="D18" s="14">
        <v>0</v>
      </c>
      <c r="E18" s="14">
        <v>0</v>
      </c>
      <c r="F18" s="14">
        <v>0</v>
      </c>
      <c r="G18" s="14">
        <v>2251</v>
      </c>
      <c r="H18" s="14">
        <v>3239</v>
      </c>
      <c r="I18" s="14">
        <v>3028</v>
      </c>
      <c r="J18" s="14">
        <v>2929</v>
      </c>
      <c r="K18" s="14">
        <v>3388</v>
      </c>
      <c r="L18" s="14">
        <v>3714</v>
      </c>
      <c r="M18" s="14">
        <v>3647</v>
      </c>
      <c r="N18" s="14">
        <v>3762</v>
      </c>
      <c r="O18" s="14">
        <v>3736</v>
      </c>
      <c r="P18" s="14">
        <v>4010</v>
      </c>
    </row>
    <row r="19" spans="1:16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</row>
    <row r="20" spans="1:16" ht="18" customHeight="1" x14ac:dyDescent="0.15">
      <c r="A20" s="11" t="s">
        <v>47</v>
      </c>
      <c r="B20" s="13"/>
      <c r="C20" s="13"/>
      <c r="D20" s="13">
        <v>102422</v>
      </c>
      <c r="E20" s="13">
        <v>109909</v>
      </c>
      <c r="F20" s="13">
        <v>119419</v>
      </c>
      <c r="G20" s="13">
        <v>127901</v>
      </c>
      <c r="H20" s="13">
        <v>137716</v>
      </c>
      <c r="I20" s="13">
        <v>146106</v>
      </c>
      <c r="J20" s="13">
        <v>144487</v>
      </c>
      <c r="K20" s="13">
        <v>155366</v>
      </c>
      <c r="L20" s="13">
        <v>120323</v>
      </c>
      <c r="M20" s="13">
        <v>116259</v>
      </c>
      <c r="N20" s="13">
        <v>120554</v>
      </c>
      <c r="O20" s="13">
        <v>123706</v>
      </c>
      <c r="P20" s="13">
        <v>120084</v>
      </c>
    </row>
    <row r="21" spans="1:16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</row>
    <row r="22" spans="1:16" ht="18" customHeight="1" x14ac:dyDescent="0.15">
      <c r="A22" s="11" t="s">
        <v>248</v>
      </c>
      <c r="B22" s="14">
        <f t="shared" ref="B22:P22" si="2">+B4+B9+B11+B12+B13+B14+B15+B16+B17</f>
        <v>0</v>
      </c>
      <c r="C22" s="14">
        <f t="shared" si="2"/>
        <v>0</v>
      </c>
      <c r="D22" s="14">
        <f t="shared" si="2"/>
        <v>2608196</v>
      </c>
      <c r="E22" s="14">
        <f t="shared" si="2"/>
        <v>2827197</v>
      </c>
      <c r="F22" s="14">
        <f t="shared" si="2"/>
        <v>2849889</v>
      </c>
      <c r="G22" s="14">
        <f t="shared" si="2"/>
        <v>2766403</v>
      </c>
      <c r="H22" s="14">
        <f t="shared" si="2"/>
        <v>2979331</v>
      </c>
      <c r="I22" s="14">
        <f t="shared" si="2"/>
        <v>3012792</v>
      </c>
      <c r="J22" s="14">
        <f t="shared" si="2"/>
        <v>3218609</v>
      </c>
      <c r="K22" s="14">
        <f t="shared" si="2"/>
        <v>3220842</v>
      </c>
      <c r="L22" s="14">
        <f t="shared" si="2"/>
        <v>3241823</v>
      </c>
      <c r="M22" s="14">
        <f t="shared" si="2"/>
        <v>3173291</v>
      </c>
      <c r="N22" s="14">
        <f t="shared" si="2"/>
        <v>3209763</v>
      </c>
      <c r="O22" s="14">
        <f t="shared" si="2"/>
        <v>3172557</v>
      </c>
      <c r="P22" s="14">
        <f t="shared" si="2"/>
        <v>3043110</v>
      </c>
    </row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4" t="s">
        <v>82</v>
      </c>
      <c r="M30" s="55" t="str">
        <f>[1]財政指標!$M$1</f>
        <v>氏家町</v>
      </c>
      <c r="P30" s="55" t="str">
        <f>[1]財政指標!$M$1</f>
        <v>氏家町</v>
      </c>
    </row>
    <row r="31" spans="1:16" ht="18" customHeight="1" x14ac:dyDescent="0.15"/>
    <row r="32" spans="1:16" ht="18" customHeight="1" x14ac:dyDescent="0.15">
      <c r="A32" s="5"/>
      <c r="B32" s="5" t="s">
        <v>169</v>
      </c>
      <c r="C32" s="5" t="s">
        <v>187</v>
      </c>
      <c r="D32" s="5" t="s">
        <v>188</v>
      </c>
      <c r="E32" s="5" t="s">
        <v>189</v>
      </c>
      <c r="F32" s="5" t="s">
        <v>190</v>
      </c>
      <c r="G32" s="5" t="s">
        <v>191</v>
      </c>
      <c r="H32" s="5" t="s">
        <v>192</v>
      </c>
      <c r="I32" s="5" t="s">
        <v>193</v>
      </c>
      <c r="J32" s="6" t="s">
        <v>194</v>
      </c>
      <c r="K32" s="6" t="s">
        <v>195</v>
      </c>
      <c r="L32" s="5" t="s">
        <v>196</v>
      </c>
      <c r="M32" s="5" t="s">
        <v>197</v>
      </c>
      <c r="N32" s="5" t="s">
        <v>198</v>
      </c>
      <c r="O32" s="57" t="s">
        <v>199</v>
      </c>
      <c r="P32" s="57" t="s">
        <v>200</v>
      </c>
    </row>
    <row r="33" spans="1:16" ht="18" customHeight="1" x14ac:dyDescent="0.15">
      <c r="A33" s="11" t="s">
        <v>31</v>
      </c>
      <c r="B33" s="25" t="e">
        <f t="shared" ref="B33:C49" si="3">B4/B$22*100</f>
        <v>#DIV/0!</v>
      </c>
      <c r="C33" s="25" t="e">
        <f t="shared" si="3"/>
        <v>#DIV/0!</v>
      </c>
      <c r="D33" s="25">
        <f t="shared" ref="D33:P48" si="4">D4/D$22*100</f>
        <v>52.966533189990329</v>
      </c>
      <c r="E33" s="25">
        <f t="shared" si="4"/>
        <v>53.550955239412033</v>
      </c>
      <c r="F33" s="25">
        <f t="shared" si="4"/>
        <v>50.596672361625316</v>
      </c>
      <c r="G33" s="25">
        <f t="shared" si="4"/>
        <v>45.861358594535936</v>
      </c>
      <c r="H33" s="25">
        <f t="shared" si="4"/>
        <v>46.275120152812832</v>
      </c>
      <c r="I33" s="25">
        <f t="shared" si="4"/>
        <v>44.109782553857016</v>
      </c>
      <c r="J33" s="25">
        <f t="shared" si="4"/>
        <v>46.184454216091488</v>
      </c>
      <c r="K33" s="25">
        <f t="shared" si="4"/>
        <v>42.382581945963196</v>
      </c>
      <c r="L33" s="25">
        <f t="shared" si="4"/>
        <v>40.015540638708529</v>
      </c>
      <c r="M33" s="25">
        <f t="shared" si="4"/>
        <v>40.727812230268192</v>
      </c>
      <c r="N33" s="25">
        <f t="shared" si="4"/>
        <v>40.667083519873586</v>
      </c>
      <c r="O33" s="25">
        <f t="shared" si="4"/>
        <v>39.229271530818835</v>
      </c>
      <c r="P33" s="25">
        <f t="shared" si="4"/>
        <v>38.417375645310223</v>
      </c>
    </row>
    <row r="34" spans="1:16" ht="18" customHeight="1" x14ac:dyDescent="0.15">
      <c r="A34" s="11" t="s">
        <v>32</v>
      </c>
      <c r="B34" s="25" t="e">
        <f t="shared" si="3"/>
        <v>#DIV/0!</v>
      </c>
      <c r="C34" s="25" t="e">
        <f t="shared" si="3"/>
        <v>#DIV/0!</v>
      </c>
      <c r="D34" s="25">
        <f t="shared" si="4"/>
        <v>0.45897624258299607</v>
      </c>
      <c r="E34" s="25">
        <f t="shared" si="4"/>
        <v>0.44132050225010849</v>
      </c>
      <c r="F34" s="25">
        <f t="shared" si="4"/>
        <v>0.44899994350657169</v>
      </c>
      <c r="G34" s="25">
        <f t="shared" si="4"/>
        <v>0.46551424358634663</v>
      </c>
      <c r="H34" s="25">
        <f t="shared" si="4"/>
        <v>0.44983252951753261</v>
      </c>
      <c r="I34" s="25">
        <f t="shared" si="4"/>
        <v>0.60482104307233953</v>
      </c>
      <c r="J34" s="25">
        <f t="shared" si="4"/>
        <v>0.57891468022366188</v>
      </c>
      <c r="K34" s="25">
        <f t="shared" si="4"/>
        <v>0.58015885287139202</v>
      </c>
      <c r="L34" s="25">
        <f t="shared" si="4"/>
        <v>0.60536926291163951</v>
      </c>
      <c r="M34" s="25">
        <f t="shared" si="4"/>
        <v>0.62099567924908239</v>
      </c>
      <c r="N34" s="25">
        <f t="shared" si="4"/>
        <v>0.62440747182891698</v>
      </c>
      <c r="O34" s="25">
        <f t="shared" si="4"/>
        <v>0.62608804191697731</v>
      </c>
      <c r="P34" s="25">
        <f t="shared" si="4"/>
        <v>0.67145124560071767</v>
      </c>
    </row>
    <row r="35" spans="1:16" ht="18" customHeight="1" x14ac:dyDescent="0.15">
      <c r="A35" s="11" t="s">
        <v>33</v>
      </c>
      <c r="B35" s="25" t="e">
        <f t="shared" si="3"/>
        <v>#DIV/0!</v>
      </c>
      <c r="C35" s="25" t="e">
        <f t="shared" si="3"/>
        <v>#DIV/0!</v>
      </c>
      <c r="D35" s="25">
        <f t="shared" si="4"/>
        <v>37.951634002966031</v>
      </c>
      <c r="E35" s="25">
        <f t="shared" si="4"/>
        <v>39.926153005963151</v>
      </c>
      <c r="F35" s="25">
        <f t="shared" si="4"/>
        <v>39.731968508247164</v>
      </c>
      <c r="G35" s="25">
        <f t="shared" si="4"/>
        <v>35.185871328219356</v>
      </c>
      <c r="H35" s="25">
        <f t="shared" si="4"/>
        <v>34.920994008386444</v>
      </c>
      <c r="I35" s="25">
        <f t="shared" si="4"/>
        <v>33.088975276089421</v>
      </c>
      <c r="J35" s="25">
        <f t="shared" si="4"/>
        <v>35.671683015861824</v>
      </c>
      <c r="K35" s="25">
        <f t="shared" si="4"/>
        <v>32.508021194457847</v>
      </c>
      <c r="L35" s="25">
        <f t="shared" si="4"/>
        <v>32.048295048804334</v>
      </c>
      <c r="M35" s="25">
        <f t="shared" si="4"/>
        <v>31.355176691957968</v>
      </c>
      <c r="N35" s="25">
        <f t="shared" si="4"/>
        <v>31.359542745056256</v>
      </c>
      <c r="O35" s="25">
        <f t="shared" si="4"/>
        <v>31.990410258980372</v>
      </c>
      <c r="P35" s="25">
        <f t="shared" si="4"/>
        <v>31.180535701962796</v>
      </c>
    </row>
    <row r="36" spans="1:16" ht="18" customHeight="1" x14ac:dyDescent="0.15">
      <c r="A36" s="11" t="s">
        <v>34</v>
      </c>
      <c r="B36" s="25" t="e">
        <f t="shared" si="3"/>
        <v>#DIV/0!</v>
      </c>
      <c r="C36" s="25" t="e">
        <f t="shared" si="3"/>
        <v>#DIV/0!</v>
      </c>
      <c r="D36" s="25">
        <f t="shared" si="4"/>
        <v>1.9030394954980379</v>
      </c>
      <c r="E36" s="25">
        <f t="shared" si="4"/>
        <v>1.9783906109125047</v>
      </c>
      <c r="F36" s="25">
        <f t="shared" si="4"/>
        <v>1.9817263058315604</v>
      </c>
      <c r="G36" s="25">
        <f t="shared" si="4"/>
        <v>2.3036050785080842</v>
      </c>
      <c r="H36" s="25">
        <f t="shared" si="4"/>
        <v>2.1966005119941356</v>
      </c>
      <c r="I36" s="25">
        <f t="shared" si="4"/>
        <v>2.1994880496230738</v>
      </c>
      <c r="J36" s="25">
        <f t="shared" si="4"/>
        <v>2.2957743546979459</v>
      </c>
      <c r="K36" s="25">
        <f t="shared" si="4"/>
        <v>2.3640712583852297</v>
      </c>
      <c r="L36" s="25">
        <f t="shared" si="4"/>
        <v>2.4226800784620259</v>
      </c>
      <c r="M36" s="25">
        <f t="shared" si="4"/>
        <v>2.5777024546440903</v>
      </c>
      <c r="N36" s="25">
        <f t="shared" si="4"/>
        <v>2.3567783665024491</v>
      </c>
      <c r="O36" s="25">
        <f t="shared" si="4"/>
        <v>2.3873802740187173</v>
      </c>
      <c r="P36" s="25">
        <f t="shared" si="4"/>
        <v>2.4170010285530266</v>
      </c>
    </row>
    <row r="37" spans="1:16" ht="18" customHeight="1" x14ac:dyDescent="0.15">
      <c r="A37" s="11" t="s">
        <v>35</v>
      </c>
      <c r="B37" s="25" t="e">
        <f t="shared" si="3"/>
        <v>#DIV/0!</v>
      </c>
      <c r="C37" s="25" t="e">
        <f t="shared" si="3"/>
        <v>#DIV/0!</v>
      </c>
      <c r="D37" s="25">
        <f t="shared" si="4"/>
        <v>12.652883448943253</v>
      </c>
      <c r="E37" s="25">
        <f t="shared" si="4"/>
        <v>11.205091120286276</v>
      </c>
      <c r="F37" s="25">
        <f t="shared" si="4"/>
        <v>8.4339776040400167</v>
      </c>
      <c r="G37" s="25">
        <f t="shared" si="4"/>
        <v>7.9063679442221533</v>
      </c>
      <c r="H37" s="25">
        <f t="shared" si="4"/>
        <v>8.7076931029147158</v>
      </c>
      <c r="I37" s="25">
        <f t="shared" si="4"/>
        <v>8.2164981850721848</v>
      </c>
      <c r="J37" s="25">
        <f t="shared" si="4"/>
        <v>7.6380821653080559</v>
      </c>
      <c r="K37" s="25">
        <f t="shared" si="4"/>
        <v>6.9303306402487301</v>
      </c>
      <c r="L37" s="25">
        <f t="shared" si="4"/>
        <v>4.9391962485305339</v>
      </c>
      <c r="M37" s="25">
        <f t="shared" si="4"/>
        <v>6.173937404417055</v>
      </c>
      <c r="N37" s="25">
        <f t="shared" si="4"/>
        <v>6.3263549364859646</v>
      </c>
      <c r="O37" s="25">
        <f t="shared" si="4"/>
        <v>4.2253929559027625</v>
      </c>
      <c r="P37" s="25">
        <f t="shared" si="4"/>
        <v>4.1483876691936867</v>
      </c>
    </row>
    <row r="38" spans="1:16" ht="18" customHeight="1" x14ac:dyDescent="0.15">
      <c r="A38" s="11" t="s">
        <v>36</v>
      </c>
      <c r="B38" s="25" t="e">
        <f t="shared" si="3"/>
        <v>#DIV/0!</v>
      </c>
      <c r="C38" s="25" t="e">
        <f t="shared" si="3"/>
        <v>#DIV/0!</v>
      </c>
      <c r="D38" s="25">
        <f t="shared" si="4"/>
        <v>35.332889092690891</v>
      </c>
      <c r="E38" s="25">
        <f t="shared" si="4"/>
        <v>34.944540475955513</v>
      </c>
      <c r="F38" s="25">
        <f t="shared" si="4"/>
        <v>37.719855054003858</v>
      </c>
      <c r="G38" s="25">
        <f t="shared" si="4"/>
        <v>41.546260613511485</v>
      </c>
      <c r="H38" s="25">
        <f t="shared" si="4"/>
        <v>41.593901449687863</v>
      </c>
      <c r="I38" s="25">
        <f t="shared" si="4"/>
        <v>43.515815230523714</v>
      </c>
      <c r="J38" s="25">
        <f t="shared" si="4"/>
        <v>41.026356416700501</v>
      </c>
      <c r="K38" s="25">
        <f t="shared" si="4"/>
        <v>44.399973671480936</v>
      </c>
      <c r="L38" s="25">
        <f t="shared" si="4"/>
        <v>47.58646601001967</v>
      </c>
      <c r="M38" s="25">
        <f t="shared" si="4"/>
        <v>46.74828120081014</v>
      </c>
      <c r="N38" s="25">
        <f t="shared" si="4"/>
        <v>47.108929849337791</v>
      </c>
      <c r="O38" s="25">
        <f t="shared" si="4"/>
        <v>48.64962237085102</v>
      </c>
      <c r="P38" s="25">
        <f t="shared" si="4"/>
        <v>49.216853810739671</v>
      </c>
    </row>
    <row r="39" spans="1:16" ht="18" customHeight="1" x14ac:dyDescent="0.15">
      <c r="A39" s="11" t="s">
        <v>37</v>
      </c>
      <c r="B39" s="25" t="e">
        <f t="shared" si="3"/>
        <v>#DIV/0!</v>
      </c>
      <c r="C39" s="25" t="e">
        <f t="shared" si="3"/>
        <v>#DIV/0!</v>
      </c>
      <c r="D39" s="25">
        <f t="shared" si="4"/>
        <v>35.294241690425103</v>
      </c>
      <c r="E39" s="25">
        <f t="shared" si="4"/>
        <v>34.902626170019282</v>
      </c>
      <c r="F39" s="25">
        <f t="shared" si="4"/>
        <v>37.678239398095855</v>
      </c>
      <c r="G39" s="25">
        <f t="shared" si="4"/>
        <v>41.503389057921062</v>
      </c>
      <c r="H39" s="25">
        <f t="shared" si="4"/>
        <v>41.555067228179752</v>
      </c>
      <c r="I39" s="25">
        <f t="shared" si="4"/>
        <v>43.480399576207049</v>
      </c>
      <c r="J39" s="25">
        <f t="shared" si="4"/>
        <v>40.99702697656037</v>
      </c>
      <c r="K39" s="25">
        <f t="shared" si="4"/>
        <v>44.360884514049431</v>
      </c>
      <c r="L39" s="25">
        <f t="shared" si="4"/>
        <v>47.509472293829738</v>
      </c>
      <c r="M39" s="25">
        <f t="shared" si="4"/>
        <v>46.614382355731003</v>
      </c>
      <c r="N39" s="25">
        <f t="shared" si="4"/>
        <v>46.963778945672935</v>
      </c>
      <c r="O39" s="25">
        <f t="shared" si="4"/>
        <v>48.435158139002702</v>
      </c>
      <c r="P39" s="25">
        <f t="shared" si="4"/>
        <v>48.995567035039812</v>
      </c>
    </row>
    <row r="40" spans="1:16" ht="18" customHeight="1" x14ac:dyDescent="0.15">
      <c r="A40" s="11" t="s">
        <v>38</v>
      </c>
      <c r="B40" s="25" t="e">
        <f t="shared" si="3"/>
        <v>#DIV/0!</v>
      </c>
      <c r="C40" s="25" t="e">
        <f t="shared" si="3"/>
        <v>#DIV/0!</v>
      </c>
      <c r="D40" s="25">
        <f t="shared" si="4"/>
        <v>1.058087659056298</v>
      </c>
      <c r="E40" s="25">
        <f t="shared" si="4"/>
        <v>0.98153754407634131</v>
      </c>
      <c r="F40" s="25">
        <f t="shared" si="4"/>
        <v>0.99417907153576857</v>
      </c>
      <c r="G40" s="25">
        <f t="shared" si="4"/>
        <v>1.0417498824285543</v>
      </c>
      <c r="H40" s="25">
        <f t="shared" si="4"/>
        <v>0.98260314144349858</v>
      </c>
      <c r="I40" s="25">
        <f t="shared" si="4"/>
        <v>0.99313195202323967</v>
      </c>
      <c r="J40" s="25">
        <f t="shared" si="4"/>
        <v>0.96843077242373954</v>
      </c>
      <c r="K40" s="25">
        <f t="shared" si="4"/>
        <v>0.98455621231963564</v>
      </c>
      <c r="L40" s="25">
        <f t="shared" si="4"/>
        <v>1.0034477514657647</v>
      </c>
      <c r="M40" s="25">
        <f t="shared" si="4"/>
        <v>1.0621465223328084</v>
      </c>
      <c r="N40" s="25">
        <f t="shared" si="4"/>
        <v>1.0929155828639061</v>
      </c>
      <c r="O40" s="25">
        <f t="shared" si="4"/>
        <v>1.1822009817317702</v>
      </c>
      <c r="P40" s="25">
        <f t="shared" si="4"/>
        <v>1.2963382855039747</v>
      </c>
    </row>
    <row r="41" spans="1:16" ht="18" customHeight="1" x14ac:dyDescent="0.15">
      <c r="A41" s="11" t="s">
        <v>39</v>
      </c>
      <c r="B41" s="25" t="e">
        <f t="shared" si="3"/>
        <v>#DIV/0!</v>
      </c>
      <c r="C41" s="25" t="e">
        <f t="shared" si="3"/>
        <v>#DIV/0!</v>
      </c>
      <c r="D41" s="25">
        <f t="shared" si="4"/>
        <v>6.6926335290752688</v>
      </c>
      <c r="E41" s="25">
        <f t="shared" si="4"/>
        <v>6.2546755673552283</v>
      </c>
      <c r="F41" s="25">
        <f t="shared" si="4"/>
        <v>6.3319659116548053</v>
      </c>
      <c r="G41" s="25">
        <f t="shared" si="4"/>
        <v>6.6598756580295779</v>
      </c>
      <c r="H41" s="25">
        <f t="shared" si="4"/>
        <v>6.2345204342854146</v>
      </c>
      <c r="I41" s="25">
        <f t="shared" si="4"/>
        <v>6.3187236291121334</v>
      </c>
      <c r="J41" s="25">
        <f t="shared" si="4"/>
        <v>7.1371204144399032</v>
      </c>
      <c r="K41" s="25">
        <f t="shared" si="4"/>
        <v>7.2201306366471876</v>
      </c>
      <c r="L41" s="25">
        <f t="shared" si="4"/>
        <v>7.4897673315292037</v>
      </c>
      <c r="M41" s="25">
        <f t="shared" si="4"/>
        <v>7.6127276067653415</v>
      </c>
      <c r="N41" s="25">
        <f t="shared" si="4"/>
        <v>7.2270756439026806</v>
      </c>
      <c r="O41" s="25">
        <f t="shared" si="4"/>
        <v>6.8912552240984164</v>
      </c>
      <c r="P41" s="25">
        <f t="shared" si="4"/>
        <v>6.991564550739211</v>
      </c>
    </row>
    <row r="42" spans="1:16" ht="18" customHeight="1" x14ac:dyDescent="0.15">
      <c r="A42" s="11" t="s">
        <v>40</v>
      </c>
      <c r="B42" s="25" t="e">
        <f t="shared" si="3"/>
        <v>#DIV/0!</v>
      </c>
      <c r="C42" s="25" t="e">
        <f t="shared" si="3"/>
        <v>#DIV/0!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</row>
    <row r="43" spans="1:16" ht="18" customHeight="1" x14ac:dyDescent="0.15">
      <c r="A43" s="11" t="s">
        <v>41</v>
      </c>
      <c r="B43" s="25" t="e">
        <f t="shared" si="3"/>
        <v>#DIV/0!</v>
      </c>
      <c r="C43" s="25" t="e">
        <f t="shared" si="3"/>
        <v>#DIV/0!</v>
      </c>
      <c r="D43" s="25">
        <f t="shared" si="4"/>
        <v>2.2927724756881769E-2</v>
      </c>
      <c r="E43" s="25">
        <f t="shared" si="4"/>
        <v>0.38073045493469326</v>
      </c>
      <c r="F43" s="25">
        <f t="shared" si="4"/>
        <v>0.16702404900682097</v>
      </c>
      <c r="G43" s="25">
        <f t="shared" si="4"/>
        <v>0.18601772771356884</v>
      </c>
      <c r="H43" s="25">
        <f t="shared" si="4"/>
        <v>0.18275914962117334</v>
      </c>
      <c r="I43" s="25">
        <f t="shared" si="4"/>
        <v>0.11252021380832131</v>
      </c>
      <c r="J43" s="25">
        <f t="shared" si="4"/>
        <v>0.10352298151157845</v>
      </c>
      <c r="K43" s="25">
        <f t="shared" si="4"/>
        <v>8.3797963389697472E-2</v>
      </c>
      <c r="L43" s="25">
        <f t="shared" si="4"/>
        <v>7.8628598785313072E-2</v>
      </c>
      <c r="M43" s="25">
        <f t="shared" si="4"/>
        <v>7.043161185028414E-2</v>
      </c>
      <c r="N43" s="25">
        <f t="shared" si="4"/>
        <v>3.0936863562823796E-2</v>
      </c>
      <c r="O43" s="25">
        <f t="shared" si="4"/>
        <v>3.0637747406902383E-2</v>
      </c>
      <c r="P43" s="25">
        <f t="shared" si="4"/>
        <v>0</v>
      </c>
    </row>
    <row r="44" spans="1:16" ht="18" customHeight="1" x14ac:dyDescent="0.15">
      <c r="A44" s="11" t="s">
        <v>42</v>
      </c>
      <c r="B44" s="25" t="e">
        <f t="shared" si="3"/>
        <v>#DIV/0!</v>
      </c>
      <c r="C44" s="25" t="e">
        <f t="shared" si="3"/>
        <v>#DIV/0!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</row>
    <row r="45" spans="1:16" ht="18" customHeight="1" x14ac:dyDescent="0.15">
      <c r="A45" s="11" t="s">
        <v>43</v>
      </c>
      <c r="B45" s="25" t="e">
        <f t="shared" si="3"/>
        <v>#DIV/0!</v>
      </c>
      <c r="C45" s="25" t="e">
        <f t="shared" si="3"/>
        <v>#DIV/0!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</row>
    <row r="46" spans="1:16" ht="18" customHeight="1" x14ac:dyDescent="0.15">
      <c r="A46" s="11" t="s">
        <v>44</v>
      </c>
      <c r="B46" s="25" t="e">
        <f t="shared" si="3"/>
        <v>#DIV/0!</v>
      </c>
      <c r="C46" s="25" t="e">
        <f t="shared" si="3"/>
        <v>#DIV/0!</v>
      </c>
      <c r="D46" s="25">
        <f t="shared" si="4"/>
        <v>3.9269288044303421</v>
      </c>
      <c r="E46" s="25">
        <f t="shared" si="4"/>
        <v>3.8875607182661835</v>
      </c>
      <c r="F46" s="25">
        <f t="shared" si="4"/>
        <v>4.190303552173436</v>
      </c>
      <c r="G46" s="25">
        <f t="shared" si="4"/>
        <v>4.7047375237808806</v>
      </c>
      <c r="H46" s="25">
        <f t="shared" si="4"/>
        <v>4.731095672149217</v>
      </c>
      <c r="I46" s="25">
        <f t="shared" si="4"/>
        <v>4.9500264206755729</v>
      </c>
      <c r="J46" s="25">
        <f t="shared" si="4"/>
        <v>4.5801151988327877</v>
      </c>
      <c r="K46" s="25">
        <f t="shared" si="4"/>
        <v>4.9289595701993454</v>
      </c>
      <c r="L46" s="25">
        <f t="shared" si="4"/>
        <v>3.8261496694915174</v>
      </c>
      <c r="M46" s="25">
        <f t="shared" si="4"/>
        <v>3.7786008279732304</v>
      </c>
      <c r="N46" s="25">
        <f t="shared" si="4"/>
        <v>3.8730585404592177</v>
      </c>
      <c r="O46" s="25">
        <f t="shared" si="4"/>
        <v>4.0170121450930587</v>
      </c>
      <c r="P46" s="25">
        <f t="shared" si="4"/>
        <v>4.0778677077069183</v>
      </c>
    </row>
    <row r="47" spans="1:16" ht="18" customHeight="1" x14ac:dyDescent="0.15">
      <c r="A47" s="11" t="s">
        <v>45</v>
      </c>
      <c r="B47" s="25" t="e">
        <f t="shared" si="3"/>
        <v>#DIV/0!</v>
      </c>
      <c r="C47" s="25" t="e">
        <f t="shared" si="3"/>
        <v>#DIV/0!</v>
      </c>
      <c r="D47" s="25">
        <f t="shared" si="4"/>
        <v>0</v>
      </c>
      <c r="E47" s="25">
        <f t="shared" si="4"/>
        <v>0</v>
      </c>
      <c r="F47" s="25">
        <f t="shared" si="4"/>
        <v>0</v>
      </c>
      <c r="G47" s="25">
        <f t="shared" si="4"/>
        <v>8.1369200365962582E-2</v>
      </c>
      <c r="H47" s="25">
        <f t="shared" si="4"/>
        <v>0.10871568147345831</v>
      </c>
      <c r="I47" s="25">
        <f t="shared" si="4"/>
        <v>0.10050478094737374</v>
      </c>
      <c r="J47" s="25">
        <f t="shared" si="4"/>
        <v>9.100204467209283E-2</v>
      </c>
      <c r="K47" s="25">
        <f t="shared" si="4"/>
        <v>0.10518988512941646</v>
      </c>
      <c r="L47" s="25">
        <f t="shared" si="4"/>
        <v>0.11456516904223334</v>
      </c>
      <c r="M47" s="25">
        <f t="shared" si="4"/>
        <v>0.1149280037664368</v>
      </c>
      <c r="N47" s="25">
        <f t="shared" si="4"/>
        <v>0.11720491512924787</v>
      </c>
      <c r="O47" s="25">
        <f t="shared" si="4"/>
        <v>0.11775990155574825</v>
      </c>
      <c r="P47" s="25">
        <f t="shared" si="4"/>
        <v>0.13177308740071836</v>
      </c>
    </row>
    <row r="48" spans="1:16" ht="18" customHeight="1" x14ac:dyDescent="0.15">
      <c r="A48" s="11" t="s">
        <v>46</v>
      </c>
      <c r="B48" s="25" t="e">
        <f t="shared" si="3"/>
        <v>#DIV/0!</v>
      </c>
      <c r="C48" s="25" t="e">
        <f t="shared" si="3"/>
        <v>#DIV/0!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</row>
    <row r="49" spans="1:16" ht="18" customHeight="1" x14ac:dyDescent="0.15">
      <c r="A49" s="11" t="s">
        <v>47</v>
      </c>
      <c r="B49" s="25" t="e">
        <f t="shared" si="3"/>
        <v>#DIV/0!</v>
      </c>
      <c r="C49" s="25" t="e">
        <f t="shared" si="3"/>
        <v>#DIV/0!</v>
      </c>
      <c r="D49" s="25">
        <f t="shared" ref="D49:P49" si="5">D20/D$22*100</f>
        <v>3.9269288044303421</v>
      </c>
      <c r="E49" s="25">
        <f t="shared" si="5"/>
        <v>3.8875607182661835</v>
      </c>
      <c r="F49" s="25">
        <f t="shared" si="5"/>
        <v>4.190303552173436</v>
      </c>
      <c r="G49" s="25">
        <f t="shared" si="5"/>
        <v>4.6233683234149181</v>
      </c>
      <c r="H49" s="25">
        <f t="shared" si="5"/>
        <v>4.6223799906757588</v>
      </c>
      <c r="I49" s="25">
        <f t="shared" si="5"/>
        <v>4.8495216397281995</v>
      </c>
      <c r="J49" s="25">
        <f t="shared" si="5"/>
        <v>4.4891131541606946</v>
      </c>
      <c r="K49" s="25">
        <f t="shared" si="5"/>
        <v>4.8237696850699292</v>
      </c>
      <c r="L49" s="25">
        <f t="shared" si="5"/>
        <v>3.7115845004492845</v>
      </c>
      <c r="M49" s="25">
        <f t="shared" si="5"/>
        <v>3.6636728242067935</v>
      </c>
      <c r="N49" s="25">
        <f t="shared" si="5"/>
        <v>3.7558536253299697</v>
      </c>
      <c r="O49" s="25">
        <f t="shared" si="5"/>
        <v>3.8992522435373109</v>
      </c>
      <c r="P49" s="25">
        <f t="shared" si="5"/>
        <v>3.9460946203062002</v>
      </c>
    </row>
    <row r="50" spans="1:16" ht="18" customHeight="1" x14ac:dyDescent="0.15">
      <c r="A50" s="11" t="s">
        <v>48</v>
      </c>
      <c r="B50" s="25" t="e">
        <f t="shared" ref="B50:P50" si="6">B21/B$22*100</f>
        <v>#DIV/0!</v>
      </c>
      <c r="C50" s="25" t="e">
        <f t="shared" si="6"/>
        <v>#DIV/0!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</row>
    <row r="51" spans="1:16" ht="18" customHeight="1" x14ac:dyDescent="0.15">
      <c r="A51" s="11" t="s">
        <v>248</v>
      </c>
      <c r="B51" s="26" t="e">
        <f>+B33+B38+B40+B41+B42+B43+B44+B45+B46</f>
        <v>#DIV/0!</v>
      </c>
      <c r="C51" s="26" t="e">
        <f>+C33+C38+C40+C41+C42+C43+C44+C45+C46</f>
        <v>#DIV/0!</v>
      </c>
      <c r="D51" s="26">
        <f t="shared" ref="D51:L51" si="7">+D33+D38+D40+D41+D42+D43+D44+D45+D46</f>
        <v>100.00000000000001</v>
      </c>
      <c r="E51" s="26">
        <f t="shared" si="7"/>
        <v>100</v>
      </c>
      <c r="F51" s="26">
        <f t="shared" si="7"/>
        <v>100</v>
      </c>
      <c r="G51" s="26">
        <f t="shared" si="7"/>
        <v>99.999999999999986</v>
      </c>
      <c r="H51" s="26">
        <f t="shared" si="7"/>
        <v>100.00000000000001</v>
      </c>
      <c r="I51" s="26">
        <f t="shared" si="7"/>
        <v>99.999999999999986</v>
      </c>
      <c r="J51" s="26">
        <f t="shared" si="7"/>
        <v>100</v>
      </c>
      <c r="K51" s="26">
        <f t="shared" si="7"/>
        <v>99.999999999999986</v>
      </c>
      <c r="L51" s="26">
        <f t="shared" si="7"/>
        <v>100.00000000000001</v>
      </c>
      <c r="M51" s="26">
        <f>+M33+M38+M40+M41+M42+M43+M44+M45+M46</f>
        <v>100.00000000000001</v>
      </c>
      <c r="N51" s="26">
        <f>+N33+N38+N40+N41+N42+N43+N44+N45+N46</f>
        <v>100</v>
      </c>
      <c r="O51" s="26">
        <f>+O33+O38+O40+O41+O42+O43+O44+O45+O46</f>
        <v>100</v>
      </c>
      <c r="P51" s="26">
        <f>+P33+P38+P40+P41+P42+P43+P44+P45+P46</f>
        <v>100</v>
      </c>
    </row>
    <row r="52" spans="1:16" ht="18" customHeight="1" x14ac:dyDescent="0.15"/>
    <row r="53" spans="1:16" ht="18" customHeight="1" x14ac:dyDescent="0.15"/>
    <row r="54" spans="1:16" ht="18" customHeight="1" x14ac:dyDescent="0.15"/>
    <row r="55" spans="1:16" ht="18" customHeight="1" x14ac:dyDescent="0.15"/>
    <row r="56" spans="1:16" ht="18" customHeight="1" x14ac:dyDescent="0.15"/>
    <row r="57" spans="1:16" ht="18" customHeight="1" x14ac:dyDescent="0.15"/>
    <row r="58" spans="1:16" ht="18" customHeight="1" x14ac:dyDescent="0.15"/>
    <row r="59" spans="1:16" ht="18" customHeight="1" x14ac:dyDescent="0.15"/>
    <row r="60" spans="1:16" ht="18" customHeight="1" x14ac:dyDescent="0.15"/>
    <row r="61" spans="1:16" ht="18" customHeight="1" x14ac:dyDescent="0.15"/>
    <row r="62" spans="1:16" ht="18" customHeight="1" x14ac:dyDescent="0.15"/>
    <row r="63" spans="1:16" ht="18" customHeight="1" x14ac:dyDescent="0.15"/>
    <row r="64" spans="1:1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P516"/>
  <sheetViews>
    <sheetView workbookViewId="0">
      <selection sqref="A1:IV65536"/>
    </sheetView>
  </sheetViews>
  <sheetFormatPr defaultColWidth="9" defaultRowHeight="12" x14ac:dyDescent="0.15"/>
  <cols>
    <col min="1" max="1" width="24.77734375" style="10" customWidth="1"/>
    <col min="2" max="9" width="8.6640625" style="10" customWidth="1"/>
    <col min="10" max="11" width="8.6640625" style="83" customWidth="1"/>
    <col min="12" max="13" width="8.6640625" style="10" customWidth="1"/>
    <col min="14" max="14" width="9.44140625" style="10" customWidth="1"/>
    <col min="15" max="16384" width="9" style="10"/>
  </cols>
  <sheetData>
    <row r="1" spans="1:16" ht="18" customHeight="1" x14ac:dyDescent="0.2">
      <c r="A1" s="24" t="s">
        <v>79</v>
      </c>
      <c r="L1" s="55" t="str">
        <f>[2]財政指標!$M$1</f>
        <v>喜連川町</v>
      </c>
      <c r="O1" s="55" t="str">
        <f>[2]財政指標!$M$1</f>
        <v>喜連川町</v>
      </c>
    </row>
    <row r="2" spans="1:16" ht="18" customHeight="1" x14ac:dyDescent="0.15">
      <c r="M2" s="18" t="s">
        <v>148</v>
      </c>
      <c r="P2" s="18" t="s">
        <v>148</v>
      </c>
    </row>
    <row r="3" spans="1:16" ht="18" customHeight="1" x14ac:dyDescent="0.15">
      <c r="A3" s="5"/>
      <c r="B3" s="5" t="s">
        <v>169</v>
      </c>
      <c r="C3" s="5" t="s">
        <v>187</v>
      </c>
      <c r="D3" s="5" t="s">
        <v>188</v>
      </c>
      <c r="E3" s="5" t="s">
        <v>189</v>
      </c>
      <c r="F3" s="5" t="s">
        <v>190</v>
      </c>
      <c r="G3" s="5" t="s">
        <v>191</v>
      </c>
      <c r="H3" s="5" t="s">
        <v>192</v>
      </c>
      <c r="I3" s="5" t="s">
        <v>193</v>
      </c>
      <c r="J3" s="6" t="s">
        <v>194</v>
      </c>
      <c r="K3" s="6" t="s">
        <v>195</v>
      </c>
      <c r="L3" s="5" t="s">
        <v>196</v>
      </c>
      <c r="M3" s="5" t="s">
        <v>197</v>
      </c>
      <c r="N3" s="5" t="s">
        <v>198</v>
      </c>
      <c r="O3" s="57" t="s">
        <v>199</v>
      </c>
      <c r="P3" s="57" t="s">
        <v>200</v>
      </c>
    </row>
    <row r="4" spans="1:16" ht="18" customHeight="1" x14ac:dyDescent="0.15">
      <c r="A4" s="11" t="s">
        <v>31</v>
      </c>
      <c r="B4" s="13">
        <f t="shared" ref="B4:P4" si="0">SUM(B5:B8)</f>
        <v>0</v>
      </c>
      <c r="C4" s="13">
        <f t="shared" si="0"/>
        <v>0</v>
      </c>
      <c r="D4" s="13">
        <f t="shared" si="0"/>
        <v>594686</v>
      </c>
      <c r="E4" s="13">
        <f t="shared" si="0"/>
        <v>623360</v>
      </c>
      <c r="F4" s="13">
        <f t="shared" si="0"/>
        <v>592803</v>
      </c>
      <c r="G4" s="13">
        <f t="shared" si="0"/>
        <v>472586</v>
      </c>
      <c r="H4" s="13">
        <f t="shared" si="0"/>
        <v>515039</v>
      </c>
      <c r="I4" s="13">
        <f t="shared" si="0"/>
        <v>495129</v>
      </c>
      <c r="J4" s="13">
        <f t="shared" si="0"/>
        <v>524325</v>
      </c>
      <c r="K4" s="13">
        <f t="shared" si="0"/>
        <v>472380</v>
      </c>
      <c r="L4" s="13">
        <f t="shared" si="0"/>
        <v>462799</v>
      </c>
      <c r="M4" s="13">
        <f t="shared" si="0"/>
        <v>505298</v>
      </c>
      <c r="N4" s="13">
        <f t="shared" si="0"/>
        <v>479985</v>
      </c>
      <c r="O4" s="13">
        <f t="shared" si="0"/>
        <v>494588</v>
      </c>
      <c r="P4" s="13">
        <f t="shared" si="0"/>
        <v>490959</v>
      </c>
    </row>
    <row r="5" spans="1:16" ht="18" customHeight="1" x14ac:dyDescent="0.15">
      <c r="A5" s="11" t="s">
        <v>32</v>
      </c>
      <c r="B5" s="13"/>
      <c r="C5" s="13"/>
      <c r="D5" s="13">
        <v>5327</v>
      </c>
      <c r="E5" s="13">
        <v>5466</v>
      </c>
      <c r="F5" s="13">
        <v>5341</v>
      </c>
      <c r="G5" s="13">
        <v>5388</v>
      </c>
      <c r="H5" s="13">
        <v>5651</v>
      </c>
      <c r="I5" s="13">
        <v>5824</v>
      </c>
      <c r="J5" s="13">
        <v>8007</v>
      </c>
      <c r="K5" s="13">
        <v>7949</v>
      </c>
      <c r="L5" s="13">
        <v>7997</v>
      </c>
      <c r="M5" s="13">
        <v>7927</v>
      </c>
      <c r="N5" s="13">
        <v>7797</v>
      </c>
      <c r="O5" s="13">
        <v>7821</v>
      </c>
      <c r="P5" s="13">
        <v>7947</v>
      </c>
    </row>
    <row r="6" spans="1:16" ht="18" customHeight="1" x14ac:dyDescent="0.15">
      <c r="A6" s="11" t="s">
        <v>33</v>
      </c>
      <c r="B6" s="14"/>
      <c r="C6" s="14"/>
      <c r="D6" s="14">
        <v>360081</v>
      </c>
      <c r="E6" s="14">
        <v>455084</v>
      </c>
      <c r="F6" s="14">
        <v>424871</v>
      </c>
      <c r="G6" s="14">
        <v>337734</v>
      </c>
      <c r="H6" s="14">
        <v>356279</v>
      </c>
      <c r="I6" s="14">
        <v>374582</v>
      </c>
      <c r="J6" s="14">
        <v>399646</v>
      </c>
      <c r="K6" s="14">
        <v>348524</v>
      </c>
      <c r="L6" s="14">
        <v>351100</v>
      </c>
      <c r="M6" s="14">
        <v>344030</v>
      </c>
      <c r="N6" s="14">
        <v>340293</v>
      </c>
      <c r="O6" s="14">
        <v>325011</v>
      </c>
      <c r="P6" s="14">
        <v>292734</v>
      </c>
    </row>
    <row r="7" spans="1:16" ht="18" customHeight="1" x14ac:dyDescent="0.15">
      <c r="A7" s="11" t="s">
        <v>34</v>
      </c>
      <c r="B7" s="14"/>
      <c r="C7" s="14"/>
      <c r="D7" s="14">
        <v>31578</v>
      </c>
      <c r="E7" s="14">
        <v>28378</v>
      </c>
      <c r="F7" s="14">
        <v>33459</v>
      </c>
      <c r="G7" s="14">
        <v>39800</v>
      </c>
      <c r="H7" s="14">
        <v>41526</v>
      </c>
      <c r="I7" s="14">
        <v>41539</v>
      </c>
      <c r="J7" s="14">
        <v>44290</v>
      </c>
      <c r="K7" s="14">
        <v>45901</v>
      </c>
      <c r="L7" s="14">
        <v>43647</v>
      </c>
      <c r="M7" s="14">
        <v>51164</v>
      </c>
      <c r="N7" s="14">
        <v>49410</v>
      </c>
      <c r="O7" s="14">
        <v>51072</v>
      </c>
      <c r="P7" s="14">
        <v>46842</v>
      </c>
    </row>
    <row r="8" spans="1:16" ht="18" customHeight="1" x14ac:dyDescent="0.15">
      <c r="A8" s="11" t="s">
        <v>35</v>
      </c>
      <c r="B8" s="14"/>
      <c r="C8" s="14"/>
      <c r="D8" s="14">
        <v>197700</v>
      </c>
      <c r="E8" s="14">
        <v>134432</v>
      </c>
      <c r="F8" s="14">
        <v>129132</v>
      </c>
      <c r="G8" s="14">
        <v>89664</v>
      </c>
      <c r="H8" s="14">
        <v>111583</v>
      </c>
      <c r="I8" s="14">
        <v>73184</v>
      </c>
      <c r="J8" s="14">
        <v>72382</v>
      </c>
      <c r="K8" s="14">
        <v>70006</v>
      </c>
      <c r="L8" s="14">
        <v>60055</v>
      </c>
      <c r="M8" s="14">
        <v>102177</v>
      </c>
      <c r="N8" s="14">
        <v>82485</v>
      </c>
      <c r="O8" s="14">
        <v>110684</v>
      </c>
      <c r="P8" s="14">
        <v>143436</v>
      </c>
    </row>
    <row r="9" spans="1:16" ht="18" customHeight="1" x14ac:dyDescent="0.15">
      <c r="A9" s="11" t="s">
        <v>36</v>
      </c>
      <c r="B9" s="13"/>
      <c r="C9" s="13"/>
      <c r="D9" s="13">
        <v>697359</v>
      </c>
      <c r="E9" s="13">
        <v>760947</v>
      </c>
      <c r="F9" s="13">
        <v>840404</v>
      </c>
      <c r="G9" s="13">
        <v>921213</v>
      </c>
      <c r="H9" s="13">
        <v>1098543</v>
      </c>
      <c r="I9" s="13">
        <v>1200242</v>
      </c>
      <c r="J9" s="13">
        <v>1169107</v>
      </c>
      <c r="K9" s="13">
        <v>1222842</v>
      </c>
      <c r="L9" s="13">
        <v>1275740</v>
      </c>
      <c r="M9" s="13">
        <v>1181017</v>
      </c>
      <c r="N9" s="13">
        <v>1262215</v>
      </c>
      <c r="O9" s="13">
        <v>1282165</v>
      </c>
      <c r="P9" s="13">
        <v>1282368</v>
      </c>
    </row>
    <row r="10" spans="1:16" ht="18" customHeight="1" x14ac:dyDescent="0.15">
      <c r="A10" s="11" t="s">
        <v>37</v>
      </c>
      <c r="B10" s="13"/>
      <c r="C10" s="13"/>
      <c r="D10" s="13">
        <v>697062</v>
      </c>
      <c r="E10" s="13">
        <v>760719</v>
      </c>
      <c r="F10" s="13">
        <v>840176</v>
      </c>
      <c r="G10" s="13">
        <v>921147</v>
      </c>
      <c r="H10" s="13">
        <v>1098481</v>
      </c>
      <c r="I10" s="13">
        <v>1200175</v>
      </c>
      <c r="J10" s="13">
        <v>1169041</v>
      </c>
      <c r="K10" s="13">
        <v>1222775</v>
      </c>
      <c r="L10" s="13">
        <v>1275677</v>
      </c>
      <c r="M10" s="13">
        <v>1180936</v>
      </c>
      <c r="N10" s="13">
        <v>1262150</v>
      </c>
      <c r="O10" s="13">
        <v>1282034</v>
      </c>
      <c r="P10" s="13">
        <v>1282226</v>
      </c>
    </row>
    <row r="11" spans="1:16" ht="18" customHeight="1" x14ac:dyDescent="0.15">
      <c r="A11" s="11" t="s">
        <v>38</v>
      </c>
      <c r="B11" s="13"/>
      <c r="C11" s="13"/>
      <c r="D11" s="13">
        <v>16325</v>
      </c>
      <c r="E11" s="13">
        <v>16578</v>
      </c>
      <c r="F11" s="13">
        <v>16721</v>
      </c>
      <c r="G11" s="13">
        <v>17044</v>
      </c>
      <c r="H11" s="13">
        <v>17261</v>
      </c>
      <c r="I11" s="13">
        <v>17503</v>
      </c>
      <c r="J11" s="13">
        <v>17817</v>
      </c>
      <c r="K11" s="13">
        <v>18550</v>
      </c>
      <c r="L11" s="13">
        <v>18527</v>
      </c>
      <c r="M11" s="13">
        <v>18889</v>
      </c>
      <c r="N11" s="13">
        <v>19174</v>
      </c>
      <c r="O11" s="13">
        <v>19710</v>
      </c>
      <c r="P11" s="13">
        <v>20259</v>
      </c>
    </row>
    <row r="12" spans="1:16" ht="18" customHeight="1" x14ac:dyDescent="0.15">
      <c r="A12" s="11" t="s">
        <v>39</v>
      </c>
      <c r="B12" s="13"/>
      <c r="C12" s="13"/>
      <c r="D12" s="13">
        <v>51571</v>
      </c>
      <c r="E12" s="13">
        <v>51884</v>
      </c>
      <c r="F12" s="13">
        <v>51669</v>
      </c>
      <c r="G12" s="13">
        <v>52104</v>
      </c>
      <c r="H12" s="13">
        <v>53195</v>
      </c>
      <c r="I12" s="13">
        <v>54145</v>
      </c>
      <c r="J12" s="13">
        <v>62367</v>
      </c>
      <c r="K12" s="13">
        <v>63738</v>
      </c>
      <c r="L12" s="13">
        <v>68090</v>
      </c>
      <c r="M12" s="13">
        <v>66744</v>
      </c>
      <c r="N12" s="13">
        <v>68036</v>
      </c>
      <c r="O12" s="13">
        <v>64491</v>
      </c>
      <c r="P12" s="13">
        <v>63871</v>
      </c>
    </row>
    <row r="13" spans="1:16" ht="18" customHeight="1" x14ac:dyDescent="0.15">
      <c r="A13" s="11" t="s">
        <v>40</v>
      </c>
      <c r="B13" s="13"/>
      <c r="C13" s="13"/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</row>
    <row r="14" spans="1:16" ht="18" customHeight="1" x14ac:dyDescent="0.15">
      <c r="A14" s="11" t="s">
        <v>41</v>
      </c>
      <c r="B14" s="13"/>
      <c r="C14" s="13"/>
      <c r="D14" s="13">
        <v>115328</v>
      </c>
      <c r="E14" s="13">
        <v>195882</v>
      </c>
      <c r="F14" s="13">
        <v>189180</v>
      </c>
      <c r="G14" s="13">
        <v>124318</v>
      </c>
      <c r="H14" s="13">
        <v>110343</v>
      </c>
      <c r="I14" s="13">
        <v>100234</v>
      </c>
      <c r="J14" s="13">
        <v>81837</v>
      </c>
      <c r="K14" s="13">
        <v>65898</v>
      </c>
      <c r="L14" s="13">
        <v>55177</v>
      </c>
      <c r="M14" s="13">
        <v>54522</v>
      </c>
      <c r="N14" s="13">
        <v>48829</v>
      </c>
      <c r="O14" s="13">
        <v>38609</v>
      </c>
      <c r="P14" s="13">
        <v>0</v>
      </c>
    </row>
    <row r="15" spans="1:16" ht="18" customHeight="1" x14ac:dyDescent="0.15">
      <c r="A15" s="11" t="s">
        <v>42</v>
      </c>
      <c r="B15" s="13"/>
      <c r="C15" s="13"/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</row>
    <row r="16" spans="1:16" ht="18" customHeight="1" x14ac:dyDescent="0.15">
      <c r="A16" s="11" t="s">
        <v>43</v>
      </c>
      <c r="B16" s="13"/>
      <c r="C16" s="13"/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</row>
    <row r="17" spans="1:16" ht="18" customHeight="1" x14ac:dyDescent="0.15">
      <c r="A17" s="11" t="s">
        <v>44</v>
      </c>
      <c r="B17" s="14">
        <f t="shared" ref="B17:P17" si="1">SUM(B18:B21)</f>
        <v>0</v>
      </c>
      <c r="C17" s="14">
        <f t="shared" si="1"/>
        <v>0</v>
      </c>
      <c r="D17" s="14">
        <f t="shared" si="1"/>
        <v>39946</v>
      </c>
      <c r="E17" s="14">
        <f t="shared" si="1"/>
        <v>37893</v>
      </c>
      <c r="F17" s="14">
        <f t="shared" si="1"/>
        <v>40688</v>
      </c>
      <c r="G17" s="14">
        <f t="shared" si="1"/>
        <v>44605</v>
      </c>
      <c r="H17" s="14">
        <f t="shared" si="1"/>
        <v>49533</v>
      </c>
      <c r="I17" s="14">
        <f t="shared" si="1"/>
        <v>47786</v>
      </c>
      <c r="J17" s="14">
        <f t="shared" si="1"/>
        <v>45802</v>
      </c>
      <c r="K17" s="14">
        <f t="shared" si="1"/>
        <v>44720</v>
      </c>
      <c r="L17" s="14">
        <f t="shared" si="1"/>
        <v>39911</v>
      </c>
      <c r="M17" s="14">
        <f t="shared" si="1"/>
        <v>37189</v>
      </c>
      <c r="N17" s="14">
        <f t="shared" si="1"/>
        <v>39031</v>
      </c>
      <c r="O17" s="14">
        <f t="shared" si="1"/>
        <v>36240</v>
      </c>
      <c r="P17" s="14">
        <f t="shared" si="1"/>
        <v>37267</v>
      </c>
    </row>
    <row r="18" spans="1:16" ht="18" customHeight="1" x14ac:dyDescent="0.15">
      <c r="A18" s="11" t="s">
        <v>45</v>
      </c>
      <c r="B18" s="14"/>
      <c r="C18" s="14"/>
      <c r="D18" s="14">
        <v>39946</v>
      </c>
      <c r="E18" s="14">
        <v>37893</v>
      </c>
      <c r="F18" s="14">
        <v>40688</v>
      </c>
      <c r="G18" s="14">
        <v>44605</v>
      </c>
      <c r="H18" s="14">
        <v>49533</v>
      </c>
      <c r="I18" s="14">
        <v>47786</v>
      </c>
      <c r="J18" s="14">
        <v>45802</v>
      </c>
      <c r="K18" s="14">
        <v>44720</v>
      </c>
      <c r="L18" s="14">
        <v>39911</v>
      </c>
      <c r="M18" s="14">
        <v>37189</v>
      </c>
      <c r="N18" s="14">
        <v>39031</v>
      </c>
      <c r="O18" s="14">
        <v>36240</v>
      </c>
      <c r="P18" s="14">
        <v>37267</v>
      </c>
    </row>
    <row r="19" spans="1:16" ht="18" customHeight="1" x14ac:dyDescent="0.15">
      <c r="A19" s="11" t="s">
        <v>46</v>
      </c>
      <c r="B19" s="13"/>
      <c r="C19" s="13"/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</row>
    <row r="20" spans="1:16" ht="18" customHeight="1" x14ac:dyDescent="0.15">
      <c r="A20" s="11" t="s">
        <v>47</v>
      </c>
      <c r="B20" s="13"/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</row>
    <row r="21" spans="1:16" ht="18" customHeight="1" x14ac:dyDescent="0.15">
      <c r="A21" s="11" t="s">
        <v>48</v>
      </c>
      <c r="B21" s="13"/>
      <c r="C21" s="13"/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</row>
    <row r="22" spans="1:16" ht="18" customHeight="1" x14ac:dyDescent="0.15">
      <c r="A22" s="11" t="s">
        <v>248</v>
      </c>
      <c r="B22" s="14">
        <f t="shared" ref="B22:P22" si="2">+B4+B9+B11+B12+B13+B14+B15+B16+B17</f>
        <v>0</v>
      </c>
      <c r="C22" s="14">
        <f t="shared" si="2"/>
        <v>0</v>
      </c>
      <c r="D22" s="14">
        <f t="shared" si="2"/>
        <v>1515215</v>
      </c>
      <c r="E22" s="14">
        <f t="shared" si="2"/>
        <v>1686544</v>
      </c>
      <c r="F22" s="14">
        <f t="shared" si="2"/>
        <v>1731465</v>
      </c>
      <c r="G22" s="14">
        <f t="shared" si="2"/>
        <v>1631870</v>
      </c>
      <c r="H22" s="14">
        <f t="shared" si="2"/>
        <v>1843914</v>
      </c>
      <c r="I22" s="14">
        <f t="shared" si="2"/>
        <v>1915039</v>
      </c>
      <c r="J22" s="14">
        <f t="shared" si="2"/>
        <v>1901255</v>
      </c>
      <c r="K22" s="14">
        <f t="shared" si="2"/>
        <v>1888128</v>
      </c>
      <c r="L22" s="14">
        <f t="shared" si="2"/>
        <v>1920244</v>
      </c>
      <c r="M22" s="14">
        <f t="shared" si="2"/>
        <v>1863659</v>
      </c>
      <c r="N22" s="14">
        <f t="shared" si="2"/>
        <v>1917270</v>
      </c>
      <c r="O22" s="14">
        <f t="shared" si="2"/>
        <v>1935803</v>
      </c>
      <c r="P22" s="14">
        <f t="shared" si="2"/>
        <v>1894724</v>
      </c>
    </row>
    <row r="23" spans="1:16" ht="18" customHeight="1" x14ac:dyDescent="0.15"/>
    <row r="24" spans="1:16" ht="18" customHeight="1" x14ac:dyDescent="0.15"/>
    <row r="25" spans="1:16" ht="18" customHeight="1" x14ac:dyDescent="0.15"/>
    <row r="26" spans="1:16" ht="18" customHeight="1" x14ac:dyDescent="0.15"/>
    <row r="27" spans="1:16" ht="18" customHeight="1" x14ac:dyDescent="0.15"/>
    <row r="28" spans="1:16" ht="18" customHeight="1" x14ac:dyDescent="0.15"/>
    <row r="29" spans="1:16" ht="18" customHeight="1" x14ac:dyDescent="0.15"/>
    <row r="30" spans="1:16" ht="18" customHeight="1" x14ac:dyDescent="0.2">
      <c r="A30" s="24" t="s">
        <v>82</v>
      </c>
      <c r="M30" s="55" t="str">
        <f>[2]財政指標!$M$1</f>
        <v>喜連川町</v>
      </c>
      <c r="P30" s="55" t="str">
        <f>[2]財政指標!$M$1</f>
        <v>喜連川町</v>
      </c>
    </row>
    <row r="31" spans="1:16" ht="18" customHeight="1" x14ac:dyDescent="0.15"/>
    <row r="32" spans="1:16" ht="18" customHeight="1" x14ac:dyDescent="0.15">
      <c r="A32" s="5"/>
      <c r="B32" s="5" t="s">
        <v>169</v>
      </c>
      <c r="C32" s="5" t="s">
        <v>187</v>
      </c>
      <c r="D32" s="5" t="s">
        <v>188</v>
      </c>
      <c r="E32" s="5" t="s">
        <v>189</v>
      </c>
      <c r="F32" s="5" t="s">
        <v>190</v>
      </c>
      <c r="G32" s="5" t="s">
        <v>191</v>
      </c>
      <c r="H32" s="5" t="s">
        <v>192</v>
      </c>
      <c r="I32" s="5" t="s">
        <v>193</v>
      </c>
      <c r="J32" s="6" t="s">
        <v>194</v>
      </c>
      <c r="K32" s="6" t="s">
        <v>195</v>
      </c>
      <c r="L32" s="5" t="s">
        <v>196</v>
      </c>
      <c r="M32" s="5" t="s">
        <v>197</v>
      </c>
      <c r="N32" s="5" t="s">
        <v>198</v>
      </c>
      <c r="O32" s="57" t="s">
        <v>199</v>
      </c>
      <c r="P32" s="57" t="s">
        <v>200</v>
      </c>
    </row>
    <row r="33" spans="1:16" ht="18" customHeight="1" x14ac:dyDescent="0.15">
      <c r="A33" s="11" t="s">
        <v>31</v>
      </c>
      <c r="B33" s="25" t="e">
        <f t="shared" ref="B33:C49" si="3">B4/B$22*100</f>
        <v>#DIV/0!</v>
      </c>
      <c r="C33" s="25" t="e">
        <f t="shared" si="3"/>
        <v>#DIV/0!</v>
      </c>
      <c r="D33" s="25">
        <f t="shared" ref="D33:P48" si="4">D4/D$22*100</f>
        <v>39.247631524239132</v>
      </c>
      <c r="E33" s="25">
        <f t="shared" si="4"/>
        <v>36.960790824312916</v>
      </c>
      <c r="F33" s="25">
        <f t="shared" si="4"/>
        <v>34.237076695168547</v>
      </c>
      <c r="G33" s="25">
        <f t="shared" si="4"/>
        <v>28.959782335602714</v>
      </c>
      <c r="H33" s="25">
        <f t="shared" si="4"/>
        <v>27.931834131092881</v>
      </c>
      <c r="I33" s="25">
        <f t="shared" si="4"/>
        <v>25.854773714791186</v>
      </c>
      <c r="J33" s="25">
        <f t="shared" si="4"/>
        <v>27.577836744676542</v>
      </c>
      <c r="K33" s="25">
        <f t="shared" si="4"/>
        <v>25.018430953833636</v>
      </c>
      <c r="L33" s="25">
        <f t="shared" si="4"/>
        <v>24.101051741341202</v>
      </c>
      <c r="M33" s="25">
        <f t="shared" si="4"/>
        <v>27.113221893060906</v>
      </c>
      <c r="N33" s="25">
        <f t="shared" si="4"/>
        <v>25.034815127759785</v>
      </c>
      <c r="O33" s="25">
        <f t="shared" si="4"/>
        <v>25.549500646501738</v>
      </c>
      <c r="P33" s="25">
        <f t="shared" si="4"/>
        <v>25.911900625104238</v>
      </c>
    </row>
    <row r="34" spans="1:16" ht="18" customHeight="1" x14ac:dyDescent="0.15">
      <c r="A34" s="11" t="s">
        <v>32</v>
      </c>
      <c r="B34" s="25" t="e">
        <f t="shared" si="3"/>
        <v>#DIV/0!</v>
      </c>
      <c r="C34" s="25" t="e">
        <f t="shared" si="3"/>
        <v>#DIV/0!</v>
      </c>
      <c r="D34" s="25">
        <f t="shared" si="4"/>
        <v>0.35156726933141502</v>
      </c>
      <c r="E34" s="25">
        <f t="shared" si="4"/>
        <v>0.3240947167699153</v>
      </c>
      <c r="F34" s="25">
        <f t="shared" si="4"/>
        <v>0.30846710733396282</v>
      </c>
      <c r="G34" s="25">
        <f t="shared" si="4"/>
        <v>0.33017335939750103</v>
      </c>
      <c r="H34" s="25">
        <f t="shared" si="4"/>
        <v>0.30646765521602415</v>
      </c>
      <c r="I34" s="25">
        <f t="shared" si="4"/>
        <v>0.30411913282183806</v>
      </c>
      <c r="J34" s="25">
        <f t="shared" si="4"/>
        <v>0.42114287667882533</v>
      </c>
      <c r="K34" s="25">
        <f t="shared" si="4"/>
        <v>0.42099900006779201</v>
      </c>
      <c r="L34" s="25">
        <f t="shared" si="4"/>
        <v>0.41645749186040937</v>
      </c>
      <c r="M34" s="25">
        <f t="shared" si="4"/>
        <v>0.42534605311379386</v>
      </c>
      <c r="N34" s="25">
        <f t="shared" si="4"/>
        <v>0.40667198673113331</v>
      </c>
      <c r="O34" s="25">
        <f t="shared" si="4"/>
        <v>0.40401838410210134</v>
      </c>
      <c r="P34" s="25">
        <f t="shared" si="4"/>
        <v>0.41942784278871226</v>
      </c>
    </row>
    <row r="35" spans="1:16" ht="18" customHeight="1" x14ac:dyDescent="0.15">
      <c r="A35" s="11" t="s">
        <v>33</v>
      </c>
      <c r="B35" s="25" t="e">
        <f t="shared" si="3"/>
        <v>#DIV/0!</v>
      </c>
      <c r="C35" s="25" t="e">
        <f t="shared" si="3"/>
        <v>#DIV/0!</v>
      </c>
      <c r="D35" s="25">
        <f t="shared" si="4"/>
        <v>23.764350273723529</v>
      </c>
      <c r="E35" s="25">
        <f t="shared" si="4"/>
        <v>26.983227238660835</v>
      </c>
      <c r="F35" s="25">
        <f t="shared" si="4"/>
        <v>24.538237850606279</v>
      </c>
      <c r="G35" s="25">
        <f t="shared" si="4"/>
        <v>20.696133883213736</v>
      </c>
      <c r="H35" s="25">
        <f t="shared" si="4"/>
        <v>19.321888114087752</v>
      </c>
      <c r="I35" s="25">
        <f t="shared" si="4"/>
        <v>19.560019404304558</v>
      </c>
      <c r="J35" s="25">
        <f t="shared" si="4"/>
        <v>21.020115660445338</v>
      </c>
      <c r="K35" s="25">
        <f t="shared" si="4"/>
        <v>18.458706189410886</v>
      </c>
      <c r="L35" s="25">
        <f t="shared" si="4"/>
        <v>18.284134724545424</v>
      </c>
      <c r="M35" s="25">
        <f t="shared" si="4"/>
        <v>18.459922120945947</v>
      </c>
      <c r="N35" s="25">
        <f t="shared" si="4"/>
        <v>17.748830368179753</v>
      </c>
      <c r="O35" s="25">
        <f t="shared" si="4"/>
        <v>16.789466696766148</v>
      </c>
      <c r="P35" s="25">
        <f t="shared" si="4"/>
        <v>15.449954716359745</v>
      </c>
    </row>
    <row r="36" spans="1:16" ht="18" customHeight="1" x14ac:dyDescent="0.15">
      <c r="A36" s="11" t="s">
        <v>34</v>
      </c>
      <c r="B36" s="25" t="e">
        <f t="shared" si="3"/>
        <v>#DIV/0!</v>
      </c>
      <c r="C36" s="25" t="e">
        <f t="shared" si="3"/>
        <v>#DIV/0!</v>
      </c>
      <c r="D36" s="25">
        <f t="shared" si="4"/>
        <v>2.0840606778575981</v>
      </c>
      <c r="E36" s="25">
        <f t="shared" si="4"/>
        <v>1.6826124903945583</v>
      </c>
      <c r="F36" s="25">
        <f t="shared" si="4"/>
        <v>1.9324098379118262</v>
      </c>
      <c r="G36" s="25">
        <f t="shared" si="4"/>
        <v>2.4389197668931959</v>
      </c>
      <c r="H36" s="25">
        <f t="shared" si="4"/>
        <v>2.2520573085295736</v>
      </c>
      <c r="I36" s="25">
        <f t="shared" si="4"/>
        <v>2.1690942064365268</v>
      </c>
      <c r="J36" s="25">
        <f t="shared" si="4"/>
        <v>2.3295139263276097</v>
      </c>
      <c r="K36" s="25">
        <f t="shared" si="4"/>
        <v>2.4310322181547011</v>
      </c>
      <c r="L36" s="25">
        <f t="shared" si="4"/>
        <v>2.2729923905503675</v>
      </c>
      <c r="M36" s="25">
        <f t="shared" si="4"/>
        <v>2.7453520198705879</v>
      </c>
      <c r="N36" s="25">
        <f t="shared" si="4"/>
        <v>2.5771018166455431</v>
      </c>
      <c r="O36" s="25">
        <f t="shared" si="4"/>
        <v>2.6382849907764374</v>
      </c>
      <c r="P36" s="25">
        <f t="shared" si="4"/>
        <v>2.4722334229154219</v>
      </c>
    </row>
    <row r="37" spans="1:16" ht="18" customHeight="1" x14ac:dyDescent="0.15">
      <c r="A37" s="11" t="s">
        <v>35</v>
      </c>
      <c r="B37" s="25" t="e">
        <f t="shared" si="3"/>
        <v>#DIV/0!</v>
      </c>
      <c r="C37" s="25" t="e">
        <f t="shared" si="3"/>
        <v>#DIV/0!</v>
      </c>
      <c r="D37" s="25">
        <f t="shared" si="4"/>
        <v>13.047653303326589</v>
      </c>
      <c r="E37" s="25">
        <f t="shared" si="4"/>
        <v>7.9708563784876052</v>
      </c>
      <c r="F37" s="25">
        <f t="shared" si="4"/>
        <v>7.4579618993164747</v>
      </c>
      <c r="G37" s="25">
        <f t="shared" si="4"/>
        <v>5.49455532609828</v>
      </c>
      <c r="H37" s="25">
        <f t="shared" si="4"/>
        <v>6.0514210532595332</v>
      </c>
      <c r="I37" s="25">
        <f t="shared" si="4"/>
        <v>3.821540971228262</v>
      </c>
      <c r="J37" s="25">
        <f t="shared" si="4"/>
        <v>3.8070642812247701</v>
      </c>
      <c r="K37" s="25">
        <f t="shared" si="4"/>
        <v>3.7076935462002574</v>
      </c>
      <c r="L37" s="25">
        <f t="shared" si="4"/>
        <v>3.1274671343850051</v>
      </c>
      <c r="M37" s="25">
        <f t="shared" si="4"/>
        <v>5.4826016991305817</v>
      </c>
      <c r="N37" s="25">
        <f t="shared" si="4"/>
        <v>4.3022109562033517</v>
      </c>
      <c r="O37" s="25">
        <f t="shared" si="4"/>
        <v>5.7177305748570486</v>
      </c>
      <c r="P37" s="25">
        <f t="shared" si="4"/>
        <v>7.5702846430403579</v>
      </c>
    </row>
    <row r="38" spans="1:16" ht="18" customHeight="1" x14ac:dyDescent="0.15">
      <c r="A38" s="11" t="s">
        <v>36</v>
      </c>
      <c r="B38" s="25" t="e">
        <f t="shared" si="3"/>
        <v>#DIV/0!</v>
      </c>
      <c r="C38" s="25" t="e">
        <f t="shared" si="3"/>
        <v>#DIV/0!</v>
      </c>
      <c r="D38" s="25">
        <f t="shared" si="4"/>
        <v>46.023765604221182</v>
      </c>
      <c r="E38" s="25">
        <f t="shared" si="4"/>
        <v>45.118716143782791</v>
      </c>
      <c r="F38" s="25">
        <f t="shared" si="4"/>
        <v>48.537163615782006</v>
      </c>
      <c r="G38" s="25">
        <f t="shared" si="4"/>
        <v>56.451371739170398</v>
      </c>
      <c r="H38" s="25">
        <f t="shared" si="4"/>
        <v>59.576693923903179</v>
      </c>
      <c r="I38" s="25">
        <f t="shared" si="4"/>
        <v>62.674546053631289</v>
      </c>
      <c r="J38" s="25">
        <f t="shared" si="4"/>
        <v>61.491330726283437</v>
      </c>
      <c r="K38" s="25">
        <f t="shared" si="4"/>
        <v>64.764782896074848</v>
      </c>
      <c r="L38" s="25">
        <f t="shared" si="4"/>
        <v>66.436348714017583</v>
      </c>
      <c r="M38" s="25">
        <f t="shared" si="4"/>
        <v>63.370874178162417</v>
      </c>
      <c r="N38" s="25">
        <f t="shared" si="4"/>
        <v>65.833972262644281</v>
      </c>
      <c r="O38" s="25">
        <f t="shared" si="4"/>
        <v>66.234270739326263</v>
      </c>
      <c r="P38" s="25">
        <f t="shared" si="4"/>
        <v>67.680992060057292</v>
      </c>
    </row>
    <row r="39" spans="1:16" ht="18" customHeight="1" x14ac:dyDescent="0.15">
      <c r="A39" s="11" t="s">
        <v>37</v>
      </c>
      <c r="B39" s="25" t="e">
        <f t="shared" si="3"/>
        <v>#DIV/0!</v>
      </c>
      <c r="C39" s="25" t="e">
        <f t="shared" si="3"/>
        <v>#DIV/0!</v>
      </c>
      <c r="D39" s="25">
        <f t="shared" si="4"/>
        <v>46.004164425510567</v>
      </c>
      <c r="E39" s="25">
        <f t="shared" si="4"/>
        <v>45.105197374038269</v>
      </c>
      <c r="F39" s="25">
        <f t="shared" si="4"/>
        <v>48.523995576000672</v>
      </c>
      <c r="G39" s="25">
        <f t="shared" si="4"/>
        <v>56.447327299355955</v>
      </c>
      <c r="H39" s="25">
        <f t="shared" si="4"/>
        <v>59.573331511122539</v>
      </c>
      <c r="I39" s="25">
        <f t="shared" si="4"/>
        <v>62.671047430365647</v>
      </c>
      <c r="J39" s="25">
        <f t="shared" si="4"/>
        <v>61.487859335018179</v>
      </c>
      <c r="K39" s="25">
        <f t="shared" si="4"/>
        <v>64.761234407836753</v>
      </c>
      <c r="L39" s="25">
        <f t="shared" si="4"/>
        <v>66.433067880956798</v>
      </c>
      <c r="M39" s="25">
        <f t="shared" si="4"/>
        <v>63.366527889490513</v>
      </c>
      <c r="N39" s="25">
        <f t="shared" si="4"/>
        <v>65.830582025484148</v>
      </c>
      <c r="O39" s="25">
        <f t="shared" si="4"/>
        <v>66.227503521794318</v>
      </c>
      <c r="P39" s="25">
        <f t="shared" si="4"/>
        <v>67.673497564816827</v>
      </c>
    </row>
    <row r="40" spans="1:16" ht="18" customHeight="1" x14ac:dyDescent="0.15">
      <c r="A40" s="11" t="s">
        <v>38</v>
      </c>
      <c r="B40" s="25" t="e">
        <f t="shared" si="3"/>
        <v>#DIV/0!</v>
      </c>
      <c r="C40" s="25" t="e">
        <f t="shared" si="3"/>
        <v>#DIV/0!</v>
      </c>
      <c r="D40" s="25">
        <f t="shared" si="4"/>
        <v>1.0774048567365029</v>
      </c>
      <c r="E40" s="25">
        <f t="shared" si="4"/>
        <v>0.98295686326594489</v>
      </c>
      <c r="F40" s="25">
        <f t="shared" si="4"/>
        <v>0.96571400519213491</v>
      </c>
      <c r="G40" s="25">
        <f t="shared" si="4"/>
        <v>1.0444459423851165</v>
      </c>
      <c r="H40" s="25">
        <f t="shared" si="4"/>
        <v>0.93610656462286213</v>
      </c>
      <c r="I40" s="25">
        <f t="shared" si="4"/>
        <v>0.91397616445409202</v>
      </c>
      <c r="J40" s="25">
        <f t="shared" si="4"/>
        <v>0.93711785110361312</v>
      </c>
      <c r="K40" s="25">
        <f t="shared" si="4"/>
        <v>0.98245457935055258</v>
      </c>
      <c r="L40" s="25">
        <f t="shared" si="4"/>
        <v>0.9648253034510198</v>
      </c>
      <c r="M40" s="25">
        <f t="shared" si="4"/>
        <v>1.013543786712054</v>
      </c>
      <c r="N40" s="25">
        <f t="shared" si="4"/>
        <v>1.0000678047432026</v>
      </c>
      <c r="O40" s="25">
        <f t="shared" si="4"/>
        <v>1.018182118738322</v>
      </c>
      <c r="P40" s="25">
        <f t="shared" si="4"/>
        <v>1.0692322470185631</v>
      </c>
    </row>
    <row r="41" spans="1:16" ht="18" customHeight="1" x14ac:dyDescent="0.15">
      <c r="A41" s="11" t="s">
        <v>39</v>
      </c>
      <c r="B41" s="25" t="e">
        <f t="shared" si="3"/>
        <v>#DIV/0!</v>
      </c>
      <c r="C41" s="25" t="e">
        <f t="shared" si="3"/>
        <v>#DIV/0!</v>
      </c>
      <c r="D41" s="25">
        <f t="shared" si="4"/>
        <v>3.4035433915318949</v>
      </c>
      <c r="E41" s="25">
        <f t="shared" si="4"/>
        <v>3.0763502167746584</v>
      </c>
      <c r="F41" s="25">
        <f t="shared" si="4"/>
        <v>2.9841203836057906</v>
      </c>
      <c r="G41" s="25">
        <f t="shared" si="4"/>
        <v>3.1929013953317362</v>
      </c>
      <c r="H41" s="25">
        <f t="shared" si="4"/>
        <v>2.8848959333244393</v>
      </c>
      <c r="I41" s="25">
        <f t="shared" si="4"/>
        <v>2.8273575629530261</v>
      </c>
      <c r="J41" s="25">
        <f t="shared" si="4"/>
        <v>3.2803069551427875</v>
      </c>
      <c r="K41" s="25">
        <f t="shared" si="4"/>
        <v>3.3757245271507017</v>
      </c>
      <c r="L41" s="25">
        <f t="shared" si="4"/>
        <v>3.545903541424944</v>
      </c>
      <c r="M41" s="25">
        <f t="shared" si="4"/>
        <v>3.5813418656524614</v>
      </c>
      <c r="N41" s="25">
        <f t="shared" si="4"/>
        <v>3.5485873142541218</v>
      </c>
      <c r="O41" s="25">
        <f t="shared" si="4"/>
        <v>3.3314856935338977</v>
      </c>
      <c r="P41" s="25">
        <f t="shared" si="4"/>
        <v>3.370992292281092</v>
      </c>
    </row>
    <row r="42" spans="1:16" ht="18" customHeight="1" x14ac:dyDescent="0.15">
      <c r="A42" s="11" t="s">
        <v>40</v>
      </c>
      <c r="B42" s="25" t="e">
        <f t="shared" si="3"/>
        <v>#DIV/0!</v>
      </c>
      <c r="C42" s="25" t="e">
        <f t="shared" si="3"/>
        <v>#DIV/0!</v>
      </c>
      <c r="D42" s="25">
        <f t="shared" si="4"/>
        <v>0</v>
      </c>
      <c r="E42" s="25">
        <f t="shared" si="4"/>
        <v>0</v>
      </c>
      <c r="F42" s="25">
        <f t="shared" si="4"/>
        <v>0</v>
      </c>
      <c r="G42" s="25">
        <f t="shared" si="4"/>
        <v>0</v>
      </c>
      <c r="H42" s="25">
        <f t="shared" si="4"/>
        <v>0</v>
      </c>
      <c r="I42" s="25">
        <f t="shared" si="4"/>
        <v>0</v>
      </c>
      <c r="J42" s="25">
        <f t="shared" si="4"/>
        <v>0</v>
      </c>
      <c r="K42" s="25">
        <f t="shared" si="4"/>
        <v>0</v>
      </c>
      <c r="L42" s="25">
        <f t="shared" si="4"/>
        <v>0</v>
      </c>
      <c r="M42" s="25">
        <f t="shared" si="4"/>
        <v>0</v>
      </c>
      <c r="N42" s="25">
        <f t="shared" si="4"/>
        <v>0</v>
      </c>
      <c r="O42" s="25">
        <f t="shared" si="4"/>
        <v>0</v>
      </c>
      <c r="P42" s="25">
        <f t="shared" si="4"/>
        <v>0</v>
      </c>
    </row>
    <row r="43" spans="1:16" ht="18" customHeight="1" x14ac:dyDescent="0.15">
      <c r="A43" s="11" t="s">
        <v>41</v>
      </c>
      <c r="B43" s="25" t="e">
        <f t="shared" si="3"/>
        <v>#DIV/0!</v>
      </c>
      <c r="C43" s="25" t="e">
        <f t="shared" si="3"/>
        <v>#DIV/0!</v>
      </c>
      <c r="D43" s="25">
        <f t="shared" si="4"/>
        <v>7.6113290853113265</v>
      </c>
      <c r="E43" s="25">
        <f t="shared" si="4"/>
        <v>11.614401996034495</v>
      </c>
      <c r="F43" s="25">
        <f t="shared" si="4"/>
        <v>10.926007744886554</v>
      </c>
      <c r="G43" s="25">
        <f t="shared" si="4"/>
        <v>7.618131346246944</v>
      </c>
      <c r="H43" s="25">
        <f t="shared" si="4"/>
        <v>5.9841727976467443</v>
      </c>
      <c r="I43" s="25">
        <f t="shared" si="4"/>
        <v>5.2340448419066137</v>
      </c>
      <c r="J43" s="25">
        <f t="shared" si="4"/>
        <v>4.3043673783895375</v>
      </c>
      <c r="K43" s="25">
        <f t="shared" si="4"/>
        <v>3.4901235509456985</v>
      </c>
      <c r="L43" s="25">
        <f t="shared" si="4"/>
        <v>2.8734369173917482</v>
      </c>
      <c r="M43" s="25">
        <f t="shared" si="4"/>
        <v>2.9255351971578492</v>
      </c>
      <c r="N43" s="25">
        <f t="shared" si="4"/>
        <v>2.5467983121834692</v>
      </c>
      <c r="O43" s="25">
        <f t="shared" si="4"/>
        <v>1.994469478557477</v>
      </c>
      <c r="P43" s="25">
        <f t="shared" si="4"/>
        <v>0</v>
      </c>
    </row>
    <row r="44" spans="1:16" ht="18" customHeight="1" x14ac:dyDescent="0.15">
      <c r="A44" s="11" t="s">
        <v>42</v>
      </c>
      <c r="B44" s="25" t="e">
        <f t="shared" si="3"/>
        <v>#DIV/0!</v>
      </c>
      <c r="C44" s="25" t="e">
        <f t="shared" si="3"/>
        <v>#DIV/0!</v>
      </c>
      <c r="D44" s="25">
        <f t="shared" si="4"/>
        <v>0</v>
      </c>
      <c r="E44" s="25">
        <f t="shared" si="4"/>
        <v>0</v>
      </c>
      <c r="F44" s="25">
        <f t="shared" si="4"/>
        <v>0</v>
      </c>
      <c r="G44" s="25">
        <f t="shared" si="4"/>
        <v>0</v>
      </c>
      <c r="H44" s="25">
        <f t="shared" si="4"/>
        <v>0</v>
      </c>
      <c r="I44" s="25">
        <f t="shared" si="4"/>
        <v>0</v>
      </c>
      <c r="J44" s="25">
        <f t="shared" si="4"/>
        <v>0</v>
      </c>
      <c r="K44" s="25">
        <f t="shared" si="4"/>
        <v>0</v>
      </c>
      <c r="L44" s="25">
        <f t="shared" si="4"/>
        <v>0</v>
      </c>
      <c r="M44" s="25">
        <f t="shared" si="4"/>
        <v>0</v>
      </c>
      <c r="N44" s="25">
        <f t="shared" si="4"/>
        <v>0</v>
      </c>
      <c r="O44" s="25">
        <f t="shared" si="4"/>
        <v>0</v>
      </c>
      <c r="P44" s="25">
        <f t="shared" si="4"/>
        <v>0</v>
      </c>
    </row>
    <row r="45" spans="1:16" ht="18" customHeight="1" x14ac:dyDescent="0.15">
      <c r="A45" s="11" t="s">
        <v>43</v>
      </c>
      <c r="B45" s="25" t="e">
        <f t="shared" si="3"/>
        <v>#DIV/0!</v>
      </c>
      <c r="C45" s="25" t="e">
        <f t="shared" si="3"/>
        <v>#DIV/0!</v>
      </c>
      <c r="D45" s="25">
        <f t="shared" si="4"/>
        <v>0</v>
      </c>
      <c r="E45" s="25">
        <f t="shared" si="4"/>
        <v>0</v>
      </c>
      <c r="F45" s="25">
        <f t="shared" si="4"/>
        <v>0</v>
      </c>
      <c r="G45" s="25">
        <f t="shared" si="4"/>
        <v>0</v>
      </c>
      <c r="H45" s="25">
        <f t="shared" si="4"/>
        <v>0</v>
      </c>
      <c r="I45" s="25">
        <f t="shared" si="4"/>
        <v>0</v>
      </c>
      <c r="J45" s="25">
        <f t="shared" si="4"/>
        <v>0</v>
      </c>
      <c r="K45" s="25">
        <f t="shared" si="4"/>
        <v>0</v>
      </c>
      <c r="L45" s="25">
        <f t="shared" si="4"/>
        <v>0</v>
      </c>
      <c r="M45" s="25">
        <f t="shared" si="4"/>
        <v>0</v>
      </c>
      <c r="N45" s="25">
        <f t="shared" si="4"/>
        <v>0</v>
      </c>
      <c r="O45" s="25">
        <f t="shared" si="4"/>
        <v>0</v>
      </c>
      <c r="P45" s="25">
        <f t="shared" si="4"/>
        <v>0</v>
      </c>
    </row>
    <row r="46" spans="1:16" ht="18" customHeight="1" x14ac:dyDescent="0.15">
      <c r="A46" s="11" t="s">
        <v>44</v>
      </c>
      <c r="B46" s="25" t="e">
        <f t="shared" si="3"/>
        <v>#DIV/0!</v>
      </c>
      <c r="C46" s="25" t="e">
        <f t="shared" si="3"/>
        <v>#DIV/0!</v>
      </c>
      <c r="D46" s="25">
        <f t="shared" si="4"/>
        <v>2.6363255379599595</v>
      </c>
      <c r="E46" s="25">
        <f t="shared" si="4"/>
        <v>2.2467839558291987</v>
      </c>
      <c r="F46" s="25">
        <f t="shared" si="4"/>
        <v>2.3499175553649656</v>
      </c>
      <c r="G46" s="25">
        <f t="shared" si="4"/>
        <v>2.7333672412630907</v>
      </c>
      <c r="H46" s="25">
        <f t="shared" si="4"/>
        <v>2.6862966494098965</v>
      </c>
      <c r="I46" s="25">
        <f t="shared" si="4"/>
        <v>2.4953016622637976</v>
      </c>
      <c r="J46" s="25">
        <f t="shared" si="4"/>
        <v>2.4090403444040911</v>
      </c>
      <c r="K46" s="25">
        <f t="shared" si="4"/>
        <v>2.3684834926445664</v>
      </c>
      <c r="L46" s="25">
        <f t="shared" si="4"/>
        <v>2.07843378237349</v>
      </c>
      <c r="M46" s="25">
        <f t="shared" si="4"/>
        <v>1.9954830792543055</v>
      </c>
      <c r="N46" s="25">
        <f t="shared" si="4"/>
        <v>2.0357591784151423</v>
      </c>
      <c r="O46" s="25">
        <f t="shared" si="4"/>
        <v>1.8720913233423029</v>
      </c>
      <c r="P46" s="25">
        <f t="shared" si="4"/>
        <v>1.9668827755388121</v>
      </c>
    </row>
    <row r="47" spans="1:16" ht="18" customHeight="1" x14ac:dyDescent="0.15">
      <c r="A47" s="11" t="s">
        <v>45</v>
      </c>
      <c r="B47" s="25" t="e">
        <f t="shared" si="3"/>
        <v>#DIV/0!</v>
      </c>
      <c r="C47" s="25" t="e">
        <f t="shared" si="3"/>
        <v>#DIV/0!</v>
      </c>
      <c r="D47" s="25">
        <f t="shared" si="4"/>
        <v>2.6363255379599595</v>
      </c>
      <c r="E47" s="25">
        <f t="shared" si="4"/>
        <v>2.2467839558291987</v>
      </c>
      <c r="F47" s="25">
        <f t="shared" si="4"/>
        <v>2.3499175553649656</v>
      </c>
      <c r="G47" s="25">
        <f t="shared" si="4"/>
        <v>2.7333672412630907</v>
      </c>
      <c r="H47" s="25">
        <f t="shared" si="4"/>
        <v>2.6862966494098965</v>
      </c>
      <c r="I47" s="25">
        <f t="shared" si="4"/>
        <v>2.4953016622637976</v>
      </c>
      <c r="J47" s="25">
        <f t="shared" si="4"/>
        <v>2.4090403444040911</v>
      </c>
      <c r="K47" s="25">
        <f t="shared" si="4"/>
        <v>2.3684834926445664</v>
      </c>
      <c r="L47" s="25">
        <f t="shared" si="4"/>
        <v>2.07843378237349</v>
      </c>
      <c r="M47" s="25">
        <f t="shared" si="4"/>
        <v>1.9954830792543055</v>
      </c>
      <c r="N47" s="25">
        <f t="shared" si="4"/>
        <v>2.0357591784151423</v>
      </c>
      <c r="O47" s="25">
        <f t="shared" si="4"/>
        <v>1.8720913233423029</v>
      </c>
      <c r="P47" s="25">
        <f t="shared" si="4"/>
        <v>1.9668827755388121</v>
      </c>
    </row>
    <row r="48" spans="1:16" ht="18" customHeight="1" x14ac:dyDescent="0.15">
      <c r="A48" s="11" t="s">
        <v>46</v>
      </c>
      <c r="B48" s="25" t="e">
        <f t="shared" si="3"/>
        <v>#DIV/0!</v>
      </c>
      <c r="C48" s="25" t="e">
        <f t="shared" si="3"/>
        <v>#DIV/0!</v>
      </c>
      <c r="D48" s="25">
        <f t="shared" si="4"/>
        <v>0</v>
      </c>
      <c r="E48" s="25">
        <f t="shared" si="4"/>
        <v>0</v>
      </c>
      <c r="F48" s="25">
        <f t="shared" si="4"/>
        <v>0</v>
      </c>
      <c r="G48" s="25">
        <f t="shared" si="4"/>
        <v>0</v>
      </c>
      <c r="H48" s="25">
        <f t="shared" si="4"/>
        <v>0</v>
      </c>
      <c r="I48" s="25">
        <f t="shared" si="4"/>
        <v>0</v>
      </c>
      <c r="J48" s="25">
        <f t="shared" si="4"/>
        <v>0</v>
      </c>
      <c r="K48" s="25">
        <f t="shared" si="4"/>
        <v>0</v>
      </c>
      <c r="L48" s="25">
        <f t="shared" si="4"/>
        <v>0</v>
      </c>
      <c r="M48" s="25">
        <f t="shared" si="4"/>
        <v>0</v>
      </c>
      <c r="N48" s="25">
        <f t="shared" si="4"/>
        <v>0</v>
      </c>
      <c r="O48" s="25">
        <f t="shared" si="4"/>
        <v>0</v>
      </c>
      <c r="P48" s="25">
        <f t="shared" si="4"/>
        <v>0</v>
      </c>
    </row>
    <row r="49" spans="1:16" ht="18" customHeight="1" x14ac:dyDescent="0.15">
      <c r="A49" s="11" t="s">
        <v>47</v>
      </c>
      <c r="B49" s="25" t="e">
        <f t="shared" si="3"/>
        <v>#DIV/0!</v>
      </c>
      <c r="C49" s="25" t="e">
        <f t="shared" si="3"/>
        <v>#DIV/0!</v>
      </c>
      <c r="D49" s="25">
        <f t="shared" ref="D49:P49" si="5">D20/D$22*100</f>
        <v>0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si="5"/>
        <v>0</v>
      </c>
      <c r="M49" s="25">
        <f t="shared" si="5"/>
        <v>0</v>
      </c>
      <c r="N49" s="25">
        <f t="shared" si="5"/>
        <v>0</v>
      </c>
      <c r="O49" s="25">
        <f t="shared" si="5"/>
        <v>0</v>
      </c>
      <c r="P49" s="25">
        <f t="shared" si="5"/>
        <v>0</v>
      </c>
    </row>
    <row r="50" spans="1:16" ht="18" customHeight="1" x14ac:dyDescent="0.15">
      <c r="A50" s="11" t="s">
        <v>48</v>
      </c>
      <c r="B50" s="25" t="e">
        <f t="shared" ref="B50:P50" si="6">B21/B$22*100</f>
        <v>#DIV/0!</v>
      </c>
      <c r="C50" s="25" t="e">
        <f t="shared" si="6"/>
        <v>#DIV/0!</v>
      </c>
      <c r="D50" s="25">
        <f t="shared" si="6"/>
        <v>0</v>
      </c>
      <c r="E50" s="25">
        <f t="shared" si="6"/>
        <v>0</v>
      </c>
      <c r="F50" s="25">
        <f t="shared" si="6"/>
        <v>0</v>
      </c>
      <c r="G50" s="25">
        <f t="shared" si="6"/>
        <v>0</v>
      </c>
      <c r="H50" s="25">
        <f t="shared" si="6"/>
        <v>0</v>
      </c>
      <c r="I50" s="25">
        <f t="shared" si="6"/>
        <v>0</v>
      </c>
      <c r="J50" s="25">
        <f t="shared" si="6"/>
        <v>0</v>
      </c>
      <c r="K50" s="25">
        <f t="shared" si="6"/>
        <v>0</v>
      </c>
      <c r="L50" s="25">
        <f t="shared" si="6"/>
        <v>0</v>
      </c>
      <c r="M50" s="25">
        <f t="shared" si="6"/>
        <v>0</v>
      </c>
      <c r="N50" s="25">
        <f t="shared" si="6"/>
        <v>0</v>
      </c>
      <c r="O50" s="25">
        <f t="shared" si="6"/>
        <v>0</v>
      </c>
      <c r="P50" s="25">
        <f t="shared" si="6"/>
        <v>0</v>
      </c>
    </row>
    <row r="51" spans="1:16" ht="18" customHeight="1" x14ac:dyDescent="0.15">
      <c r="A51" s="11" t="s">
        <v>248</v>
      </c>
      <c r="B51" s="26" t="e">
        <f>+B33+B38+B40+B41+B42+B43+B44+B45+B46</f>
        <v>#DIV/0!</v>
      </c>
      <c r="C51" s="26" t="e">
        <f>+C33+C38+C40+C41+C42+C43+C44+C45+C46</f>
        <v>#DIV/0!</v>
      </c>
      <c r="D51" s="26">
        <f t="shared" ref="D51:L51" si="7">+D33+D38+D40+D41+D42+D43+D44+D45+D46</f>
        <v>100</v>
      </c>
      <c r="E51" s="26">
        <f t="shared" si="7"/>
        <v>99.999999999999986</v>
      </c>
      <c r="F51" s="26">
        <f t="shared" si="7"/>
        <v>99.999999999999986</v>
      </c>
      <c r="G51" s="26">
        <f t="shared" si="7"/>
        <v>99.999999999999986</v>
      </c>
      <c r="H51" s="26">
        <f t="shared" si="7"/>
        <v>100.00000000000001</v>
      </c>
      <c r="I51" s="26">
        <f t="shared" si="7"/>
        <v>100.00000000000001</v>
      </c>
      <c r="J51" s="26">
        <f t="shared" si="7"/>
        <v>100.00000000000001</v>
      </c>
      <c r="K51" s="26">
        <f t="shared" si="7"/>
        <v>100.00000000000003</v>
      </c>
      <c r="L51" s="26">
        <f t="shared" si="7"/>
        <v>99.999999999999986</v>
      </c>
      <c r="M51" s="26">
        <f>+M33+M38+M40+M41+M42+M43+M44+M45+M46</f>
        <v>99.999999999999986</v>
      </c>
      <c r="N51" s="26">
        <f>+N33+N38+N40+N41+N42+N43+N44+N45+N46</f>
        <v>100</v>
      </c>
      <c r="O51" s="26">
        <f>+O33+O38+O40+O41+O42+O43+O44+O45+O46</f>
        <v>100</v>
      </c>
      <c r="P51" s="26">
        <f>+P33+P38+P40+P41+P42+P43+P44+P45+P46</f>
        <v>99.999999999999986</v>
      </c>
    </row>
    <row r="52" spans="1:16" ht="18" customHeight="1" x14ac:dyDescent="0.15"/>
    <row r="53" spans="1:16" ht="18" customHeight="1" x14ac:dyDescent="0.15"/>
    <row r="54" spans="1:16" ht="18" customHeight="1" x14ac:dyDescent="0.15"/>
    <row r="55" spans="1:16" ht="18" customHeight="1" x14ac:dyDescent="0.15"/>
    <row r="56" spans="1:16" ht="18" customHeight="1" x14ac:dyDescent="0.15"/>
    <row r="57" spans="1:16" ht="18" customHeight="1" x14ac:dyDescent="0.15"/>
    <row r="58" spans="1:16" ht="18" customHeight="1" x14ac:dyDescent="0.15"/>
    <row r="59" spans="1:16" ht="18" customHeight="1" x14ac:dyDescent="0.15"/>
    <row r="60" spans="1:16" ht="18" customHeight="1" x14ac:dyDescent="0.15"/>
    <row r="61" spans="1:16" ht="18" customHeight="1" x14ac:dyDescent="0.15"/>
    <row r="62" spans="1:16" ht="18" customHeight="1" x14ac:dyDescent="0.15"/>
    <row r="63" spans="1:16" ht="18" customHeight="1" x14ac:dyDescent="0.15"/>
    <row r="64" spans="1:16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  <row r="381" ht="15" customHeight="1" x14ac:dyDescent="0.15"/>
    <row r="382" ht="15" customHeight="1" x14ac:dyDescent="0.15"/>
    <row r="383" ht="15" customHeight="1" x14ac:dyDescent="0.15"/>
    <row r="384" ht="15" customHeight="1" x14ac:dyDescent="0.15"/>
    <row r="385" ht="15" customHeight="1" x14ac:dyDescent="0.15"/>
    <row r="386" ht="15" customHeight="1" x14ac:dyDescent="0.15"/>
    <row r="387" ht="15" customHeight="1" x14ac:dyDescent="0.15"/>
    <row r="388" ht="15" customHeight="1" x14ac:dyDescent="0.15"/>
    <row r="389" ht="15" customHeight="1" x14ac:dyDescent="0.15"/>
    <row r="390" ht="15" customHeight="1" x14ac:dyDescent="0.15"/>
    <row r="391" ht="15" customHeight="1" x14ac:dyDescent="0.15"/>
    <row r="392" ht="15" customHeight="1" x14ac:dyDescent="0.15"/>
    <row r="393" ht="15" customHeight="1" x14ac:dyDescent="0.15"/>
    <row r="394" ht="15" customHeight="1" x14ac:dyDescent="0.15"/>
    <row r="395" ht="15" customHeight="1" x14ac:dyDescent="0.15"/>
    <row r="396" ht="15" customHeight="1" x14ac:dyDescent="0.15"/>
    <row r="397" ht="15" customHeight="1" x14ac:dyDescent="0.15"/>
    <row r="398" ht="15" customHeight="1" x14ac:dyDescent="0.15"/>
    <row r="399" ht="15" customHeight="1" x14ac:dyDescent="0.15"/>
    <row r="400" ht="15" customHeight="1" x14ac:dyDescent="0.15"/>
    <row r="401" ht="15" customHeight="1" x14ac:dyDescent="0.15"/>
    <row r="402" ht="15" customHeight="1" x14ac:dyDescent="0.15"/>
    <row r="403" ht="15" customHeight="1" x14ac:dyDescent="0.15"/>
    <row r="404" ht="15" customHeight="1" x14ac:dyDescent="0.15"/>
    <row r="405" ht="15" customHeight="1" x14ac:dyDescent="0.15"/>
    <row r="406" ht="15" customHeight="1" x14ac:dyDescent="0.15"/>
    <row r="407" ht="15" customHeight="1" x14ac:dyDescent="0.15"/>
    <row r="408" ht="15" customHeight="1" x14ac:dyDescent="0.15"/>
    <row r="409" ht="15" customHeight="1" x14ac:dyDescent="0.15"/>
    <row r="410" ht="15" customHeight="1" x14ac:dyDescent="0.15"/>
    <row r="411" ht="15" customHeight="1" x14ac:dyDescent="0.15"/>
    <row r="412" ht="15" customHeight="1" x14ac:dyDescent="0.15"/>
    <row r="413" ht="15" customHeight="1" x14ac:dyDescent="0.15"/>
    <row r="414" ht="15" customHeight="1" x14ac:dyDescent="0.15"/>
    <row r="415" ht="15" customHeight="1" x14ac:dyDescent="0.15"/>
    <row r="416" ht="15" customHeight="1" x14ac:dyDescent="0.15"/>
    <row r="417" ht="15" customHeight="1" x14ac:dyDescent="0.15"/>
    <row r="418" ht="15" customHeight="1" x14ac:dyDescent="0.15"/>
    <row r="419" ht="15" customHeight="1" x14ac:dyDescent="0.15"/>
    <row r="420" ht="15" customHeight="1" x14ac:dyDescent="0.15"/>
    <row r="421" ht="15" customHeight="1" x14ac:dyDescent="0.15"/>
    <row r="422" ht="15" customHeight="1" x14ac:dyDescent="0.15"/>
    <row r="423" ht="15" customHeight="1" x14ac:dyDescent="0.15"/>
    <row r="424" ht="15" customHeight="1" x14ac:dyDescent="0.15"/>
    <row r="425" ht="15" customHeight="1" x14ac:dyDescent="0.15"/>
    <row r="426" ht="15" customHeight="1" x14ac:dyDescent="0.15"/>
    <row r="427" ht="15" customHeight="1" x14ac:dyDescent="0.15"/>
    <row r="428" ht="15" customHeight="1" x14ac:dyDescent="0.15"/>
    <row r="429" ht="15" customHeight="1" x14ac:dyDescent="0.15"/>
    <row r="430" ht="15" customHeight="1" x14ac:dyDescent="0.15"/>
    <row r="431" ht="15" customHeight="1" x14ac:dyDescent="0.15"/>
    <row r="432" ht="15" customHeight="1" x14ac:dyDescent="0.15"/>
    <row r="433" ht="15" customHeight="1" x14ac:dyDescent="0.15"/>
    <row r="434" ht="15" customHeight="1" x14ac:dyDescent="0.15"/>
    <row r="435" ht="15" customHeight="1" x14ac:dyDescent="0.15"/>
    <row r="436" ht="15" customHeight="1" x14ac:dyDescent="0.15"/>
    <row r="437" ht="15" customHeight="1" x14ac:dyDescent="0.15"/>
    <row r="438" ht="15" customHeight="1" x14ac:dyDescent="0.15"/>
    <row r="439" ht="15" customHeight="1" x14ac:dyDescent="0.15"/>
    <row r="440" ht="15" customHeight="1" x14ac:dyDescent="0.15"/>
    <row r="441" ht="15" customHeight="1" x14ac:dyDescent="0.15"/>
    <row r="442" ht="15" customHeight="1" x14ac:dyDescent="0.15"/>
    <row r="443" ht="15" customHeight="1" x14ac:dyDescent="0.15"/>
    <row r="444" ht="15" customHeight="1" x14ac:dyDescent="0.15"/>
    <row r="445" ht="15" customHeight="1" x14ac:dyDescent="0.15"/>
    <row r="446" ht="15" customHeight="1" x14ac:dyDescent="0.15"/>
    <row r="447" ht="15" customHeight="1" x14ac:dyDescent="0.15"/>
    <row r="448" ht="15" customHeight="1" x14ac:dyDescent="0.15"/>
    <row r="449" ht="15" customHeight="1" x14ac:dyDescent="0.15"/>
    <row r="450" ht="15" customHeight="1" x14ac:dyDescent="0.15"/>
    <row r="451" ht="15" customHeight="1" x14ac:dyDescent="0.15"/>
    <row r="452" ht="15" customHeight="1" x14ac:dyDescent="0.15"/>
    <row r="453" ht="15" customHeight="1" x14ac:dyDescent="0.15"/>
    <row r="454" ht="15" customHeight="1" x14ac:dyDescent="0.15"/>
    <row r="455" ht="15" customHeight="1" x14ac:dyDescent="0.15"/>
    <row r="456" ht="15" customHeight="1" x14ac:dyDescent="0.15"/>
    <row r="457" ht="15" customHeight="1" x14ac:dyDescent="0.15"/>
    <row r="458" ht="15" customHeight="1" x14ac:dyDescent="0.15"/>
    <row r="459" ht="15" customHeight="1" x14ac:dyDescent="0.15"/>
    <row r="460" ht="15" customHeight="1" x14ac:dyDescent="0.15"/>
    <row r="461" ht="15" customHeight="1" x14ac:dyDescent="0.15"/>
    <row r="462" ht="15" customHeight="1" x14ac:dyDescent="0.15"/>
    <row r="463" ht="15" customHeight="1" x14ac:dyDescent="0.15"/>
    <row r="464" ht="15" customHeight="1" x14ac:dyDescent="0.15"/>
    <row r="465" ht="15" customHeight="1" x14ac:dyDescent="0.15"/>
    <row r="466" ht="15" customHeight="1" x14ac:dyDescent="0.15"/>
    <row r="467" ht="15" customHeight="1" x14ac:dyDescent="0.15"/>
    <row r="468" ht="15" customHeight="1" x14ac:dyDescent="0.15"/>
    <row r="469" ht="15" customHeight="1" x14ac:dyDescent="0.15"/>
    <row r="470" ht="15" customHeight="1" x14ac:dyDescent="0.15"/>
    <row r="471" ht="15" customHeight="1" x14ac:dyDescent="0.15"/>
    <row r="472" ht="15" customHeight="1" x14ac:dyDescent="0.15"/>
    <row r="473" ht="15" customHeight="1" x14ac:dyDescent="0.15"/>
    <row r="474" ht="15" customHeight="1" x14ac:dyDescent="0.15"/>
    <row r="475" ht="15" customHeight="1" x14ac:dyDescent="0.15"/>
    <row r="476" ht="15" customHeight="1" x14ac:dyDescent="0.15"/>
    <row r="477" ht="15" customHeight="1" x14ac:dyDescent="0.15"/>
    <row r="478" ht="15" customHeight="1" x14ac:dyDescent="0.15"/>
    <row r="479" ht="15" customHeight="1" x14ac:dyDescent="0.15"/>
    <row r="480" ht="15" customHeight="1" x14ac:dyDescent="0.15"/>
    <row r="481" ht="15" customHeight="1" x14ac:dyDescent="0.15"/>
    <row r="482" ht="15" customHeight="1" x14ac:dyDescent="0.15"/>
    <row r="483" ht="15" customHeight="1" x14ac:dyDescent="0.15"/>
    <row r="484" ht="15" customHeight="1" x14ac:dyDescent="0.15"/>
    <row r="485" ht="15" customHeight="1" x14ac:dyDescent="0.15"/>
    <row r="486" ht="15" customHeight="1" x14ac:dyDescent="0.15"/>
    <row r="487" ht="15" customHeight="1" x14ac:dyDescent="0.15"/>
    <row r="488" ht="15" customHeight="1" x14ac:dyDescent="0.15"/>
    <row r="489" ht="15" customHeight="1" x14ac:dyDescent="0.15"/>
    <row r="490" ht="15" customHeight="1" x14ac:dyDescent="0.15"/>
    <row r="491" ht="15" customHeight="1" x14ac:dyDescent="0.15"/>
    <row r="492" ht="15" customHeight="1" x14ac:dyDescent="0.15"/>
    <row r="493" ht="15" customHeight="1" x14ac:dyDescent="0.15"/>
    <row r="494" ht="15" customHeight="1" x14ac:dyDescent="0.15"/>
    <row r="495" ht="15" customHeight="1" x14ac:dyDescent="0.15"/>
    <row r="496" ht="15" customHeight="1" x14ac:dyDescent="0.15"/>
    <row r="497" ht="15" customHeight="1" x14ac:dyDescent="0.15"/>
    <row r="498" ht="15" customHeight="1" x14ac:dyDescent="0.15"/>
    <row r="499" ht="15" customHeight="1" x14ac:dyDescent="0.15"/>
    <row r="500" ht="15" customHeight="1" x14ac:dyDescent="0.15"/>
    <row r="501" ht="15" customHeight="1" x14ac:dyDescent="0.15"/>
    <row r="502" ht="15" customHeight="1" x14ac:dyDescent="0.15"/>
    <row r="503" ht="15" customHeight="1" x14ac:dyDescent="0.15"/>
    <row r="504" ht="15" customHeight="1" x14ac:dyDescent="0.15"/>
    <row r="505" ht="15" customHeight="1" x14ac:dyDescent="0.15"/>
    <row r="506" ht="15" customHeight="1" x14ac:dyDescent="0.15"/>
    <row r="507" ht="15" customHeight="1" x14ac:dyDescent="0.15"/>
    <row r="508" ht="15" customHeight="1" x14ac:dyDescent="0.15"/>
    <row r="509" ht="15" customHeight="1" x14ac:dyDescent="0.15"/>
    <row r="510" ht="15" customHeight="1" x14ac:dyDescent="0.15"/>
    <row r="511" ht="15" customHeight="1" x14ac:dyDescent="0.15"/>
    <row r="512" ht="15" customHeight="1" x14ac:dyDescent="0.15"/>
    <row r="513" ht="15" customHeight="1" x14ac:dyDescent="0.15"/>
    <row r="514" ht="15" customHeight="1" x14ac:dyDescent="0.15"/>
    <row r="515" ht="15" customHeight="1" x14ac:dyDescent="0.15"/>
    <row r="516" ht="15" customHeight="1" x14ac:dyDescent="0.15"/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11</vt:i4>
      </vt:variant>
    </vt:vector>
  </HeadingPairs>
  <TitlesOfParts>
    <vt:vector size="27" baseType="lpstr">
      <vt:lpstr>財政指標</vt:lpstr>
      <vt:lpstr>旧氏家町</vt:lpstr>
      <vt:lpstr>旧喜連川町</vt:lpstr>
      <vt:lpstr>歳入</vt:lpstr>
      <vt:lpstr>歳入・旧氏家町</vt:lpstr>
      <vt:lpstr>歳入・旧喜連川町</vt:lpstr>
      <vt:lpstr>税</vt:lpstr>
      <vt:lpstr>税・旧氏家町</vt:lpstr>
      <vt:lpstr>税・旧喜連川町</vt:lpstr>
      <vt:lpstr>歳出（性質別）</vt:lpstr>
      <vt:lpstr>性質・旧氏家町</vt:lpstr>
      <vt:lpstr>性質・旧喜連川町</vt:lpstr>
      <vt:lpstr>歳出（目的別）</vt:lpstr>
      <vt:lpstr>目的・氏家町</vt:lpstr>
      <vt:lpstr>目的・喜連川町</vt:lpstr>
      <vt:lpstr>グラフ</vt:lpstr>
      <vt:lpstr>グラフ!Print_Area</vt:lpstr>
      <vt:lpstr>'歳出（性質別）'!Print_Area</vt:lpstr>
      <vt:lpstr>'歳出（目的別）'!Print_Area</vt:lpstr>
      <vt:lpstr>歳入!Print_Area</vt:lpstr>
      <vt:lpstr>財政指標!Print_Area</vt:lpstr>
      <vt:lpstr>税!Print_Area</vt:lpstr>
      <vt:lpstr>'歳出（性質別）'!Print_Titles</vt:lpstr>
      <vt:lpstr>'歳出（目的別）'!Print_Titles</vt:lpstr>
      <vt:lpstr>歳入!Print_Titles</vt:lpstr>
      <vt:lpstr>財政指標!Print_Titles</vt:lpstr>
      <vt:lpstr>税!Print_Titles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山口 誠英</cp:lastModifiedBy>
  <cp:lastPrinted>2021-07-27T06:40:20Z</cp:lastPrinted>
  <dcterms:created xsi:type="dcterms:W3CDTF">2002-01-04T12:12:41Z</dcterms:created>
  <dcterms:modified xsi:type="dcterms:W3CDTF">2021-07-27T06:50:47Z</dcterms:modified>
</cp:coreProperties>
</file>