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<sst xmlns="http://schemas.openxmlformats.org/spreadsheetml/2006/main" count="397" uniqueCount="203">
  <si>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</si>
  <si>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</si>
  <si>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</si>
  <si>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</si>
  <si>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</si>
  <si>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</si>
  <si>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</si>
  <si>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</si>
  <si>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</si>
  <si>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</si>
  <si>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</si>
  <si>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</si>
  <si>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</si>
  <si>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</si>
  <si>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</si>
  <si>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</si>
  <si>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</si>
  <si>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</si>
  <si>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</si>
  <si>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</si>
  <si>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</si>
  <si>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</si>
  <si>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</si>
  <si>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</si>
  <si>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</si>
  <si>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</si>
  <si>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</si>
  <si>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</si>
  <si>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</si>
  <si>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</si>
  <si>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</si>
  <si>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</si>
  <si>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</si>
  <si>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</si>
  <si>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</si>
  <si>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</si>
  <si>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</si>
  <si>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</si>
  <si>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</si>
  <si>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</si>
  <si>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</si>
  <si>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</si>
  <si>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</si>
  <si>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</si>
  <si>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</si>
  <si>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</si>
  <si>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</si>
  <si>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</si>
  <si>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</si>
  <si>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</si>
  <si>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</si>
  <si>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</si>
  <si>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</si>
  <si>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</si>
  <si>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</si>
  <si>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</si>
  <si>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</si>
  <si>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</si>
  <si>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</si>
  <si>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</si>
  <si>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</si>
  <si>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</si>
  <si>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</si>
  <si>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</si>
  <si>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</si>
  <si>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</si>
  <si>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</si>
  <si>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</si>
  <si>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</si>
  <si>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</si>
  <si>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</si>
  <si>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</si>
  <si>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</si>
  <si>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</si>
  <si>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</si>
  <si>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</si>
  <si>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</si>
  <si>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</si>
  <si>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</si>
  <si>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</si>
  <si>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</si>
  <si>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</si>
  <si>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</si>
  <si>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</si>
  <si>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</si>
  <si>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</si>
  <si>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</si>
  <si>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</si>
  <si>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</si>
  <si>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</si>
  <si>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</si>
  <si>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</si>
  <si>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</si>
  <si>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</si>
  <si>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</si>
  <si>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</si>
  <si>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</si>
  <si>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</si>
  <si>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</si>
  <si>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</si>
  <si>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</si>
  <si>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</si>
  <si>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</si>
  <si>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</si>
  <si>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</si>
  <si>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</si>
  <si>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</si>
  <si>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</si>
  <si>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</si>
  <si>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</si>
  <si>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</si>
  <si>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</si>
  <si>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</si>
  <si>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</si>
  <si>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</si>
  <si>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</si>
  <si>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</si>
  <si>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</si>
  <si>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</si>
  <si>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</si>
  <si>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</si>
  <si>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</si>
  <si>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</si>
  <si>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</si>
  <si>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</si>
  <si>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</si>
  <si>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</si>
  <si>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</si>
  <si>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</si>
  <si>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</si>
  <si>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</si>
  <si>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</si>
  <si>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</si>
  <si>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</si>
  <si>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</si>
  <si>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</si>
  <si>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</si>
  <si>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</si>
  <si>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</si>
  <si>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</si>
  <si>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</si>
  <si>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</si>
  <si>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</si>
  <si>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</si>
  <si>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</si>
  <si>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</si>
  <si>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</si>
  <si>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</si>
  <si>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</si>
  <si>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</si>
  <si>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</si>
  <si>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</si>
  <si>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</si>
  <si>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</si>
  <si>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</si>
  <si>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</si>
  <si>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</si>
  <si>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</si>
  <si>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</si>
  <si>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</si>
  <si>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</si>
  <si>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</si>
  <si>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</si>
  <si>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</si>
  <si>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</si>
  <si>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</si>
  <si>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</si>
  <si>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</si>
  <si>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</si>
  <si>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</si>
  <si>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</si>
  <si>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</si>
  <si>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</si>
  <si>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</si>
  <si>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</si>
  <si>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</si>
  <si>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</si>
  <si>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</si>
  <si>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</si>
  <si>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</si>
  <si>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</si>
  <si>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</si>
  <si>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</si>
  <si>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</si>
  <si>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</si>
  <si>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</si>
  <si>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</si>
  <si>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</si>
  <si>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</si>
  <si>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</si>
  <si>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西那須野町</t>
  </si>
  <si>
    <t>０１(H13)</t>
  </si>
  <si>
    <t>０１(H13)</t>
  </si>
  <si>
    <t>０２(H14)</t>
  </si>
  <si>
    <t>０３(H15)</t>
  </si>
  <si>
    <t>０２(H14）</t>
  </si>
  <si>
    <t>０３(H15）</t>
  </si>
  <si>
    <t>０２(H14）</t>
  </si>
  <si>
    <t>０３(H15）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</si>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</sst>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97"/>
          <c:h val="0.82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38629942"/>
        <c:axId val="12125159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42017568"/>
        <c:axId val="42613793"/>
      </c:line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25159"/>
        <c:crosses val="autoZero"/>
        <c:auto val="0"/>
        <c:lblOffset val="100"/>
        <c:tickLblSkip val="1"/>
        <c:noMultiLvlLbl val="0"/>
      </c:catAx>
      <c:valAx>
        <c:axId val="12125159"/>
        <c:scaling>
          <c:orientation val="minMax"/>
          <c:max val="16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29942"/>
        <c:crossesAt val="1"/>
        <c:crossBetween val="between"/>
        <c:dispUnits/>
      </c:valAx>
      <c:catAx>
        <c:axId val="42017568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3793"/>
        <c:crosses val="autoZero"/>
        <c:auto val="0"/>
        <c:lblOffset val="100"/>
        <c:tickLblSkip val="1"/>
        <c:noMultiLvlLbl val="0"/>
      </c:catAx>
      <c:valAx>
        <c:axId val="42613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175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175"/>
          <c:w val="0.753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775"/>
          <c:w val="0.95125"/>
          <c:h val="0.8122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47979818"/>
        <c:axId val="29165179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61160020"/>
        <c:axId val="13569269"/>
      </c:lineChart>
      <c:catAx>
        <c:axId val="4797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5179"/>
        <c:crosses val="autoZero"/>
        <c:auto val="0"/>
        <c:lblOffset val="100"/>
        <c:tickLblSkip val="1"/>
        <c:noMultiLvlLbl val="0"/>
      </c:catAx>
      <c:valAx>
        <c:axId val="29165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9818"/>
        <c:crossesAt val="1"/>
        <c:crossBetween val="between"/>
        <c:dispUnits/>
      </c:valAx>
      <c:catAx>
        <c:axId val="61160020"/>
        <c:scaling>
          <c:orientation val="minMax"/>
        </c:scaling>
        <c:axPos val="b"/>
        <c:delete val="1"/>
        <c:majorTickMark val="out"/>
        <c:minorTickMark val="none"/>
        <c:tickLblPos val="nextTo"/>
        <c:crossAx val="13569269"/>
        <c:crosses val="autoZero"/>
        <c:auto val="0"/>
        <c:lblOffset val="100"/>
        <c:tickLblSkip val="1"/>
        <c:noMultiLvlLbl val="0"/>
      </c:catAx>
      <c:valAx>
        <c:axId val="13569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0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5"/>
          <c:y val="0.92425"/>
          <c:w val="0.869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725"/>
          <c:w val="0.935"/>
          <c:h val="0.8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55014558"/>
        <c:axId val="25368975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55014558"/>
        <c:axId val="25368975"/>
      </c:line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8975"/>
        <c:crosses val="autoZero"/>
        <c:auto val="0"/>
        <c:lblOffset val="100"/>
        <c:tickLblSkip val="1"/>
        <c:noMultiLvlLbl val="0"/>
      </c:catAx>
      <c:valAx>
        <c:axId val="25368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37"/>
          <c:w val="0.502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625"/>
          <c:w val="0.9675"/>
          <c:h val="0.801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26994184"/>
        <c:axId val="41621065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39045266"/>
        <c:axId val="15863075"/>
      </c:line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21065"/>
        <c:crosses val="autoZero"/>
        <c:auto val="0"/>
        <c:lblOffset val="100"/>
        <c:tickLblSkip val="1"/>
        <c:noMultiLvlLbl val="0"/>
      </c:catAx>
      <c:valAx>
        <c:axId val="41621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4184"/>
        <c:crossesAt val="1"/>
        <c:crossBetween val="between"/>
        <c:dispUnits/>
      </c:valAx>
      <c:catAx>
        <c:axId val="390452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863075"/>
        <c:crosses val="autoZero"/>
        <c:auto val="0"/>
        <c:lblOffset val="100"/>
        <c:tickLblSkip val="1"/>
        <c:noMultiLvlLbl val="0"/>
      </c:catAx>
      <c:valAx>
        <c:axId val="15863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452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87225"/>
          <c:w val="0.792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925"/>
          <c:w val="0.97225"/>
          <c:h val="0.815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8549948"/>
        <c:axId val="9840669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21457158"/>
        <c:axId val="58896695"/>
      </c:lineChart>
      <c:catAx>
        <c:axId val="854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0669"/>
        <c:crosses val="autoZero"/>
        <c:auto val="0"/>
        <c:lblOffset val="100"/>
        <c:tickLblSkip val="1"/>
        <c:noMultiLvlLbl val="0"/>
      </c:catAx>
      <c:valAx>
        <c:axId val="9840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9948"/>
        <c:crossesAt val="1"/>
        <c:crossBetween val="between"/>
        <c:dispUnits/>
      </c:valAx>
      <c:catAx>
        <c:axId val="2145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6695"/>
        <c:crosses val="autoZero"/>
        <c:auto val="0"/>
        <c:lblOffset val="100"/>
        <c:tickLblSkip val="1"/>
        <c:noMultiLvlLbl val="0"/>
      </c:catAx>
      <c:valAx>
        <c:axId val="58896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71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0375"/>
          <c:w val="0.967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25"/>
          <c:w val="0.9732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60308208"/>
        <c:axId val="5902961"/>
      </c:bar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961"/>
        <c:crosses val="autoZero"/>
        <c:auto val="1"/>
        <c:lblOffset val="100"/>
        <c:tickLblSkip val="1"/>
        <c:noMultiLvlLbl val="0"/>
      </c:catAx>
      <c:valAx>
        <c:axId val="5902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25"/>
          <c:y val="0.93875"/>
          <c:w val="0.51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714375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200025"/>
        <a:ext cx="481965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85725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30275"/>
        <a:ext cx="47339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6</xdr:col>
      <xdr:colOff>676275</xdr:colOff>
      <xdr:row>77</xdr:row>
      <xdr:rowOff>0</xdr:rowOff>
    </xdr:to>
    <xdr:graphicFrame>
      <xdr:nvGraphicFramePr>
        <xdr:cNvPr id="4" name="Chart 7"/>
        <xdr:cNvGraphicFramePr/>
      </xdr:nvGraphicFramePr>
      <xdr:xfrm>
        <a:off x="0" y="6924675"/>
        <a:ext cx="4848225" cy="627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47625</xdr:rowOff>
    </xdr:from>
    <xdr:to>
      <xdr:col>13</xdr:col>
      <xdr:colOff>714375</xdr:colOff>
      <xdr:row>77</xdr:row>
      <xdr:rowOff>28575</xdr:rowOff>
    </xdr:to>
    <xdr:graphicFrame>
      <xdr:nvGraphicFramePr>
        <xdr:cNvPr id="5" name="Chart 8"/>
        <xdr:cNvGraphicFramePr/>
      </xdr:nvGraphicFramePr>
      <xdr:xfrm>
        <a:off x="4943475" y="6905625"/>
        <a:ext cx="4810125" cy="632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76200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20750"/>
        <a:ext cx="4876800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0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193</v>
      </c>
      <c r="Q3" s="48" t="s">
        <v>194</v>
      </c>
    </row>
    <row r="4" spans="1:17" ht="13.5" customHeight="1">
      <c r="A4" s="76" t="s">
        <v>91</v>
      </c>
      <c r="B4" s="76"/>
      <c r="C4" s="50"/>
      <c r="D4" s="50"/>
      <c r="E4" s="50">
        <v>36874</v>
      </c>
      <c r="F4" s="50">
        <v>37586</v>
      </c>
      <c r="G4" s="50">
        <v>38340</v>
      </c>
      <c r="H4" s="50">
        <v>39208</v>
      </c>
      <c r="I4" s="50">
        <v>39752</v>
      </c>
      <c r="J4" s="50">
        <v>40475</v>
      </c>
      <c r="K4" s="50">
        <v>41209</v>
      </c>
      <c r="L4" s="50">
        <v>42066</v>
      </c>
      <c r="M4" s="50">
        <v>42591</v>
      </c>
      <c r="N4" s="50">
        <v>43048</v>
      </c>
      <c r="O4" s="50">
        <v>43540</v>
      </c>
      <c r="P4" s="50">
        <v>43942</v>
      </c>
      <c r="Q4" s="50">
        <v>44474</v>
      </c>
    </row>
    <row r="5" spans="1:17" ht="13.5" customHeight="1">
      <c r="A5" s="77" t="s">
        <v>13</v>
      </c>
      <c r="B5" s="52" t="s">
        <v>22</v>
      </c>
      <c r="C5" s="53"/>
      <c r="D5" s="53"/>
      <c r="E5" s="53">
        <v>8966698</v>
      </c>
      <c r="F5" s="53">
        <v>10511187</v>
      </c>
      <c r="G5" s="53">
        <v>15253901</v>
      </c>
      <c r="H5" s="53">
        <v>10285248</v>
      </c>
      <c r="I5" s="54">
        <v>12416805</v>
      </c>
      <c r="J5" s="53">
        <v>12804582</v>
      </c>
      <c r="K5" s="53">
        <v>12532615</v>
      </c>
      <c r="L5" s="53">
        <v>11904127</v>
      </c>
      <c r="M5" s="55">
        <v>13254042</v>
      </c>
      <c r="N5" s="55">
        <v>12099934</v>
      </c>
      <c r="O5" s="55">
        <v>12389017</v>
      </c>
      <c r="P5" s="55">
        <v>12786497</v>
      </c>
      <c r="Q5" s="55">
        <v>13292042</v>
      </c>
    </row>
    <row r="6" spans="1:17" ht="13.5" customHeight="1">
      <c r="A6" s="77"/>
      <c r="B6" s="52" t="s">
        <v>23</v>
      </c>
      <c r="C6" s="53"/>
      <c r="D6" s="53"/>
      <c r="E6" s="53">
        <v>8720707</v>
      </c>
      <c r="F6" s="53">
        <v>10250693</v>
      </c>
      <c r="G6" s="53">
        <v>14943398</v>
      </c>
      <c r="H6" s="53">
        <v>9966971</v>
      </c>
      <c r="I6" s="54">
        <v>11898421</v>
      </c>
      <c r="J6" s="53">
        <v>12480844</v>
      </c>
      <c r="K6" s="53">
        <v>12081852</v>
      </c>
      <c r="L6" s="53">
        <v>11280327</v>
      </c>
      <c r="M6" s="55">
        <v>12595712</v>
      </c>
      <c r="N6" s="55">
        <v>11452489</v>
      </c>
      <c r="O6" s="55">
        <v>11762028</v>
      </c>
      <c r="P6" s="55">
        <v>12174208</v>
      </c>
      <c r="Q6" s="55">
        <v>12787310</v>
      </c>
    </row>
    <row r="7" spans="1:17" ht="13.5" customHeight="1">
      <c r="A7" s="77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245991</v>
      </c>
      <c r="F7" s="54">
        <f t="shared" si="0"/>
        <v>260494</v>
      </c>
      <c r="G7" s="54">
        <f t="shared" si="0"/>
        <v>310503</v>
      </c>
      <c r="H7" s="54">
        <f t="shared" si="0"/>
        <v>318277</v>
      </c>
      <c r="I7" s="54">
        <f t="shared" si="0"/>
        <v>518384</v>
      </c>
      <c r="J7" s="54">
        <f t="shared" si="0"/>
        <v>323738</v>
      </c>
      <c r="K7" s="54">
        <f t="shared" si="0"/>
        <v>450763</v>
      </c>
      <c r="L7" s="54">
        <f>+L5-L6</f>
        <v>623800</v>
      </c>
      <c r="M7" s="54">
        <f>+M5-M6</f>
        <v>658330</v>
      </c>
      <c r="N7" s="54">
        <f>+N5-N6</f>
        <v>647445</v>
      </c>
      <c r="O7" s="54">
        <v>626989</v>
      </c>
      <c r="P7" s="54">
        <v>612289</v>
      </c>
      <c r="Q7" s="54">
        <v>504732</v>
      </c>
    </row>
    <row r="8" spans="1:17" ht="13.5" customHeight="1">
      <c r="A8" s="77"/>
      <c r="B8" s="52" t="s">
        <v>25</v>
      </c>
      <c r="C8" s="53"/>
      <c r="D8" s="53"/>
      <c r="E8" s="53">
        <v>70783</v>
      </c>
      <c r="F8" s="53">
        <v>1274</v>
      </c>
      <c r="G8" s="53">
        <v>29179</v>
      </c>
      <c r="H8" s="53">
        <v>22354</v>
      </c>
      <c r="I8" s="54">
        <v>107639</v>
      </c>
      <c r="J8" s="53">
        <v>69374</v>
      </c>
      <c r="K8" s="53">
        <v>179351</v>
      </c>
      <c r="L8" s="54">
        <v>510922</v>
      </c>
      <c r="M8" s="55">
        <v>126188</v>
      </c>
      <c r="N8" s="55">
        <v>165005</v>
      </c>
      <c r="O8" s="55">
        <v>97963</v>
      </c>
      <c r="P8" s="55">
        <v>13382</v>
      </c>
      <c r="Q8" s="55">
        <v>35300</v>
      </c>
    </row>
    <row r="9" spans="1:17" ht="13.5" customHeight="1">
      <c r="A9" s="77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175208</v>
      </c>
      <c r="F9" s="54">
        <f t="shared" si="1"/>
        <v>259220</v>
      </c>
      <c r="G9" s="54">
        <f t="shared" si="1"/>
        <v>281324</v>
      </c>
      <c r="H9" s="54">
        <f t="shared" si="1"/>
        <v>295923</v>
      </c>
      <c r="I9" s="54">
        <f t="shared" si="1"/>
        <v>410745</v>
      </c>
      <c r="J9" s="54">
        <f t="shared" si="1"/>
        <v>254364</v>
      </c>
      <c r="K9" s="54">
        <f t="shared" si="1"/>
        <v>271412</v>
      </c>
      <c r="L9" s="54">
        <f>+L7-L8</f>
        <v>112878</v>
      </c>
      <c r="M9" s="54">
        <f>+M7-M8</f>
        <v>532142</v>
      </c>
      <c r="N9" s="54">
        <f>+N7-N8</f>
        <v>482440</v>
      </c>
      <c r="O9" s="54">
        <v>529026</v>
      </c>
      <c r="P9" s="54">
        <v>598907</v>
      </c>
      <c r="Q9" s="54">
        <v>469432</v>
      </c>
    </row>
    <row r="10" spans="1:17" ht="13.5" customHeight="1">
      <c r="A10" s="77"/>
      <c r="B10" s="52" t="s">
        <v>27</v>
      </c>
      <c r="C10" s="55"/>
      <c r="D10" s="55"/>
      <c r="E10" s="55">
        <v>-59953</v>
      </c>
      <c r="F10" s="55">
        <v>84012</v>
      </c>
      <c r="G10" s="55">
        <v>22104</v>
      </c>
      <c r="H10" s="55">
        <v>14619</v>
      </c>
      <c r="I10" s="55">
        <v>114802</v>
      </c>
      <c r="J10" s="55">
        <v>-156381</v>
      </c>
      <c r="K10" s="55">
        <v>17048</v>
      </c>
      <c r="L10" s="55">
        <v>-158534</v>
      </c>
      <c r="M10" s="55">
        <v>419264</v>
      </c>
      <c r="N10" s="55">
        <v>-51076</v>
      </c>
      <c r="O10" s="55">
        <v>-17502</v>
      </c>
      <c r="P10" s="55">
        <v>69881</v>
      </c>
      <c r="Q10" s="55">
        <v>-129475</v>
      </c>
    </row>
    <row r="11" spans="1:17" ht="13.5" customHeight="1">
      <c r="A11" s="77"/>
      <c r="B11" s="52" t="s">
        <v>28</v>
      </c>
      <c r="C11" s="53"/>
      <c r="D11" s="53"/>
      <c r="E11" s="53">
        <v>301482</v>
      </c>
      <c r="F11" s="53">
        <v>46400</v>
      </c>
      <c r="G11" s="53">
        <v>171689</v>
      </c>
      <c r="H11" s="53">
        <v>159120</v>
      </c>
      <c r="I11" s="54">
        <v>8818</v>
      </c>
      <c r="J11" s="53">
        <v>3266</v>
      </c>
      <c r="K11" s="53">
        <v>3014</v>
      </c>
      <c r="L11" s="54">
        <v>2494</v>
      </c>
      <c r="M11" s="55">
        <v>1780</v>
      </c>
      <c r="N11" s="55">
        <v>1486</v>
      </c>
      <c r="O11" s="55">
        <v>848</v>
      </c>
      <c r="P11" s="55">
        <v>76</v>
      </c>
      <c r="Q11" s="55">
        <v>98</v>
      </c>
    </row>
    <row r="12" spans="1:17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26525</v>
      </c>
      <c r="M12" s="55">
        <v>160663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7"/>
      <c r="B13" s="52" t="s">
        <v>30</v>
      </c>
      <c r="C13" s="53"/>
      <c r="D13" s="53"/>
      <c r="E13" s="53">
        <v>0</v>
      </c>
      <c r="F13" s="53">
        <v>171350</v>
      </c>
      <c r="G13" s="53">
        <v>200000</v>
      </c>
      <c r="H13" s="53">
        <v>163250</v>
      </c>
      <c r="I13" s="54">
        <v>223361</v>
      </c>
      <c r="J13" s="53">
        <v>24772</v>
      </c>
      <c r="K13" s="53">
        <v>62144</v>
      </c>
      <c r="L13" s="54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</row>
    <row r="14" spans="1:17" ht="13.5" customHeight="1">
      <c r="A14" s="77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241529</v>
      </c>
      <c r="F14" s="54">
        <f t="shared" si="2"/>
        <v>-40938</v>
      </c>
      <c r="G14" s="54">
        <f t="shared" si="2"/>
        <v>-6207</v>
      </c>
      <c r="H14" s="54">
        <f t="shared" si="2"/>
        <v>10489</v>
      </c>
      <c r="I14" s="54">
        <f t="shared" si="2"/>
        <v>-99741</v>
      </c>
      <c r="J14" s="54">
        <f t="shared" si="2"/>
        <v>-177887</v>
      </c>
      <c r="K14" s="54">
        <f t="shared" si="2"/>
        <v>-42082</v>
      </c>
      <c r="L14" s="54">
        <f aca="true" t="shared" si="3" ref="L14:Q14">+L10+L11+L12-L13</f>
        <v>-129515</v>
      </c>
      <c r="M14" s="54">
        <f t="shared" si="3"/>
        <v>581707</v>
      </c>
      <c r="N14" s="54">
        <f t="shared" si="3"/>
        <v>-49590</v>
      </c>
      <c r="O14" s="54">
        <f t="shared" si="3"/>
        <v>-16654</v>
      </c>
      <c r="P14" s="54">
        <f t="shared" si="3"/>
        <v>69957</v>
      </c>
      <c r="Q14" s="54">
        <f t="shared" si="3"/>
        <v>-129377</v>
      </c>
    </row>
    <row r="15" spans="1:17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3.1086236948634824</v>
      </c>
      <c r="F15" s="56">
        <f t="shared" si="4"/>
        <v>4.00354174906989</v>
      </c>
      <c r="G15" s="56">
        <f t="shared" si="4"/>
        <v>3.718755960837028</v>
      </c>
      <c r="H15" s="56">
        <f t="shared" si="4"/>
        <v>4.376727852283679</v>
      </c>
      <c r="I15" s="56">
        <f aca="true" t="shared" si="5" ref="I15:N15">+I9/I19*100</f>
        <v>5.721527133532248</v>
      </c>
      <c r="J15" s="56">
        <f t="shared" si="5"/>
        <v>3.458964268900734</v>
      </c>
      <c r="K15" s="56">
        <f t="shared" si="5"/>
        <v>3.5094592814046837</v>
      </c>
      <c r="L15" s="56">
        <f t="shared" si="5"/>
        <v>1.4005062160351374</v>
      </c>
      <c r="M15" s="56">
        <f t="shared" si="5"/>
        <v>6.515129922568999</v>
      </c>
      <c r="N15" s="56">
        <f t="shared" si="5"/>
        <v>5.7820558993593405</v>
      </c>
      <c r="O15" s="56">
        <f>+O9/O19*100</f>
        <v>6.374470788284467</v>
      </c>
      <c r="P15" s="56">
        <f>+P9/P19*100</f>
        <v>7.361422442746834</v>
      </c>
      <c r="Q15" s="56">
        <f>+Q9/Q19*100</f>
        <v>6.1157610945814715</v>
      </c>
    </row>
    <row r="16" spans="1:17" ht="13.5" customHeight="1">
      <c r="A16" s="75" t="s">
        <v>33</v>
      </c>
      <c r="B16" s="75"/>
      <c r="C16" s="57"/>
      <c r="D16" s="58"/>
      <c r="E16" s="58">
        <v>3360303</v>
      </c>
      <c r="F16" s="58">
        <v>4042316</v>
      </c>
      <c r="G16" s="58">
        <v>4273295</v>
      </c>
      <c r="H16" s="58">
        <v>4363736</v>
      </c>
      <c r="I16" s="57">
        <v>4590765</v>
      </c>
      <c r="J16" s="58">
        <v>4858316</v>
      </c>
      <c r="K16" s="58">
        <v>5038237</v>
      </c>
      <c r="L16" s="57">
        <v>5238540</v>
      </c>
      <c r="M16" s="58">
        <v>5025891</v>
      </c>
      <c r="N16" s="58">
        <v>5055327</v>
      </c>
      <c r="O16" s="58">
        <v>5169510</v>
      </c>
      <c r="P16" s="58">
        <v>5215698</v>
      </c>
      <c r="Q16" s="58">
        <v>5059746</v>
      </c>
    </row>
    <row r="17" spans="1:17" ht="13.5" customHeight="1">
      <c r="A17" s="75" t="s">
        <v>34</v>
      </c>
      <c r="B17" s="75"/>
      <c r="C17" s="57"/>
      <c r="D17" s="58"/>
      <c r="E17" s="58">
        <v>4567276</v>
      </c>
      <c r="F17" s="58">
        <v>5184497</v>
      </c>
      <c r="G17" s="58">
        <v>6208699</v>
      </c>
      <c r="H17" s="58">
        <v>5368841</v>
      </c>
      <c r="I17" s="57">
        <v>5709065</v>
      </c>
      <c r="J17" s="58">
        <v>5782542</v>
      </c>
      <c r="K17" s="58">
        <v>6118565</v>
      </c>
      <c r="L17" s="57">
        <v>6378451</v>
      </c>
      <c r="M17" s="58">
        <v>6534840</v>
      </c>
      <c r="N17" s="58">
        <v>6721481</v>
      </c>
      <c r="O17" s="58">
        <v>6644535</v>
      </c>
      <c r="P17" s="58">
        <v>6469913</v>
      </c>
      <c r="Q17" s="58">
        <v>6067621</v>
      </c>
    </row>
    <row r="18" spans="1:17" ht="13.5" customHeight="1">
      <c r="A18" s="75" t="s">
        <v>35</v>
      </c>
      <c r="B18" s="75"/>
      <c r="C18" s="57"/>
      <c r="D18" s="58"/>
      <c r="E18" s="58">
        <v>4439189</v>
      </c>
      <c r="F18" s="58">
        <v>5342799</v>
      </c>
      <c r="G18" s="58">
        <v>5647665</v>
      </c>
      <c r="H18" s="58">
        <v>5764742</v>
      </c>
      <c r="I18" s="57">
        <v>6066331</v>
      </c>
      <c r="J18" s="58">
        <v>6422403</v>
      </c>
      <c r="K18" s="58">
        <v>6658894</v>
      </c>
      <c r="L18" s="57">
        <v>6923917</v>
      </c>
      <c r="M18" s="58">
        <v>6638416</v>
      </c>
      <c r="N18" s="58">
        <v>6677591</v>
      </c>
      <c r="O18" s="58">
        <v>6829033</v>
      </c>
      <c r="P18" s="58">
        <v>6891017</v>
      </c>
      <c r="Q18" s="58">
        <v>6679431</v>
      </c>
    </row>
    <row r="19" spans="1:17" ht="13.5" customHeight="1">
      <c r="A19" s="75" t="s">
        <v>36</v>
      </c>
      <c r="B19" s="75"/>
      <c r="C19" s="57"/>
      <c r="D19" s="58"/>
      <c r="E19" s="58">
        <v>5636192</v>
      </c>
      <c r="F19" s="58">
        <v>6474767</v>
      </c>
      <c r="G19" s="58">
        <v>7565003</v>
      </c>
      <c r="H19" s="58">
        <v>6761284</v>
      </c>
      <c r="I19" s="57">
        <v>7178940</v>
      </c>
      <c r="J19" s="58">
        <v>7353762</v>
      </c>
      <c r="K19" s="58">
        <v>7733727</v>
      </c>
      <c r="L19" s="57">
        <v>8059800</v>
      </c>
      <c r="M19" s="58">
        <v>8167788</v>
      </c>
      <c r="N19" s="58">
        <v>8343745</v>
      </c>
      <c r="O19" s="58">
        <v>8299136</v>
      </c>
      <c r="P19" s="58">
        <v>8135751</v>
      </c>
      <c r="Q19" s="58">
        <v>7675774</v>
      </c>
    </row>
    <row r="20" spans="1:17" ht="13.5" customHeight="1">
      <c r="A20" s="75" t="s">
        <v>37</v>
      </c>
      <c r="B20" s="75"/>
      <c r="C20" s="59"/>
      <c r="D20" s="60"/>
      <c r="E20" s="60">
        <v>0.73</v>
      </c>
      <c r="F20" s="60">
        <v>0.75</v>
      </c>
      <c r="G20" s="60">
        <v>0.74</v>
      </c>
      <c r="H20" s="60">
        <v>0.76</v>
      </c>
      <c r="I20" s="61">
        <v>0.77</v>
      </c>
      <c r="J20" s="60">
        <v>0.82</v>
      </c>
      <c r="K20" s="60">
        <v>0.82</v>
      </c>
      <c r="L20" s="61">
        <v>0.83</v>
      </c>
      <c r="M20" s="60">
        <v>0.8</v>
      </c>
      <c r="N20" s="60">
        <v>0.78</v>
      </c>
      <c r="O20" s="60">
        <v>0.77</v>
      </c>
      <c r="P20" s="60">
        <v>0.78</v>
      </c>
      <c r="Q20" s="60">
        <v>0.81</v>
      </c>
    </row>
    <row r="21" spans="1:17" ht="13.5" customHeight="1">
      <c r="A21" s="75" t="s">
        <v>38</v>
      </c>
      <c r="B21" s="75"/>
      <c r="C21" s="62"/>
      <c r="D21" s="63"/>
      <c r="E21" s="63">
        <v>62</v>
      </c>
      <c r="F21" s="63">
        <v>58.3</v>
      </c>
      <c r="G21" s="63">
        <v>59.3</v>
      </c>
      <c r="H21" s="63">
        <v>74.8</v>
      </c>
      <c r="I21" s="64">
        <v>74.9</v>
      </c>
      <c r="J21" s="63">
        <v>79.6</v>
      </c>
      <c r="K21" s="63">
        <v>78.8</v>
      </c>
      <c r="L21" s="64">
        <v>81</v>
      </c>
      <c r="M21" s="63">
        <v>82.2</v>
      </c>
      <c r="N21" s="63">
        <v>82.4</v>
      </c>
      <c r="O21" s="63">
        <v>79.5</v>
      </c>
      <c r="P21" s="63">
        <v>82</v>
      </c>
      <c r="Q21" s="63">
        <v>81.4</v>
      </c>
    </row>
    <row r="22" spans="1:17" ht="13.5" customHeight="1">
      <c r="A22" s="75" t="s">
        <v>39</v>
      </c>
      <c r="B22" s="75"/>
      <c r="C22" s="62"/>
      <c r="D22" s="63"/>
      <c r="E22" s="63">
        <v>7.5</v>
      </c>
      <c r="F22" s="63">
        <v>7</v>
      </c>
      <c r="G22" s="63">
        <v>6.7</v>
      </c>
      <c r="H22" s="63">
        <v>9.4</v>
      </c>
      <c r="I22" s="64">
        <v>9</v>
      </c>
      <c r="J22" s="63">
        <v>10.2</v>
      </c>
      <c r="K22" s="63">
        <v>13.1</v>
      </c>
      <c r="L22" s="64">
        <v>14</v>
      </c>
      <c r="M22" s="63">
        <v>16</v>
      </c>
      <c r="N22" s="63">
        <v>15.1</v>
      </c>
      <c r="O22" s="63">
        <v>15.3</v>
      </c>
      <c r="P22" s="63">
        <v>15.7</v>
      </c>
      <c r="Q22" s="63">
        <v>15.3</v>
      </c>
    </row>
    <row r="23" spans="1:17" ht="13.5" customHeight="1">
      <c r="A23" s="75" t="s">
        <v>40</v>
      </c>
      <c r="B23" s="75"/>
      <c r="C23" s="62"/>
      <c r="D23" s="63"/>
      <c r="E23" s="63">
        <v>9.4</v>
      </c>
      <c r="F23" s="63">
        <v>8.4</v>
      </c>
      <c r="G23" s="63">
        <v>7.7</v>
      </c>
      <c r="H23" s="63">
        <v>10.5</v>
      </c>
      <c r="I23" s="64">
        <v>10.3</v>
      </c>
      <c r="J23" s="63">
        <v>10.8</v>
      </c>
      <c r="K23" s="63">
        <v>13.9</v>
      </c>
      <c r="L23" s="64">
        <v>14.1</v>
      </c>
      <c r="M23" s="63">
        <v>15.5</v>
      </c>
      <c r="N23" s="63">
        <v>15.7</v>
      </c>
      <c r="O23" s="63">
        <v>15.4</v>
      </c>
      <c r="P23" s="63">
        <v>15.6</v>
      </c>
      <c r="Q23" s="63">
        <v>15.2</v>
      </c>
    </row>
    <row r="24" spans="1:17" ht="13.5" customHeight="1">
      <c r="A24" s="75" t="s">
        <v>41</v>
      </c>
      <c r="B24" s="75"/>
      <c r="C24" s="62"/>
      <c r="D24" s="63"/>
      <c r="E24" s="63">
        <v>7</v>
      </c>
      <c r="F24" s="63">
        <v>6.7</v>
      </c>
      <c r="G24" s="63">
        <v>6.3</v>
      </c>
      <c r="H24" s="63">
        <v>6.2</v>
      </c>
      <c r="I24" s="64">
        <v>6.4</v>
      </c>
      <c r="J24" s="63">
        <v>6.8</v>
      </c>
      <c r="K24" s="63">
        <v>7.5</v>
      </c>
      <c r="L24" s="64">
        <v>8.2</v>
      </c>
      <c r="M24" s="63">
        <v>9.3</v>
      </c>
      <c r="N24" s="63">
        <v>9.6</v>
      </c>
      <c r="O24" s="63">
        <v>9.8</v>
      </c>
      <c r="P24" s="63">
        <v>9.4</v>
      </c>
      <c r="Q24" s="63">
        <v>9</v>
      </c>
    </row>
    <row r="25" spans="1:17" ht="13.5" customHeight="1">
      <c r="A25" s="76" t="s">
        <v>42</v>
      </c>
      <c r="B25" s="76"/>
      <c r="C25" s="54">
        <f aca="true" t="shared" si="6" ref="C25:K25">SUM(C26:C28)</f>
        <v>0</v>
      </c>
      <c r="D25" s="54">
        <f t="shared" si="6"/>
        <v>0</v>
      </c>
      <c r="E25" s="54">
        <f t="shared" si="6"/>
        <v>2729734</v>
      </c>
      <c r="F25" s="54">
        <f t="shared" si="6"/>
        <v>2816610</v>
      </c>
      <c r="G25" s="54">
        <f t="shared" si="6"/>
        <v>2831312</v>
      </c>
      <c r="H25" s="54">
        <f t="shared" si="6"/>
        <v>2916452</v>
      </c>
      <c r="I25" s="54">
        <f t="shared" si="6"/>
        <v>2646748</v>
      </c>
      <c r="J25" s="54">
        <f t="shared" si="6"/>
        <v>2691303</v>
      </c>
      <c r="K25" s="54">
        <f t="shared" si="6"/>
        <v>2697898</v>
      </c>
      <c r="L25" s="54">
        <f aca="true" t="shared" si="7" ref="L25:Q25">SUM(L26:L28)</f>
        <v>2792292</v>
      </c>
      <c r="M25" s="54">
        <f t="shared" si="7"/>
        <v>3141102</v>
      </c>
      <c r="N25" s="54">
        <f t="shared" si="7"/>
        <v>3118539</v>
      </c>
      <c r="O25" s="54">
        <f t="shared" si="7"/>
        <v>3882012</v>
      </c>
      <c r="P25" s="54">
        <f t="shared" si="7"/>
        <v>3765672</v>
      </c>
      <c r="Q25" s="54">
        <f t="shared" si="7"/>
        <v>3832643</v>
      </c>
    </row>
    <row r="26" spans="1:17" ht="13.5" customHeight="1">
      <c r="A26" s="65"/>
      <c r="B26" s="2" t="s">
        <v>19</v>
      </c>
      <c r="C26" s="54"/>
      <c r="D26" s="53"/>
      <c r="E26" s="53">
        <v>1063806</v>
      </c>
      <c r="F26" s="53">
        <v>938856</v>
      </c>
      <c r="G26" s="53">
        <v>910545</v>
      </c>
      <c r="H26" s="53">
        <v>906415</v>
      </c>
      <c r="I26" s="54">
        <v>691872</v>
      </c>
      <c r="J26" s="53">
        <v>670366</v>
      </c>
      <c r="K26" s="53">
        <v>611237</v>
      </c>
      <c r="L26" s="54">
        <v>613731</v>
      </c>
      <c r="M26" s="53">
        <v>615511</v>
      </c>
      <c r="N26" s="53">
        <v>616997</v>
      </c>
      <c r="O26" s="53">
        <v>617845</v>
      </c>
      <c r="P26" s="53">
        <v>617921</v>
      </c>
      <c r="Q26" s="53">
        <v>618019</v>
      </c>
    </row>
    <row r="27" spans="1:17" ht="13.5" customHeight="1">
      <c r="A27" s="65"/>
      <c r="B27" s="2" t="s">
        <v>20</v>
      </c>
      <c r="C27" s="54"/>
      <c r="D27" s="53"/>
      <c r="E27" s="53">
        <v>269017</v>
      </c>
      <c r="F27" s="53">
        <v>352873</v>
      </c>
      <c r="G27" s="53">
        <v>319833</v>
      </c>
      <c r="H27" s="53">
        <v>289168</v>
      </c>
      <c r="I27" s="54">
        <v>259397</v>
      </c>
      <c r="J27" s="53">
        <v>227923</v>
      </c>
      <c r="K27" s="53">
        <v>196330</v>
      </c>
      <c r="L27" s="54">
        <v>167939</v>
      </c>
      <c r="M27" s="53">
        <v>140950</v>
      </c>
      <c r="N27" s="53">
        <v>287817</v>
      </c>
      <c r="O27" s="53">
        <v>895227</v>
      </c>
      <c r="P27" s="53">
        <v>1068087</v>
      </c>
      <c r="Q27" s="53">
        <v>1018150</v>
      </c>
    </row>
    <row r="28" spans="1:17" ht="13.5" customHeight="1">
      <c r="A28" s="65"/>
      <c r="B28" s="2" t="s">
        <v>21</v>
      </c>
      <c r="C28" s="54"/>
      <c r="D28" s="53"/>
      <c r="E28" s="53">
        <v>1396911</v>
      </c>
      <c r="F28" s="53">
        <v>1524881</v>
      </c>
      <c r="G28" s="53">
        <v>1600934</v>
      </c>
      <c r="H28" s="53">
        <v>1720869</v>
      </c>
      <c r="I28" s="54">
        <v>1695479</v>
      </c>
      <c r="J28" s="53">
        <v>1793014</v>
      </c>
      <c r="K28" s="53">
        <v>1890331</v>
      </c>
      <c r="L28" s="54">
        <v>2010622</v>
      </c>
      <c r="M28" s="53">
        <v>2384641</v>
      </c>
      <c r="N28" s="53">
        <v>2213725</v>
      </c>
      <c r="O28" s="53">
        <v>2368940</v>
      </c>
      <c r="P28" s="53">
        <v>2079664</v>
      </c>
      <c r="Q28" s="53">
        <v>2196474</v>
      </c>
    </row>
    <row r="29" spans="1:17" ht="13.5" customHeight="1">
      <c r="A29" s="76" t="s">
        <v>43</v>
      </c>
      <c r="B29" s="76"/>
      <c r="C29" s="54"/>
      <c r="D29" s="53"/>
      <c r="E29" s="53">
        <v>4509135</v>
      </c>
      <c r="F29" s="53">
        <v>5235216</v>
      </c>
      <c r="G29" s="53">
        <v>8814506</v>
      </c>
      <c r="H29" s="53">
        <v>9020751</v>
      </c>
      <c r="I29" s="54">
        <v>10572962</v>
      </c>
      <c r="J29" s="53">
        <v>12190002</v>
      </c>
      <c r="K29" s="53">
        <v>13416246</v>
      </c>
      <c r="L29" s="54">
        <v>13500343</v>
      </c>
      <c r="M29" s="53">
        <v>13450763</v>
      </c>
      <c r="N29" s="53">
        <v>12995556</v>
      </c>
      <c r="O29" s="53">
        <v>12520841</v>
      </c>
      <c r="P29" s="53">
        <v>12414222</v>
      </c>
      <c r="Q29" s="53">
        <v>12856820</v>
      </c>
    </row>
    <row r="30" spans="1:17" ht="13.5" customHeight="1">
      <c r="A30" s="51"/>
      <c r="B30" s="48" t="s">
        <v>14</v>
      </c>
      <c r="C30" s="54"/>
      <c r="D30" s="53"/>
      <c r="E30" s="53">
        <v>4109135</v>
      </c>
      <c r="F30" s="53">
        <v>4835216</v>
      </c>
      <c r="G30" s="53">
        <v>8694506</v>
      </c>
      <c r="H30" s="53"/>
      <c r="I30" s="54">
        <v>8166842</v>
      </c>
      <c r="J30" s="53">
        <v>8498405</v>
      </c>
      <c r="K30" s="53">
        <v>8177577</v>
      </c>
      <c r="L30" s="54">
        <v>8128870</v>
      </c>
      <c r="M30" s="53">
        <v>7948357</v>
      </c>
      <c r="N30" s="53">
        <v>7531742</v>
      </c>
      <c r="O30" s="53">
        <v>7381578</v>
      </c>
      <c r="P30" s="53">
        <v>7208826</v>
      </c>
      <c r="Q30" s="53">
        <v>7301514</v>
      </c>
    </row>
    <row r="31" spans="1:17" ht="13.5" customHeight="1">
      <c r="A31" s="74" t="s">
        <v>44</v>
      </c>
      <c r="B31" s="74"/>
      <c r="C31" s="54">
        <f aca="true" t="shared" si="8" ref="C31:K31">SUM(C32:C35)</f>
        <v>0</v>
      </c>
      <c r="D31" s="54">
        <f t="shared" si="8"/>
        <v>0</v>
      </c>
      <c r="E31" s="54">
        <f t="shared" si="8"/>
        <v>94359</v>
      </c>
      <c r="F31" s="54">
        <f t="shared" si="8"/>
        <v>168698</v>
      </c>
      <c r="G31" s="54">
        <f t="shared" si="8"/>
        <v>3301945</v>
      </c>
      <c r="H31" s="54">
        <f t="shared" si="8"/>
        <v>3643188</v>
      </c>
      <c r="I31" s="54">
        <f t="shared" si="8"/>
        <v>3414204</v>
      </c>
      <c r="J31" s="54">
        <f t="shared" si="8"/>
        <v>3425650</v>
      </c>
      <c r="K31" s="54">
        <f t="shared" si="8"/>
        <v>3012870</v>
      </c>
      <c r="L31" s="54">
        <f aca="true" t="shared" si="9" ref="L31:Q31">SUM(L32:L35)</f>
        <v>2608321</v>
      </c>
      <c r="M31" s="54">
        <f t="shared" si="9"/>
        <v>2391586</v>
      </c>
      <c r="N31" s="54">
        <f t="shared" si="9"/>
        <v>1847847</v>
      </c>
      <c r="O31" s="54">
        <f t="shared" si="9"/>
        <v>1621276</v>
      </c>
      <c r="P31" s="54">
        <f t="shared" si="9"/>
        <v>967405</v>
      </c>
      <c r="Q31" s="54">
        <f t="shared" si="9"/>
        <v>678989</v>
      </c>
    </row>
    <row r="32" spans="1:17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189984</v>
      </c>
      <c r="H32" s="53">
        <v>166211</v>
      </c>
      <c r="I32" s="54">
        <v>211329</v>
      </c>
      <c r="J32" s="53">
        <v>521722</v>
      </c>
      <c r="K32" s="53">
        <v>418684</v>
      </c>
      <c r="L32" s="54">
        <v>352613</v>
      </c>
      <c r="M32" s="53">
        <v>288361</v>
      </c>
      <c r="N32" s="53">
        <v>0</v>
      </c>
      <c r="O32" s="53">
        <v>0</v>
      </c>
      <c r="P32" s="53">
        <v>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94359</v>
      </c>
      <c r="F34" s="53">
        <v>168698</v>
      </c>
      <c r="G34" s="53">
        <v>3111961</v>
      </c>
      <c r="H34" s="53">
        <v>3476977</v>
      </c>
      <c r="I34" s="54">
        <v>3202875</v>
      </c>
      <c r="J34" s="53">
        <v>2903928</v>
      </c>
      <c r="K34" s="53">
        <v>2594186</v>
      </c>
      <c r="L34" s="54">
        <v>2255708</v>
      </c>
      <c r="M34" s="53">
        <v>2103225</v>
      </c>
      <c r="N34" s="53">
        <v>1847847</v>
      </c>
      <c r="O34" s="53">
        <v>1621276</v>
      </c>
      <c r="P34" s="53">
        <v>967405</v>
      </c>
      <c r="Q34" s="53">
        <v>678989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6" t="s">
        <v>45</v>
      </c>
      <c r="B36" s="76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6" t="s">
        <v>46</v>
      </c>
      <c r="B37" s="76"/>
      <c r="C37" s="54"/>
      <c r="D37" s="53"/>
      <c r="E37" s="53">
        <v>385310</v>
      </c>
      <c r="F37" s="53">
        <v>536680</v>
      </c>
      <c r="G37" s="53">
        <v>547052</v>
      </c>
      <c r="H37" s="53">
        <v>555782</v>
      </c>
      <c r="I37" s="54">
        <v>559858</v>
      </c>
      <c r="J37" s="53">
        <v>560676</v>
      </c>
      <c r="K37" s="53">
        <v>562031</v>
      </c>
      <c r="L37" s="54">
        <v>562683</v>
      </c>
      <c r="M37" s="53">
        <v>562972</v>
      </c>
      <c r="N37" s="53">
        <v>563246</v>
      </c>
      <c r="O37" s="53">
        <v>563854</v>
      </c>
      <c r="P37" s="53">
        <v>563913</v>
      </c>
      <c r="Q37" s="53">
        <v>563962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6692913385826772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西那須野町</v>
      </c>
      <c r="O1" s="29" t="str">
        <f>'財政指標'!$M$1</f>
        <v>西那須野町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2" t="s">
        <v>195</v>
      </c>
      <c r="P3" s="2" t="s">
        <v>196</v>
      </c>
    </row>
    <row r="4" spans="1:16" ht="15" customHeight="1">
      <c r="A4" s="3" t="s">
        <v>122</v>
      </c>
      <c r="B4" s="15"/>
      <c r="C4" s="15"/>
      <c r="D4" s="15">
        <v>4416794</v>
      </c>
      <c r="E4" s="15">
        <v>5096265</v>
      </c>
      <c r="F4" s="15">
        <v>5096049</v>
      </c>
      <c r="G4" s="15">
        <v>5060597</v>
      </c>
      <c r="H4" s="15">
        <v>5568409</v>
      </c>
      <c r="I4" s="15">
        <v>5693809</v>
      </c>
      <c r="J4" s="8">
        <v>6219831</v>
      </c>
      <c r="K4" s="9">
        <v>6032936</v>
      </c>
      <c r="L4" s="9">
        <v>6134762</v>
      </c>
      <c r="M4" s="9">
        <v>6026512</v>
      </c>
      <c r="N4" s="9">
        <v>6062785</v>
      </c>
      <c r="O4" s="9">
        <v>6084595</v>
      </c>
      <c r="P4" s="9">
        <v>5942718</v>
      </c>
    </row>
    <row r="5" spans="1:16" ht="15" customHeight="1">
      <c r="A5" s="3" t="s">
        <v>123</v>
      </c>
      <c r="B5" s="15"/>
      <c r="C5" s="15"/>
      <c r="D5" s="15">
        <v>252171</v>
      </c>
      <c r="E5" s="15">
        <v>292213</v>
      </c>
      <c r="F5" s="15">
        <v>317389</v>
      </c>
      <c r="G5" s="15">
        <v>322297</v>
      </c>
      <c r="H5" s="15">
        <v>332068</v>
      </c>
      <c r="I5" s="15">
        <v>349978</v>
      </c>
      <c r="J5" s="8">
        <v>234184</v>
      </c>
      <c r="K5" s="9">
        <v>172619</v>
      </c>
      <c r="L5" s="9">
        <v>176984</v>
      </c>
      <c r="M5" s="9">
        <v>180260</v>
      </c>
      <c r="N5" s="9">
        <v>181403</v>
      </c>
      <c r="O5" s="9">
        <v>183458</v>
      </c>
      <c r="P5" s="9">
        <v>193930</v>
      </c>
    </row>
    <row r="6" spans="1:16" ht="15" customHeight="1">
      <c r="A6" s="3" t="s">
        <v>124</v>
      </c>
      <c r="B6" s="15"/>
      <c r="C6" s="15"/>
      <c r="D6" s="15">
        <v>178288</v>
      </c>
      <c r="E6" s="15">
        <v>130513</v>
      </c>
      <c r="F6" s="15">
        <v>141638</v>
      </c>
      <c r="G6" s="15">
        <v>187088</v>
      </c>
      <c r="H6" s="15">
        <v>133355</v>
      </c>
      <c r="I6" s="15">
        <v>75159</v>
      </c>
      <c r="J6" s="8">
        <v>60805</v>
      </c>
      <c r="K6" s="9">
        <v>50002</v>
      </c>
      <c r="L6" s="9">
        <v>48378</v>
      </c>
      <c r="M6" s="9">
        <v>208652</v>
      </c>
      <c r="N6" s="9">
        <v>212885</v>
      </c>
      <c r="O6" s="9">
        <v>67890</v>
      </c>
      <c r="P6" s="9">
        <v>47174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87020</v>
      </c>
      <c r="K7" s="9">
        <v>404730</v>
      </c>
      <c r="L7" s="9">
        <v>383993</v>
      </c>
      <c r="M7" s="9">
        <v>396001</v>
      </c>
      <c r="N7" s="9">
        <v>392003</v>
      </c>
      <c r="O7" s="9">
        <v>354820</v>
      </c>
      <c r="P7" s="9">
        <v>406007</v>
      </c>
    </row>
    <row r="8" spans="1:16" ht="15" customHeight="1">
      <c r="A8" s="3" t="s">
        <v>126</v>
      </c>
      <c r="B8" s="15"/>
      <c r="C8" s="15"/>
      <c r="D8" s="15">
        <v>24158</v>
      </c>
      <c r="E8" s="15">
        <v>26131</v>
      </c>
      <c r="F8" s="15">
        <v>36148</v>
      </c>
      <c r="G8" s="15">
        <v>40136</v>
      </c>
      <c r="H8" s="15">
        <v>37295</v>
      </c>
      <c r="I8" s="15">
        <v>40302</v>
      </c>
      <c r="J8" s="8">
        <v>41186</v>
      </c>
      <c r="K8" s="9">
        <v>38897</v>
      </c>
      <c r="L8" s="9">
        <v>40981</v>
      </c>
      <c r="M8" s="9">
        <v>39784</v>
      </c>
      <c r="N8" s="9">
        <v>38966</v>
      </c>
      <c r="O8" s="9">
        <v>40552</v>
      </c>
      <c r="P8" s="9">
        <v>37435</v>
      </c>
    </row>
    <row r="9" spans="1:16" ht="15" customHeight="1">
      <c r="A9" s="3" t="s">
        <v>127</v>
      </c>
      <c r="B9" s="15"/>
      <c r="C9" s="15"/>
      <c r="D9" s="15">
        <v>1195</v>
      </c>
      <c r="E9" s="15">
        <v>3679</v>
      </c>
      <c r="F9" s="15">
        <v>3373</v>
      </c>
      <c r="G9" s="15">
        <v>3132</v>
      </c>
      <c r="H9" s="15">
        <v>3003</v>
      </c>
      <c r="I9" s="15">
        <v>2282</v>
      </c>
      <c r="J9" s="8">
        <v>4699</v>
      </c>
      <c r="K9" s="9">
        <v>4117</v>
      </c>
      <c r="L9" s="9">
        <v>3282</v>
      </c>
      <c r="M9" s="9">
        <v>711</v>
      </c>
      <c r="N9" s="9">
        <v>0</v>
      </c>
      <c r="O9" s="9">
        <v>0</v>
      </c>
      <c r="P9" s="9">
        <v>0</v>
      </c>
    </row>
    <row r="10" spans="1:16" ht="15" customHeight="1">
      <c r="A10" s="3" t="s">
        <v>128</v>
      </c>
      <c r="B10" s="15"/>
      <c r="C10" s="15"/>
      <c r="D10" s="15">
        <v>172140</v>
      </c>
      <c r="E10" s="15">
        <v>162091</v>
      </c>
      <c r="F10" s="15">
        <v>140737</v>
      </c>
      <c r="G10" s="15">
        <v>156159</v>
      </c>
      <c r="H10" s="15">
        <v>167203</v>
      </c>
      <c r="I10" s="15">
        <v>165646</v>
      </c>
      <c r="J10" s="8">
        <v>143598</v>
      </c>
      <c r="K10" s="9">
        <v>127547</v>
      </c>
      <c r="L10" s="9">
        <v>126725</v>
      </c>
      <c r="M10" s="9">
        <v>120615</v>
      </c>
      <c r="N10" s="9">
        <v>122794</v>
      </c>
      <c r="O10" s="9">
        <v>108871</v>
      </c>
      <c r="P10" s="9">
        <v>123441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/>
      <c r="M11" s="9">
        <v>0</v>
      </c>
      <c r="N11" s="9">
        <v>0</v>
      </c>
      <c r="O11" s="9">
        <v>0</v>
      </c>
      <c r="P11" s="9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8"/>
      <c r="K12" s="9"/>
      <c r="L12" s="9">
        <v>137018</v>
      </c>
      <c r="M12" s="9">
        <v>180632</v>
      </c>
      <c r="N12" s="9">
        <v>188542</v>
      </c>
      <c r="O12" s="9">
        <v>192781</v>
      </c>
      <c r="P12" s="9">
        <v>188532</v>
      </c>
    </row>
    <row r="13" spans="1:16" ht="15" customHeight="1">
      <c r="A13" s="3" t="s">
        <v>131</v>
      </c>
      <c r="B13" s="15"/>
      <c r="C13" s="15"/>
      <c r="D13" s="15">
        <v>1355699</v>
      </c>
      <c r="E13" s="15">
        <v>1295714</v>
      </c>
      <c r="F13" s="15">
        <v>2081809</v>
      </c>
      <c r="G13" s="15">
        <v>1156978</v>
      </c>
      <c r="H13" s="15">
        <v>1287286</v>
      </c>
      <c r="I13" s="15">
        <v>1121319</v>
      </c>
      <c r="J13" s="8">
        <v>1271836</v>
      </c>
      <c r="K13" s="9">
        <v>1333111</v>
      </c>
      <c r="L13" s="9">
        <v>1749484</v>
      </c>
      <c r="M13" s="9">
        <v>1907284</v>
      </c>
      <c r="N13" s="9">
        <v>1689219</v>
      </c>
      <c r="O13" s="9">
        <v>1452716</v>
      </c>
      <c r="P13" s="9">
        <v>1189577</v>
      </c>
    </row>
    <row r="14" spans="1:16" ht="15" customHeight="1">
      <c r="A14" s="3" t="s">
        <v>132</v>
      </c>
      <c r="B14" s="15"/>
      <c r="C14" s="15"/>
      <c r="D14" s="15">
        <v>1197003</v>
      </c>
      <c r="E14" s="15">
        <v>1131968</v>
      </c>
      <c r="F14" s="15"/>
      <c r="G14" s="15"/>
      <c r="H14" s="15"/>
      <c r="I14" s="15"/>
      <c r="J14" s="8">
        <v>1074833</v>
      </c>
      <c r="K14" s="8">
        <v>1135883</v>
      </c>
      <c r="L14" s="8">
        <v>1529372</v>
      </c>
      <c r="M14" s="8">
        <v>1666154</v>
      </c>
      <c r="N14" s="8">
        <v>1470103</v>
      </c>
      <c r="O14" s="8">
        <v>1244734</v>
      </c>
      <c r="P14" s="8">
        <v>996343</v>
      </c>
    </row>
    <row r="15" spans="1:16" ht="15" customHeight="1">
      <c r="A15" s="3" t="s">
        <v>133</v>
      </c>
      <c r="B15" s="15"/>
      <c r="C15" s="15"/>
      <c r="D15" s="15">
        <v>158696</v>
      </c>
      <c r="E15" s="15">
        <v>163746</v>
      </c>
      <c r="F15" s="15"/>
      <c r="G15" s="15"/>
      <c r="H15" s="15"/>
      <c r="I15" s="15"/>
      <c r="J15" s="8">
        <v>197003</v>
      </c>
      <c r="K15" s="8">
        <v>197228</v>
      </c>
      <c r="L15" s="8">
        <v>220112</v>
      </c>
      <c r="M15" s="8">
        <v>241130</v>
      </c>
      <c r="N15" s="8">
        <v>219116</v>
      </c>
      <c r="O15" s="8">
        <v>207982</v>
      </c>
      <c r="P15" s="8">
        <v>193234</v>
      </c>
    </row>
    <row r="16" spans="1:16" ht="15" customHeight="1">
      <c r="A16" s="3" t="s">
        <v>134</v>
      </c>
      <c r="B16" s="15"/>
      <c r="C16" s="15"/>
      <c r="D16" s="15">
        <v>9117</v>
      </c>
      <c r="E16" s="15">
        <v>8737</v>
      </c>
      <c r="F16" s="15">
        <v>9753</v>
      </c>
      <c r="G16" s="15">
        <v>9945</v>
      </c>
      <c r="H16" s="15">
        <v>9018</v>
      </c>
      <c r="I16" s="15">
        <v>9181</v>
      </c>
      <c r="J16" s="8">
        <v>9459</v>
      </c>
      <c r="K16" s="9">
        <v>9635</v>
      </c>
      <c r="L16" s="9">
        <v>10136</v>
      </c>
      <c r="M16" s="9">
        <v>8927</v>
      </c>
      <c r="N16" s="9">
        <v>9007</v>
      </c>
      <c r="O16" s="9">
        <v>8667</v>
      </c>
      <c r="P16" s="9">
        <v>9373</v>
      </c>
    </row>
    <row r="17" spans="1:16" ht="15" customHeight="1">
      <c r="A17" s="3" t="s">
        <v>135</v>
      </c>
      <c r="B17" s="15"/>
      <c r="C17" s="15"/>
      <c r="D17" s="15">
        <v>0</v>
      </c>
      <c r="E17" s="15">
        <v>287</v>
      </c>
      <c r="F17" s="15">
        <v>14747</v>
      </c>
      <c r="G17" s="15">
        <v>20529</v>
      </c>
      <c r="H17" s="15">
        <v>29341</v>
      </c>
      <c r="I17" s="15">
        <v>40334</v>
      </c>
      <c r="J17" s="8">
        <v>40306</v>
      </c>
      <c r="K17" s="9">
        <v>41486</v>
      </c>
      <c r="L17" s="9">
        <v>45534</v>
      </c>
      <c r="M17" s="9">
        <v>5918</v>
      </c>
      <c r="N17" s="9">
        <v>5496</v>
      </c>
      <c r="O17" s="9">
        <v>5973</v>
      </c>
      <c r="P17" s="9">
        <v>16229</v>
      </c>
    </row>
    <row r="18" spans="1:16" ht="15" customHeight="1">
      <c r="A18" s="3" t="s">
        <v>136</v>
      </c>
      <c r="B18" s="15"/>
      <c r="C18" s="15"/>
      <c r="D18" s="15">
        <v>111892</v>
      </c>
      <c r="E18" s="15">
        <v>114866</v>
      </c>
      <c r="F18" s="15">
        <v>113684</v>
      </c>
      <c r="G18" s="15">
        <v>108421</v>
      </c>
      <c r="H18" s="15">
        <v>114041</v>
      </c>
      <c r="I18" s="15">
        <v>118582</v>
      </c>
      <c r="J18" s="8">
        <v>126049</v>
      </c>
      <c r="K18" s="9">
        <v>173000</v>
      </c>
      <c r="L18" s="9">
        <v>181151</v>
      </c>
      <c r="M18" s="9">
        <v>190669</v>
      </c>
      <c r="N18" s="9">
        <v>199921</v>
      </c>
      <c r="O18" s="9">
        <v>196639</v>
      </c>
      <c r="P18" s="9">
        <v>216207</v>
      </c>
    </row>
    <row r="19" spans="1:16" ht="15" customHeight="1">
      <c r="A19" s="4" t="s">
        <v>137</v>
      </c>
      <c r="B19" s="15"/>
      <c r="C19" s="15"/>
      <c r="D19" s="15">
        <v>29662</v>
      </c>
      <c r="E19" s="15">
        <v>30636</v>
      </c>
      <c r="F19" s="15">
        <v>32498</v>
      </c>
      <c r="G19" s="15">
        <v>33404</v>
      </c>
      <c r="H19" s="15">
        <v>37062</v>
      </c>
      <c r="I19" s="15">
        <v>40106</v>
      </c>
      <c r="J19" s="8">
        <v>39974</v>
      </c>
      <c r="K19" s="11">
        <v>42146</v>
      </c>
      <c r="L19" s="11">
        <v>44331</v>
      </c>
      <c r="M19" s="11">
        <v>49663</v>
      </c>
      <c r="N19" s="11">
        <v>50395</v>
      </c>
      <c r="O19" s="11">
        <v>51315</v>
      </c>
      <c r="P19" s="11">
        <v>51251</v>
      </c>
    </row>
    <row r="20" spans="1:16" ht="15" customHeight="1">
      <c r="A20" s="3" t="s">
        <v>138</v>
      </c>
      <c r="B20" s="15"/>
      <c r="C20" s="15"/>
      <c r="D20" s="15">
        <v>777646</v>
      </c>
      <c r="E20" s="15">
        <v>790984</v>
      </c>
      <c r="F20" s="15">
        <v>1104721</v>
      </c>
      <c r="G20" s="15">
        <v>954717</v>
      </c>
      <c r="H20" s="15">
        <v>1101628</v>
      </c>
      <c r="I20" s="15">
        <v>1139564</v>
      </c>
      <c r="J20" s="8">
        <v>790381</v>
      </c>
      <c r="K20" s="9">
        <v>1181770</v>
      </c>
      <c r="L20" s="9">
        <v>1572187</v>
      </c>
      <c r="M20" s="9">
        <v>648731</v>
      </c>
      <c r="N20" s="9">
        <v>859127</v>
      </c>
      <c r="O20" s="9">
        <v>672021</v>
      </c>
      <c r="P20" s="9">
        <v>923016</v>
      </c>
    </row>
    <row r="21" spans="1:16" ht="15" customHeight="1">
      <c r="A21" s="3" t="s">
        <v>139</v>
      </c>
      <c r="B21" s="15"/>
      <c r="C21" s="15"/>
      <c r="D21" s="15">
        <v>353664</v>
      </c>
      <c r="E21" s="15">
        <v>506234</v>
      </c>
      <c r="F21" s="15">
        <v>890256</v>
      </c>
      <c r="G21" s="15">
        <v>450952</v>
      </c>
      <c r="H21" s="15">
        <v>456168</v>
      </c>
      <c r="I21" s="15">
        <v>815676</v>
      </c>
      <c r="J21" s="8">
        <v>711206</v>
      </c>
      <c r="K21" s="9">
        <v>439450</v>
      </c>
      <c r="L21" s="9">
        <v>533373</v>
      </c>
      <c r="M21" s="9">
        <v>410045</v>
      </c>
      <c r="N21" s="9">
        <v>481193</v>
      </c>
      <c r="O21" s="9">
        <v>589524</v>
      </c>
      <c r="P21" s="9">
        <v>457868</v>
      </c>
    </row>
    <row r="22" spans="1:16" ht="15" customHeight="1">
      <c r="A22" s="3" t="s">
        <v>140</v>
      </c>
      <c r="B22" s="15"/>
      <c r="C22" s="15"/>
      <c r="D22" s="15">
        <v>269968</v>
      </c>
      <c r="E22" s="15">
        <v>254890</v>
      </c>
      <c r="F22" s="15">
        <v>125649</v>
      </c>
      <c r="G22" s="15">
        <v>243934</v>
      </c>
      <c r="H22" s="15">
        <v>114257</v>
      </c>
      <c r="I22" s="15">
        <v>179702</v>
      </c>
      <c r="J22" s="8">
        <v>16409</v>
      </c>
      <c r="K22" s="9">
        <v>72232</v>
      </c>
      <c r="L22" s="9">
        <v>12612</v>
      </c>
      <c r="M22" s="9">
        <v>12225</v>
      </c>
      <c r="N22" s="9">
        <v>173128</v>
      </c>
      <c r="O22" s="9">
        <v>158462</v>
      </c>
      <c r="P22" s="9">
        <v>2352</v>
      </c>
    </row>
    <row r="23" spans="1:16" ht="15" customHeight="1">
      <c r="A23" s="3" t="s">
        <v>141</v>
      </c>
      <c r="B23" s="15"/>
      <c r="C23" s="15"/>
      <c r="D23" s="15">
        <v>100</v>
      </c>
      <c r="E23" s="15">
        <v>150</v>
      </c>
      <c r="F23" s="15">
        <v>306</v>
      </c>
      <c r="G23" s="15">
        <v>5945</v>
      </c>
      <c r="H23" s="15">
        <v>1353</v>
      </c>
      <c r="I23" s="15">
        <v>303</v>
      </c>
      <c r="J23" s="17">
        <v>107</v>
      </c>
      <c r="K23" s="16">
        <v>23006</v>
      </c>
      <c r="L23" s="9">
        <v>2256</v>
      </c>
      <c r="M23" s="9">
        <v>2093</v>
      </c>
      <c r="N23" s="9">
        <v>2278</v>
      </c>
      <c r="O23" s="9">
        <v>2269</v>
      </c>
      <c r="P23" s="9">
        <v>2340</v>
      </c>
    </row>
    <row r="24" spans="1:16" ht="15" customHeight="1">
      <c r="A24" s="3" t="s">
        <v>142</v>
      </c>
      <c r="B24" s="15"/>
      <c r="C24" s="15"/>
      <c r="D24" s="15">
        <v>51901</v>
      </c>
      <c r="E24" s="15">
        <v>241320</v>
      </c>
      <c r="F24" s="15">
        <v>405404</v>
      </c>
      <c r="G24" s="15">
        <v>349479</v>
      </c>
      <c r="H24" s="15">
        <v>470181</v>
      </c>
      <c r="I24" s="15">
        <v>254630</v>
      </c>
      <c r="J24" s="8">
        <v>298548</v>
      </c>
      <c r="K24" s="9">
        <v>155983</v>
      </c>
      <c r="L24" s="9">
        <v>124099</v>
      </c>
      <c r="M24" s="9">
        <v>165236</v>
      </c>
      <c r="N24" s="9">
        <v>149386</v>
      </c>
      <c r="O24" s="9">
        <v>625700</v>
      </c>
      <c r="P24" s="9">
        <v>512113</v>
      </c>
    </row>
    <row r="25" spans="1:16" ht="15" customHeight="1">
      <c r="A25" s="3" t="s">
        <v>143</v>
      </c>
      <c r="B25" s="15"/>
      <c r="C25" s="15"/>
      <c r="D25" s="15">
        <v>348238</v>
      </c>
      <c r="E25" s="15">
        <v>245991</v>
      </c>
      <c r="F25" s="15">
        <v>260494</v>
      </c>
      <c r="G25" s="15">
        <v>310503</v>
      </c>
      <c r="H25" s="15">
        <v>318277</v>
      </c>
      <c r="I25" s="15">
        <v>518384</v>
      </c>
      <c r="J25" s="8">
        <v>323738</v>
      </c>
      <c r="K25" s="9">
        <v>450763</v>
      </c>
      <c r="L25" s="9">
        <v>623800</v>
      </c>
      <c r="M25" s="9">
        <v>659705</v>
      </c>
      <c r="N25" s="9">
        <v>647445</v>
      </c>
      <c r="O25" s="9">
        <v>626989</v>
      </c>
      <c r="P25" s="9">
        <v>612289</v>
      </c>
    </row>
    <row r="26" spans="1:16" ht="15" customHeight="1">
      <c r="A26" s="3" t="s">
        <v>144</v>
      </c>
      <c r="B26" s="15"/>
      <c r="C26" s="15"/>
      <c r="D26" s="15">
        <v>261315</v>
      </c>
      <c r="E26" s="15">
        <v>276186</v>
      </c>
      <c r="F26" s="15">
        <v>298746</v>
      </c>
      <c r="G26" s="15">
        <v>223932</v>
      </c>
      <c r="H26" s="15">
        <v>342960</v>
      </c>
      <c r="I26" s="15">
        <v>240725</v>
      </c>
      <c r="J26" s="8">
        <v>240379</v>
      </c>
      <c r="K26" s="9">
        <v>294697</v>
      </c>
      <c r="L26" s="9">
        <v>298856</v>
      </c>
      <c r="M26" s="9">
        <v>322371</v>
      </c>
      <c r="N26" s="9">
        <v>313207</v>
      </c>
      <c r="O26" s="9">
        <v>315276</v>
      </c>
      <c r="P26" s="9">
        <v>742890</v>
      </c>
    </row>
    <row r="27" spans="1:16" ht="15" customHeight="1">
      <c r="A27" s="3" t="s">
        <v>145</v>
      </c>
      <c r="B27" s="15"/>
      <c r="C27" s="15"/>
      <c r="D27" s="15">
        <v>352200</v>
      </c>
      <c r="E27" s="15">
        <v>1034300</v>
      </c>
      <c r="F27" s="15">
        <v>4180500</v>
      </c>
      <c r="G27" s="15">
        <v>647100</v>
      </c>
      <c r="H27" s="15">
        <v>1893900</v>
      </c>
      <c r="I27" s="15">
        <v>1998900</v>
      </c>
      <c r="J27" s="8">
        <v>1872900</v>
      </c>
      <c r="K27" s="9">
        <v>856000</v>
      </c>
      <c r="L27" s="9">
        <v>1004100</v>
      </c>
      <c r="M27" s="9">
        <v>563900</v>
      </c>
      <c r="N27" s="9">
        <v>609837</v>
      </c>
      <c r="O27" s="9">
        <v>1047979</v>
      </c>
      <c r="P27" s="9">
        <v>1617300</v>
      </c>
    </row>
    <row r="28" spans="1:16" ht="15" customHeight="1">
      <c r="A28" s="3" t="s">
        <v>201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16">
        <v>0</v>
      </c>
      <c r="O28" s="16">
        <v>75000</v>
      </c>
      <c r="P28" s="16">
        <v>71000</v>
      </c>
    </row>
    <row r="29" spans="1:16" ht="15" customHeight="1">
      <c r="A29" s="3" t="s">
        <v>202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16">
        <v>0</v>
      </c>
      <c r="O29" s="16">
        <v>390000</v>
      </c>
      <c r="P29" s="16">
        <v>859900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8966148</v>
      </c>
      <c r="E30" s="8">
        <f t="shared" si="0"/>
        <v>10511187</v>
      </c>
      <c r="F30" s="8">
        <f t="shared" si="0"/>
        <v>15253901</v>
      </c>
      <c r="G30" s="8">
        <f t="shared" si="0"/>
        <v>10285248</v>
      </c>
      <c r="H30" s="8">
        <f t="shared" si="0"/>
        <v>12416805</v>
      </c>
      <c r="I30" s="8">
        <f t="shared" si="0"/>
        <v>12804582</v>
      </c>
      <c r="J30" s="8">
        <f t="shared" si="0"/>
        <v>12532615</v>
      </c>
      <c r="K30" s="8">
        <f t="shared" si="0"/>
        <v>11904127</v>
      </c>
      <c r="L30" s="8">
        <f>SUM(L4:L27)-L14-L15</f>
        <v>13254042</v>
      </c>
      <c r="M30" s="8">
        <f>SUM(M4:M27)-M14-M15</f>
        <v>12099934</v>
      </c>
      <c r="N30" s="8">
        <f>SUM(N4:N27)-N14-N15</f>
        <v>12389017</v>
      </c>
      <c r="O30" s="8">
        <f>SUM(O4:O27)-O14-O15</f>
        <v>12786497</v>
      </c>
      <c r="P30" s="8">
        <f>SUM(P4:P27)-P14-P15</f>
        <v>13292042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6409562</v>
      </c>
      <c r="E31" s="15">
        <f t="shared" si="1"/>
        <v>7015343</v>
      </c>
      <c r="F31" s="15">
        <f t="shared" si="1"/>
        <v>7826896</v>
      </c>
      <c r="G31" s="15">
        <f t="shared" si="1"/>
        <v>6936332</v>
      </c>
      <c r="H31" s="15">
        <f t="shared" si="1"/>
        <v>7537637</v>
      </c>
      <c r="I31" s="15">
        <f t="shared" si="1"/>
        <v>7457676</v>
      </c>
      <c r="J31" s="12">
        <f t="shared" si="1"/>
        <v>8072618</v>
      </c>
      <c r="K31" s="12">
        <f t="shared" si="1"/>
        <v>8173594</v>
      </c>
      <c r="L31" s="12">
        <f t="shared" si="1"/>
        <v>8811743</v>
      </c>
      <c r="M31" s="12">
        <f>+M4+M5+M6+M7+M8+M9+M10+M11+M12+M13+M16</f>
        <v>9069378</v>
      </c>
      <c r="N31" s="12">
        <f>+N4+N5+N6+N7+N8+N9+N10+N11+N12+N13+N16</f>
        <v>8897604</v>
      </c>
      <c r="O31" s="12">
        <f>+O4+O5+O6+O7+O8+O9+O10+O11+O12+O13+O16</f>
        <v>8494350</v>
      </c>
      <c r="P31" s="12">
        <f>+P4+P5+P6+P7+P8+P9+P10+P11+P12+P13+P16</f>
        <v>8138187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2556586</v>
      </c>
      <c r="E32" s="15">
        <f t="shared" si="2"/>
        <v>3495844</v>
      </c>
      <c r="F32" s="15">
        <f t="shared" si="2"/>
        <v>7427005</v>
      </c>
      <c r="G32" s="15">
        <f t="shared" si="2"/>
        <v>3348916</v>
      </c>
      <c r="H32" s="15">
        <f t="shared" si="2"/>
        <v>4879168</v>
      </c>
      <c r="I32" s="15">
        <f t="shared" si="2"/>
        <v>5346906</v>
      </c>
      <c r="J32" s="12">
        <f aca="true" t="shared" si="3" ref="J32:P32">SUM(J17:J27)</f>
        <v>4459997</v>
      </c>
      <c r="K32" s="12">
        <f t="shared" si="3"/>
        <v>3730533</v>
      </c>
      <c r="L32" s="12">
        <f t="shared" si="3"/>
        <v>4442299</v>
      </c>
      <c r="M32" s="12">
        <f t="shared" si="3"/>
        <v>3030556</v>
      </c>
      <c r="N32" s="12">
        <f t="shared" si="3"/>
        <v>3491413</v>
      </c>
      <c r="O32" s="12">
        <f t="shared" si="3"/>
        <v>4292147</v>
      </c>
      <c r="P32" s="12">
        <f t="shared" si="3"/>
        <v>5153855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5489870</v>
      </c>
      <c r="E33" s="15">
        <f t="shared" si="4"/>
        <v>6260591</v>
      </c>
      <c r="F33" s="15">
        <f t="shared" si="4"/>
        <v>6347577</v>
      </c>
      <c r="G33" s="15">
        <f t="shared" si="4"/>
        <v>6356744</v>
      </c>
      <c r="H33" s="15">
        <f t="shared" si="4"/>
        <v>6995881</v>
      </c>
      <c r="I33" s="15">
        <f t="shared" si="4"/>
        <v>7086575</v>
      </c>
      <c r="J33" s="12">
        <f t="shared" si="4"/>
        <v>7305341</v>
      </c>
      <c r="K33" s="12">
        <f t="shared" si="4"/>
        <v>7286249</v>
      </c>
      <c r="L33" s="12">
        <f t="shared" si="4"/>
        <v>7467401</v>
      </c>
      <c r="M33" s="12">
        <f>+M4+M17+M18+M19+M22+M23+M24+M25+M26</f>
        <v>7434392</v>
      </c>
      <c r="N33" s="12">
        <f>+N4+N17+N18+N19+N22+N23+N24+N25+N26</f>
        <v>7604041</v>
      </c>
      <c r="O33" s="12">
        <f>+O4+O17+O18+O19+O22+O23+O24+O25+O26</f>
        <v>8067218</v>
      </c>
      <c r="P33" s="12">
        <f>+P4+P17+P18+P19+P22+P23+P24+P25+P26</f>
        <v>8098389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3476278</v>
      </c>
      <c r="E34" s="12">
        <f t="shared" si="5"/>
        <v>4250596</v>
      </c>
      <c r="F34" s="12">
        <f t="shared" si="5"/>
        <v>8906324</v>
      </c>
      <c r="G34" s="12">
        <f t="shared" si="5"/>
        <v>3928504</v>
      </c>
      <c r="H34" s="12">
        <f t="shared" si="5"/>
        <v>5420924</v>
      </c>
      <c r="I34" s="12">
        <f t="shared" si="5"/>
        <v>5718007</v>
      </c>
      <c r="J34" s="12">
        <f t="shared" si="5"/>
        <v>5227274</v>
      </c>
      <c r="K34" s="12">
        <f t="shared" si="5"/>
        <v>4617878</v>
      </c>
      <c r="L34" s="12">
        <f>SUM(L5:L16)-L14-L15+L20+L21+L27</f>
        <v>5786641</v>
      </c>
      <c r="M34" s="12">
        <f>SUM(M5:M16)-M14-M15+M20+M21+M27</f>
        <v>4665542</v>
      </c>
      <c r="N34" s="12">
        <f>SUM(N5:N16)-N14-N15+N20+N21+N27</f>
        <v>4784976</v>
      </c>
      <c r="O34" s="12">
        <f>SUM(O5:O16)-O14-O15+O20+O21+O27</f>
        <v>4719279</v>
      </c>
      <c r="P34" s="12">
        <f>SUM(P5:P16)-P14-P15+P20+P21+P27</f>
        <v>5193653</v>
      </c>
    </row>
    <row r="35" spans="1:16" ht="15" customHeight="1">
      <c r="A35" s="28" t="s">
        <v>103</v>
      </c>
      <c r="L35" s="29"/>
      <c r="M35" s="70" t="str">
        <f>'財政指標'!$M$1</f>
        <v>西那須野町</v>
      </c>
      <c r="P35" s="70" t="str">
        <f>'財政指標'!$M$1</f>
        <v>西那須野町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197</v>
      </c>
      <c r="P37" s="2" t="s">
        <v>198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49.26077508423907</v>
      </c>
      <c r="E38" s="26">
        <f aca="true" t="shared" si="7" ref="E38:L38">+E4/E$30*100</f>
        <v>48.484200690178945</v>
      </c>
      <c r="F38" s="26">
        <f t="shared" si="7"/>
        <v>33.40816883497539</v>
      </c>
      <c r="G38" s="26">
        <f t="shared" si="7"/>
        <v>49.202479123498044</v>
      </c>
      <c r="H38" s="26">
        <f t="shared" si="7"/>
        <v>44.84574735610328</v>
      </c>
      <c r="I38" s="26">
        <f t="shared" si="7"/>
        <v>44.466965028612414</v>
      </c>
      <c r="J38" s="26">
        <f t="shared" si="7"/>
        <v>49.62915560718972</v>
      </c>
      <c r="K38" s="26">
        <f t="shared" si="7"/>
        <v>50.679365231906544</v>
      </c>
      <c r="L38" s="26">
        <f t="shared" si="7"/>
        <v>46.285970725006</v>
      </c>
      <c r="M38" s="26">
        <f aca="true" t="shared" si="8" ref="M38:P61">+M4/M$30*100</f>
        <v>49.8061559674623</v>
      </c>
      <c r="N38" s="26">
        <f t="shared" si="8"/>
        <v>48.93677198118301</v>
      </c>
      <c r="O38" s="26">
        <f t="shared" si="8"/>
        <v>47.5860980532823</v>
      </c>
      <c r="P38" s="26">
        <f t="shared" si="8"/>
        <v>44.70884157603474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2.8124786697698947</v>
      </c>
      <c r="E39" s="26">
        <f aca="true" t="shared" si="9" ref="E39:L39">+E5/E$30*100</f>
        <v>2.7800190406659113</v>
      </c>
      <c r="F39" s="26">
        <f t="shared" si="9"/>
        <v>2.0807070925660263</v>
      </c>
      <c r="G39" s="26">
        <f t="shared" si="9"/>
        <v>3.13358511141394</v>
      </c>
      <c r="H39" s="26">
        <f t="shared" si="9"/>
        <v>2.674343359664584</v>
      </c>
      <c r="I39" s="26">
        <f t="shared" si="9"/>
        <v>2.733224715964957</v>
      </c>
      <c r="J39" s="26">
        <f t="shared" si="9"/>
        <v>1.8685964581214694</v>
      </c>
      <c r="K39" s="26">
        <f t="shared" si="9"/>
        <v>1.4500769355031242</v>
      </c>
      <c r="L39" s="26">
        <f t="shared" si="9"/>
        <v>1.335320953411797</v>
      </c>
      <c r="M39" s="26">
        <f t="shared" si="8"/>
        <v>1.4897601920803865</v>
      </c>
      <c r="N39" s="26">
        <f t="shared" si="8"/>
        <v>1.4642243206220478</v>
      </c>
      <c r="O39" s="26">
        <f t="shared" si="8"/>
        <v>1.434779204969117</v>
      </c>
      <c r="P39" s="26">
        <f t="shared" si="8"/>
        <v>1.458993283349541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1.9884570274771283</v>
      </c>
      <c r="E40" s="26">
        <f aca="true" t="shared" si="11" ref="E40:L40">+E6/E$30*100</f>
        <v>1.2416580544138354</v>
      </c>
      <c r="F40" s="26">
        <f t="shared" si="11"/>
        <v>0.9285362478752156</v>
      </c>
      <c r="G40" s="26">
        <f t="shared" si="11"/>
        <v>1.8189935721530486</v>
      </c>
      <c r="H40" s="26">
        <f t="shared" si="11"/>
        <v>1.0739880347641764</v>
      </c>
      <c r="I40" s="26">
        <f t="shared" si="11"/>
        <v>0.5869695707364754</v>
      </c>
      <c r="J40" s="26">
        <f t="shared" si="11"/>
        <v>0.4851740837805997</v>
      </c>
      <c r="K40" s="26">
        <f t="shared" si="11"/>
        <v>0.420039201530696</v>
      </c>
      <c r="L40" s="26">
        <f t="shared" si="11"/>
        <v>0.36500563375308454</v>
      </c>
      <c r="M40" s="26">
        <f t="shared" si="8"/>
        <v>1.7244061000663309</v>
      </c>
      <c r="N40" s="26">
        <f t="shared" si="8"/>
        <v>1.7183364911033698</v>
      </c>
      <c r="O40" s="26">
        <f t="shared" si="8"/>
        <v>0.5309507365465302</v>
      </c>
      <c r="P40" s="26">
        <f t="shared" si="8"/>
        <v>0.3549040847147489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0.694348306398944</v>
      </c>
      <c r="K41" s="26">
        <f t="shared" si="12"/>
        <v>3.399913324177405</v>
      </c>
      <c r="L41" s="26">
        <f t="shared" si="12"/>
        <v>2.8971765745121374</v>
      </c>
      <c r="M41" s="26">
        <f t="shared" si="8"/>
        <v>3.2727533885722018</v>
      </c>
      <c r="N41" s="26">
        <f t="shared" si="8"/>
        <v>3.164117056260396</v>
      </c>
      <c r="O41" s="26">
        <f t="shared" si="8"/>
        <v>2.774958614544703</v>
      </c>
      <c r="P41" s="26">
        <f t="shared" si="8"/>
        <v>3.0545118650693404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0.2694356595496751</v>
      </c>
      <c r="E42" s="26">
        <f aca="true" t="shared" si="13" ref="E42:L42">+E8/E$30*100</f>
        <v>0.24860179920688313</v>
      </c>
      <c r="F42" s="26">
        <f t="shared" si="13"/>
        <v>0.23697544647759286</v>
      </c>
      <c r="G42" s="26">
        <f t="shared" si="13"/>
        <v>0.390228801483445</v>
      </c>
      <c r="H42" s="26">
        <f t="shared" si="13"/>
        <v>0.30035906982512817</v>
      </c>
      <c r="I42" s="26">
        <f t="shared" si="13"/>
        <v>0.3147467055152601</v>
      </c>
      <c r="J42" s="26">
        <f t="shared" si="13"/>
        <v>0.3286305372023317</v>
      </c>
      <c r="K42" s="26">
        <f t="shared" si="13"/>
        <v>0.32675222634973566</v>
      </c>
      <c r="L42" s="26">
        <f t="shared" si="13"/>
        <v>0.30919624368173876</v>
      </c>
      <c r="M42" s="26">
        <f t="shared" si="8"/>
        <v>0.32879518185801676</v>
      </c>
      <c r="N42" s="26">
        <f t="shared" si="8"/>
        <v>0.31452051442015133</v>
      </c>
      <c r="O42" s="26">
        <f t="shared" si="8"/>
        <v>0.3171470653768581</v>
      </c>
      <c r="P42" s="26">
        <f t="shared" si="8"/>
        <v>0.2816346803598725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0.013327908484223102</v>
      </c>
      <c r="E43" s="26">
        <f aca="true" t="shared" si="14" ref="E43:L43">+E9/E$30*100</f>
        <v>0.035000804381084646</v>
      </c>
      <c r="F43" s="26">
        <f t="shared" si="14"/>
        <v>0.022112376368510586</v>
      </c>
      <c r="G43" s="26">
        <f t="shared" si="14"/>
        <v>0.030451380462580967</v>
      </c>
      <c r="H43" s="26">
        <f t="shared" si="14"/>
        <v>0.024184965456089547</v>
      </c>
      <c r="I43" s="26">
        <f t="shared" si="14"/>
        <v>0.017821745372086337</v>
      </c>
      <c r="J43" s="26">
        <f t="shared" si="14"/>
        <v>0.03749417021108524</v>
      </c>
      <c r="K43" s="26">
        <f t="shared" si="14"/>
        <v>0.034584644468258784</v>
      </c>
      <c r="L43" s="26">
        <f t="shared" si="14"/>
        <v>0.024762257430601172</v>
      </c>
      <c r="M43" s="26">
        <f t="shared" si="8"/>
        <v>0.005876065109115471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1.9198880054177112</v>
      </c>
      <c r="E44" s="26">
        <f aca="true" t="shared" si="15" ref="E44:L44">+E10/E$30*100</f>
        <v>1.5420808325453634</v>
      </c>
      <c r="F44" s="26">
        <f t="shared" si="15"/>
        <v>0.9226295621034908</v>
      </c>
      <c r="G44" s="26">
        <f t="shared" si="15"/>
        <v>1.5182813287535701</v>
      </c>
      <c r="H44" s="26">
        <f t="shared" si="15"/>
        <v>1.3465863400448022</v>
      </c>
      <c r="I44" s="26">
        <f t="shared" si="15"/>
        <v>1.293646290054607</v>
      </c>
      <c r="J44" s="26">
        <f t="shared" si="15"/>
        <v>1.1457943932690824</v>
      </c>
      <c r="K44" s="26">
        <f t="shared" si="15"/>
        <v>1.0714519426750069</v>
      </c>
      <c r="L44" s="26">
        <f t="shared" si="15"/>
        <v>0.9561234225755434</v>
      </c>
      <c r="M44" s="26">
        <f t="shared" si="8"/>
        <v>0.9968236190379219</v>
      </c>
      <c r="N44" s="26">
        <f t="shared" si="8"/>
        <v>0.9911520825259987</v>
      </c>
      <c r="O44" s="26">
        <f t="shared" si="8"/>
        <v>0.8514529037937443</v>
      </c>
      <c r="P44" s="26">
        <f t="shared" si="8"/>
        <v>0.9286834934767736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1.033782750952502</v>
      </c>
      <c r="M46" s="26">
        <f t="shared" si="8"/>
        <v>1.4928345890151136</v>
      </c>
      <c r="N46" s="26">
        <f t="shared" si="8"/>
        <v>1.521847939993948</v>
      </c>
      <c r="O46" s="26">
        <f t="shared" si="8"/>
        <v>1.5076920598346835</v>
      </c>
      <c r="P46" s="26">
        <f t="shared" si="8"/>
        <v>1.4183825179005605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15.120194313098557</v>
      </c>
      <c r="E47" s="26">
        <f aca="true" t="shared" si="18" ref="E47:L47">+E13/E$30*100</f>
        <v>12.32699979555116</v>
      </c>
      <c r="F47" s="26">
        <f t="shared" si="18"/>
        <v>13.64771542702421</v>
      </c>
      <c r="G47" s="26">
        <f t="shared" si="18"/>
        <v>11.248907172680717</v>
      </c>
      <c r="H47" s="26">
        <f t="shared" si="18"/>
        <v>10.367288525510387</v>
      </c>
      <c r="I47" s="26">
        <f t="shared" si="18"/>
        <v>8.757169894339386</v>
      </c>
      <c r="J47" s="26">
        <f t="shared" si="18"/>
        <v>10.148209292314494</v>
      </c>
      <c r="K47" s="26">
        <f t="shared" si="18"/>
        <v>11.198729650649728</v>
      </c>
      <c r="L47" s="26">
        <f t="shared" si="18"/>
        <v>13.199626197049927</v>
      </c>
      <c r="M47" s="26">
        <f t="shared" si="8"/>
        <v>15.76276366466131</v>
      </c>
      <c r="N47" s="26">
        <f t="shared" si="8"/>
        <v>13.634810574559708</v>
      </c>
      <c r="O47" s="26">
        <f t="shared" si="8"/>
        <v>11.361329064559277</v>
      </c>
      <c r="P47" s="26">
        <f t="shared" si="8"/>
        <v>8.949542891904795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13.35024806639373</v>
      </c>
      <c r="E48" s="26">
        <f aca="true" t="shared" si="19" ref="E48:L48">+E14/E$30*100</f>
        <v>10.769173833554667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8.576286752605103</v>
      </c>
      <c r="K48" s="26">
        <f t="shared" si="19"/>
        <v>9.541926090002233</v>
      </c>
      <c r="L48" s="26">
        <f t="shared" si="19"/>
        <v>11.538910167932167</v>
      </c>
      <c r="M48" s="26">
        <f t="shared" si="8"/>
        <v>13.769942877374373</v>
      </c>
      <c r="N48" s="26">
        <f t="shared" si="8"/>
        <v>11.86617953627798</v>
      </c>
      <c r="O48" s="26">
        <f t="shared" si="8"/>
        <v>9.734753779709955</v>
      </c>
      <c r="P48" s="26">
        <f t="shared" si="8"/>
        <v>7.495785824330077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1.7699462467048281</v>
      </c>
      <c r="E49" s="26">
        <f aca="true" t="shared" si="20" ref="E49:L49">+E15/E$30*100</f>
        <v>1.55782596199649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1.5719225397093903</v>
      </c>
      <c r="K49" s="26">
        <f t="shared" si="20"/>
        <v>1.6568035606474967</v>
      </c>
      <c r="L49" s="26">
        <f t="shared" si="20"/>
        <v>1.6607160291177587</v>
      </c>
      <c r="M49" s="26">
        <f t="shared" si="8"/>
        <v>1.9928207872869388</v>
      </c>
      <c r="N49" s="26">
        <f t="shared" si="8"/>
        <v>1.7686310382817296</v>
      </c>
      <c r="O49" s="26">
        <f t="shared" si="8"/>
        <v>1.6265752848493218</v>
      </c>
      <c r="P49" s="26">
        <f t="shared" si="8"/>
        <v>1.4537570675747187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0.10168246163235317</v>
      </c>
      <c r="E50" s="26">
        <f aca="true" t="shared" si="21" ref="E50:L50">+E16/E$30*100</f>
        <v>0.0831209643592108</v>
      </c>
      <c r="F50" s="26">
        <f t="shared" si="21"/>
        <v>0.063937742876396</v>
      </c>
      <c r="G50" s="26">
        <f t="shared" si="21"/>
        <v>0.09669188336537922</v>
      </c>
      <c r="H50" s="26">
        <f t="shared" si="21"/>
        <v>0.07262737878222296</v>
      </c>
      <c r="I50" s="26">
        <f t="shared" si="21"/>
        <v>0.07170089581994946</v>
      </c>
      <c r="J50" s="26">
        <f t="shared" si="21"/>
        <v>0.0754750704461918</v>
      </c>
      <c r="K50" s="26">
        <f t="shared" si="21"/>
        <v>0.08093831660230104</v>
      </c>
      <c r="L50" s="26">
        <f t="shared" si="21"/>
        <v>0.07647478406964457</v>
      </c>
      <c r="M50" s="26">
        <f t="shared" si="8"/>
        <v>0.07377726192556092</v>
      </c>
      <c r="N50" s="26">
        <f t="shared" si="8"/>
        <v>0.07270149036037322</v>
      </c>
      <c r="O50" s="26">
        <f t="shared" si="8"/>
        <v>0.06778244268152568</v>
      </c>
      <c r="P50" s="26">
        <f t="shared" si="8"/>
        <v>0.07051587709397848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0</v>
      </c>
      <c r="E51" s="26">
        <f aca="true" t="shared" si="22" ref="E51:L51">+E17/E$30*100</f>
        <v>0.0027304242613132084</v>
      </c>
      <c r="F51" s="26">
        <f t="shared" si="22"/>
        <v>0.0966769090739477</v>
      </c>
      <c r="G51" s="26">
        <f t="shared" si="22"/>
        <v>0.19959654837685975</v>
      </c>
      <c r="H51" s="26">
        <f t="shared" si="22"/>
        <v>0.2363007230926152</v>
      </c>
      <c r="I51" s="26">
        <f t="shared" si="22"/>
        <v>0.31499661605509655</v>
      </c>
      <c r="J51" s="26">
        <f t="shared" si="22"/>
        <v>0.32160885816727</v>
      </c>
      <c r="K51" s="26">
        <f t="shared" si="22"/>
        <v>0.3485009862545989</v>
      </c>
      <c r="L51" s="26">
        <f t="shared" si="22"/>
        <v>0.3435480285938433</v>
      </c>
      <c r="M51" s="26">
        <f t="shared" si="8"/>
        <v>0.04890935768740557</v>
      </c>
      <c r="N51" s="26">
        <f t="shared" si="8"/>
        <v>0.044361873100989366</v>
      </c>
      <c r="O51" s="26">
        <f t="shared" si="8"/>
        <v>0.04671334142572434</v>
      </c>
      <c r="P51" s="26">
        <f t="shared" si="8"/>
        <v>0.12209561179538854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1.2479383565830053</v>
      </c>
      <c r="E52" s="26">
        <f aca="true" t="shared" si="23" ref="E52:L52">+E18/E$30*100</f>
        <v>1.0927976069686516</v>
      </c>
      <c r="F52" s="26">
        <f t="shared" si="23"/>
        <v>0.7452782078499133</v>
      </c>
      <c r="G52" s="26">
        <f t="shared" si="23"/>
        <v>1.054140843273784</v>
      </c>
      <c r="H52" s="26">
        <f t="shared" si="23"/>
        <v>0.9184407744182179</v>
      </c>
      <c r="I52" s="26">
        <f t="shared" si="23"/>
        <v>0.9260903635901586</v>
      </c>
      <c r="J52" s="26">
        <f t="shared" si="23"/>
        <v>1.0057677507846525</v>
      </c>
      <c r="K52" s="26">
        <f t="shared" si="23"/>
        <v>1.4532775061959604</v>
      </c>
      <c r="L52" s="26">
        <f t="shared" si="23"/>
        <v>1.3667604191989131</v>
      </c>
      <c r="M52" s="26">
        <f t="shared" si="8"/>
        <v>1.5757854546975214</v>
      </c>
      <c r="N52" s="26">
        <f t="shared" si="8"/>
        <v>1.6136954207101337</v>
      </c>
      <c r="O52" s="26">
        <f t="shared" si="8"/>
        <v>1.5378645144170449</v>
      </c>
      <c r="P52" s="26">
        <f t="shared" si="8"/>
        <v>1.6265898046364886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0.33082211000755285</v>
      </c>
      <c r="E53" s="26">
        <f aca="true" t="shared" si="24" ref="E53:L53">+E19/E$30*100</f>
        <v>0.2914608978034546</v>
      </c>
      <c r="F53" s="26">
        <f t="shared" si="24"/>
        <v>0.21304714118703144</v>
      </c>
      <c r="G53" s="26">
        <f t="shared" si="24"/>
        <v>0.32477583428226525</v>
      </c>
      <c r="H53" s="26">
        <f t="shared" si="24"/>
        <v>0.2984825806638664</v>
      </c>
      <c r="I53" s="26">
        <f t="shared" si="24"/>
        <v>0.3132160034587618</v>
      </c>
      <c r="J53" s="26">
        <f t="shared" si="24"/>
        <v>0.3189597701676785</v>
      </c>
      <c r="K53" s="26">
        <f t="shared" si="24"/>
        <v>0.3540452819429766</v>
      </c>
      <c r="L53" s="26">
        <f t="shared" si="24"/>
        <v>0.33447155214990265</v>
      </c>
      <c r="M53" s="26">
        <f t="shared" si="8"/>
        <v>0.4104402552939545</v>
      </c>
      <c r="N53" s="26">
        <f t="shared" si="8"/>
        <v>0.4067715784069067</v>
      </c>
      <c r="O53" s="26">
        <f t="shared" si="8"/>
        <v>0.4013218006464163</v>
      </c>
      <c r="P53" s="26">
        <f t="shared" si="8"/>
        <v>0.3855765728095051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8.67313365784281</v>
      </c>
      <c r="E54" s="26">
        <f aca="true" t="shared" si="25" ref="E54:L54">+E20/E$30*100</f>
        <v>7.525163428259815</v>
      </c>
      <c r="F54" s="26">
        <f t="shared" si="25"/>
        <v>7.2422195476422715</v>
      </c>
      <c r="G54" s="26">
        <f t="shared" si="25"/>
        <v>9.282391635087457</v>
      </c>
      <c r="H54" s="26">
        <f t="shared" si="25"/>
        <v>8.872072968851489</v>
      </c>
      <c r="I54" s="26">
        <f t="shared" si="25"/>
        <v>8.899657950568008</v>
      </c>
      <c r="J54" s="26">
        <f t="shared" si="25"/>
        <v>6.306592837967176</v>
      </c>
      <c r="K54" s="26">
        <f t="shared" si="25"/>
        <v>9.927397447960695</v>
      </c>
      <c r="L54" s="26">
        <f t="shared" si="25"/>
        <v>11.861943699891702</v>
      </c>
      <c r="M54" s="26">
        <f t="shared" si="8"/>
        <v>5.361442467372137</v>
      </c>
      <c r="N54" s="26">
        <f t="shared" si="8"/>
        <v>6.934585689889682</v>
      </c>
      <c r="O54" s="26">
        <f t="shared" si="8"/>
        <v>5.255708424285401</v>
      </c>
      <c r="P54" s="26">
        <f t="shared" si="8"/>
        <v>6.944124913237559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3.9444363398864266</v>
      </c>
      <c r="E55" s="26">
        <f aca="true" t="shared" si="26" ref="E55:L55">+E21/E$30*100</f>
        <v>4.816144932061431</v>
      </c>
      <c r="F55" s="26">
        <f t="shared" si="26"/>
        <v>5.8362513300696</v>
      </c>
      <c r="G55" s="26">
        <f t="shared" si="26"/>
        <v>4.384454317484615</v>
      </c>
      <c r="H55" s="26">
        <f t="shared" si="26"/>
        <v>3.6737953120790734</v>
      </c>
      <c r="I55" s="26">
        <f t="shared" si="26"/>
        <v>6.37018842161345</v>
      </c>
      <c r="J55" s="26">
        <f t="shared" si="26"/>
        <v>5.674841204329663</v>
      </c>
      <c r="K55" s="26">
        <f t="shared" si="26"/>
        <v>3.6915768791781205</v>
      </c>
      <c r="L55" s="26">
        <f t="shared" si="26"/>
        <v>4.024228986146264</v>
      </c>
      <c r="M55" s="26">
        <f t="shared" si="8"/>
        <v>3.3888201373660385</v>
      </c>
      <c r="N55" s="26">
        <f t="shared" si="8"/>
        <v>3.8840288943021064</v>
      </c>
      <c r="O55" s="26">
        <f t="shared" si="8"/>
        <v>4.6105199883908785</v>
      </c>
      <c r="P55" s="26">
        <f t="shared" si="8"/>
        <v>3.444677649980342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3.0109697051621276</v>
      </c>
      <c r="E56" s="26">
        <f aca="true" t="shared" si="27" ref="E56:L56">+E22/E$30*100</f>
        <v>2.4249402089411976</v>
      </c>
      <c r="F56" s="26">
        <f t="shared" si="27"/>
        <v>0.8237171593023975</v>
      </c>
      <c r="G56" s="26">
        <f t="shared" si="27"/>
        <v>2.37168807208149</v>
      </c>
      <c r="H56" s="26">
        <f t="shared" si="27"/>
        <v>0.9201803523531215</v>
      </c>
      <c r="I56" s="26">
        <f t="shared" si="27"/>
        <v>1.4034194946777645</v>
      </c>
      <c r="J56" s="26">
        <f t="shared" si="27"/>
        <v>0.13093037646173605</v>
      </c>
      <c r="K56" s="26">
        <f t="shared" si="27"/>
        <v>0.6067811608528706</v>
      </c>
      <c r="L56" s="26">
        <f t="shared" si="27"/>
        <v>0.0951558777314875</v>
      </c>
      <c r="M56" s="26">
        <f t="shared" si="8"/>
        <v>0.10103360894365208</v>
      </c>
      <c r="N56" s="26">
        <f t="shared" si="8"/>
        <v>1.3974312893428107</v>
      </c>
      <c r="O56" s="26">
        <f t="shared" si="8"/>
        <v>1.2392917309564926</v>
      </c>
      <c r="P56" s="26">
        <f t="shared" si="8"/>
        <v>0.017694798135606253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0.0011153061493073726</v>
      </c>
      <c r="E57" s="26">
        <f aca="true" t="shared" si="28" ref="E57:L57">+E23/E$30*100</f>
        <v>0.001427051007654987</v>
      </c>
      <c r="F57" s="26">
        <f t="shared" si="28"/>
        <v>0.002006044224359395</v>
      </c>
      <c r="G57" s="26">
        <f t="shared" si="28"/>
        <v>0.05780123143360277</v>
      </c>
      <c r="H57" s="26">
        <f t="shared" si="28"/>
        <v>0.01089652289779859</v>
      </c>
      <c r="I57" s="26">
        <f t="shared" si="28"/>
        <v>0.002366340424076319</v>
      </c>
      <c r="J57" s="26">
        <f t="shared" si="28"/>
        <v>0.0008537723372177314</v>
      </c>
      <c r="K57" s="26">
        <f t="shared" si="28"/>
        <v>0.19326070698002465</v>
      </c>
      <c r="L57" s="26">
        <f t="shared" si="28"/>
        <v>0.017021222657963513</v>
      </c>
      <c r="M57" s="26">
        <f t="shared" si="8"/>
        <v>0.01729761501178436</v>
      </c>
      <c r="N57" s="26">
        <f t="shared" si="8"/>
        <v>0.018387253807142245</v>
      </c>
      <c r="O57" s="26">
        <f t="shared" si="8"/>
        <v>0.017745282386567644</v>
      </c>
      <c r="P57" s="26">
        <f t="shared" si="8"/>
        <v>0.01760451855328173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0.5788550445520194</v>
      </c>
      <c r="E58" s="26">
        <f aca="true" t="shared" si="29" ref="E58:L58">+E24/E$30*100</f>
        <v>2.2958396611153433</v>
      </c>
      <c r="F58" s="26">
        <f t="shared" si="29"/>
        <v>2.6577070350725367</v>
      </c>
      <c r="G58" s="26">
        <f t="shared" si="29"/>
        <v>3.3978665366163265</v>
      </c>
      <c r="H58" s="26">
        <f t="shared" si="29"/>
        <v>3.786650430605941</v>
      </c>
      <c r="I58" s="26">
        <f t="shared" si="29"/>
        <v>1.9885850237047957</v>
      </c>
      <c r="J58" s="26">
        <f t="shared" si="29"/>
        <v>2.382168446090461</v>
      </c>
      <c r="K58" s="26">
        <f t="shared" si="29"/>
        <v>1.3103270823639566</v>
      </c>
      <c r="L58" s="26">
        <f t="shared" si="29"/>
        <v>0.9363105986837826</v>
      </c>
      <c r="M58" s="26">
        <f t="shared" si="8"/>
        <v>1.3655942255552798</v>
      </c>
      <c r="N58" s="26">
        <f t="shared" si="8"/>
        <v>1.2057938091456328</v>
      </c>
      <c r="O58" s="26">
        <f t="shared" si="8"/>
        <v>4.89344345054005</v>
      </c>
      <c r="P58" s="26">
        <f t="shared" si="8"/>
        <v>3.8527789785798148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3.8839198282250083</v>
      </c>
      <c r="E59" s="26">
        <f aca="true" t="shared" si="30" ref="E59:L59">+E25/E$30*100</f>
        <v>2.3402780294937195</v>
      </c>
      <c r="F59" s="26">
        <f t="shared" si="30"/>
        <v>1.7077205365368504</v>
      </c>
      <c r="G59" s="26">
        <f t="shared" si="30"/>
        <v>3.018916024193097</v>
      </c>
      <c r="H59" s="26">
        <f t="shared" si="30"/>
        <v>2.5632761406819227</v>
      </c>
      <c r="I59" s="26">
        <f t="shared" si="30"/>
        <v>4.048425790080457</v>
      </c>
      <c r="J59" s="26">
        <f t="shared" si="30"/>
        <v>2.5831640084691023</v>
      </c>
      <c r="K59" s="26">
        <f t="shared" si="30"/>
        <v>3.786611147545721</v>
      </c>
      <c r="L59" s="26">
        <f t="shared" si="30"/>
        <v>4.706488782818101</v>
      </c>
      <c r="M59" s="26">
        <f t="shared" si="8"/>
        <v>5.452137176946585</v>
      </c>
      <c r="N59" s="26">
        <f t="shared" si="8"/>
        <v>5.225959412276212</v>
      </c>
      <c r="O59" s="26">
        <f t="shared" si="8"/>
        <v>4.903524397651679</v>
      </c>
      <c r="P59" s="26">
        <f t="shared" si="8"/>
        <v>4.606432931824922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2.9144622640625606</v>
      </c>
      <c r="E60" s="26">
        <f aca="true" t="shared" si="31" ref="E60:L60">+E26/E$30*100</f>
        <v>2.627543397334668</v>
      </c>
      <c r="F60" s="26">
        <f t="shared" si="31"/>
        <v>1.958489175981934</v>
      </c>
      <c r="G60" s="26">
        <f t="shared" si="31"/>
        <v>2.177215367096642</v>
      </c>
      <c r="H60" s="26">
        <f t="shared" si="31"/>
        <v>2.762063187752405</v>
      </c>
      <c r="I60" s="26">
        <f t="shared" si="31"/>
        <v>1.8799910844414913</v>
      </c>
      <c r="J60" s="26">
        <f t="shared" si="31"/>
        <v>1.9180274826921597</v>
      </c>
      <c r="K60" s="26">
        <f t="shared" si="31"/>
        <v>2.475586827996711</v>
      </c>
      <c r="L60" s="26">
        <f t="shared" si="31"/>
        <v>2.2548291306154002</v>
      </c>
      <c r="M60" s="26">
        <f t="shared" si="8"/>
        <v>2.664237672701355</v>
      </c>
      <c r="N60" s="26">
        <f t="shared" si="8"/>
        <v>2.5281021085046538</v>
      </c>
      <c r="O60" s="26">
        <f t="shared" si="8"/>
        <v>2.465694865450639</v>
      </c>
      <c r="P60" s="26">
        <f t="shared" si="8"/>
        <v>5.588983242755327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3.9281082578605666</v>
      </c>
      <c r="E61" s="26">
        <f aca="true" t="shared" si="32" ref="E61:L61">+E27/E$30*100</f>
        <v>9.839992381450353</v>
      </c>
      <c r="F61" s="26">
        <f t="shared" si="32"/>
        <v>27.406104182792323</v>
      </c>
      <c r="G61" s="26">
        <f t="shared" si="32"/>
        <v>6.291535216263138</v>
      </c>
      <c r="H61" s="26">
        <f t="shared" si="32"/>
        <v>15.25271597645288</v>
      </c>
      <c r="I61" s="26">
        <f t="shared" si="32"/>
        <v>15.610818064970806</v>
      </c>
      <c r="J61" s="26">
        <f t="shared" si="32"/>
        <v>14.944207573598966</v>
      </c>
      <c r="K61" s="26">
        <f t="shared" si="32"/>
        <v>7.190783498865562</v>
      </c>
      <c r="L61" s="26">
        <f t="shared" si="32"/>
        <v>7.575802159069664</v>
      </c>
      <c r="M61" s="26">
        <f t="shared" si="8"/>
        <v>4.6603559986360255</v>
      </c>
      <c r="N61" s="26">
        <f t="shared" si="8"/>
        <v>4.922400219484726</v>
      </c>
      <c r="O61" s="26">
        <f t="shared" si="8"/>
        <v>8.195982058260366</v>
      </c>
      <c r="P61" s="26">
        <f t="shared" si="8"/>
        <v>12.167430707787412</v>
      </c>
    </row>
    <row r="62" spans="1:16" ht="15" customHeight="1">
      <c r="A62" s="3" t="s">
        <v>201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</v>
      </c>
      <c r="O62" s="26">
        <f t="shared" si="33"/>
        <v>0.5865562710412399</v>
      </c>
      <c r="P62" s="26">
        <f t="shared" si="33"/>
        <v>0.5341541954200867</v>
      </c>
    </row>
    <row r="63" spans="1:16" ht="15" customHeight="1">
      <c r="A63" s="3" t="s">
        <v>202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0</v>
      </c>
      <c r="O63" s="26">
        <f t="shared" si="33"/>
        <v>3.050092609414447</v>
      </c>
      <c r="P63" s="26">
        <f t="shared" si="33"/>
        <v>6.469284403404683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99.99999999999999</v>
      </c>
      <c r="E64" s="27">
        <f t="shared" si="34"/>
        <v>99.99999999999997</v>
      </c>
      <c r="F64" s="27">
        <f t="shared" si="34"/>
        <v>100</v>
      </c>
      <c r="G64" s="27">
        <f t="shared" si="34"/>
        <v>100</v>
      </c>
      <c r="H64" s="27">
        <f t="shared" si="34"/>
        <v>100</v>
      </c>
      <c r="I64" s="27">
        <f t="shared" si="34"/>
        <v>100</v>
      </c>
      <c r="J64" s="27">
        <f t="shared" si="34"/>
        <v>99.99999999999999</v>
      </c>
      <c r="K64" s="27">
        <f t="shared" si="34"/>
        <v>99.99999999999999</v>
      </c>
      <c r="L64" s="27">
        <f t="shared" si="34"/>
        <v>100.00000000000001</v>
      </c>
      <c r="M64" s="27">
        <f t="shared" si="34"/>
        <v>100</v>
      </c>
      <c r="N64" s="27">
        <f t="shared" si="34"/>
        <v>100</v>
      </c>
      <c r="O64" s="27">
        <f>SUM(O38:O61)-O48-O49</f>
        <v>99.99999999999999</v>
      </c>
      <c r="P64" s="27">
        <f>SUM(P38:P61)-P48-P49</f>
        <v>100.00000000000004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71.48623912966862</v>
      </c>
      <c r="E65" s="26">
        <f aca="true" t="shared" si="36" ref="E65:L65">+E31/E$30*100</f>
        <v>66.74168198130239</v>
      </c>
      <c r="F65" s="26">
        <f t="shared" si="36"/>
        <v>51.31078273026684</v>
      </c>
      <c r="G65" s="26">
        <f t="shared" si="36"/>
        <v>67.43961837381073</v>
      </c>
      <c r="H65" s="26">
        <f t="shared" si="36"/>
        <v>60.705125030150676</v>
      </c>
      <c r="I65" s="26">
        <f t="shared" si="36"/>
        <v>58.24224484641513</v>
      </c>
      <c r="J65" s="26">
        <f t="shared" si="36"/>
        <v>64.41287791893392</v>
      </c>
      <c r="K65" s="26">
        <f t="shared" si="36"/>
        <v>68.6618514738628</v>
      </c>
      <c r="L65" s="26">
        <f t="shared" si="36"/>
        <v>66.48343954244298</v>
      </c>
      <c r="M65" s="26">
        <f aca="true" t="shared" si="37" ref="M65:N68">+M31/M$30*100</f>
        <v>74.95394602978827</v>
      </c>
      <c r="N65" s="26">
        <f t="shared" si="37"/>
        <v>71.81848245102901</v>
      </c>
      <c r="O65" s="26">
        <f aca="true" t="shared" si="38" ref="O65:P68">+O31/O$30*100</f>
        <v>66.43219014558875</v>
      </c>
      <c r="P65" s="26">
        <f t="shared" si="38"/>
        <v>61.22601026990435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28.513760870331385</v>
      </c>
      <c r="E66" s="26">
        <f aca="true" t="shared" si="39" ref="E66:L66">+E32/E$30*100</f>
        <v>33.2583180186976</v>
      </c>
      <c r="F66" s="26">
        <f t="shared" si="39"/>
        <v>48.68921726973316</v>
      </c>
      <c r="G66" s="26">
        <f t="shared" si="39"/>
        <v>32.560381626189276</v>
      </c>
      <c r="H66" s="26">
        <f t="shared" si="39"/>
        <v>39.29487496984933</v>
      </c>
      <c r="I66" s="26">
        <f t="shared" si="39"/>
        <v>41.75775515358487</v>
      </c>
      <c r="J66" s="26">
        <f t="shared" si="39"/>
        <v>35.58712208106608</v>
      </c>
      <c r="K66" s="26">
        <f t="shared" si="39"/>
        <v>31.338148526137193</v>
      </c>
      <c r="L66" s="26">
        <f t="shared" si="39"/>
        <v>33.51656045755702</v>
      </c>
      <c r="M66" s="26">
        <f t="shared" si="37"/>
        <v>25.04605397021174</v>
      </c>
      <c r="N66" s="26">
        <f t="shared" si="37"/>
        <v>28.181517548970998</v>
      </c>
      <c r="O66" s="26">
        <f t="shared" si="38"/>
        <v>33.56780985441126</v>
      </c>
      <c r="P66" s="26">
        <f t="shared" si="38"/>
        <v>38.77398973009565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61.228857698980654</v>
      </c>
      <c r="E67" s="26">
        <f aca="true" t="shared" si="40" ref="E67:L67">+E33/E$30*100</f>
        <v>59.56121796710495</v>
      </c>
      <c r="F67" s="26">
        <f t="shared" si="40"/>
        <v>41.61281104420436</v>
      </c>
      <c r="G67" s="26">
        <f t="shared" si="40"/>
        <v>61.80447958085211</v>
      </c>
      <c r="H67" s="26">
        <f t="shared" si="40"/>
        <v>56.34203806856917</v>
      </c>
      <c r="I67" s="26">
        <f t="shared" si="40"/>
        <v>55.34405574504502</v>
      </c>
      <c r="J67" s="26">
        <f t="shared" si="40"/>
        <v>58.29063607236</v>
      </c>
      <c r="K67" s="26">
        <f t="shared" si="40"/>
        <v>61.20775593203936</v>
      </c>
      <c r="L67" s="26">
        <f t="shared" si="40"/>
        <v>56.340556337455396</v>
      </c>
      <c r="M67" s="26">
        <f t="shared" si="37"/>
        <v>61.44159133429984</v>
      </c>
      <c r="N67" s="26">
        <f t="shared" si="37"/>
        <v>61.377274726477495</v>
      </c>
      <c r="O67" s="26">
        <f t="shared" si="38"/>
        <v>63.091697436756924</v>
      </c>
      <c r="P67" s="26">
        <f t="shared" si="38"/>
        <v>60.92659803512508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38.771142301019346</v>
      </c>
      <c r="E68" s="26">
        <f aca="true" t="shared" si="41" ref="E68:L68">+E34/E$30*100</f>
        <v>40.43878203289505</v>
      </c>
      <c r="F68" s="26">
        <f t="shared" si="41"/>
        <v>58.38718895579563</v>
      </c>
      <c r="G68" s="26">
        <f t="shared" si="41"/>
        <v>38.19552041914789</v>
      </c>
      <c r="H68" s="26">
        <f t="shared" si="41"/>
        <v>43.65796193143083</v>
      </c>
      <c r="I68" s="26">
        <f t="shared" si="41"/>
        <v>44.65594425495498</v>
      </c>
      <c r="J68" s="26">
        <f t="shared" si="41"/>
        <v>41.709363927640005</v>
      </c>
      <c r="K68" s="26">
        <f t="shared" si="41"/>
        <v>38.79224406796064</v>
      </c>
      <c r="L68" s="26">
        <f t="shared" si="41"/>
        <v>43.659443662544604</v>
      </c>
      <c r="M68" s="26">
        <f t="shared" si="37"/>
        <v>38.55840866570016</v>
      </c>
      <c r="N68" s="26">
        <f t="shared" si="37"/>
        <v>38.622725273522505</v>
      </c>
      <c r="O68" s="26">
        <f t="shared" si="38"/>
        <v>36.90830256324308</v>
      </c>
      <c r="P68" s="26">
        <f t="shared" si="38"/>
        <v>39.07340196487492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西那須野町</v>
      </c>
      <c r="O1" s="71" t="str">
        <f>'財政指標'!$M$1</f>
        <v>西那須野町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195</v>
      </c>
      <c r="P3" s="2" t="s">
        <v>196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2309438</v>
      </c>
      <c r="E4" s="16">
        <f t="shared" si="0"/>
        <v>2617008</v>
      </c>
      <c r="F4" s="16">
        <f t="shared" si="0"/>
        <v>2483393</v>
      </c>
      <c r="G4" s="16">
        <f t="shared" si="0"/>
        <v>2209923</v>
      </c>
      <c r="H4" s="16">
        <f t="shared" si="0"/>
        <v>2439377</v>
      </c>
      <c r="I4" s="16">
        <f t="shared" si="0"/>
        <v>2396529</v>
      </c>
      <c r="J4" s="16">
        <f t="shared" si="0"/>
        <v>2817522</v>
      </c>
      <c r="K4" s="16">
        <f aca="true" t="shared" si="1" ref="K4:P4">SUM(K5:K8)</f>
        <v>2415966</v>
      </c>
      <c r="L4" s="16">
        <f t="shared" si="1"/>
        <v>2387809</v>
      </c>
      <c r="M4" s="16">
        <f t="shared" si="1"/>
        <v>2363946</v>
      </c>
      <c r="N4" s="16">
        <f t="shared" si="1"/>
        <v>2339505</v>
      </c>
      <c r="O4" s="16">
        <f t="shared" si="1"/>
        <v>2257781</v>
      </c>
      <c r="P4" s="16">
        <f t="shared" si="1"/>
        <v>2168428</v>
      </c>
    </row>
    <row r="5" spans="1:16" ht="18" customHeight="1">
      <c r="A5" s="14" t="s">
        <v>48</v>
      </c>
      <c r="B5" s="16"/>
      <c r="C5" s="16">
        <v>8640</v>
      </c>
      <c r="D5" s="16">
        <v>17622</v>
      </c>
      <c r="E5" s="16">
        <v>18537</v>
      </c>
      <c r="F5" s="16">
        <v>19122</v>
      </c>
      <c r="G5" s="16">
        <v>19960</v>
      </c>
      <c r="H5" s="16">
        <v>23418</v>
      </c>
      <c r="I5" s="16">
        <v>28592</v>
      </c>
      <c r="J5" s="16">
        <v>29523</v>
      </c>
      <c r="K5" s="16">
        <v>30382</v>
      </c>
      <c r="L5" s="16">
        <v>30648</v>
      </c>
      <c r="M5" s="16">
        <v>30857</v>
      </c>
      <c r="N5" s="16">
        <v>31607</v>
      </c>
      <c r="O5" s="16">
        <v>32108</v>
      </c>
      <c r="P5" s="16">
        <v>32750</v>
      </c>
    </row>
    <row r="6" spans="1:16" ht="18" customHeight="1">
      <c r="A6" s="14" t="s">
        <v>49</v>
      </c>
      <c r="B6" s="17"/>
      <c r="C6" s="17">
        <v>543332</v>
      </c>
      <c r="D6" s="17">
        <v>1720216</v>
      </c>
      <c r="E6" s="17">
        <v>2066573</v>
      </c>
      <c r="F6" s="17">
        <v>1958404</v>
      </c>
      <c r="G6" s="17">
        <v>1673592</v>
      </c>
      <c r="H6" s="17">
        <v>1787819</v>
      </c>
      <c r="I6" s="17">
        <v>1768488</v>
      </c>
      <c r="J6" s="17">
        <v>2079256</v>
      </c>
      <c r="K6" s="17">
        <v>1832760</v>
      </c>
      <c r="L6" s="17">
        <v>1795288</v>
      </c>
      <c r="M6" s="17">
        <v>1796160</v>
      </c>
      <c r="N6" s="17">
        <v>1764632</v>
      </c>
      <c r="O6" s="17">
        <v>1735713</v>
      </c>
      <c r="P6" s="17">
        <v>1641787</v>
      </c>
    </row>
    <row r="7" spans="1:16" ht="18" customHeight="1">
      <c r="A7" s="14" t="s">
        <v>50</v>
      </c>
      <c r="B7" s="17"/>
      <c r="C7" s="17">
        <v>23145</v>
      </c>
      <c r="D7" s="17">
        <v>95207</v>
      </c>
      <c r="E7" s="17">
        <v>108611</v>
      </c>
      <c r="F7" s="17">
        <v>115477</v>
      </c>
      <c r="G7" s="17">
        <v>125392</v>
      </c>
      <c r="H7" s="17">
        <v>139776</v>
      </c>
      <c r="I7" s="17">
        <v>142262</v>
      </c>
      <c r="J7" s="17">
        <v>155184</v>
      </c>
      <c r="K7" s="17">
        <v>159880</v>
      </c>
      <c r="L7" s="17">
        <v>164720</v>
      </c>
      <c r="M7" s="17">
        <v>167645</v>
      </c>
      <c r="N7" s="17">
        <v>169371</v>
      </c>
      <c r="O7" s="17">
        <v>171204</v>
      </c>
      <c r="P7" s="17">
        <v>174478</v>
      </c>
    </row>
    <row r="8" spans="1:16" ht="18" customHeight="1">
      <c r="A8" s="14" t="s">
        <v>51</v>
      </c>
      <c r="B8" s="17"/>
      <c r="C8" s="17">
        <v>104678</v>
      </c>
      <c r="D8" s="17">
        <v>476393</v>
      </c>
      <c r="E8" s="17">
        <v>423287</v>
      </c>
      <c r="F8" s="17">
        <v>390390</v>
      </c>
      <c r="G8" s="17">
        <v>390979</v>
      </c>
      <c r="H8" s="17">
        <v>488364</v>
      </c>
      <c r="I8" s="17">
        <v>457187</v>
      </c>
      <c r="J8" s="17">
        <v>553559</v>
      </c>
      <c r="K8" s="17">
        <v>392944</v>
      </c>
      <c r="L8" s="17">
        <v>397153</v>
      </c>
      <c r="M8" s="17">
        <v>369284</v>
      </c>
      <c r="N8" s="17">
        <v>373895</v>
      </c>
      <c r="O8" s="17">
        <v>318756</v>
      </c>
      <c r="P8" s="17">
        <v>319413</v>
      </c>
    </row>
    <row r="9" spans="1:16" ht="18" customHeight="1">
      <c r="A9" s="14" t="s">
        <v>52</v>
      </c>
      <c r="B9" s="16"/>
      <c r="C9" s="16">
        <v>618459</v>
      </c>
      <c r="D9" s="16">
        <v>1637369</v>
      </c>
      <c r="E9" s="16">
        <v>1964657</v>
      </c>
      <c r="F9" s="16">
        <v>2105535</v>
      </c>
      <c r="G9" s="16">
        <v>2287229</v>
      </c>
      <c r="H9" s="16">
        <v>2496500</v>
      </c>
      <c r="I9" s="16">
        <v>2619956</v>
      </c>
      <c r="J9" s="16">
        <v>2673364</v>
      </c>
      <c r="K9" s="16">
        <v>2868227</v>
      </c>
      <c r="L9" s="16">
        <v>2970412</v>
      </c>
      <c r="M9" s="16">
        <v>2897160</v>
      </c>
      <c r="N9" s="16">
        <v>2952584</v>
      </c>
      <c r="O9" s="16">
        <v>3043482</v>
      </c>
      <c r="P9" s="16">
        <v>2981825</v>
      </c>
    </row>
    <row r="10" spans="1:16" ht="18" customHeight="1">
      <c r="A10" s="14" t="s">
        <v>53</v>
      </c>
      <c r="B10" s="16"/>
      <c r="C10" s="16">
        <v>618336</v>
      </c>
      <c r="D10" s="16">
        <v>1633527</v>
      </c>
      <c r="E10" s="16">
        <v>1960727</v>
      </c>
      <c r="F10" s="16">
        <v>2101697</v>
      </c>
      <c r="G10" s="16">
        <v>2283406</v>
      </c>
      <c r="H10" s="16">
        <v>2491648</v>
      </c>
      <c r="I10" s="16">
        <v>2614485</v>
      </c>
      <c r="J10" s="16">
        <v>2668279</v>
      </c>
      <c r="K10" s="16">
        <v>2862175</v>
      </c>
      <c r="L10" s="16">
        <v>2964249</v>
      </c>
      <c r="M10" s="16">
        <v>2890836</v>
      </c>
      <c r="N10" s="16">
        <v>2946108</v>
      </c>
      <c r="O10" s="16">
        <v>3038241</v>
      </c>
      <c r="P10" s="16">
        <v>2976471</v>
      </c>
    </row>
    <row r="11" spans="1:16" ht="18" customHeight="1">
      <c r="A11" s="14" t="s">
        <v>54</v>
      </c>
      <c r="B11" s="16"/>
      <c r="C11" s="16">
        <v>22788</v>
      </c>
      <c r="D11" s="16">
        <v>36276</v>
      </c>
      <c r="E11" s="16">
        <v>37887</v>
      </c>
      <c r="F11" s="16">
        <v>39143</v>
      </c>
      <c r="G11" s="16">
        <v>40907</v>
      </c>
      <c r="H11" s="16">
        <v>42419</v>
      </c>
      <c r="I11" s="16">
        <v>43743</v>
      </c>
      <c r="J11" s="16">
        <v>46825</v>
      </c>
      <c r="K11" s="16">
        <v>47763</v>
      </c>
      <c r="L11" s="16">
        <v>49575</v>
      </c>
      <c r="M11" s="16">
        <v>52247</v>
      </c>
      <c r="N11" s="16">
        <v>54408</v>
      </c>
      <c r="O11" s="16">
        <v>57428</v>
      </c>
      <c r="P11" s="16">
        <v>60437</v>
      </c>
    </row>
    <row r="12" spans="1:16" ht="18" customHeight="1">
      <c r="A12" s="14" t="s">
        <v>55</v>
      </c>
      <c r="B12" s="16"/>
      <c r="C12" s="16">
        <v>71771</v>
      </c>
      <c r="D12" s="16">
        <v>198944</v>
      </c>
      <c r="E12" s="16">
        <v>202337</v>
      </c>
      <c r="F12" s="16">
        <v>209951</v>
      </c>
      <c r="G12" s="16">
        <v>243143</v>
      </c>
      <c r="H12" s="16">
        <v>284422</v>
      </c>
      <c r="I12" s="16">
        <v>308900</v>
      </c>
      <c r="J12" s="16">
        <v>358134</v>
      </c>
      <c r="K12" s="16">
        <v>367028</v>
      </c>
      <c r="L12" s="16">
        <v>375118</v>
      </c>
      <c r="M12" s="16">
        <v>364969</v>
      </c>
      <c r="N12" s="16">
        <v>361194</v>
      </c>
      <c r="O12" s="16">
        <v>357319</v>
      </c>
      <c r="P12" s="16">
        <v>372298</v>
      </c>
    </row>
    <row r="13" spans="1:16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8" customHeight="1">
      <c r="A14" s="14" t="s">
        <v>57</v>
      </c>
      <c r="B14" s="16"/>
      <c r="C14" s="16">
        <v>25494</v>
      </c>
      <c r="D14" s="16">
        <v>36447</v>
      </c>
      <c r="E14" s="16">
        <v>42791</v>
      </c>
      <c r="F14" s="16">
        <v>15053</v>
      </c>
      <c r="G14" s="16">
        <v>11779</v>
      </c>
      <c r="H14" s="16">
        <v>11358</v>
      </c>
      <c r="I14" s="16">
        <v>16363</v>
      </c>
      <c r="J14" s="16">
        <v>12988</v>
      </c>
      <c r="K14" s="16">
        <v>6784</v>
      </c>
      <c r="L14" s="16">
        <v>6829</v>
      </c>
      <c r="M14" s="16">
        <v>6283</v>
      </c>
      <c r="N14" s="16">
        <v>5699</v>
      </c>
      <c r="O14" s="16">
        <v>5232</v>
      </c>
      <c r="P14" s="16">
        <v>0</v>
      </c>
    </row>
    <row r="15" spans="1:16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198320</v>
      </c>
      <c r="E17" s="17">
        <f t="shared" si="2"/>
        <v>231585</v>
      </c>
      <c r="F17" s="17">
        <f t="shared" si="2"/>
        <v>242974</v>
      </c>
      <c r="G17" s="17">
        <f t="shared" si="2"/>
        <v>267616</v>
      </c>
      <c r="H17" s="17">
        <f t="shared" si="2"/>
        <v>294333</v>
      </c>
      <c r="I17" s="17">
        <f t="shared" si="2"/>
        <v>308318</v>
      </c>
      <c r="J17" s="17">
        <f t="shared" si="2"/>
        <v>310998</v>
      </c>
      <c r="K17" s="17">
        <f aca="true" t="shared" si="3" ref="K17:P17">SUM(K18:K21)</f>
        <v>327168</v>
      </c>
      <c r="L17" s="17">
        <f t="shared" si="3"/>
        <v>345019</v>
      </c>
      <c r="M17" s="17">
        <f t="shared" si="3"/>
        <v>341907</v>
      </c>
      <c r="N17" s="17">
        <f t="shared" si="3"/>
        <v>349395</v>
      </c>
      <c r="O17" s="17">
        <f t="shared" si="3"/>
        <v>363353</v>
      </c>
      <c r="P17" s="17">
        <f t="shared" si="3"/>
        <v>359730</v>
      </c>
    </row>
    <row r="18" spans="1:16" ht="18" customHeight="1">
      <c r="A18" s="14" t="s">
        <v>61</v>
      </c>
      <c r="B18" s="17"/>
      <c r="C18" s="17"/>
      <c r="D18" s="17">
        <v>9386</v>
      </c>
      <c r="E18" s="17">
        <v>10346</v>
      </c>
      <c r="F18" s="17">
        <v>7170</v>
      </c>
      <c r="G18" s="17">
        <v>7312</v>
      </c>
      <c r="H18" s="17">
        <v>6668</v>
      </c>
      <c r="I18" s="17">
        <v>7083</v>
      </c>
      <c r="J18" s="17">
        <v>6974</v>
      </c>
      <c r="K18" s="17">
        <v>5863</v>
      </c>
      <c r="L18" s="17">
        <v>4576</v>
      </c>
      <c r="M18" s="17">
        <v>6587</v>
      </c>
      <c r="N18" s="17">
        <v>4740</v>
      </c>
      <c r="O18" s="17">
        <v>4513</v>
      </c>
      <c r="P18" s="17">
        <v>5422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188934</v>
      </c>
      <c r="E20" s="16">
        <v>221239</v>
      </c>
      <c r="F20" s="16">
        <v>235804</v>
      </c>
      <c r="G20" s="16">
        <v>260304</v>
      </c>
      <c r="H20" s="16">
        <v>287665</v>
      </c>
      <c r="I20" s="16">
        <v>301235</v>
      </c>
      <c r="J20" s="16">
        <v>304024</v>
      </c>
      <c r="K20" s="16">
        <v>321305</v>
      </c>
      <c r="L20" s="16">
        <v>340443</v>
      </c>
      <c r="M20" s="16">
        <v>335320</v>
      </c>
      <c r="N20" s="16">
        <v>344655</v>
      </c>
      <c r="O20" s="16">
        <v>358840</v>
      </c>
      <c r="P20" s="16">
        <v>354308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4416794</v>
      </c>
      <c r="E22" s="17">
        <f t="shared" si="4"/>
        <v>5096265</v>
      </c>
      <c r="F22" s="17">
        <f t="shared" si="4"/>
        <v>5096049</v>
      </c>
      <c r="G22" s="17">
        <f t="shared" si="4"/>
        <v>5060597</v>
      </c>
      <c r="H22" s="17">
        <f t="shared" si="4"/>
        <v>5568409</v>
      </c>
      <c r="I22" s="17">
        <f t="shared" si="4"/>
        <v>5693809</v>
      </c>
      <c r="J22" s="17">
        <f t="shared" si="4"/>
        <v>6219831</v>
      </c>
      <c r="K22" s="17">
        <f aca="true" t="shared" si="5" ref="K22:P22">+K4+K9+K11+K12+K13+K14+K15+K16+K17</f>
        <v>6032936</v>
      </c>
      <c r="L22" s="17">
        <f t="shared" si="5"/>
        <v>6134762</v>
      </c>
      <c r="M22" s="17">
        <f t="shared" si="5"/>
        <v>6026512</v>
      </c>
      <c r="N22" s="17">
        <f t="shared" si="5"/>
        <v>6062785</v>
      </c>
      <c r="O22" s="17">
        <f t="shared" si="5"/>
        <v>6084595</v>
      </c>
      <c r="P22" s="17">
        <f t="shared" si="5"/>
        <v>5942718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西那須野町</v>
      </c>
      <c r="P30" s="71" t="str">
        <f>'財政指標'!$M$1</f>
        <v>西那須野町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197</v>
      </c>
      <c r="P32" s="2" t="s">
        <v>198</v>
      </c>
    </row>
    <row r="33" spans="1:16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52.28765480119743</v>
      </c>
      <c r="E33" s="31">
        <f t="shared" si="6"/>
        <v>51.351489767506195</v>
      </c>
      <c r="F33" s="31">
        <f t="shared" si="6"/>
        <v>48.73173315248735</v>
      </c>
      <c r="G33" s="31">
        <f t="shared" si="6"/>
        <v>43.66921531194837</v>
      </c>
      <c r="H33" s="31">
        <f t="shared" si="6"/>
        <v>43.80743224860099</v>
      </c>
      <c r="I33" s="31">
        <f t="shared" si="6"/>
        <v>42.09008415983044</v>
      </c>
      <c r="J33" s="31">
        <f t="shared" si="6"/>
        <v>45.299012143577535</v>
      </c>
      <c r="K33" s="31">
        <f t="shared" si="6"/>
        <v>40.046272660608366</v>
      </c>
      <c r="L33" s="31">
        <f t="shared" si="6"/>
        <v>38.92260205041369</v>
      </c>
      <c r="M33" s="31">
        <f aca="true" t="shared" si="7" ref="M33:N50">M4/M$22*100</f>
        <v>39.225774378280505</v>
      </c>
      <c r="N33" s="31">
        <f t="shared" si="7"/>
        <v>38.58795916398157</v>
      </c>
      <c r="O33" s="31">
        <f aca="true" t="shared" si="8" ref="O33:P50">O4/O$22*100</f>
        <v>37.10651243016174</v>
      </c>
      <c r="P33" s="31">
        <f t="shared" si="8"/>
        <v>36.488825483558195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>
        <f t="shared" si="9"/>
        <v>0.6091769976457847</v>
      </c>
      <c r="D34" s="31">
        <f aca="true" t="shared" si="10" ref="D34:L34">D5/D$22*100</f>
        <v>0.39897717665800125</v>
      </c>
      <c r="E34" s="31">
        <f t="shared" si="10"/>
        <v>0.36373697207660904</v>
      </c>
      <c r="F34" s="31">
        <f t="shared" si="10"/>
        <v>0.37523187080814957</v>
      </c>
      <c r="G34" s="31">
        <f t="shared" si="10"/>
        <v>0.39441986785353583</v>
      </c>
      <c r="H34" s="31">
        <f t="shared" si="10"/>
        <v>0.4205510047843109</v>
      </c>
      <c r="I34" s="31">
        <f t="shared" si="10"/>
        <v>0.5021594507297311</v>
      </c>
      <c r="J34" s="31">
        <f t="shared" si="10"/>
        <v>0.4746591989396497</v>
      </c>
      <c r="K34" s="31">
        <f t="shared" si="10"/>
        <v>0.5036022261797573</v>
      </c>
      <c r="L34" s="31">
        <f t="shared" si="10"/>
        <v>0.4995792827822823</v>
      </c>
      <c r="M34" s="31">
        <f t="shared" si="7"/>
        <v>0.5120208837217947</v>
      </c>
      <c r="N34" s="31">
        <f t="shared" si="7"/>
        <v>0.5213280695258038</v>
      </c>
      <c r="O34" s="31">
        <f t="shared" si="8"/>
        <v>0.527693297581844</v>
      </c>
      <c r="P34" s="31">
        <f t="shared" si="8"/>
        <v>0.5510946338022434</v>
      </c>
    </row>
    <row r="35" spans="1:16" ht="18" customHeight="1">
      <c r="A35" s="14" t="s">
        <v>49</v>
      </c>
      <c r="B35" s="31" t="e">
        <f t="shared" si="9"/>
        <v>#DIV/0!</v>
      </c>
      <c r="C35" s="31">
        <f t="shared" si="9"/>
        <v>38.30849033389809</v>
      </c>
      <c r="D35" s="31">
        <f aca="true" t="shared" si="11" ref="D35:L35">D6/D$22*100</f>
        <v>38.947163938367964</v>
      </c>
      <c r="E35" s="31">
        <f t="shared" si="11"/>
        <v>40.55073666695119</v>
      </c>
      <c r="F35" s="31">
        <f t="shared" si="11"/>
        <v>38.42985026242879</v>
      </c>
      <c r="G35" s="31">
        <f t="shared" si="11"/>
        <v>33.07103885174022</v>
      </c>
      <c r="H35" s="31">
        <f t="shared" si="11"/>
        <v>32.10645985235639</v>
      </c>
      <c r="I35" s="31">
        <f t="shared" si="11"/>
        <v>31.05984060933551</v>
      </c>
      <c r="J35" s="31">
        <f t="shared" si="11"/>
        <v>33.42946134710091</v>
      </c>
      <c r="K35" s="31">
        <f t="shared" si="11"/>
        <v>30.3792382349158</v>
      </c>
      <c r="L35" s="31">
        <f t="shared" si="11"/>
        <v>29.264183353812257</v>
      </c>
      <c r="M35" s="31">
        <f t="shared" si="7"/>
        <v>29.80430471224483</v>
      </c>
      <c r="N35" s="31">
        <f t="shared" si="7"/>
        <v>29.10596367840852</v>
      </c>
      <c r="O35" s="31">
        <f t="shared" si="8"/>
        <v>28.52635220585758</v>
      </c>
      <c r="P35" s="31">
        <f t="shared" si="8"/>
        <v>27.62687039835981</v>
      </c>
    </row>
    <row r="36" spans="1:16" ht="18" customHeight="1">
      <c r="A36" s="14" t="s">
        <v>50</v>
      </c>
      <c r="B36" s="31" t="e">
        <f t="shared" si="9"/>
        <v>#DIV/0!</v>
      </c>
      <c r="C36" s="31">
        <f t="shared" si="9"/>
        <v>1.631875186401816</v>
      </c>
      <c r="D36" s="31">
        <f aca="true" t="shared" si="12" ref="D36:L36">D7/D$22*100</f>
        <v>2.1555680432458475</v>
      </c>
      <c r="E36" s="31">
        <f t="shared" si="12"/>
        <v>2.1311882329509944</v>
      </c>
      <c r="F36" s="31">
        <f t="shared" si="12"/>
        <v>2.266010393542134</v>
      </c>
      <c r="G36" s="31">
        <f t="shared" si="12"/>
        <v>2.4778104243432146</v>
      </c>
      <c r="H36" s="31">
        <f t="shared" si="12"/>
        <v>2.510160442596799</v>
      </c>
      <c r="I36" s="31">
        <f t="shared" si="12"/>
        <v>2.4985383246961743</v>
      </c>
      <c r="J36" s="31">
        <f t="shared" si="12"/>
        <v>2.4949874039985973</v>
      </c>
      <c r="K36" s="31">
        <f t="shared" si="12"/>
        <v>2.650119278573484</v>
      </c>
      <c r="L36" s="31">
        <f t="shared" si="12"/>
        <v>2.685026737793577</v>
      </c>
      <c r="M36" s="31">
        <f t="shared" si="7"/>
        <v>2.781791523853267</v>
      </c>
      <c r="N36" s="31">
        <f t="shared" si="7"/>
        <v>2.7936171248032053</v>
      </c>
      <c r="O36" s="31">
        <f t="shared" si="8"/>
        <v>2.8137287691292516</v>
      </c>
      <c r="P36" s="31">
        <f t="shared" si="8"/>
        <v>2.9359966264594752</v>
      </c>
    </row>
    <row r="37" spans="1:16" ht="18" customHeight="1">
      <c r="A37" s="14" t="s">
        <v>51</v>
      </c>
      <c r="B37" s="31" t="e">
        <f t="shared" si="9"/>
        <v>#DIV/0!</v>
      </c>
      <c r="C37" s="31">
        <f t="shared" si="9"/>
        <v>7.380489555505261</v>
      </c>
      <c r="D37" s="31">
        <f aca="true" t="shared" si="13" ref="D37:L37">D8/D$22*100</f>
        <v>10.785945642925615</v>
      </c>
      <c r="E37" s="31">
        <f t="shared" si="13"/>
        <v>8.305827895527411</v>
      </c>
      <c r="F37" s="31">
        <f t="shared" si="13"/>
        <v>7.660640625708269</v>
      </c>
      <c r="G37" s="31">
        <f t="shared" si="13"/>
        <v>7.7259461680114025</v>
      </c>
      <c r="H37" s="31">
        <f t="shared" si="13"/>
        <v>8.770260948863491</v>
      </c>
      <c r="I37" s="31">
        <f t="shared" si="13"/>
        <v>8.029545775069026</v>
      </c>
      <c r="J37" s="31">
        <f t="shared" si="13"/>
        <v>8.899904193538378</v>
      </c>
      <c r="K37" s="31">
        <f t="shared" si="13"/>
        <v>6.513312920939324</v>
      </c>
      <c r="L37" s="31">
        <f t="shared" si="13"/>
        <v>6.473812676025574</v>
      </c>
      <c r="M37" s="31">
        <f t="shared" si="7"/>
        <v>6.127657258460616</v>
      </c>
      <c r="N37" s="31">
        <f t="shared" si="7"/>
        <v>6.16705029124404</v>
      </c>
      <c r="O37" s="31">
        <f t="shared" si="8"/>
        <v>5.238738157593069</v>
      </c>
      <c r="P37" s="31">
        <f t="shared" si="8"/>
        <v>5.3748638249366705</v>
      </c>
    </row>
    <row r="38" spans="1:16" ht="18" customHeight="1">
      <c r="A38" s="14" t="s">
        <v>52</v>
      </c>
      <c r="B38" s="31" t="e">
        <f t="shared" si="9"/>
        <v>#DIV/0!</v>
      </c>
      <c r="C38" s="31">
        <f t="shared" si="9"/>
        <v>43.60543944294148</v>
      </c>
      <c r="D38" s="31">
        <f aca="true" t="shared" si="14" ref="D38:L38">D9/D$22*100</f>
        <v>37.07143688385738</v>
      </c>
      <c r="E38" s="31">
        <f t="shared" si="14"/>
        <v>38.55091915353695</v>
      </c>
      <c r="F38" s="31">
        <f t="shared" si="14"/>
        <v>41.31700852954907</v>
      </c>
      <c r="G38" s="31">
        <f t="shared" si="14"/>
        <v>45.19682163981839</v>
      </c>
      <c r="H38" s="31">
        <f t="shared" si="14"/>
        <v>44.83327284328432</v>
      </c>
      <c r="I38" s="31">
        <f t="shared" si="14"/>
        <v>46.01411814130049</v>
      </c>
      <c r="J38" s="31">
        <f t="shared" si="14"/>
        <v>42.981296437154</v>
      </c>
      <c r="K38" s="31">
        <f t="shared" si="14"/>
        <v>47.54280502892787</v>
      </c>
      <c r="L38" s="31">
        <f t="shared" si="14"/>
        <v>48.419351883577555</v>
      </c>
      <c r="M38" s="31">
        <f t="shared" si="7"/>
        <v>48.07357887945797</v>
      </c>
      <c r="N38" s="31">
        <f t="shared" si="7"/>
        <v>48.70012708680911</v>
      </c>
      <c r="O38" s="31">
        <f t="shared" si="8"/>
        <v>50.019467195433705</v>
      </c>
      <c r="P38" s="31">
        <f t="shared" si="8"/>
        <v>50.17611470037784</v>
      </c>
    </row>
    <row r="39" spans="1:16" ht="18" customHeight="1">
      <c r="A39" s="14" t="s">
        <v>53</v>
      </c>
      <c r="B39" s="31" t="e">
        <f t="shared" si="9"/>
        <v>#DIV/0!</v>
      </c>
      <c r="C39" s="31">
        <f t="shared" si="9"/>
        <v>43.596767131516664</v>
      </c>
      <c r="D39" s="31">
        <f aca="true" t="shared" si="15" ref="D39:L39">D10/D$22*100</f>
        <v>36.98445071243984</v>
      </c>
      <c r="E39" s="31">
        <f t="shared" si="15"/>
        <v>38.473803854391406</v>
      </c>
      <c r="F39" s="31">
        <f t="shared" si="15"/>
        <v>41.24169528197237</v>
      </c>
      <c r="G39" s="31">
        <f t="shared" si="15"/>
        <v>45.121277193184916</v>
      </c>
      <c r="H39" s="31">
        <f t="shared" si="15"/>
        <v>44.746138439184335</v>
      </c>
      <c r="I39" s="31">
        <f t="shared" si="15"/>
        <v>45.91803132138784</v>
      </c>
      <c r="J39" s="31">
        <f t="shared" si="15"/>
        <v>42.89954180427088</v>
      </c>
      <c r="K39" s="31">
        <f t="shared" si="15"/>
        <v>47.44248903021679</v>
      </c>
      <c r="L39" s="31">
        <f t="shared" si="15"/>
        <v>48.31889158862235</v>
      </c>
      <c r="M39" s="31">
        <f t="shared" si="7"/>
        <v>47.968642558083346</v>
      </c>
      <c r="N39" s="31">
        <f t="shared" si="7"/>
        <v>48.59331148968667</v>
      </c>
      <c r="O39" s="31">
        <f t="shared" si="8"/>
        <v>49.93333163505542</v>
      </c>
      <c r="P39" s="31">
        <f t="shared" si="8"/>
        <v>50.086021244824344</v>
      </c>
    </row>
    <row r="40" spans="1:16" ht="18" customHeight="1">
      <c r="A40" s="14" t="s">
        <v>54</v>
      </c>
      <c r="B40" s="31" t="e">
        <f t="shared" si="9"/>
        <v>#DIV/0!</v>
      </c>
      <c r="C40" s="31">
        <f t="shared" si="9"/>
        <v>1.6067043312907572</v>
      </c>
      <c r="D40" s="31">
        <f aca="true" t="shared" si="16" ref="D40:L40">D11/D$22*100</f>
        <v>0.8213197174239958</v>
      </c>
      <c r="E40" s="31">
        <f t="shared" si="16"/>
        <v>0.7434268037474503</v>
      </c>
      <c r="F40" s="31">
        <f t="shared" si="16"/>
        <v>0.7681048592743123</v>
      </c>
      <c r="G40" s="31">
        <f t="shared" si="16"/>
        <v>0.8083433634411118</v>
      </c>
      <c r="H40" s="31">
        <f t="shared" si="16"/>
        <v>0.761779531640007</v>
      </c>
      <c r="I40" s="31">
        <f t="shared" si="16"/>
        <v>0.7682554859146136</v>
      </c>
      <c r="J40" s="31">
        <f t="shared" si="16"/>
        <v>0.7528339596365239</v>
      </c>
      <c r="K40" s="31">
        <f t="shared" si="16"/>
        <v>0.7917040724449921</v>
      </c>
      <c r="L40" s="31">
        <f t="shared" si="16"/>
        <v>0.8080998089249428</v>
      </c>
      <c r="M40" s="31">
        <f t="shared" si="7"/>
        <v>0.8669525589594776</v>
      </c>
      <c r="N40" s="31">
        <f t="shared" si="7"/>
        <v>0.8974093589002413</v>
      </c>
      <c r="O40" s="31">
        <f t="shared" si="8"/>
        <v>0.9438261708462108</v>
      </c>
      <c r="P40" s="31">
        <f t="shared" si="8"/>
        <v>1.0169925613162192</v>
      </c>
    </row>
    <row r="41" spans="1:16" ht="18" customHeight="1">
      <c r="A41" s="14" t="s">
        <v>55</v>
      </c>
      <c r="B41" s="31" t="e">
        <f t="shared" si="9"/>
        <v>#DIV/0!</v>
      </c>
      <c r="C41" s="31">
        <f t="shared" si="9"/>
        <v>5.060328969680048</v>
      </c>
      <c r="D41" s="31">
        <f aca="true" t="shared" si="17" ref="D41:L41">D12/D$22*100</f>
        <v>4.504262594089741</v>
      </c>
      <c r="E41" s="31">
        <f t="shared" si="17"/>
        <v>3.970299817611525</v>
      </c>
      <c r="F41" s="31">
        <f t="shared" si="17"/>
        <v>4.1198779682063495</v>
      </c>
      <c r="G41" s="31">
        <f t="shared" si="17"/>
        <v>4.804630757991597</v>
      </c>
      <c r="H41" s="31">
        <f t="shared" si="17"/>
        <v>5.107778541411021</v>
      </c>
      <c r="I41" s="31">
        <f t="shared" si="17"/>
        <v>5.425190764214254</v>
      </c>
      <c r="J41" s="31">
        <f t="shared" si="17"/>
        <v>5.757937796059089</v>
      </c>
      <c r="K41" s="31">
        <f t="shared" si="17"/>
        <v>6.083737669353694</v>
      </c>
      <c r="L41" s="31">
        <f t="shared" si="17"/>
        <v>6.114630037807498</v>
      </c>
      <c r="M41" s="31">
        <f t="shared" si="7"/>
        <v>6.056056969603644</v>
      </c>
      <c r="N41" s="31">
        <f t="shared" si="7"/>
        <v>5.957559108561494</v>
      </c>
      <c r="O41" s="31">
        <f t="shared" si="8"/>
        <v>5.872519041941165</v>
      </c>
      <c r="P41" s="31">
        <f t="shared" si="8"/>
        <v>6.264776487795652</v>
      </c>
    </row>
    <row r="42" spans="1:16" ht="18" customHeight="1">
      <c r="A42" s="14" t="s">
        <v>56</v>
      </c>
      <c r="B42" s="31" t="e">
        <f t="shared" si="9"/>
        <v>#DIV/0!</v>
      </c>
      <c r="C42" s="31">
        <f t="shared" si="9"/>
        <v>0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</row>
    <row r="43" spans="1:16" ht="18" customHeight="1">
      <c r="A43" s="14" t="s">
        <v>57</v>
      </c>
      <c r="B43" s="31" t="e">
        <f t="shared" si="9"/>
        <v>#DIV/0!</v>
      </c>
      <c r="C43" s="31">
        <f t="shared" si="9"/>
        <v>1.7974951826367633</v>
      </c>
      <c r="D43" s="31">
        <f aca="true" t="shared" si="19" ref="D43:L43">D14/D$22*100</f>
        <v>0.8251913039186342</v>
      </c>
      <c r="E43" s="31">
        <f t="shared" si="19"/>
        <v>0.839654138864443</v>
      </c>
      <c r="F43" s="31">
        <f t="shared" si="19"/>
        <v>0.29538569978428386</v>
      </c>
      <c r="G43" s="31">
        <f t="shared" si="19"/>
        <v>0.2327590993710821</v>
      </c>
      <c r="H43" s="31">
        <f t="shared" si="19"/>
        <v>0.20397208610215234</v>
      </c>
      <c r="I43" s="31">
        <f t="shared" si="19"/>
        <v>0.287382312964836</v>
      </c>
      <c r="J43" s="31">
        <f t="shared" si="19"/>
        <v>0.2088159630060688</v>
      </c>
      <c r="K43" s="31">
        <f t="shared" si="19"/>
        <v>0.11244939445735874</v>
      </c>
      <c r="L43" s="31">
        <f t="shared" si="19"/>
        <v>0.11131646182851104</v>
      </c>
      <c r="M43" s="31">
        <f t="shared" si="7"/>
        <v>0.10425599418038162</v>
      </c>
      <c r="N43" s="31">
        <f t="shared" si="7"/>
        <v>0.09399970475614754</v>
      </c>
      <c r="O43" s="31">
        <f t="shared" si="8"/>
        <v>0.08598764584988812</v>
      </c>
      <c r="P43" s="31">
        <f t="shared" si="8"/>
        <v>0</v>
      </c>
    </row>
    <row r="44" spans="1:16" ht="18" customHeight="1">
      <c r="A44" s="14" t="s">
        <v>58</v>
      </c>
      <c r="B44" s="31" t="e">
        <f t="shared" si="9"/>
        <v>#DIV/0!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>
        <f t="shared" si="9"/>
        <v>0</v>
      </c>
      <c r="D46" s="31">
        <f aca="true" t="shared" si="22" ref="D46:L46">D17/D$22*100</f>
        <v>4.490134699512814</v>
      </c>
      <c r="E46" s="31">
        <f t="shared" si="22"/>
        <v>4.544210318733426</v>
      </c>
      <c r="F46" s="31">
        <f t="shared" si="22"/>
        <v>4.7678897906986375</v>
      </c>
      <c r="G46" s="31">
        <f t="shared" si="22"/>
        <v>5.2882298274294515</v>
      </c>
      <c r="H46" s="31">
        <f t="shared" si="22"/>
        <v>5.285764748961508</v>
      </c>
      <c r="I46" s="31">
        <f t="shared" si="22"/>
        <v>5.414969135775366</v>
      </c>
      <c r="J46" s="31">
        <f t="shared" si="22"/>
        <v>5.000103700566784</v>
      </c>
      <c r="K46" s="31">
        <f t="shared" si="22"/>
        <v>5.423031174207716</v>
      </c>
      <c r="L46" s="31">
        <f t="shared" si="22"/>
        <v>5.623999757447804</v>
      </c>
      <c r="M46" s="31">
        <f t="shared" si="7"/>
        <v>5.673381219518022</v>
      </c>
      <c r="N46" s="31">
        <f t="shared" si="7"/>
        <v>5.762945576991433</v>
      </c>
      <c r="O46" s="31">
        <f t="shared" si="8"/>
        <v>5.971687515767278</v>
      </c>
      <c r="P46" s="31">
        <f t="shared" si="8"/>
        <v>6.053290766952092</v>
      </c>
    </row>
    <row r="47" spans="1:16" ht="18" customHeight="1">
      <c r="A47" s="14" t="s">
        <v>61</v>
      </c>
      <c r="B47" s="31" t="e">
        <f t="shared" si="9"/>
        <v>#DIV/0!</v>
      </c>
      <c r="C47" s="31">
        <f t="shared" si="9"/>
        <v>0</v>
      </c>
      <c r="D47" s="31">
        <f aca="true" t="shared" si="23" ref="D47:L47">D18/D$22*100</f>
        <v>0.212507080927931</v>
      </c>
      <c r="E47" s="31">
        <f t="shared" si="23"/>
        <v>0.20301142110938108</v>
      </c>
      <c r="F47" s="31">
        <f t="shared" si="23"/>
        <v>0.14069723426913672</v>
      </c>
      <c r="G47" s="31">
        <f t="shared" si="23"/>
        <v>0.144488881450153</v>
      </c>
      <c r="H47" s="31">
        <f t="shared" si="23"/>
        <v>0.11974695105909067</v>
      </c>
      <c r="I47" s="31">
        <f t="shared" si="23"/>
        <v>0.12439827187740228</v>
      </c>
      <c r="J47" s="31">
        <f t="shared" si="23"/>
        <v>0.11212523298462611</v>
      </c>
      <c r="K47" s="31">
        <f t="shared" si="23"/>
        <v>0.09718319571101036</v>
      </c>
      <c r="L47" s="31">
        <f t="shared" si="23"/>
        <v>0.07459132073909305</v>
      </c>
      <c r="M47" s="31">
        <f t="shared" si="7"/>
        <v>0.10930037142546135</v>
      </c>
      <c r="N47" s="31">
        <f t="shared" si="7"/>
        <v>0.0781818916554026</v>
      </c>
      <c r="O47" s="31">
        <f t="shared" si="8"/>
        <v>0.07417091852456902</v>
      </c>
      <c r="P47" s="31">
        <f t="shared" si="8"/>
        <v>0.09123771311376376</v>
      </c>
    </row>
    <row r="48" spans="1:16" ht="18" customHeight="1">
      <c r="A48" s="14" t="s">
        <v>62</v>
      </c>
      <c r="B48" s="31" t="e">
        <f t="shared" si="9"/>
        <v>#DIV/0!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>
        <f t="shared" si="9"/>
        <v>0</v>
      </c>
      <c r="D49" s="31">
        <f aca="true" t="shared" si="25" ref="D49:L49">D20/D$22*100</f>
        <v>4.277627618584883</v>
      </c>
      <c r="E49" s="31">
        <f t="shared" si="25"/>
        <v>4.341198897624044</v>
      </c>
      <c r="F49" s="31">
        <f t="shared" si="25"/>
        <v>4.627192556429501</v>
      </c>
      <c r="G49" s="31">
        <f t="shared" si="25"/>
        <v>5.143740945979299</v>
      </c>
      <c r="H49" s="31">
        <f t="shared" si="25"/>
        <v>5.166017797902417</v>
      </c>
      <c r="I49" s="31">
        <f t="shared" si="25"/>
        <v>5.290570863897964</v>
      </c>
      <c r="J49" s="31">
        <f t="shared" si="25"/>
        <v>4.887978467582157</v>
      </c>
      <c r="K49" s="31">
        <f t="shared" si="25"/>
        <v>5.325847978496705</v>
      </c>
      <c r="L49" s="31">
        <f t="shared" si="25"/>
        <v>5.549408436708711</v>
      </c>
      <c r="M49" s="31">
        <f t="shared" si="7"/>
        <v>5.564080848092562</v>
      </c>
      <c r="N49" s="31">
        <f t="shared" si="7"/>
        <v>5.68476368533603</v>
      </c>
      <c r="O49" s="31">
        <f t="shared" si="8"/>
        <v>5.897516597242709</v>
      </c>
      <c r="P49" s="31">
        <f t="shared" si="8"/>
        <v>5.962053053838328</v>
      </c>
    </row>
    <row r="50" spans="1:16" ht="18" customHeight="1">
      <c r="A50" s="14" t="s">
        <v>64</v>
      </c>
      <c r="B50" s="31" t="e">
        <f t="shared" si="9"/>
        <v>#DIV/0!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7" ref="D51:L51">+D33+D38+D40+D41+D42+D43+D44+D45+D46</f>
        <v>99.99999999999997</v>
      </c>
      <c r="E51" s="32">
        <f t="shared" si="27"/>
        <v>99.99999999999999</v>
      </c>
      <c r="F51" s="32">
        <f t="shared" si="27"/>
        <v>100.00000000000001</v>
      </c>
      <c r="G51" s="32">
        <f t="shared" si="27"/>
        <v>100</v>
      </c>
      <c r="H51" s="32">
        <f t="shared" si="27"/>
        <v>100</v>
      </c>
      <c r="I51" s="32">
        <f t="shared" si="27"/>
        <v>99.99999999999999</v>
      </c>
      <c r="J51" s="32">
        <f t="shared" si="27"/>
        <v>100</v>
      </c>
      <c r="K51" s="32">
        <f t="shared" si="27"/>
        <v>100</v>
      </c>
      <c r="L51" s="32">
        <f t="shared" si="27"/>
        <v>100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99.99999999999997</v>
      </c>
      <c r="P51" s="32">
        <f>+P33+P38+P40+P41+P42+P43+P44+P45+P46</f>
        <v>100</v>
      </c>
    </row>
    <row r="52" ht="18" customHeight="1"/>
    <row r="53" ht="18" customHeight="1"/>
    <row r="54" ht="18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西那須野町</v>
      </c>
      <c r="O1" s="34" t="str">
        <f>'財政指標'!$M$1</f>
        <v>西那須野町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192</v>
      </c>
      <c r="O3" s="2" t="s">
        <v>195</v>
      </c>
      <c r="P3" s="2" t="s">
        <v>196</v>
      </c>
    </row>
    <row r="4" spans="1:16" ht="18" customHeight="1">
      <c r="A4" s="19" t="s">
        <v>67</v>
      </c>
      <c r="B4" s="19"/>
      <c r="C4" s="15"/>
      <c r="D4" s="15">
        <v>1541383</v>
      </c>
      <c r="E4" s="15">
        <v>1715013</v>
      </c>
      <c r="F4" s="15">
        <v>1817720</v>
      </c>
      <c r="G4" s="15">
        <v>1903580</v>
      </c>
      <c r="H4" s="15">
        <v>1926057</v>
      </c>
      <c r="I4" s="15">
        <v>2042168</v>
      </c>
      <c r="J4" s="17">
        <v>2130093</v>
      </c>
      <c r="K4" s="16">
        <v>2196457</v>
      </c>
      <c r="L4" s="19">
        <v>2224517</v>
      </c>
      <c r="M4" s="19">
        <v>2156490</v>
      </c>
      <c r="N4" s="19">
        <v>2208272</v>
      </c>
      <c r="O4" s="19">
        <v>2259913</v>
      </c>
      <c r="P4" s="19">
        <v>2352805</v>
      </c>
    </row>
    <row r="5" spans="1:16" ht="18" customHeight="1">
      <c r="A5" s="19" t="s">
        <v>68</v>
      </c>
      <c r="B5" s="19"/>
      <c r="C5" s="15"/>
      <c r="D5" s="15">
        <v>1077365</v>
      </c>
      <c r="E5" s="15">
        <v>1196570</v>
      </c>
      <c r="F5" s="15">
        <v>1268658</v>
      </c>
      <c r="G5" s="15">
        <v>1333634</v>
      </c>
      <c r="H5" s="15">
        <v>1332634</v>
      </c>
      <c r="I5" s="15">
        <v>1405294</v>
      </c>
      <c r="J5" s="17">
        <v>1480443</v>
      </c>
      <c r="K5" s="16">
        <v>1535917</v>
      </c>
      <c r="L5" s="19">
        <v>1545916</v>
      </c>
      <c r="M5" s="19">
        <v>1494112</v>
      </c>
      <c r="N5" s="19">
        <v>1526671</v>
      </c>
      <c r="O5" s="19">
        <v>1573833</v>
      </c>
      <c r="P5" s="19">
        <v>1622891</v>
      </c>
    </row>
    <row r="6" spans="1:16" ht="18" customHeight="1">
      <c r="A6" s="19" t="s">
        <v>69</v>
      </c>
      <c r="B6" s="19"/>
      <c r="C6" s="15"/>
      <c r="D6" s="15">
        <v>85558</v>
      </c>
      <c r="E6" s="15">
        <v>118570</v>
      </c>
      <c r="F6" s="15">
        <v>303922</v>
      </c>
      <c r="G6" s="15">
        <v>330269</v>
      </c>
      <c r="H6" s="15">
        <v>386965</v>
      </c>
      <c r="I6" s="15">
        <v>449876</v>
      </c>
      <c r="J6" s="17">
        <v>466540</v>
      </c>
      <c r="K6" s="20">
        <v>488412</v>
      </c>
      <c r="L6" s="19">
        <v>475576</v>
      </c>
      <c r="M6" s="19">
        <v>382837</v>
      </c>
      <c r="N6" s="19">
        <v>470201</v>
      </c>
      <c r="O6" s="19">
        <v>545052</v>
      </c>
      <c r="P6" s="19">
        <v>725269</v>
      </c>
    </row>
    <row r="7" spans="1:16" ht="18" customHeight="1">
      <c r="A7" s="19" t="s">
        <v>70</v>
      </c>
      <c r="B7" s="19"/>
      <c r="C7" s="15"/>
      <c r="D7" s="15">
        <v>541902</v>
      </c>
      <c r="E7" s="15">
        <v>551426</v>
      </c>
      <c r="F7" s="15">
        <v>588358</v>
      </c>
      <c r="G7" s="15">
        <v>726117</v>
      </c>
      <c r="H7" s="15">
        <v>774943</v>
      </c>
      <c r="I7" s="15">
        <v>848500</v>
      </c>
      <c r="J7" s="17">
        <v>1141525</v>
      </c>
      <c r="K7" s="16">
        <v>1268982</v>
      </c>
      <c r="L7" s="19">
        <v>1539682</v>
      </c>
      <c r="M7" s="19">
        <v>1501479</v>
      </c>
      <c r="N7" s="19">
        <v>1512732</v>
      </c>
      <c r="O7" s="19">
        <v>1550205</v>
      </c>
      <c r="P7" s="19">
        <v>1532681</v>
      </c>
    </row>
    <row r="8" spans="1:16" ht="18" customHeight="1">
      <c r="A8" s="19" t="s">
        <v>71</v>
      </c>
      <c r="B8" s="19"/>
      <c r="C8" s="15"/>
      <c r="D8" s="15">
        <v>541902</v>
      </c>
      <c r="E8" s="15">
        <v>551426</v>
      </c>
      <c r="F8" s="15">
        <v>588358</v>
      </c>
      <c r="G8" s="15">
        <v>726117</v>
      </c>
      <c r="H8" s="15">
        <v>774723</v>
      </c>
      <c r="I8" s="15">
        <v>848500</v>
      </c>
      <c r="J8" s="17">
        <v>1141315</v>
      </c>
      <c r="K8" s="16">
        <v>1268982</v>
      </c>
      <c r="L8" s="19">
        <v>1539682</v>
      </c>
      <c r="M8" s="19">
        <v>1501479</v>
      </c>
      <c r="N8" s="19">
        <v>1512732</v>
      </c>
      <c r="O8" s="19">
        <v>1550205</v>
      </c>
      <c r="P8" s="19">
        <v>1532681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220</v>
      </c>
      <c r="I9" s="15">
        <v>0</v>
      </c>
      <c r="J9" s="17">
        <v>210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910194</v>
      </c>
      <c r="E10" s="15">
        <v>1032529</v>
      </c>
      <c r="F10" s="15">
        <v>1127898</v>
      </c>
      <c r="G10" s="15">
        <v>1192341</v>
      </c>
      <c r="H10" s="15">
        <v>1291035</v>
      </c>
      <c r="I10" s="15">
        <v>1355026</v>
      </c>
      <c r="J10" s="17">
        <v>1346704</v>
      </c>
      <c r="K10" s="16">
        <v>1587660</v>
      </c>
      <c r="L10" s="19">
        <v>1585483</v>
      </c>
      <c r="M10" s="19">
        <v>1556270</v>
      </c>
      <c r="N10" s="19">
        <v>1435094</v>
      </c>
      <c r="O10" s="19">
        <v>1405226</v>
      </c>
      <c r="P10" s="19">
        <v>1709336</v>
      </c>
    </row>
    <row r="11" spans="1:16" ht="18" customHeight="1">
      <c r="A11" s="19" t="s">
        <v>74</v>
      </c>
      <c r="B11" s="19"/>
      <c r="C11" s="15"/>
      <c r="D11" s="15">
        <v>235123</v>
      </c>
      <c r="E11" s="15">
        <v>261729</v>
      </c>
      <c r="F11" s="15">
        <v>215883</v>
      </c>
      <c r="G11" s="15">
        <v>184652</v>
      </c>
      <c r="H11" s="15">
        <v>181359</v>
      </c>
      <c r="I11" s="15">
        <v>148189</v>
      </c>
      <c r="J11" s="17">
        <v>257603</v>
      </c>
      <c r="K11" s="17">
        <v>198057</v>
      </c>
      <c r="L11" s="19">
        <v>216251</v>
      </c>
      <c r="M11" s="19">
        <v>314151</v>
      </c>
      <c r="N11" s="19">
        <v>306801</v>
      </c>
      <c r="O11" s="19">
        <v>418537</v>
      </c>
      <c r="P11" s="19">
        <v>433936</v>
      </c>
    </row>
    <row r="12" spans="1:16" ht="18" customHeight="1">
      <c r="A12" s="19" t="s">
        <v>75</v>
      </c>
      <c r="B12" s="19"/>
      <c r="C12" s="15"/>
      <c r="D12" s="15">
        <v>981326</v>
      </c>
      <c r="E12" s="15">
        <v>1172493</v>
      </c>
      <c r="F12" s="15">
        <v>1233394</v>
      </c>
      <c r="G12" s="15">
        <v>1185341</v>
      </c>
      <c r="H12" s="15">
        <v>1547354</v>
      </c>
      <c r="I12" s="15">
        <v>1734355</v>
      </c>
      <c r="J12" s="17">
        <v>1686111</v>
      </c>
      <c r="K12" s="17">
        <v>1646952</v>
      </c>
      <c r="L12" s="19">
        <v>1764670</v>
      </c>
      <c r="M12" s="19">
        <v>1514290</v>
      </c>
      <c r="N12" s="19">
        <v>1551075</v>
      </c>
      <c r="O12" s="19">
        <v>1469311</v>
      </c>
      <c r="P12" s="19">
        <v>1478149</v>
      </c>
    </row>
    <row r="13" spans="1:16" ht="18" customHeight="1">
      <c r="A13" s="19" t="s">
        <v>76</v>
      </c>
      <c r="B13" s="19"/>
      <c r="C13" s="15"/>
      <c r="D13" s="15">
        <v>426446</v>
      </c>
      <c r="E13" s="15">
        <v>448451</v>
      </c>
      <c r="F13" s="15">
        <v>471552</v>
      </c>
      <c r="G13" s="15">
        <v>493964</v>
      </c>
      <c r="H13" s="15">
        <v>533990</v>
      </c>
      <c r="I13" s="15">
        <v>587023</v>
      </c>
      <c r="J13" s="17">
        <v>559599</v>
      </c>
      <c r="K13" s="17">
        <v>602066</v>
      </c>
      <c r="L13" s="19">
        <v>584229</v>
      </c>
      <c r="M13" s="19">
        <v>615035</v>
      </c>
      <c r="N13" s="19">
        <v>653301</v>
      </c>
      <c r="O13" s="19">
        <v>664262</v>
      </c>
      <c r="P13" s="19">
        <v>685387</v>
      </c>
    </row>
    <row r="14" spans="1:16" ht="18" customHeight="1">
      <c r="A14" s="19" t="s">
        <v>77</v>
      </c>
      <c r="B14" s="19"/>
      <c r="C14" s="15"/>
      <c r="D14" s="15">
        <v>517169</v>
      </c>
      <c r="E14" s="15">
        <v>623707</v>
      </c>
      <c r="F14" s="15">
        <v>554089</v>
      </c>
      <c r="G14" s="15">
        <v>748051</v>
      </c>
      <c r="H14" s="15">
        <v>848344</v>
      </c>
      <c r="I14" s="15">
        <v>777383</v>
      </c>
      <c r="J14" s="17">
        <v>697121</v>
      </c>
      <c r="K14" s="17">
        <v>788516</v>
      </c>
      <c r="L14" s="19">
        <v>777327</v>
      </c>
      <c r="M14" s="19">
        <v>904278</v>
      </c>
      <c r="N14" s="19">
        <v>1058103</v>
      </c>
      <c r="O14" s="19">
        <v>1122045</v>
      </c>
      <c r="P14" s="19">
        <v>1121444</v>
      </c>
    </row>
    <row r="15" spans="1:16" ht="18" customHeight="1">
      <c r="A15" s="19" t="s">
        <v>78</v>
      </c>
      <c r="B15" s="19"/>
      <c r="C15" s="15"/>
      <c r="D15" s="15">
        <v>515815</v>
      </c>
      <c r="E15" s="15">
        <v>313155</v>
      </c>
      <c r="F15" s="15">
        <v>365460</v>
      </c>
      <c r="G15" s="15">
        <v>425019</v>
      </c>
      <c r="H15" s="15">
        <v>180878</v>
      </c>
      <c r="I15" s="15">
        <v>263560</v>
      </c>
      <c r="J15" s="17">
        <v>263625</v>
      </c>
      <c r="K15" s="16">
        <v>232926</v>
      </c>
      <c r="L15" s="19">
        <v>383945</v>
      </c>
      <c r="M15" s="19">
        <v>280469</v>
      </c>
      <c r="N15" s="19">
        <v>897331</v>
      </c>
      <c r="O15" s="19">
        <v>473858</v>
      </c>
      <c r="P15" s="19">
        <v>511525</v>
      </c>
    </row>
    <row r="16" spans="1:16" ht="18" customHeight="1">
      <c r="A16" s="19" t="s">
        <v>79</v>
      </c>
      <c r="B16" s="19"/>
      <c r="C16" s="15"/>
      <c r="D16" s="15">
        <v>120534</v>
      </c>
      <c r="E16" s="15">
        <v>218799</v>
      </c>
      <c r="F16" s="15">
        <v>292959</v>
      </c>
      <c r="G16" s="15">
        <v>194180</v>
      </c>
      <c r="H16" s="15">
        <v>238620</v>
      </c>
      <c r="I16" s="15">
        <v>233330</v>
      </c>
      <c r="J16" s="17">
        <v>226090</v>
      </c>
      <c r="K16" s="16">
        <v>276790</v>
      </c>
      <c r="L16" s="19">
        <v>280960</v>
      </c>
      <c r="M16" s="19">
        <v>273640</v>
      </c>
      <c r="N16" s="19">
        <v>241400</v>
      </c>
      <c r="O16" s="19">
        <v>240560</v>
      </c>
      <c r="P16" s="19">
        <v>443490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3245812</v>
      </c>
      <c r="E18" s="15">
        <v>4243272</v>
      </c>
      <c r="F18" s="15">
        <v>8383793</v>
      </c>
      <c r="G18" s="15">
        <v>2977407</v>
      </c>
      <c r="H18" s="15">
        <v>4444743</v>
      </c>
      <c r="I18" s="15">
        <v>4628457</v>
      </c>
      <c r="J18" s="17">
        <v>3795583</v>
      </c>
      <c r="K18" s="16">
        <v>2421300</v>
      </c>
      <c r="L18" s="19">
        <v>3290704</v>
      </c>
      <c r="M18" s="19">
        <v>2568585</v>
      </c>
      <c r="N18" s="19">
        <v>2012588</v>
      </c>
      <c r="O18" s="19">
        <v>2689501</v>
      </c>
      <c r="P18" s="19">
        <v>2478675</v>
      </c>
    </row>
    <row r="19" spans="1:16" ht="18" customHeight="1">
      <c r="A19" s="19" t="s">
        <v>81</v>
      </c>
      <c r="B19" s="19"/>
      <c r="C19" s="15"/>
      <c r="D19" s="15">
        <v>836516</v>
      </c>
      <c r="E19" s="15">
        <v>634368</v>
      </c>
      <c r="F19" s="15">
        <v>1552473</v>
      </c>
      <c r="G19" s="15">
        <v>868462</v>
      </c>
      <c r="H19" s="15">
        <v>1096083</v>
      </c>
      <c r="I19" s="15">
        <v>1020456</v>
      </c>
      <c r="J19" s="17">
        <v>406255</v>
      </c>
      <c r="K19" s="16">
        <v>488160</v>
      </c>
      <c r="L19" s="19">
        <v>904443</v>
      </c>
      <c r="M19" s="19">
        <v>483977</v>
      </c>
      <c r="N19" s="19">
        <v>548027</v>
      </c>
      <c r="O19" s="19">
        <v>583302</v>
      </c>
      <c r="P19" s="19">
        <v>862825</v>
      </c>
    </row>
    <row r="20" spans="1:16" ht="18" customHeight="1">
      <c r="A20" s="19" t="s">
        <v>82</v>
      </c>
      <c r="B20" s="19"/>
      <c r="C20" s="15"/>
      <c r="D20" s="15">
        <v>2399210</v>
      </c>
      <c r="E20" s="15">
        <v>3597460</v>
      </c>
      <c r="F20" s="15">
        <v>6780318</v>
      </c>
      <c r="G20" s="15">
        <v>1983935</v>
      </c>
      <c r="H20" s="15">
        <v>3301744</v>
      </c>
      <c r="I20" s="15">
        <v>3578951</v>
      </c>
      <c r="J20" s="17">
        <v>3348534</v>
      </c>
      <c r="K20" s="16">
        <v>1873871</v>
      </c>
      <c r="L20" s="19">
        <v>2305057</v>
      </c>
      <c r="M20" s="19">
        <v>2034009</v>
      </c>
      <c r="N20" s="19">
        <v>1409173</v>
      </c>
      <c r="O20" s="19">
        <v>2079949</v>
      </c>
      <c r="P20" s="19">
        <v>1532468</v>
      </c>
    </row>
    <row r="21" spans="1:16" ht="18" customHeight="1">
      <c r="A21" s="19" t="s">
        <v>186</v>
      </c>
      <c r="B21" s="19"/>
      <c r="C21" s="15"/>
      <c r="D21" s="15">
        <v>25891</v>
      </c>
      <c r="E21" s="15">
        <v>0</v>
      </c>
      <c r="F21" s="15">
        <v>59922</v>
      </c>
      <c r="G21" s="15">
        <v>100114</v>
      </c>
      <c r="H21" s="15">
        <v>78123</v>
      </c>
      <c r="I21" s="15">
        <v>0</v>
      </c>
      <c r="J21" s="17">
        <v>70857</v>
      </c>
      <c r="K21" s="16">
        <v>174275</v>
      </c>
      <c r="L21" s="19">
        <v>56597</v>
      </c>
      <c r="M21" s="19">
        <v>0</v>
      </c>
      <c r="N21" s="19">
        <v>68431</v>
      </c>
      <c r="O21" s="19">
        <v>0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8720707</v>
      </c>
      <c r="E23" s="15">
        <f t="shared" si="0"/>
        <v>10250693</v>
      </c>
      <c r="F23" s="15">
        <f t="shared" si="0"/>
        <v>14943398</v>
      </c>
      <c r="G23" s="15">
        <f t="shared" si="0"/>
        <v>9967071</v>
      </c>
      <c r="H23" s="15">
        <f aca="true" t="shared" si="1" ref="H23:N23">SUM(H4:H22)-H5-H8-H9-H13-H19-H20</f>
        <v>11898421</v>
      </c>
      <c r="I23" s="15">
        <f t="shared" si="1"/>
        <v>12480844</v>
      </c>
      <c r="J23" s="17">
        <f t="shared" si="1"/>
        <v>12081852</v>
      </c>
      <c r="K23" s="16">
        <f t="shared" si="1"/>
        <v>11280327</v>
      </c>
      <c r="L23" s="21">
        <f t="shared" si="1"/>
        <v>12595712</v>
      </c>
      <c r="M23" s="21">
        <f t="shared" si="1"/>
        <v>11452489</v>
      </c>
      <c r="N23" s="21">
        <f t="shared" si="1"/>
        <v>11762028</v>
      </c>
      <c r="O23" s="21">
        <f>SUM(O4:O22)-O5-O8-O9-O13-O19-O20</f>
        <v>12174208</v>
      </c>
      <c r="P23" s="21">
        <f>SUM(P4:P22)-P5-P8-P9-P13-P19-P20</f>
        <v>12787310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2168843</v>
      </c>
      <c r="E24" s="15">
        <f t="shared" si="2"/>
        <v>2385009</v>
      </c>
      <c r="F24" s="15">
        <f t="shared" si="2"/>
        <v>2710000</v>
      </c>
      <c r="G24" s="15">
        <f t="shared" si="2"/>
        <v>2959966</v>
      </c>
      <c r="H24" s="15">
        <f aca="true" t="shared" si="3" ref="H24:M24">SUM(H4:H7)-H5</f>
        <v>3087965</v>
      </c>
      <c r="I24" s="15">
        <f t="shared" si="3"/>
        <v>3340544</v>
      </c>
      <c r="J24" s="17">
        <f t="shared" si="3"/>
        <v>3738158</v>
      </c>
      <c r="K24" s="16">
        <f t="shared" si="3"/>
        <v>3953851</v>
      </c>
      <c r="L24" s="21">
        <f t="shared" si="3"/>
        <v>4239775</v>
      </c>
      <c r="M24" s="21">
        <f t="shared" si="3"/>
        <v>4040806</v>
      </c>
      <c r="N24" s="21">
        <f>SUM(N4:N7)-N5</f>
        <v>4191205</v>
      </c>
      <c r="O24" s="21">
        <f>SUM(O4:O7)-O5</f>
        <v>4355170</v>
      </c>
      <c r="P24" s="21">
        <f>SUM(P4:P7)-P5</f>
        <v>4610755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3271703</v>
      </c>
      <c r="E25" s="15">
        <f t="shared" si="4"/>
        <v>4243272</v>
      </c>
      <c r="F25" s="15">
        <f t="shared" si="4"/>
        <v>8443715</v>
      </c>
      <c r="G25" s="15">
        <f t="shared" si="4"/>
        <v>3077521</v>
      </c>
      <c r="H25" s="15">
        <f aca="true" t="shared" si="5" ref="H25:M25">+H18+H21+H22</f>
        <v>4522866</v>
      </c>
      <c r="I25" s="15">
        <f t="shared" si="5"/>
        <v>4628457</v>
      </c>
      <c r="J25" s="17">
        <f t="shared" si="5"/>
        <v>3866440</v>
      </c>
      <c r="K25" s="16">
        <f t="shared" si="5"/>
        <v>2595575</v>
      </c>
      <c r="L25" s="21">
        <f t="shared" si="5"/>
        <v>3347301</v>
      </c>
      <c r="M25" s="21">
        <f t="shared" si="5"/>
        <v>2568585</v>
      </c>
      <c r="N25" s="21">
        <f>+N18+N21+N22</f>
        <v>2081019</v>
      </c>
      <c r="O25" s="21">
        <f>+O18+O21+O22</f>
        <v>2689501</v>
      </c>
      <c r="P25" s="21">
        <f>+P18+P21+P22</f>
        <v>2478675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西那須野町</v>
      </c>
      <c r="P30" s="34" t="str">
        <f>'財政指標'!$M$1</f>
        <v>西那須野町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192</v>
      </c>
      <c r="O32" s="2" t="s">
        <v>197</v>
      </c>
      <c r="P32" s="2" t="s">
        <v>198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17.674977498957368</v>
      </c>
      <c r="E33" s="35">
        <f t="shared" si="6"/>
        <v>16.730702987593133</v>
      </c>
      <c r="F33" s="35">
        <f t="shared" si="6"/>
        <v>12.164033909824258</v>
      </c>
      <c r="G33" s="35">
        <f t="shared" si="6"/>
        <v>19.098690076553083</v>
      </c>
      <c r="H33" s="35">
        <f t="shared" si="6"/>
        <v>16.187500845700452</v>
      </c>
      <c r="I33" s="35">
        <f t="shared" si="6"/>
        <v>16.362419079991707</v>
      </c>
      <c r="J33" s="35">
        <f t="shared" si="6"/>
        <v>17.63051724189305</v>
      </c>
      <c r="K33" s="35">
        <f t="shared" si="6"/>
        <v>19.471572056377443</v>
      </c>
      <c r="L33" s="35">
        <f t="shared" si="6"/>
        <v>17.66090714046177</v>
      </c>
      <c r="M33" s="35">
        <f aca="true" t="shared" si="7" ref="M33:N51">M4/M$23*100</f>
        <v>18.829880561334747</v>
      </c>
      <c r="N33" s="35">
        <f t="shared" si="7"/>
        <v>18.774585471144942</v>
      </c>
      <c r="O33" s="35">
        <f aca="true" t="shared" si="8" ref="O33:P51">O4/O$23*100</f>
        <v>18.56312131351789</v>
      </c>
      <c r="P33" s="35">
        <f t="shared" si="8"/>
        <v>18.399530472007015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12.354101565389136</v>
      </c>
      <c r="E34" s="35">
        <f t="shared" si="9"/>
        <v>11.673064445496514</v>
      </c>
      <c r="F34" s="35">
        <f t="shared" si="9"/>
        <v>8.489755810559284</v>
      </c>
      <c r="G34" s="35">
        <f t="shared" si="9"/>
        <v>13.380400320214433</v>
      </c>
      <c r="H34" s="35">
        <f t="shared" si="9"/>
        <v>11.200091171761361</v>
      </c>
      <c r="I34" s="35">
        <f t="shared" si="9"/>
        <v>11.25960712272343</v>
      </c>
      <c r="J34" s="35">
        <f t="shared" si="9"/>
        <v>12.25344425672488</v>
      </c>
      <c r="K34" s="35">
        <f t="shared" si="9"/>
        <v>13.615890745011203</v>
      </c>
      <c r="L34" s="35">
        <f t="shared" si="9"/>
        <v>12.273351438965896</v>
      </c>
      <c r="M34" s="35">
        <f t="shared" si="7"/>
        <v>13.046177123592958</v>
      </c>
      <c r="N34" s="35">
        <f t="shared" si="7"/>
        <v>12.979657929737968</v>
      </c>
      <c r="O34" s="35">
        <f t="shared" si="8"/>
        <v>12.927600711274195</v>
      </c>
      <c r="P34" s="35">
        <f t="shared" si="8"/>
        <v>12.691418288912992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0.9810901799590331</v>
      </c>
      <c r="E35" s="35">
        <f t="shared" si="9"/>
        <v>1.1567022834456169</v>
      </c>
      <c r="F35" s="35">
        <f t="shared" si="9"/>
        <v>2.033821223258592</v>
      </c>
      <c r="G35" s="35">
        <f t="shared" si="9"/>
        <v>3.3136013579114665</v>
      </c>
      <c r="H35" s="35">
        <f t="shared" si="9"/>
        <v>3.2522382591774153</v>
      </c>
      <c r="I35" s="35">
        <f t="shared" si="9"/>
        <v>3.6045318730047424</v>
      </c>
      <c r="J35" s="35">
        <f t="shared" si="9"/>
        <v>3.8614940821986563</v>
      </c>
      <c r="K35" s="35">
        <f t="shared" si="9"/>
        <v>4.329768099807745</v>
      </c>
      <c r="L35" s="35">
        <f t="shared" si="9"/>
        <v>3.7756976342425106</v>
      </c>
      <c r="M35" s="35">
        <f t="shared" si="7"/>
        <v>3.3428279215112107</v>
      </c>
      <c r="N35" s="35">
        <f t="shared" si="7"/>
        <v>3.997618437908837</v>
      </c>
      <c r="O35" s="35">
        <f t="shared" si="8"/>
        <v>4.477104383299514</v>
      </c>
      <c r="P35" s="35">
        <f t="shared" si="8"/>
        <v>5.67178710768723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6.213968661027139</v>
      </c>
      <c r="E36" s="35">
        <f t="shared" si="9"/>
        <v>5.3794021535909815</v>
      </c>
      <c r="F36" s="35">
        <f t="shared" si="9"/>
        <v>3.937243724620063</v>
      </c>
      <c r="G36" s="35">
        <f t="shared" si="9"/>
        <v>7.2851593010624685</v>
      </c>
      <c r="H36" s="35">
        <f t="shared" si="9"/>
        <v>6.512990253076438</v>
      </c>
      <c r="I36" s="35">
        <f t="shared" si="9"/>
        <v>6.798418440291377</v>
      </c>
      <c r="J36" s="35">
        <f t="shared" si="9"/>
        <v>9.448261740004762</v>
      </c>
      <c r="K36" s="35">
        <f t="shared" si="9"/>
        <v>11.24951430929263</v>
      </c>
      <c r="L36" s="35">
        <f t="shared" si="9"/>
        <v>12.223858405146132</v>
      </c>
      <c r="M36" s="35">
        <f t="shared" si="7"/>
        <v>13.110503751629887</v>
      </c>
      <c r="N36" s="35">
        <f t="shared" si="7"/>
        <v>12.86114945483891</v>
      </c>
      <c r="O36" s="35">
        <f t="shared" si="8"/>
        <v>12.733518270757326</v>
      </c>
      <c r="P36" s="35">
        <f t="shared" si="8"/>
        <v>11.985953261475634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6.213968661027139</v>
      </c>
      <c r="E37" s="35">
        <f t="shared" si="9"/>
        <v>5.3794021535909815</v>
      </c>
      <c r="F37" s="35">
        <f t="shared" si="9"/>
        <v>3.937243724620063</v>
      </c>
      <c r="G37" s="35">
        <f t="shared" si="9"/>
        <v>7.2851593010624685</v>
      </c>
      <c r="H37" s="35">
        <f t="shared" si="9"/>
        <v>6.51114126824055</v>
      </c>
      <c r="I37" s="35">
        <f t="shared" si="9"/>
        <v>6.798418440291377</v>
      </c>
      <c r="J37" s="35">
        <f t="shared" si="9"/>
        <v>9.446523595885797</v>
      </c>
      <c r="K37" s="35">
        <f t="shared" si="9"/>
        <v>11.24951430929263</v>
      </c>
      <c r="L37" s="35">
        <f t="shared" si="9"/>
        <v>12.223858405146132</v>
      </c>
      <c r="M37" s="35">
        <f t="shared" si="7"/>
        <v>13.110503751629887</v>
      </c>
      <c r="N37" s="35">
        <f t="shared" si="7"/>
        <v>12.86114945483891</v>
      </c>
      <c r="O37" s="35">
        <f t="shared" si="8"/>
        <v>12.733518270757326</v>
      </c>
      <c r="P37" s="35">
        <f t="shared" si="8"/>
        <v>11.985953261475634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0.0018489848358870476</v>
      </c>
      <c r="I38" s="35">
        <f t="shared" si="9"/>
        <v>0</v>
      </c>
      <c r="J38" s="35">
        <f t="shared" si="9"/>
        <v>0.001738144118964543</v>
      </c>
      <c r="K38" s="35">
        <f t="shared" si="9"/>
        <v>0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10.43715836342168</v>
      </c>
      <c r="E39" s="35">
        <f t="shared" si="9"/>
        <v>10.072772640835112</v>
      </c>
      <c r="F39" s="35">
        <f t="shared" si="9"/>
        <v>7.5478013769023615</v>
      </c>
      <c r="G39" s="35">
        <f t="shared" si="9"/>
        <v>11.962802311732302</v>
      </c>
      <c r="H39" s="35">
        <f t="shared" si="9"/>
        <v>10.850473352724702</v>
      </c>
      <c r="I39" s="35">
        <f t="shared" si="9"/>
        <v>10.856845899203611</v>
      </c>
      <c r="J39" s="35">
        <f t="shared" si="9"/>
        <v>11.146503036123931</v>
      </c>
      <c r="K39" s="35">
        <f t="shared" si="9"/>
        <v>14.07459198656209</v>
      </c>
      <c r="L39" s="35">
        <f t="shared" si="9"/>
        <v>12.587482152656396</v>
      </c>
      <c r="M39" s="35">
        <f t="shared" si="7"/>
        <v>13.588923770195283</v>
      </c>
      <c r="N39" s="35">
        <f t="shared" si="7"/>
        <v>12.201076208966684</v>
      </c>
      <c r="O39" s="35">
        <f t="shared" si="8"/>
        <v>11.542648195266583</v>
      </c>
      <c r="P39" s="35">
        <f t="shared" si="8"/>
        <v>13.36744006362558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2.6961460808166127</v>
      </c>
      <c r="E40" s="35">
        <f t="shared" si="9"/>
        <v>2.553281031828775</v>
      </c>
      <c r="F40" s="35">
        <f t="shared" si="9"/>
        <v>1.4446714194455639</v>
      </c>
      <c r="G40" s="35">
        <f t="shared" si="9"/>
        <v>1.8526204940247741</v>
      </c>
      <c r="H40" s="35">
        <f t="shared" si="9"/>
        <v>1.5242274584165412</v>
      </c>
      <c r="I40" s="35">
        <f t="shared" si="9"/>
        <v>1.1873315618719376</v>
      </c>
      <c r="J40" s="35">
        <f t="shared" si="9"/>
        <v>2.1321482832267766</v>
      </c>
      <c r="K40" s="35">
        <f t="shared" si="9"/>
        <v>1.755773569330038</v>
      </c>
      <c r="L40" s="35">
        <f t="shared" si="9"/>
        <v>1.7168620559123615</v>
      </c>
      <c r="M40" s="35">
        <f t="shared" si="7"/>
        <v>2.743080565281486</v>
      </c>
      <c r="N40" s="35">
        <f t="shared" si="7"/>
        <v>2.608402224514344</v>
      </c>
      <c r="O40" s="35">
        <f t="shared" si="8"/>
        <v>3.4378992046135566</v>
      </c>
      <c r="P40" s="35">
        <f t="shared" si="8"/>
        <v>3.3934893265276282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11.252826175675894</v>
      </c>
      <c r="E41" s="35">
        <f t="shared" si="9"/>
        <v>11.438182764814048</v>
      </c>
      <c r="F41" s="35">
        <f t="shared" si="9"/>
        <v>8.253772000183627</v>
      </c>
      <c r="G41" s="35">
        <f t="shared" si="9"/>
        <v>11.89257104720133</v>
      </c>
      <c r="H41" s="35">
        <f t="shared" si="9"/>
        <v>13.004700371587122</v>
      </c>
      <c r="I41" s="35">
        <f t="shared" si="9"/>
        <v>13.896135549807367</v>
      </c>
      <c r="J41" s="35">
        <f t="shared" si="9"/>
        <v>13.95573294557821</v>
      </c>
      <c r="K41" s="35">
        <f t="shared" si="9"/>
        <v>14.600215046957416</v>
      </c>
      <c r="L41" s="35">
        <f t="shared" si="9"/>
        <v>14.01008533697817</v>
      </c>
      <c r="M41" s="35">
        <f t="shared" si="7"/>
        <v>13.22236589792839</v>
      </c>
      <c r="N41" s="35">
        <f t="shared" si="7"/>
        <v>13.18713915661483</v>
      </c>
      <c r="O41" s="35">
        <f t="shared" si="8"/>
        <v>12.069047941352736</v>
      </c>
      <c r="P41" s="35">
        <f t="shared" si="8"/>
        <v>11.559499222275834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4.890039305299444</v>
      </c>
      <c r="E42" s="35">
        <f t="shared" si="9"/>
        <v>4.374835925727168</v>
      </c>
      <c r="F42" s="35">
        <f t="shared" si="9"/>
        <v>3.155587504261079</v>
      </c>
      <c r="G42" s="35">
        <f t="shared" si="9"/>
        <v>4.955959478968295</v>
      </c>
      <c r="H42" s="35">
        <f t="shared" si="9"/>
        <v>4.487906420524202</v>
      </c>
      <c r="I42" s="35">
        <f t="shared" si="9"/>
        <v>4.703391853948339</v>
      </c>
      <c r="J42" s="35">
        <f t="shared" si="9"/>
        <v>4.631731956325901</v>
      </c>
      <c r="K42" s="35">
        <f t="shared" si="9"/>
        <v>5.337309813802384</v>
      </c>
      <c r="L42" s="35">
        <f t="shared" si="9"/>
        <v>4.638316595361977</v>
      </c>
      <c r="M42" s="35">
        <f t="shared" si="7"/>
        <v>5.370317317047848</v>
      </c>
      <c r="N42" s="35">
        <f t="shared" si="7"/>
        <v>5.554322774950035</v>
      </c>
      <c r="O42" s="35">
        <f t="shared" si="8"/>
        <v>5.456305658651471</v>
      </c>
      <c r="P42" s="35">
        <f t="shared" si="8"/>
        <v>5.35989977563694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5.930356334641217</v>
      </c>
      <c r="E43" s="35">
        <f t="shared" si="9"/>
        <v>6.084534967538293</v>
      </c>
      <c r="F43" s="35">
        <f t="shared" si="9"/>
        <v>3.707918373050092</v>
      </c>
      <c r="G43" s="35">
        <f t="shared" si="9"/>
        <v>7.505223951951382</v>
      </c>
      <c r="H43" s="35">
        <f t="shared" si="9"/>
        <v>7.129887234617098</v>
      </c>
      <c r="I43" s="35">
        <f t="shared" si="9"/>
        <v>6.228609219056018</v>
      </c>
      <c r="J43" s="35">
        <f t="shared" si="9"/>
        <v>5.769984601698481</v>
      </c>
      <c r="K43" s="35">
        <f t="shared" si="9"/>
        <v>6.990187429850216</v>
      </c>
      <c r="L43" s="35">
        <f t="shared" si="9"/>
        <v>6.171362127047681</v>
      </c>
      <c r="M43" s="35">
        <f t="shared" si="7"/>
        <v>7.895908042347825</v>
      </c>
      <c r="N43" s="35">
        <f t="shared" si="7"/>
        <v>8.995923152027864</v>
      </c>
      <c r="O43" s="35">
        <f t="shared" si="8"/>
        <v>9.216574909842185</v>
      </c>
      <c r="P43" s="35">
        <f t="shared" si="8"/>
        <v>8.76997585887884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5.9148300705435926</v>
      </c>
      <c r="E44" s="35">
        <f t="shared" si="9"/>
        <v>3.054964186323793</v>
      </c>
      <c r="F44" s="35">
        <f t="shared" si="9"/>
        <v>2.4456284976147993</v>
      </c>
      <c r="G44" s="35">
        <f t="shared" si="9"/>
        <v>4.2642316885271505</v>
      </c>
      <c r="H44" s="35">
        <f t="shared" si="9"/>
        <v>1.5201849052071699</v>
      </c>
      <c r="I44" s="35">
        <f t="shared" si="9"/>
        <v>2.111716162785145</v>
      </c>
      <c r="J44" s="35">
        <f t="shared" si="9"/>
        <v>2.1819916350572743</v>
      </c>
      <c r="K44" s="35">
        <f t="shared" si="9"/>
        <v>2.064886948756007</v>
      </c>
      <c r="L44" s="35">
        <f t="shared" si="9"/>
        <v>3.0482199021381247</v>
      </c>
      <c r="M44" s="35">
        <f t="shared" si="7"/>
        <v>2.448978558285452</v>
      </c>
      <c r="N44" s="35">
        <f t="shared" si="7"/>
        <v>7.629050024366546</v>
      </c>
      <c r="O44" s="35">
        <f t="shared" si="8"/>
        <v>3.892310694872307</v>
      </c>
      <c r="P44" s="35">
        <f t="shared" si="8"/>
        <v>4.000254940249357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1.3821585795738809</v>
      </c>
      <c r="E45" s="35">
        <f t="shared" si="9"/>
        <v>2.1344800785663955</v>
      </c>
      <c r="F45" s="35">
        <f t="shared" si="9"/>
        <v>1.9604577218648662</v>
      </c>
      <c r="G45" s="35">
        <f t="shared" si="9"/>
        <v>1.9482152780892201</v>
      </c>
      <c r="H45" s="35">
        <f t="shared" si="9"/>
        <v>2.005476188815306</v>
      </c>
      <c r="I45" s="35">
        <f t="shared" si="9"/>
        <v>1.8695049789902027</v>
      </c>
      <c r="J45" s="35">
        <f t="shared" si="9"/>
        <v>1.8713190659842547</v>
      </c>
      <c r="K45" s="35">
        <f t="shared" si="9"/>
        <v>2.4537409243544093</v>
      </c>
      <c r="L45" s="35">
        <f t="shared" si="9"/>
        <v>2.230600382098289</v>
      </c>
      <c r="M45" s="35">
        <f t="shared" si="7"/>
        <v>2.3893495990260285</v>
      </c>
      <c r="N45" s="35">
        <f t="shared" si="7"/>
        <v>2.0523671598129165</v>
      </c>
      <c r="O45" s="35">
        <f t="shared" si="8"/>
        <v>1.975980696239131</v>
      </c>
      <c r="P45" s="35">
        <f t="shared" si="8"/>
        <v>3.4682040241458134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37.21959698909733</v>
      </c>
      <c r="E47" s="35">
        <f t="shared" si="9"/>
        <v>41.39497690546386</v>
      </c>
      <c r="F47" s="35">
        <f t="shared" si="9"/>
        <v>56.10365861901021</v>
      </c>
      <c r="G47" s="35">
        <f t="shared" si="9"/>
        <v>29.872436947624838</v>
      </c>
      <c r="H47" s="35">
        <f t="shared" si="9"/>
        <v>37.35573821097774</v>
      </c>
      <c r="I47" s="35">
        <f t="shared" si="9"/>
        <v>37.08448723499789</v>
      </c>
      <c r="J47" s="35">
        <f t="shared" si="9"/>
        <v>31.415572711865696</v>
      </c>
      <c r="K47" s="35">
        <f t="shared" si="9"/>
        <v>21.464803280968717</v>
      </c>
      <c r="L47" s="35">
        <f t="shared" si="9"/>
        <v>26.12558940693468</v>
      </c>
      <c r="M47" s="35">
        <f t="shared" si="7"/>
        <v>22.428181332459694</v>
      </c>
      <c r="N47" s="35">
        <f t="shared" si="7"/>
        <v>17.110892781414904</v>
      </c>
      <c r="O47" s="35">
        <f t="shared" si="8"/>
        <v>22.09179439023877</v>
      </c>
      <c r="P47" s="35">
        <f t="shared" si="8"/>
        <v>19.38386572312707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9.592295670523043</v>
      </c>
      <c r="E48" s="35">
        <f t="shared" si="9"/>
        <v>6.188537692037016</v>
      </c>
      <c r="F48" s="35">
        <f t="shared" si="9"/>
        <v>10.389022630595798</v>
      </c>
      <c r="G48" s="35">
        <f t="shared" si="9"/>
        <v>8.713312065299826</v>
      </c>
      <c r="H48" s="35">
        <f t="shared" si="9"/>
        <v>9.212003844879922</v>
      </c>
      <c r="I48" s="35">
        <f t="shared" si="9"/>
        <v>8.176177828999386</v>
      </c>
      <c r="J48" s="35">
        <f t="shared" si="9"/>
        <v>3.362522566904478</v>
      </c>
      <c r="K48" s="35">
        <f t="shared" si="9"/>
        <v>4.327534122016144</v>
      </c>
      <c r="L48" s="35">
        <f t="shared" si="9"/>
        <v>7.180562718487053</v>
      </c>
      <c r="M48" s="35">
        <f t="shared" si="7"/>
        <v>4.225954724776422</v>
      </c>
      <c r="N48" s="35">
        <f t="shared" si="7"/>
        <v>4.659290047600635</v>
      </c>
      <c r="O48" s="35">
        <f t="shared" si="8"/>
        <v>4.791293199524766</v>
      </c>
      <c r="P48" s="35">
        <f t="shared" si="8"/>
        <v>6.747509835923271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27.511645558095232</v>
      </c>
      <c r="E49" s="35">
        <f t="shared" si="9"/>
        <v>35.09479798097553</v>
      </c>
      <c r="F49" s="35">
        <f t="shared" si="9"/>
        <v>45.373334766296125</v>
      </c>
      <c r="G49" s="35">
        <f t="shared" si="9"/>
        <v>19.90489482817971</v>
      </c>
      <c r="H49" s="35">
        <f t="shared" si="9"/>
        <v>27.74942994536838</v>
      </c>
      <c r="I49" s="35">
        <f t="shared" si="9"/>
        <v>28.675552711018582</v>
      </c>
      <c r="J49" s="35">
        <f t="shared" si="9"/>
        <v>27.715403234537224</v>
      </c>
      <c r="K49" s="35">
        <f t="shared" si="9"/>
        <v>16.61184999335569</v>
      </c>
      <c r="L49" s="35">
        <f t="shared" si="9"/>
        <v>18.30033109680501</v>
      </c>
      <c r="M49" s="35">
        <f t="shared" si="7"/>
        <v>17.760409985986453</v>
      </c>
      <c r="N49" s="35">
        <f t="shared" si="7"/>
        <v>11.980697546375506</v>
      </c>
      <c r="O49" s="35">
        <f t="shared" si="8"/>
        <v>17.08488141487315</v>
      </c>
      <c r="P49" s="35">
        <f t="shared" si="8"/>
        <v>11.984287547576464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0.29689106628625406</v>
      </c>
      <c r="E50" s="35">
        <f t="shared" si="9"/>
        <v>0</v>
      </c>
      <c r="F50" s="35">
        <f t="shared" si="9"/>
        <v>0.4009931342255624</v>
      </c>
      <c r="G50" s="35">
        <f t="shared" si="9"/>
        <v>1.0044475453219908</v>
      </c>
      <c r="H50" s="35">
        <f t="shared" si="9"/>
        <v>0.6565829197000174</v>
      </c>
      <c r="I50" s="35">
        <f t="shared" si="9"/>
        <v>0</v>
      </c>
      <c r="J50" s="35">
        <f t="shared" si="9"/>
        <v>0.5864746563689077</v>
      </c>
      <c r="K50" s="35">
        <f t="shared" si="9"/>
        <v>1.5449463477432879</v>
      </c>
      <c r="L50" s="35">
        <f t="shared" si="9"/>
        <v>0.44933545638388683</v>
      </c>
      <c r="M50" s="35">
        <f t="shared" si="7"/>
        <v>0</v>
      </c>
      <c r="N50" s="35">
        <f t="shared" si="7"/>
        <v>0.58179592838922</v>
      </c>
      <c r="O50" s="35">
        <f t="shared" si="8"/>
        <v>0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100.00000000000003</v>
      </c>
      <c r="E52" s="26">
        <f t="shared" si="10"/>
        <v>100</v>
      </c>
      <c r="F52" s="26">
        <f t="shared" si="10"/>
        <v>100</v>
      </c>
      <c r="G52" s="26">
        <f t="shared" si="10"/>
        <v>100.00000000000006</v>
      </c>
      <c r="H52" s="26">
        <f t="shared" si="10"/>
        <v>100.00000000000003</v>
      </c>
      <c r="I52" s="26">
        <f t="shared" si="10"/>
        <v>100</v>
      </c>
      <c r="J52" s="27">
        <f t="shared" si="10"/>
        <v>100.00000000000003</v>
      </c>
      <c r="K52" s="36">
        <f t="shared" si="10"/>
        <v>99.99999999999999</v>
      </c>
      <c r="L52" s="37">
        <f t="shared" si="10"/>
        <v>100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99.99999999999999</v>
      </c>
      <c r="P52" s="37">
        <f>SUM(P33:P51)-P34-P37-P38-P42-P48-P49</f>
        <v>100.00000000000003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24.87003633994354</v>
      </c>
      <c r="E53" s="26">
        <f t="shared" si="11"/>
        <v>23.266807424629732</v>
      </c>
      <c r="F53" s="26">
        <f t="shared" si="11"/>
        <v>18.135098857702914</v>
      </c>
      <c r="G53" s="26">
        <f t="shared" si="11"/>
        <v>29.69745073552702</v>
      </c>
      <c r="H53" s="26">
        <f aca="true" t="shared" si="12" ref="H53:M53">SUM(H33:H36)-H34</f>
        <v>25.952729357954308</v>
      </c>
      <c r="I53" s="26">
        <f t="shared" si="12"/>
        <v>26.765369393287827</v>
      </c>
      <c r="J53" s="27">
        <f t="shared" si="12"/>
        <v>30.940273064096463</v>
      </c>
      <c r="K53" s="36">
        <f t="shared" si="12"/>
        <v>35.05085446547781</v>
      </c>
      <c r="L53" s="37">
        <f t="shared" si="12"/>
        <v>33.66046317985041</v>
      </c>
      <c r="M53" s="37">
        <f t="shared" si="12"/>
        <v>35.28321223447584</v>
      </c>
      <c r="N53" s="37">
        <f>SUM(N33:N36)-N34</f>
        <v>35.63335336389269</v>
      </c>
      <c r="O53" s="37">
        <f>SUM(O33:O36)-O34</f>
        <v>35.77374396757473</v>
      </c>
      <c r="P53" s="37">
        <f>SUM(P33:P36)-P34</f>
        <v>36.05727084116988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37.51648805538359</v>
      </c>
      <c r="E54" s="26">
        <f t="shared" si="13"/>
        <v>41.39497690546386</v>
      </c>
      <c r="F54" s="26">
        <f t="shared" si="13"/>
        <v>56.50465175323578</v>
      </c>
      <c r="G54" s="26">
        <f t="shared" si="13"/>
        <v>30.87688449294683</v>
      </c>
      <c r="H54" s="26">
        <f t="shared" si="13"/>
        <v>38.012321130677755</v>
      </c>
      <c r="I54" s="26">
        <f t="shared" si="13"/>
        <v>37.08448723499789</v>
      </c>
      <c r="J54" s="27">
        <f t="shared" si="13"/>
        <v>32.00204736823461</v>
      </c>
      <c r="K54" s="36">
        <f t="shared" si="13"/>
        <v>23.009749628712004</v>
      </c>
      <c r="L54" s="37">
        <f t="shared" si="13"/>
        <v>26.574924863318568</v>
      </c>
      <c r="M54" s="37">
        <f>+M47+M50+M51</f>
        <v>22.428181332459694</v>
      </c>
      <c r="N54" s="37">
        <f>+N47+N50+N51</f>
        <v>17.692688709804123</v>
      </c>
      <c r="O54" s="37">
        <f>+O47+O50+O51</f>
        <v>22.09179439023877</v>
      </c>
      <c r="P54" s="37">
        <f>+P47+P50+P51</f>
        <v>19.38386572312707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L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西那須野町</v>
      </c>
      <c r="O1" s="39" t="str">
        <f>'財政指標'!$M$1</f>
        <v>西那須野町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195</v>
      </c>
      <c r="P3" s="2" t="s">
        <v>196</v>
      </c>
    </row>
    <row r="4" spans="1:16" ht="18" customHeight="1">
      <c r="A4" s="24" t="s">
        <v>100</v>
      </c>
      <c r="B4" s="19"/>
      <c r="C4" s="21"/>
      <c r="D4" s="21">
        <v>118462</v>
      </c>
      <c r="E4" s="21">
        <v>130091</v>
      </c>
      <c r="F4" s="21">
        <v>141749</v>
      </c>
      <c r="G4" s="21">
        <v>141127</v>
      </c>
      <c r="H4" s="21">
        <v>149609</v>
      </c>
      <c r="I4" s="21">
        <v>152597</v>
      </c>
      <c r="J4" s="23">
        <v>148623</v>
      </c>
      <c r="K4" s="16">
        <v>153753</v>
      </c>
      <c r="L4" s="68">
        <v>145802</v>
      </c>
      <c r="M4" s="68">
        <v>134704</v>
      </c>
      <c r="N4" s="68">
        <v>127291</v>
      </c>
      <c r="O4" s="68">
        <v>131447</v>
      </c>
      <c r="P4" s="68">
        <v>131955</v>
      </c>
    </row>
    <row r="5" spans="1:16" ht="18" customHeight="1">
      <c r="A5" s="24" t="s">
        <v>99</v>
      </c>
      <c r="B5" s="19"/>
      <c r="C5" s="21"/>
      <c r="D5" s="21">
        <v>1142644</v>
      </c>
      <c r="E5" s="21">
        <v>1113302</v>
      </c>
      <c r="F5" s="21">
        <v>1304658</v>
      </c>
      <c r="G5" s="21">
        <v>1142638</v>
      </c>
      <c r="H5" s="21">
        <v>1047566</v>
      </c>
      <c r="I5" s="21">
        <v>1102859</v>
      </c>
      <c r="J5" s="23">
        <v>1080916</v>
      </c>
      <c r="K5" s="16">
        <v>1279477</v>
      </c>
      <c r="L5" s="68">
        <v>1303200</v>
      </c>
      <c r="M5" s="68">
        <v>1701595</v>
      </c>
      <c r="N5" s="68">
        <v>1900504</v>
      </c>
      <c r="O5" s="68">
        <v>1451817</v>
      </c>
      <c r="P5" s="68">
        <v>1218751</v>
      </c>
    </row>
    <row r="6" spans="1:16" ht="18" customHeight="1">
      <c r="A6" s="24" t="s">
        <v>101</v>
      </c>
      <c r="B6" s="19"/>
      <c r="C6" s="21"/>
      <c r="D6" s="21">
        <v>630949</v>
      </c>
      <c r="E6" s="21">
        <v>1011457</v>
      </c>
      <c r="F6" s="21">
        <v>1112883</v>
      </c>
      <c r="G6" s="21">
        <v>1129615</v>
      </c>
      <c r="H6" s="21">
        <v>1895519</v>
      </c>
      <c r="I6" s="21">
        <v>1966917</v>
      </c>
      <c r="J6" s="23">
        <v>3002916</v>
      </c>
      <c r="K6" s="25">
        <v>1642374</v>
      </c>
      <c r="L6" s="68">
        <v>2015750</v>
      </c>
      <c r="M6" s="68">
        <v>1650175</v>
      </c>
      <c r="N6" s="68">
        <v>1631331</v>
      </c>
      <c r="O6" s="68">
        <v>1764918</v>
      </c>
      <c r="P6" s="68">
        <v>2122020</v>
      </c>
    </row>
    <row r="7" spans="1:16" ht="18" customHeight="1">
      <c r="A7" s="24" t="s">
        <v>110</v>
      </c>
      <c r="B7" s="19"/>
      <c r="C7" s="21"/>
      <c r="D7" s="21">
        <v>567455</v>
      </c>
      <c r="E7" s="21">
        <v>1223072</v>
      </c>
      <c r="F7" s="21">
        <v>4924174</v>
      </c>
      <c r="G7" s="21">
        <v>646005</v>
      </c>
      <c r="H7" s="21">
        <v>758476</v>
      </c>
      <c r="I7" s="21">
        <v>781539</v>
      </c>
      <c r="J7" s="23">
        <v>865689</v>
      </c>
      <c r="K7" s="16">
        <v>888592</v>
      </c>
      <c r="L7" s="68">
        <v>916089</v>
      </c>
      <c r="M7" s="68">
        <v>1241539</v>
      </c>
      <c r="N7" s="68">
        <v>1129962</v>
      </c>
      <c r="O7" s="68">
        <v>1279365</v>
      </c>
      <c r="P7" s="68">
        <v>1105812</v>
      </c>
    </row>
    <row r="8" spans="1:16" ht="18" customHeight="1">
      <c r="A8" s="24" t="s">
        <v>111</v>
      </c>
      <c r="B8" s="19"/>
      <c r="C8" s="21"/>
      <c r="D8" s="21">
        <v>23334</v>
      </c>
      <c r="E8" s="21">
        <v>23330</v>
      </c>
      <c r="F8" s="21">
        <v>34854</v>
      </c>
      <c r="G8" s="21">
        <v>36854</v>
      </c>
      <c r="H8" s="21">
        <v>59817</v>
      </c>
      <c r="I8" s="21">
        <v>64258</v>
      </c>
      <c r="J8" s="23">
        <v>50401</v>
      </c>
      <c r="K8" s="16">
        <v>54391</v>
      </c>
      <c r="L8" s="68">
        <v>43356</v>
      </c>
      <c r="M8" s="68">
        <v>34274</v>
      </c>
      <c r="N8" s="68">
        <v>32275</v>
      </c>
      <c r="O8" s="68">
        <v>32226</v>
      </c>
      <c r="P8" s="68">
        <v>30960</v>
      </c>
    </row>
    <row r="9" spans="1:16" ht="18" customHeight="1">
      <c r="A9" s="24" t="s">
        <v>112</v>
      </c>
      <c r="B9" s="19"/>
      <c r="C9" s="21"/>
      <c r="D9" s="21">
        <v>463087</v>
      </c>
      <c r="E9" s="21">
        <v>629099</v>
      </c>
      <c r="F9" s="21">
        <v>1100118</v>
      </c>
      <c r="G9" s="21">
        <v>564673</v>
      </c>
      <c r="H9" s="21">
        <v>590962</v>
      </c>
      <c r="I9" s="21">
        <v>651802</v>
      </c>
      <c r="J9" s="23">
        <v>571387</v>
      </c>
      <c r="K9" s="16">
        <v>390306</v>
      </c>
      <c r="L9" s="68">
        <v>507169</v>
      </c>
      <c r="M9" s="68">
        <v>338345</v>
      </c>
      <c r="N9" s="68">
        <v>478952</v>
      </c>
      <c r="O9" s="68">
        <v>409144</v>
      </c>
      <c r="P9" s="68">
        <v>338255</v>
      </c>
    </row>
    <row r="10" spans="1:16" ht="18" customHeight="1">
      <c r="A10" s="24" t="s">
        <v>113</v>
      </c>
      <c r="B10" s="19"/>
      <c r="C10" s="21"/>
      <c r="D10" s="21">
        <v>301914</v>
      </c>
      <c r="E10" s="21">
        <v>463973</v>
      </c>
      <c r="F10" s="21">
        <v>469118</v>
      </c>
      <c r="G10" s="21">
        <v>436034</v>
      </c>
      <c r="H10" s="21">
        <v>360027</v>
      </c>
      <c r="I10" s="21">
        <v>356036</v>
      </c>
      <c r="J10" s="23">
        <v>332314</v>
      </c>
      <c r="K10" s="16">
        <v>358201</v>
      </c>
      <c r="L10" s="68">
        <v>544783</v>
      </c>
      <c r="M10" s="68">
        <v>309871</v>
      </c>
      <c r="N10" s="68">
        <v>297273</v>
      </c>
      <c r="O10" s="68">
        <v>308318</v>
      </c>
      <c r="P10" s="68">
        <v>529184</v>
      </c>
    </row>
    <row r="11" spans="1:16" ht="18" customHeight="1">
      <c r="A11" s="24" t="s">
        <v>114</v>
      </c>
      <c r="B11" s="19"/>
      <c r="C11" s="21"/>
      <c r="D11" s="21">
        <v>2775795</v>
      </c>
      <c r="E11" s="21">
        <v>3016038</v>
      </c>
      <c r="F11" s="21">
        <v>3066345</v>
      </c>
      <c r="G11" s="21">
        <v>2381642</v>
      </c>
      <c r="H11" s="21">
        <v>3126594</v>
      </c>
      <c r="I11" s="21">
        <v>3814196</v>
      </c>
      <c r="J11" s="23">
        <v>2245784</v>
      </c>
      <c r="K11" s="23">
        <v>2341275</v>
      </c>
      <c r="L11" s="68">
        <v>2837372</v>
      </c>
      <c r="M11" s="68">
        <v>2040825</v>
      </c>
      <c r="N11" s="68">
        <v>1851770</v>
      </c>
      <c r="O11" s="68">
        <v>2072020</v>
      </c>
      <c r="P11" s="68">
        <v>3165976</v>
      </c>
    </row>
    <row r="12" spans="1:16" ht="18" customHeight="1">
      <c r="A12" s="24" t="s">
        <v>115</v>
      </c>
      <c r="B12" s="19"/>
      <c r="C12" s="21"/>
      <c r="D12" s="21">
        <v>341559</v>
      </c>
      <c r="E12" s="21">
        <v>381222</v>
      </c>
      <c r="F12" s="21">
        <v>395907</v>
      </c>
      <c r="G12" s="21">
        <v>429873</v>
      </c>
      <c r="H12" s="21">
        <v>429779</v>
      </c>
      <c r="I12" s="21">
        <v>479680</v>
      </c>
      <c r="J12" s="23">
        <v>483146</v>
      </c>
      <c r="K12" s="23">
        <v>505656</v>
      </c>
      <c r="L12" s="68">
        <v>523269</v>
      </c>
      <c r="M12" s="68">
        <v>613090</v>
      </c>
      <c r="N12" s="68">
        <v>555209</v>
      </c>
      <c r="O12" s="68">
        <v>552400</v>
      </c>
      <c r="P12" s="68">
        <v>529324</v>
      </c>
    </row>
    <row r="13" spans="1:16" ht="18" customHeight="1">
      <c r="A13" s="24" t="s">
        <v>116</v>
      </c>
      <c r="B13" s="19"/>
      <c r="C13" s="21"/>
      <c r="D13" s="21">
        <v>1787623</v>
      </c>
      <c r="E13" s="21">
        <v>1707567</v>
      </c>
      <c r="F13" s="21">
        <v>1745203</v>
      </c>
      <c r="G13" s="21">
        <v>2232206</v>
      </c>
      <c r="H13" s="21">
        <v>2626854</v>
      </c>
      <c r="I13" s="21">
        <v>2262282</v>
      </c>
      <c r="J13" s="23">
        <v>2088406</v>
      </c>
      <c r="K13" s="23">
        <v>2222999</v>
      </c>
      <c r="L13" s="68">
        <v>2162602</v>
      </c>
      <c r="M13" s="68">
        <v>1886555</v>
      </c>
      <c r="N13" s="68">
        <v>2176266</v>
      </c>
      <c r="O13" s="68">
        <v>2622333</v>
      </c>
      <c r="P13" s="68">
        <v>2082392</v>
      </c>
    </row>
    <row r="14" spans="1:16" ht="18" customHeight="1">
      <c r="A14" s="24" t="s">
        <v>117</v>
      </c>
      <c r="B14" s="19"/>
      <c r="C14" s="21"/>
      <c r="D14" s="21">
        <v>25891</v>
      </c>
      <c r="E14" s="21">
        <v>0</v>
      </c>
      <c r="F14" s="21">
        <v>59922</v>
      </c>
      <c r="G14" s="21">
        <v>100114</v>
      </c>
      <c r="H14" s="21">
        <v>78123</v>
      </c>
      <c r="I14" s="21">
        <v>0</v>
      </c>
      <c r="J14" s="23">
        <v>70857</v>
      </c>
      <c r="K14" s="23">
        <v>174275</v>
      </c>
      <c r="L14" s="68">
        <v>56597</v>
      </c>
      <c r="M14" s="68">
        <v>0</v>
      </c>
      <c r="N14" s="68">
        <v>68431</v>
      </c>
      <c r="O14" s="68">
        <v>0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541994</v>
      </c>
      <c r="E15" s="21">
        <v>551542</v>
      </c>
      <c r="F15" s="21">
        <v>588467</v>
      </c>
      <c r="G15" s="21">
        <v>726190</v>
      </c>
      <c r="H15" s="21">
        <v>775095</v>
      </c>
      <c r="I15" s="21">
        <v>848678</v>
      </c>
      <c r="J15" s="23">
        <v>1141813</v>
      </c>
      <c r="K15" s="16">
        <v>1269028</v>
      </c>
      <c r="L15" s="68">
        <v>1539723</v>
      </c>
      <c r="M15" s="68">
        <v>1501516</v>
      </c>
      <c r="N15" s="68">
        <v>1512764</v>
      </c>
      <c r="O15" s="68">
        <v>1550220</v>
      </c>
      <c r="P15" s="68">
        <v>1532681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8720707</v>
      </c>
      <c r="E19" s="21">
        <f t="shared" si="0"/>
        <v>10250693</v>
      </c>
      <c r="F19" s="21">
        <f t="shared" si="0"/>
        <v>14943398</v>
      </c>
      <c r="G19" s="21">
        <f t="shared" si="0"/>
        <v>9966971</v>
      </c>
      <c r="H19" s="21">
        <f aca="true" t="shared" si="1" ref="H19:N19">SUM(H4:H18)</f>
        <v>11898421</v>
      </c>
      <c r="I19" s="21">
        <f t="shared" si="1"/>
        <v>12480844</v>
      </c>
      <c r="J19" s="21">
        <f t="shared" si="1"/>
        <v>12082252</v>
      </c>
      <c r="K19" s="21">
        <f t="shared" si="1"/>
        <v>11280327</v>
      </c>
      <c r="L19" s="69">
        <f t="shared" si="1"/>
        <v>12595712</v>
      </c>
      <c r="M19" s="69">
        <f t="shared" si="1"/>
        <v>11452489</v>
      </c>
      <c r="N19" s="69">
        <f t="shared" si="1"/>
        <v>11762028</v>
      </c>
      <c r="O19" s="69">
        <f>SUM(O4:O18)</f>
        <v>12174208</v>
      </c>
      <c r="P19" s="69">
        <f>SUM(P4:P18)</f>
        <v>12787310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西那須野町</v>
      </c>
      <c r="P30" s="39" t="str">
        <f>'財政指標'!$M$1</f>
        <v>西那須野町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199</v>
      </c>
      <c r="P32" s="2" t="s">
        <v>200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1.3583990380596436</v>
      </c>
      <c r="E33" s="40">
        <f t="shared" si="2"/>
        <v>1.269094684622786</v>
      </c>
      <c r="F33" s="40">
        <f t="shared" si="2"/>
        <v>0.9485727409522252</v>
      </c>
      <c r="G33" s="40">
        <f t="shared" si="2"/>
        <v>1.4159467304560232</v>
      </c>
      <c r="H33" s="40">
        <f t="shared" si="2"/>
        <v>1.2573853286919332</v>
      </c>
      <c r="I33" s="40">
        <f t="shared" si="2"/>
        <v>1.2226496861910943</v>
      </c>
      <c r="J33" s="40">
        <f t="shared" si="2"/>
        <v>1.230093528921595</v>
      </c>
      <c r="K33" s="40">
        <f t="shared" si="2"/>
        <v>1.36301899758757</v>
      </c>
      <c r="L33" s="40">
        <f t="shared" si="2"/>
        <v>1.1575526655420512</v>
      </c>
      <c r="M33" s="40">
        <f aca="true" t="shared" si="3" ref="M33:N47">M4/M$19*100</f>
        <v>1.1761984665516816</v>
      </c>
      <c r="N33" s="40">
        <f t="shared" si="3"/>
        <v>1.082219834878815</v>
      </c>
      <c r="O33" s="40">
        <f aca="true" t="shared" si="4" ref="O33:P47">O4/O$19*100</f>
        <v>1.0797170542839418</v>
      </c>
      <c r="P33" s="40">
        <f t="shared" si="4"/>
        <v>1.031921490915603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13.102653259649705</v>
      </c>
      <c r="E34" s="40">
        <f t="shared" si="5"/>
        <v>10.86074863426307</v>
      </c>
      <c r="F34" s="40">
        <f t="shared" si="5"/>
        <v>8.730664872875634</v>
      </c>
      <c r="G34" s="40">
        <f t="shared" si="5"/>
        <v>11.464245255654902</v>
      </c>
      <c r="H34" s="40">
        <f t="shared" si="5"/>
        <v>8.80424385723114</v>
      </c>
      <c r="I34" s="40">
        <f t="shared" si="5"/>
        <v>8.836413627155343</v>
      </c>
      <c r="J34" s="40">
        <f t="shared" si="5"/>
        <v>8.946312326543097</v>
      </c>
      <c r="K34" s="40">
        <f t="shared" si="5"/>
        <v>11.342552392319833</v>
      </c>
      <c r="L34" s="40">
        <f t="shared" si="5"/>
        <v>10.346378196008292</v>
      </c>
      <c r="M34" s="40">
        <f t="shared" si="3"/>
        <v>14.857861902334069</v>
      </c>
      <c r="N34" s="40">
        <f t="shared" si="3"/>
        <v>16.15796187528205</v>
      </c>
      <c r="O34" s="40">
        <f t="shared" si="4"/>
        <v>11.925350708645688</v>
      </c>
      <c r="P34" s="40">
        <f t="shared" si="4"/>
        <v>9.530941222196068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7.235067065090021</v>
      </c>
      <c r="E35" s="40">
        <f t="shared" si="5"/>
        <v>9.867206051337211</v>
      </c>
      <c r="F35" s="40">
        <f t="shared" si="5"/>
        <v>7.447322222161251</v>
      </c>
      <c r="G35" s="40">
        <f t="shared" si="5"/>
        <v>11.33358369358153</v>
      </c>
      <c r="H35" s="40">
        <f t="shared" si="5"/>
        <v>15.930844941526276</v>
      </c>
      <c r="I35" s="40">
        <f t="shared" si="5"/>
        <v>15.759487098789151</v>
      </c>
      <c r="J35" s="40">
        <f t="shared" si="5"/>
        <v>24.853942791459737</v>
      </c>
      <c r="K35" s="40">
        <f t="shared" si="5"/>
        <v>14.55963111707666</v>
      </c>
      <c r="L35" s="40">
        <f t="shared" si="5"/>
        <v>16.003462130604447</v>
      </c>
      <c r="M35" s="40">
        <f t="shared" si="3"/>
        <v>14.408876533302061</v>
      </c>
      <c r="N35" s="40">
        <f t="shared" si="3"/>
        <v>13.869470468868123</v>
      </c>
      <c r="O35" s="40">
        <f t="shared" si="4"/>
        <v>14.497189468095172</v>
      </c>
      <c r="P35" s="40">
        <f t="shared" si="4"/>
        <v>16.594733372382464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6.506983894769082</v>
      </c>
      <c r="E36" s="40">
        <f t="shared" si="5"/>
        <v>11.931603063324598</v>
      </c>
      <c r="F36" s="40">
        <f t="shared" si="5"/>
        <v>32.95217058395955</v>
      </c>
      <c r="G36" s="40">
        <f t="shared" si="5"/>
        <v>6.4814576063279405</v>
      </c>
      <c r="H36" s="40">
        <f t="shared" si="5"/>
        <v>6.374593738110292</v>
      </c>
      <c r="I36" s="40">
        <f t="shared" si="5"/>
        <v>6.261908249153662</v>
      </c>
      <c r="J36" s="40">
        <f t="shared" si="5"/>
        <v>7.164963948773788</v>
      </c>
      <c r="K36" s="40">
        <f t="shared" si="5"/>
        <v>7.8773602928354824</v>
      </c>
      <c r="L36" s="40">
        <f t="shared" si="5"/>
        <v>7.273022755680664</v>
      </c>
      <c r="M36" s="40">
        <f t="shared" si="3"/>
        <v>10.8407788036295</v>
      </c>
      <c r="N36" s="40">
        <f t="shared" si="3"/>
        <v>9.606863714318653</v>
      </c>
      <c r="O36" s="40">
        <f t="shared" si="4"/>
        <v>10.508815029281577</v>
      </c>
      <c r="P36" s="40">
        <f t="shared" si="4"/>
        <v>8.647729663236444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0.2675700490797363</v>
      </c>
      <c r="E37" s="40">
        <f t="shared" si="5"/>
        <v>0.22759436849781764</v>
      </c>
      <c r="F37" s="40">
        <f t="shared" si="5"/>
        <v>0.23324012383261158</v>
      </c>
      <c r="G37" s="40">
        <f t="shared" si="5"/>
        <v>0.3697612845467294</v>
      </c>
      <c r="H37" s="40">
        <f t="shared" si="5"/>
        <v>0.5027305724011615</v>
      </c>
      <c r="I37" s="40">
        <f t="shared" si="5"/>
        <v>0.5148530019283952</v>
      </c>
      <c r="J37" s="40">
        <f t="shared" si="5"/>
        <v>0.41714905466298835</v>
      </c>
      <c r="K37" s="40">
        <f t="shared" si="5"/>
        <v>0.48217573834517385</v>
      </c>
      <c r="L37" s="40">
        <f t="shared" si="5"/>
        <v>0.34421237957806594</v>
      </c>
      <c r="M37" s="40">
        <f t="shared" si="3"/>
        <v>0.29927118899655786</v>
      </c>
      <c r="N37" s="40">
        <f t="shared" si="3"/>
        <v>0.2743999589186491</v>
      </c>
      <c r="O37" s="40">
        <f t="shared" si="4"/>
        <v>0.26470715795228733</v>
      </c>
      <c r="P37" s="40">
        <f t="shared" si="4"/>
        <v>0.24211503435828174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5.31020019363109</v>
      </c>
      <c r="E38" s="40">
        <f t="shared" si="5"/>
        <v>6.137136289224543</v>
      </c>
      <c r="F38" s="40">
        <f t="shared" si="5"/>
        <v>7.361899883814912</v>
      </c>
      <c r="G38" s="40">
        <f t="shared" si="5"/>
        <v>5.665442389668837</v>
      </c>
      <c r="H38" s="40">
        <f t="shared" si="5"/>
        <v>4.966726257206734</v>
      </c>
      <c r="I38" s="40">
        <f t="shared" si="5"/>
        <v>5.222419253056924</v>
      </c>
      <c r="J38" s="40">
        <f t="shared" si="5"/>
        <v>4.72914320939507</v>
      </c>
      <c r="K38" s="40">
        <f t="shared" si="5"/>
        <v>3.460059269558409</v>
      </c>
      <c r="L38" s="40">
        <f t="shared" si="5"/>
        <v>4.026521089081744</v>
      </c>
      <c r="M38" s="40">
        <f t="shared" si="3"/>
        <v>2.9543359526474986</v>
      </c>
      <c r="N38" s="40">
        <f t="shared" si="3"/>
        <v>4.072018872935858</v>
      </c>
      <c r="O38" s="40">
        <f t="shared" si="4"/>
        <v>3.3607442882526732</v>
      </c>
      <c r="P38" s="40">
        <f t="shared" si="4"/>
        <v>2.64523969466604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3.4620358188848677</v>
      </c>
      <c r="E39" s="40">
        <f t="shared" si="5"/>
        <v>4.526259834335103</v>
      </c>
      <c r="F39" s="40">
        <f t="shared" si="5"/>
        <v>3.139299374881135</v>
      </c>
      <c r="G39" s="40">
        <f t="shared" si="5"/>
        <v>4.374789492213833</v>
      </c>
      <c r="H39" s="40">
        <f t="shared" si="5"/>
        <v>3.0258384704995733</v>
      </c>
      <c r="I39" s="40">
        <f t="shared" si="5"/>
        <v>2.8526596438510086</v>
      </c>
      <c r="J39" s="40">
        <f t="shared" si="5"/>
        <v>2.750430962704635</v>
      </c>
      <c r="K39" s="40">
        <f t="shared" si="5"/>
        <v>3.175448725910162</v>
      </c>
      <c r="L39" s="40">
        <f t="shared" si="5"/>
        <v>4.3251465260558515</v>
      </c>
      <c r="M39" s="40">
        <f t="shared" si="3"/>
        <v>2.705708776493913</v>
      </c>
      <c r="N39" s="40">
        <f t="shared" si="3"/>
        <v>2.5273957858287703</v>
      </c>
      <c r="O39" s="40">
        <f t="shared" si="4"/>
        <v>2.532550782769606</v>
      </c>
      <c r="P39" s="40">
        <f t="shared" si="4"/>
        <v>4.138352788819541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31.829930761347676</v>
      </c>
      <c r="E40" s="40">
        <f t="shared" si="5"/>
        <v>29.42277170919078</v>
      </c>
      <c r="F40" s="40">
        <f t="shared" si="5"/>
        <v>20.51973051912289</v>
      </c>
      <c r="G40" s="40">
        <f t="shared" si="5"/>
        <v>23.895343931471256</v>
      </c>
      <c r="H40" s="40">
        <f t="shared" si="5"/>
        <v>26.27738588170649</v>
      </c>
      <c r="I40" s="40">
        <f t="shared" si="5"/>
        <v>30.56040120363655</v>
      </c>
      <c r="J40" s="40">
        <f t="shared" si="5"/>
        <v>18.587462006255127</v>
      </c>
      <c r="K40" s="40">
        <f t="shared" si="5"/>
        <v>20.75538235726677</v>
      </c>
      <c r="L40" s="40">
        <f t="shared" si="5"/>
        <v>22.52649155522133</v>
      </c>
      <c r="M40" s="40">
        <f t="shared" si="3"/>
        <v>17.819925432803295</v>
      </c>
      <c r="N40" s="40">
        <f t="shared" si="3"/>
        <v>15.743628564733905</v>
      </c>
      <c r="O40" s="40">
        <f t="shared" si="4"/>
        <v>17.01975192143916</v>
      </c>
      <c r="P40" s="40">
        <f t="shared" si="4"/>
        <v>24.7587334630974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3.916643455628081</v>
      </c>
      <c r="E41" s="40">
        <f t="shared" si="5"/>
        <v>3.718987584546723</v>
      </c>
      <c r="F41" s="40">
        <f t="shared" si="5"/>
        <v>2.6493773370688514</v>
      </c>
      <c r="G41" s="40">
        <f t="shared" si="5"/>
        <v>4.312975326204922</v>
      </c>
      <c r="H41" s="40">
        <f t="shared" si="5"/>
        <v>3.612067517194088</v>
      </c>
      <c r="I41" s="40">
        <f t="shared" si="5"/>
        <v>3.8433298260918893</v>
      </c>
      <c r="J41" s="40">
        <f t="shared" si="5"/>
        <v>3.9988075070773235</v>
      </c>
      <c r="K41" s="40">
        <f t="shared" si="5"/>
        <v>4.482636008690174</v>
      </c>
      <c r="L41" s="40">
        <f t="shared" si="5"/>
        <v>4.154342366672086</v>
      </c>
      <c r="M41" s="40">
        <f t="shared" si="3"/>
        <v>5.353334109292748</v>
      </c>
      <c r="N41" s="40">
        <f t="shared" si="3"/>
        <v>4.720350946282393</v>
      </c>
      <c r="O41" s="40">
        <f t="shared" si="4"/>
        <v>4.537461492361556</v>
      </c>
      <c r="P41" s="40">
        <f t="shared" si="4"/>
        <v>4.139447624246225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20.4986017762092</v>
      </c>
      <c r="E42" s="40">
        <f t="shared" si="5"/>
        <v>16.658063996258594</v>
      </c>
      <c r="F42" s="40">
        <f t="shared" si="5"/>
        <v>11.678756063379963</v>
      </c>
      <c r="G42" s="40">
        <f t="shared" si="5"/>
        <v>22.396031853609287</v>
      </c>
      <c r="H42" s="40">
        <f t="shared" si="5"/>
        <v>22.077332782223795</v>
      </c>
      <c r="I42" s="40">
        <f t="shared" si="5"/>
        <v>18.126033784253693</v>
      </c>
      <c r="J42" s="40">
        <f t="shared" si="5"/>
        <v>17.28490682035104</v>
      </c>
      <c r="K42" s="40">
        <f t="shared" si="5"/>
        <v>19.70686665377697</v>
      </c>
      <c r="L42" s="40">
        <f t="shared" si="5"/>
        <v>17.16935096642413</v>
      </c>
      <c r="M42" s="40">
        <f t="shared" si="3"/>
        <v>16.472882008443754</v>
      </c>
      <c r="N42" s="40">
        <f t="shared" si="3"/>
        <v>18.502472532797913</v>
      </c>
      <c r="O42" s="40">
        <f t="shared" si="4"/>
        <v>21.540070614860532</v>
      </c>
      <c r="P42" s="40">
        <f t="shared" si="4"/>
        <v>16.2848323846063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0.29689106628625406</v>
      </c>
      <c r="E43" s="40">
        <f t="shared" si="5"/>
        <v>0</v>
      </c>
      <c r="F43" s="40">
        <f t="shared" si="5"/>
        <v>0.4009931342255624</v>
      </c>
      <c r="G43" s="40">
        <f t="shared" si="5"/>
        <v>1.0044576230832818</v>
      </c>
      <c r="H43" s="40">
        <f t="shared" si="5"/>
        <v>0.6565829197000174</v>
      </c>
      <c r="I43" s="40">
        <f t="shared" si="5"/>
        <v>0</v>
      </c>
      <c r="J43" s="40">
        <f t="shared" si="5"/>
        <v>0.586455240297918</v>
      </c>
      <c r="K43" s="40">
        <f t="shared" si="5"/>
        <v>1.5449463477432879</v>
      </c>
      <c r="L43" s="40">
        <f t="shared" si="5"/>
        <v>0.44933545638388683</v>
      </c>
      <c r="M43" s="40">
        <f t="shared" si="3"/>
        <v>0</v>
      </c>
      <c r="N43" s="40">
        <f t="shared" si="3"/>
        <v>0.58179592838922</v>
      </c>
      <c r="O43" s="40">
        <f t="shared" si="4"/>
        <v>0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6.215023621364644</v>
      </c>
      <c r="E44" s="40">
        <f t="shared" si="5"/>
        <v>5.380533784398772</v>
      </c>
      <c r="F44" s="40">
        <f t="shared" si="5"/>
        <v>3.9379731437254097</v>
      </c>
      <c r="G44" s="40">
        <f t="shared" si="5"/>
        <v>7.285964813181457</v>
      </c>
      <c r="H44" s="40">
        <f t="shared" si="5"/>
        <v>6.514267733508506</v>
      </c>
      <c r="I44" s="40">
        <f t="shared" si="5"/>
        <v>6.7998446258922876</v>
      </c>
      <c r="J44" s="40">
        <f t="shared" si="5"/>
        <v>9.450332603557682</v>
      </c>
      <c r="K44" s="40">
        <f t="shared" si="5"/>
        <v>11.24992209888951</v>
      </c>
      <c r="L44" s="40">
        <f t="shared" si="5"/>
        <v>12.22418391274745</v>
      </c>
      <c r="M44" s="40">
        <f t="shared" si="3"/>
        <v>13.110826825504917</v>
      </c>
      <c r="N44" s="40">
        <f t="shared" si="3"/>
        <v>12.861421516765645</v>
      </c>
      <c r="O44" s="40">
        <f t="shared" si="4"/>
        <v>12.733641482057806</v>
      </c>
      <c r="P44" s="40">
        <f t="shared" si="4"/>
        <v>11.985953261475634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99.99999999999997</v>
      </c>
      <c r="E48" s="37">
        <f t="shared" si="6"/>
        <v>100</v>
      </c>
      <c r="F48" s="37">
        <f t="shared" si="6"/>
        <v>100</v>
      </c>
      <c r="G48" s="37">
        <f t="shared" si="6"/>
        <v>100</v>
      </c>
      <c r="H48" s="37">
        <f t="shared" si="6"/>
        <v>100</v>
      </c>
      <c r="I48" s="37">
        <f t="shared" si="6"/>
        <v>100</v>
      </c>
      <c r="J48" s="37">
        <f t="shared" si="6"/>
        <v>100.00000000000001</v>
      </c>
      <c r="K48" s="37">
        <f t="shared" si="6"/>
        <v>100.00000000000001</v>
      </c>
      <c r="L48" s="37">
        <f t="shared" si="6"/>
        <v>100.00000000000001</v>
      </c>
      <c r="M48" s="37">
        <f>SUM(M33:M47)</f>
        <v>99.99999999999997</v>
      </c>
      <c r="N48" s="37">
        <f>SUM(N33:N47)</f>
        <v>100</v>
      </c>
      <c r="O48" s="37">
        <f>SUM(O33:O47)</f>
        <v>100</v>
      </c>
      <c r="P48" s="37">
        <f>SUM(P33:P47)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Normal="75" zoomScaleSheetLayoutView="75" zoomScalePageLayoutView="0" workbookViewId="0" topLeftCell="A84">
      <selection activeCell="O62" sqref="O62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西那須野町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4416794</v>
      </c>
      <c r="S2" s="47">
        <f>'歳入'!E4</f>
        <v>5096265</v>
      </c>
      <c r="T2" s="47">
        <f>'歳入'!F4</f>
        <v>5096049</v>
      </c>
      <c r="U2" s="47">
        <f>'歳入'!G4</f>
        <v>5060597</v>
      </c>
      <c r="V2" s="47">
        <f>'歳入'!H4</f>
        <v>5568409</v>
      </c>
      <c r="W2" s="47">
        <f>'歳入'!I4</f>
        <v>5693809</v>
      </c>
      <c r="X2" s="47">
        <f>'歳入'!J4</f>
        <v>6219831</v>
      </c>
      <c r="Y2" s="47">
        <f>'歳入'!K4</f>
        <v>6032936</v>
      </c>
      <c r="Z2" s="47">
        <f>'歳入'!L4</f>
        <v>6134762</v>
      </c>
      <c r="AA2" s="47">
        <f>'歳入'!M4</f>
        <v>6026512</v>
      </c>
      <c r="AB2" s="47">
        <f>'歳入'!N4</f>
        <v>6062785</v>
      </c>
      <c r="AC2" s="47">
        <f>'歳入'!O4</f>
        <v>6084595</v>
      </c>
      <c r="AD2" s="47">
        <f>'歳入'!P4</f>
        <v>5942718</v>
      </c>
    </row>
    <row r="3" spans="16:30" ht="13.5">
      <c r="P3" s="47" t="s">
        <v>182</v>
      </c>
      <c r="Q3" s="47">
        <f>'歳入'!B13</f>
        <v>0</v>
      </c>
      <c r="R3" s="47">
        <f>'歳入'!D13</f>
        <v>1355699</v>
      </c>
      <c r="S3" s="47">
        <f>'歳入'!E13</f>
        <v>1295714</v>
      </c>
      <c r="T3" s="47">
        <f>'歳入'!F13</f>
        <v>2081809</v>
      </c>
      <c r="U3" s="47">
        <f>'歳入'!G13</f>
        <v>1156978</v>
      </c>
      <c r="V3" s="47">
        <f>'歳入'!H13</f>
        <v>1287286</v>
      </c>
      <c r="W3" s="47">
        <f>'歳入'!I13</f>
        <v>1121319</v>
      </c>
      <c r="X3" s="47">
        <f>'歳入'!J13</f>
        <v>1271836</v>
      </c>
      <c r="Y3" s="47">
        <f>'歳入'!K13</f>
        <v>1333111</v>
      </c>
      <c r="Z3" s="47">
        <f>'歳入'!L13</f>
        <v>1749484</v>
      </c>
      <c r="AA3" s="47">
        <f>'歳入'!M13</f>
        <v>1907284</v>
      </c>
      <c r="AB3" s="47">
        <f>'歳入'!N13</f>
        <v>1689219</v>
      </c>
      <c r="AC3" s="47">
        <f>'歳入'!O13</f>
        <v>1452716</v>
      </c>
      <c r="AD3" s="47">
        <f>'歳入'!P13</f>
        <v>1189577</v>
      </c>
    </row>
    <row r="4" spans="16:30" ht="13.5">
      <c r="P4" t="s">
        <v>148</v>
      </c>
      <c r="Q4" s="47">
        <f>'歳入'!B20</f>
        <v>0</v>
      </c>
      <c r="R4" s="47">
        <f>'歳入'!D20</f>
        <v>777646</v>
      </c>
      <c r="S4" s="47">
        <f>'歳入'!E20</f>
        <v>790984</v>
      </c>
      <c r="T4" s="47">
        <f>'歳入'!F20</f>
        <v>1104721</v>
      </c>
      <c r="U4" s="47">
        <f>'歳入'!G20</f>
        <v>954717</v>
      </c>
      <c r="V4" s="47">
        <f>'歳入'!H20</f>
        <v>1101628</v>
      </c>
      <c r="W4" s="47">
        <f>'歳入'!I20</f>
        <v>1139564</v>
      </c>
      <c r="X4" s="47">
        <f>'歳入'!J20</f>
        <v>790381</v>
      </c>
      <c r="Y4" s="47">
        <f>'歳入'!K20</f>
        <v>1181770</v>
      </c>
      <c r="Z4" s="47">
        <f>'歳入'!L20</f>
        <v>1572187</v>
      </c>
      <c r="AA4" s="47">
        <f>'歳入'!M20</f>
        <v>648731</v>
      </c>
      <c r="AB4" s="47">
        <f>'歳入'!N20</f>
        <v>859127</v>
      </c>
      <c r="AC4" s="47">
        <f>'歳入'!O20</f>
        <v>672021</v>
      </c>
      <c r="AD4" s="47">
        <f>'歳入'!P20</f>
        <v>923016</v>
      </c>
    </row>
    <row r="5" spans="16:30" ht="13.5">
      <c r="P5" t="s">
        <v>189</v>
      </c>
      <c r="Q5" s="47">
        <f>'歳入'!B26</f>
        <v>0</v>
      </c>
      <c r="R5" s="47">
        <f>'歳入'!D21</f>
        <v>353664</v>
      </c>
      <c r="S5" s="47">
        <f>'歳入'!E21</f>
        <v>506234</v>
      </c>
      <c r="T5" s="47">
        <f>'歳入'!F21</f>
        <v>890256</v>
      </c>
      <c r="U5" s="47">
        <f>'歳入'!G21</f>
        <v>450952</v>
      </c>
      <c r="V5" s="47">
        <f>'歳入'!H21</f>
        <v>456168</v>
      </c>
      <c r="W5" s="47">
        <f>'歳入'!I21</f>
        <v>815676</v>
      </c>
      <c r="X5" s="47">
        <f>'歳入'!J21</f>
        <v>711206</v>
      </c>
      <c r="Y5" s="47">
        <f>'歳入'!K21</f>
        <v>439450</v>
      </c>
      <c r="Z5" s="47">
        <f>'歳入'!L21</f>
        <v>533373</v>
      </c>
      <c r="AA5" s="47">
        <f>'歳入'!M21</f>
        <v>410045</v>
      </c>
      <c r="AB5" s="47">
        <f>'歳入'!N21</f>
        <v>481193</v>
      </c>
      <c r="AC5" s="47">
        <f>'歳入'!O21</f>
        <v>589524</v>
      </c>
      <c r="AD5" s="47">
        <f>'歳入'!P21</f>
        <v>457868</v>
      </c>
    </row>
    <row r="6" spans="16:30" ht="13.5">
      <c r="P6" t="s">
        <v>149</v>
      </c>
      <c r="Q6" s="47">
        <f>'歳入'!B27</f>
        <v>0</v>
      </c>
      <c r="R6" s="47">
        <f>'歳入'!D27</f>
        <v>352200</v>
      </c>
      <c r="S6" s="47">
        <f>'歳入'!E27</f>
        <v>1034300</v>
      </c>
      <c r="T6" s="47">
        <f>'歳入'!F27</f>
        <v>4180500</v>
      </c>
      <c r="U6" s="47">
        <f>'歳入'!G27</f>
        <v>647100</v>
      </c>
      <c r="V6" s="47">
        <f>'歳入'!H27</f>
        <v>1893900</v>
      </c>
      <c r="W6" s="47">
        <f>'歳入'!I27</f>
        <v>1998900</v>
      </c>
      <c r="X6" s="47">
        <f>'歳入'!J27</f>
        <v>1872900</v>
      </c>
      <c r="Y6" s="47">
        <f>'歳入'!K27</f>
        <v>856000</v>
      </c>
      <c r="Z6" s="47">
        <f>'歳入'!L27</f>
        <v>1004100</v>
      </c>
      <c r="AA6" s="47">
        <f>'歳入'!M27</f>
        <v>563900</v>
      </c>
      <c r="AB6" s="47">
        <f>'歳入'!N27</f>
        <v>609837</v>
      </c>
      <c r="AC6" s="47">
        <f>'歳入'!O27</f>
        <v>1047979</v>
      </c>
      <c r="AD6" s="47">
        <f>'歳入'!P27</f>
        <v>1617300</v>
      </c>
    </row>
    <row r="7" spans="16:30" ht="13.5">
      <c r="P7" s="72" t="str">
        <f>'歳入'!A30</f>
        <v>　 歳 入 合 計</v>
      </c>
      <c r="Q7" s="47">
        <f>'歳入'!B30</f>
        <v>0</v>
      </c>
      <c r="R7" s="47">
        <f>'歳入'!D30</f>
        <v>8966148</v>
      </c>
      <c r="S7" s="47">
        <f>'歳入'!E30</f>
        <v>10511187</v>
      </c>
      <c r="T7" s="47">
        <f>'歳入'!F30</f>
        <v>15253901</v>
      </c>
      <c r="U7" s="47">
        <f>'歳入'!G30</f>
        <v>10285248</v>
      </c>
      <c r="V7" s="47">
        <f>'歳入'!H30</f>
        <v>12416805</v>
      </c>
      <c r="W7" s="47">
        <f>'歳入'!I30</f>
        <v>12804582</v>
      </c>
      <c r="X7" s="47">
        <f>'歳入'!J30</f>
        <v>12532615</v>
      </c>
      <c r="Y7" s="47">
        <f>'歳入'!K30</f>
        <v>11904127</v>
      </c>
      <c r="Z7" s="47">
        <f>'歳入'!L30</f>
        <v>13254042</v>
      </c>
      <c r="AA7" s="47">
        <f>'歳入'!M30</f>
        <v>12099934</v>
      </c>
      <c r="AB7" s="47">
        <f>'歳入'!N30</f>
        <v>12389017</v>
      </c>
      <c r="AC7" s="47">
        <f>'歳入'!O30</f>
        <v>12786497</v>
      </c>
      <c r="AD7" s="47">
        <f>'歳入'!P30</f>
        <v>13292042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2309438</v>
      </c>
      <c r="S31" s="47">
        <f>'税'!E4</f>
        <v>2617008</v>
      </c>
      <c r="T31" s="47">
        <f>'税'!F4</f>
        <v>2483393</v>
      </c>
      <c r="U31" s="47">
        <f>'税'!G4</f>
        <v>2209923</v>
      </c>
      <c r="V31" s="47">
        <f>'税'!H4</f>
        <v>2439377</v>
      </c>
      <c r="W31" s="47">
        <f>'税'!I4</f>
        <v>2396529</v>
      </c>
      <c r="X31" s="47">
        <f>'税'!J4</f>
        <v>2817522</v>
      </c>
      <c r="Y31" s="47">
        <f>'税'!K4</f>
        <v>2415966</v>
      </c>
      <c r="Z31" s="47">
        <f>'税'!L4</f>
        <v>2387809</v>
      </c>
      <c r="AA31" s="47">
        <f>'税'!M4</f>
        <v>2363946</v>
      </c>
      <c r="AB31" s="47">
        <f>'税'!N4</f>
        <v>2339505</v>
      </c>
      <c r="AC31" s="47">
        <f>'税'!O4</f>
        <v>2257781</v>
      </c>
      <c r="AD31" s="47">
        <f>'税'!P4</f>
        <v>2168428</v>
      </c>
    </row>
    <row r="32" spans="16:30" ht="13.5">
      <c r="P32" t="s">
        <v>152</v>
      </c>
      <c r="Q32">
        <f>'税'!B9</f>
        <v>0</v>
      </c>
      <c r="R32" s="47">
        <f>'税'!D9</f>
        <v>1637369</v>
      </c>
      <c r="S32" s="47">
        <f>'税'!E9</f>
        <v>1964657</v>
      </c>
      <c r="T32" s="47">
        <f>'税'!F9</f>
        <v>2105535</v>
      </c>
      <c r="U32" s="47">
        <f>'税'!G9</f>
        <v>2287229</v>
      </c>
      <c r="V32" s="47">
        <f>'税'!H9</f>
        <v>2496500</v>
      </c>
      <c r="W32" s="47">
        <f>'税'!I9</f>
        <v>2619956</v>
      </c>
      <c r="X32" s="47">
        <f>'税'!J9</f>
        <v>2673364</v>
      </c>
      <c r="Y32" s="47">
        <f>'税'!K9</f>
        <v>2868227</v>
      </c>
      <c r="Z32" s="47">
        <f>'税'!L9</f>
        <v>2970412</v>
      </c>
      <c r="AA32" s="47">
        <f>'税'!M9</f>
        <v>2897160</v>
      </c>
      <c r="AB32" s="47">
        <f>'税'!N9</f>
        <v>2952584</v>
      </c>
      <c r="AC32" s="47">
        <f>'税'!O9</f>
        <v>3043482</v>
      </c>
      <c r="AD32" s="47">
        <f>'税'!P9</f>
        <v>2981825</v>
      </c>
    </row>
    <row r="33" spans="16:30" ht="13.5">
      <c r="P33" t="s">
        <v>153</v>
      </c>
      <c r="Q33">
        <f>'税'!B12</f>
        <v>0</v>
      </c>
      <c r="R33" s="47">
        <f>'税'!D12</f>
        <v>198944</v>
      </c>
      <c r="S33" s="47">
        <f>'税'!E12</f>
        <v>202337</v>
      </c>
      <c r="T33" s="47">
        <f>'税'!F12</f>
        <v>209951</v>
      </c>
      <c r="U33" s="47">
        <f>'税'!G12</f>
        <v>243143</v>
      </c>
      <c r="V33" s="47">
        <f>'税'!H12</f>
        <v>284422</v>
      </c>
      <c r="W33" s="47">
        <f>'税'!I12</f>
        <v>308900</v>
      </c>
      <c r="X33" s="47">
        <f>'税'!J12</f>
        <v>358134</v>
      </c>
      <c r="Y33" s="47">
        <f>'税'!K12</f>
        <v>367028</v>
      </c>
      <c r="Z33" s="47">
        <f>'税'!L12</f>
        <v>375118</v>
      </c>
      <c r="AA33" s="47">
        <f>'税'!M12</f>
        <v>364969</v>
      </c>
      <c r="AB33" s="47">
        <f>'税'!N12</f>
        <v>361194</v>
      </c>
      <c r="AC33" s="47">
        <f>'税'!O12</f>
        <v>357319</v>
      </c>
      <c r="AD33" s="47">
        <f>'税'!P12</f>
        <v>372298</v>
      </c>
    </row>
    <row r="34" spans="16:30" ht="13.5">
      <c r="P34" t="s">
        <v>150</v>
      </c>
      <c r="Q34">
        <f>'税'!B22</f>
        <v>0</v>
      </c>
      <c r="R34" s="47">
        <f>'税'!D22</f>
        <v>4416794</v>
      </c>
      <c r="S34" s="47">
        <f>'税'!E22</f>
        <v>5096265</v>
      </c>
      <c r="T34" s="47">
        <f>'税'!F22</f>
        <v>5096049</v>
      </c>
      <c r="U34" s="47">
        <f>'税'!G22</f>
        <v>5060597</v>
      </c>
      <c r="V34" s="47">
        <f>'税'!H22</f>
        <v>5568409</v>
      </c>
      <c r="W34" s="47">
        <f>'税'!I22</f>
        <v>5693809</v>
      </c>
      <c r="X34" s="47">
        <f>'税'!J22</f>
        <v>6219831</v>
      </c>
      <c r="Y34" s="47">
        <f>'税'!K22</f>
        <v>6032936</v>
      </c>
      <c r="Z34" s="47">
        <f>'税'!L22</f>
        <v>6134762</v>
      </c>
      <c r="AA34" s="47">
        <f>'税'!M22</f>
        <v>6026512</v>
      </c>
      <c r="AB34" s="47">
        <f>'税'!N22</f>
        <v>6062785</v>
      </c>
      <c r="AC34" s="47">
        <f>'税'!O22</f>
        <v>6084595</v>
      </c>
      <c r="AD34" s="47">
        <f>'税'!P22</f>
        <v>5942718</v>
      </c>
    </row>
    <row r="39" spans="13:30" ht="13.5">
      <c r="M39" t="str">
        <f>'財政指標'!$M$1</f>
        <v>西那須野町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3:30" ht="13.5">
      <c r="M40" s="39" t="str">
        <f>'財政指標'!$M$1</f>
        <v>西那須野町</v>
      </c>
      <c r="P40" t="s">
        <v>156</v>
      </c>
      <c r="Q40">
        <f>'歳出（性質別）'!B4</f>
        <v>0</v>
      </c>
      <c r="R40" s="47">
        <f>'歳出（性質別）'!D4</f>
        <v>1541383</v>
      </c>
      <c r="S40" s="47">
        <f>'歳出（性質別）'!E4</f>
        <v>1715013</v>
      </c>
      <c r="T40" s="47">
        <f>'歳出（性質別）'!F4</f>
        <v>1817720</v>
      </c>
      <c r="U40" s="47">
        <f>'歳出（性質別）'!G4</f>
        <v>1903580</v>
      </c>
      <c r="V40" s="47">
        <f>'歳出（性質別）'!H4</f>
        <v>1926057</v>
      </c>
      <c r="W40" s="47">
        <f>'歳出（性質別）'!I4</f>
        <v>2042168</v>
      </c>
      <c r="X40" s="47">
        <f>'歳出（性質別）'!J4</f>
        <v>2130093</v>
      </c>
      <c r="Y40" s="47">
        <f>'歳出（性質別）'!K4</f>
        <v>2196457</v>
      </c>
      <c r="Z40" s="47">
        <f>'歳出（性質別）'!L4</f>
        <v>2224517</v>
      </c>
      <c r="AA40" s="47">
        <f>'歳出（性質別）'!M4</f>
        <v>2156490</v>
      </c>
      <c r="AB40" s="47">
        <f>'歳出（性質別）'!N4</f>
        <v>2208272</v>
      </c>
      <c r="AC40" s="47">
        <f>'歳出（性質別）'!O4</f>
        <v>2259913</v>
      </c>
      <c r="AD40" s="47">
        <f>'歳出（性質別）'!P4</f>
        <v>2352805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85558</v>
      </c>
      <c r="S41" s="47">
        <f>'歳出（性質別）'!E6</f>
        <v>118570</v>
      </c>
      <c r="T41" s="47">
        <f>'歳出（性質別）'!F6</f>
        <v>303922</v>
      </c>
      <c r="U41" s="47">
        <f>'歳出（性質別）'!G6</f>
        <v>330269</v>
      </c>
      <c r="V41" s="47">
        <f>'歳出（性質別）'!H6</f>
        <v>386965</v>
      </c>
      <c r="W41" s="47">
        <f>'歳出（性質別）'!I6</f>
        <v>449876</v>
      </c>
      <c r="X41" s="47">
        <f>'歳出（性質別）'!J6</f>
        <v>466540</v>
      </c>
      <c r="Y41" s="47">
        <f>'歳出（性質別）'!K6</f>
        <v>488412</v>
      </c>
      <c r="Z41" s="47">
        <f>'歳出（性質別）'!L6</f>
        <v>475576</v>
      </c>
      <c r="AA41" s="47">
        <f>'歳出（性質別）'!M6</f>
        <v>382837</v>
      </c>
      <c r="AB41" s="47">
        <f>'歳出（性質別）'!N6</f>
        <v>470201</v>
      </c>
      <c r="AC41" s="47">
        <f>'歳出（性質別）'!O6</f>
        <v>545052</v>
      </c>
      <c r="AD41" s="47">
        <f>'歳出（性質別）'!P6</f>
        <v>725269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541902</v>
      </c>
      <c r="S42" s="47">
        <f>'歳出（性質別）'!E7</f>
        <v>551426</v>
      </c>
      <c r="T42" s="47">
        <f>'歳出（性質別）'!F7</f>
        <v>588358</v>
      </c>
      <c r="U42" s="47">
        <f>'歳出（性質別）'!G7</f>
        <v>726117</v>
      </c>
      <c r="V42" s="47">
        <f>'歳出（性質別）'!H7</f>
        <v>774943</v>
      </c>
      <c r="W42" s="47">
        <f>'歳出（性質別）'!I7</f>
        <v>848500</v>
      </c>
      <c r="X42" s="47">
        <f>'歳出（性質別）'!J7</f>
        <v>1141525</v>
      </c>
      <c r="Y42" s="47">
        <f>'歳出（性質別）'!K7</f>
        <v>1268982</v>
      </c>
      <c r="Z42" s="47">
        <f>'歳出（性質別）'!L7</f>
        <v>1539682</v>
      </c>
      <c r="AA42" s="47">
        <f>'歳出（性質別）'!M7</f>
        <v>1501479</v>
      </c>
      <c r="AB42" s="47">
        <f>'歳出（性質別）'!N7</f>
        <v>1512732</v>
      </c>
      <c r="AC42" s="47">
        <f>'歳出（性質別）'!O7</f>
        <v>1550205</v>
      </c>
      <c r="AD42" s="47">
        <f>'歳出（性質別）'!P7</f>
        <v>1532681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910194</v>
      </c>
      <c r="S43" s="47">
        <f>'歳出（性質別）'!E10</f>
        <v>1032529</v>
      </c>
      <c r="T43" s="47">
        <f>'歳出（性質別）'!F10</f>
        <v>1127898</v>
      </c>
      <c r="U43" s="47">
        <f>'歳出（性質別）'!G10</f>
        <v>1192341</v>
      </c>
      <c r="V43" s="47">
        <f>'歳出（性質別）'!H10</f>
        <v>1291035</v>
      </c>
      <c r="W43" s="47">
        <f>'歳出（性質別）'!I10</f>
        <v>1355026</v>
      </c>
      <c r="X43" s="47">
        <f>'歳出（性質別）'!J10</f>
        <v>1346704</v>
      </c>
      <c r="Y43" s="47">
        <f>'歳出（性質別）'!K10</f>
        <v>1587660</v>
      </c>
      <c r="Z43" s="47">
        <f>'歳出（性質別）'!L10</f>
        <v>1585483</v>
      </c>
      <c r="AA43" s="47">
        <f>'歳出（性質別）'!M10</f>
        <v>1556270</v>
      </c>
      <c r="AB43" s="47">
        <f>'歳出（性質別）'!N10</f>
        <v>1435094</v>
      </c>
      <c r="AC43" s="47">
        <f>'歳出（性質別）'!O10</f>
        <v>1405226</v>
      </c>
      <c r="AD43" s="47">
        <f>'歳出（性質別）'!P10</f>
        <v>1709336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235123</v>
      </c>
      <c r="S44" s="47">
        <f>'歳出（性質別）'!E11</f>
        <v>261729</v>
      </c>
      <c r="T44" s="47">
        <f>'歳出（性質別）'!F11</f>
        <v>215883</v>
      </c>
      <c r="U44" s="47">
        <f>'歳出（性質別）'!G11</f>
        <v>184652</v>
      </c>
      <c r="V44" s="47">
        <f>'歳出（性質別）'!H11</f>
        <v>181359</v>
      </c>
      <c r="W44" s="47">
        <f>'歳出（性質別）'!I11</f>
        <v>148189</v>
      </c>
      <c r="X44" s="47">
        <f>'歳出（性質別）'!J11</f>
        <v>257603</v>
      </c>
      <c r="Y44" s="47">
        <f>'歳出（性質別）'!K11</f>
        <v>198057</v>
      </c>
      <c r="Z44" s="47">
        <f>'歳出（性質別）'!L11</f>
        <v>216251</v>
      </c>
      <c r="AA44" s="47">
        <f>'歳出（性質別）'!M11</f>
        <v>314151</v>
      </c>
      <c r="AB44" s="47">
        <f>'歳出（性質別）'!N11</f>
        <v>306801</v>
      </c>
      <c r="AC44" s="47">
        <f>'歳出（性質別）'!O11</f>
        <v>418537</v>
      </c>
      <c r="AD44" s="47">
        <f>'歳出（性質別）'!P11</f>
        <v>433936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120534</v>
      </c>
      <c r="S45" s="47">
        <f>'歳出（性質別）'!E16</f>
        <v>218799</v>
      </c>
      <c r="T45" s="47">
        <f>'歳出（性質別）'!F16</f>
        <v>292959</v>
      </c>
      <c r="U45" s="47">
        <f>'歳出（性質別）'!G16</f>
        <v>194180</v>
      </c>
      <c r="V45" s="47">
        <f>'歳出（性質別）'!H16</f>
        <v>238620</v>
      </c>
      <c r="W45" s="47">
        <f>'歳出（性質別）'!I16</f>
        <v>233330</v>
      </c>
      <c r="X45" s="47">
        <f>'歳出（性質別）'!J16</f>
        <v>226090</v>
      </c>
      <c r="Y45" s="47">
        <f>'歳出（性質別）'!K16</f>
        <v>276790</v>
      </c>
      <c r="Z45" s="47">
        <f>'歳出（性質別）'!L16</f>
        <v>280960</v>
      </c>
      <c r="AA45" s="47">
        <f>'歳出（性質別）'!M16</f>
        <v>273640</v>
      </c>
      <c r="AB45" s="47">
        <f>'歳出（性質別）'!N16</f>
        <v>241400</v>
      </c>
      <c r="AC45" s="47">
        <f>'歳出（性質別）'!O16</f>
        <v>240560</v>
      </c>
      <c r="AD45" s="47">
        <f>'歳出（性質別）'!P16</f>
        <v>443490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3245812</v>
      </c>
      <c r="S46" s="47">
        <f>'歳出（性質別）'!E18</f>
        <v>4243272</v>
      </c>
      <c r="T46" s="47">
        <f>'歳出（性質別）'!F18</f>
        <v>8383793</v>
      </c>
      <c r="U46" s="47">
        <f>'歳出（性質別）'!G18</f>
        <v>2977407</v>
      </c>
      <c r="V46" s="47">
        <f>'歳出（性質別）'!H18</f>
        <v>4444743</v>
      </c>
      <c r="W46" s="47">
        <f>'歳出（性質別）'!I18</f>
        <v>4628457</v>
      </c>
      <c r="X46" s="47">
        <f>'歳出（性質別）'!J18</f>
        <v>3795583</v>
      </c>
      <c r="Y46" s="47">
        <f>'歳出（性質別）'!K18</f>
        <v>2421300</v>
      </c>
      <c r="Z46" s="47">
        <f>'歳出（性質別）'!L18</f>
        <v>3290704</v>
      </c>
      <c r="AA46" s="47">
        <f>'歳出（性質別）'!M18</f>
        <v>2568585</v>
      </c>
      <c r="AB46" s="47">
        <f>'歳出（性質別）'!N18</f>
        <v>2012588</v>
      </c>
      <c r="AC46" s="47">
        <f>'歳出（性質別）'!O18</f>
        <v>2689501</v>
      </c>
      <c r="AD46" s="47">
        <f>'歳出（性質別）'!P18</f>
        <v>2478675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8720707</v>
      </c>
      <c r="S47" s="47">
        <f>'歳出（性質別）'!E23</f>
        <v>10250693</v>
      </c>
      <c r="T47" s="47">
        <f>'歳出（性質別）'!F23</f>
        <v>14943398</v>
      </c>
      <c r="U47" s="47">
        <f>'歳出（性質別）'!G23</f>
        <v>9967071</v>
      </c>
      <c r="V47" s="47">
        <f>'歳出（性質別）'!H23</f>
        <v>11898421</v>
      </c>
      <c r="W47" s="47">
        <f>'歳出（性質別）'!I23</f>
        <v>12480844</v>
      </c>
      <c r="X47" s="47">
        <f>'歳出（性質別）'!J23</f>
        <v>12081852</v>
      </c>
      <c r="Y47" s="47">
        <f>'歳出（性質別）'!K23</f>
        <v>11280327</v>
      </c>
      <c r="Z47" s="47">
        <f>'歳出（性質別）'!L23</f>
        <v>12595712</v>
      </c>
      <c r="AA47" s="47">
        <f>'歳出（性質別）'!M23</f>
        <v>11452489</v>
      </c>
      <c r="AB47" s="47">
        <f>'歳出（性質別）'!N23</f>
        <v>11762028</v>
      </c>
      <c r="AC47" s="47">
        <f>'歳出（性質別）'!O23</f>
        <v>12174208</v>
      </c>
      <c r="AD47" s="47">
        <f>'歳出（性質別）'!P23</f>
        <v>12787310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1142644</v>
      </c>
      <c r="S55" s="47">
        <f>'歳出（目的別）'!E5</f>
        <v>1113302</v>
      </c>
      <c r="T55" s="47">
        <f>'歳出（目的別）'!F5</f>
        <v>1304658</v>
      </c>
      <c r="U55" s="47">
        <f>'歳出（目的別）'!G5</f>
        <v>1142638</v>
      </c>
      <c r="V55" s="47">
        <f>'歳出（目的別）'!H5</f>
        <v>1047566</v>
      </c>
      <c r="W55" s="47">
        <f>'歳出（目的別）'!I5</f>
        <v>1102859</v>
      </c>
      <c r="X55" s="47">
        <f>'歳出（目的別）'!J5</f>
        <v>1080916</v>
      </c>
      <c r="Y55" s="47">
        <f>'歳出（目的別）'!K5</f>
        <v>1279477</v>
      </c>
      <c r="Z55" s="47">
        <f>'歳出（目的別）'!L5</f>
        <v>1303200</v>
      </c>
      <c r="AA55" s="47">
        <f>'歳出（目的別）'!M5</f>
        <v>1701595</v>
      </c>
      <c r="AB55" s="47">
        <f>'歳出（目的別）'!N5</f>
        <v>1900504</v>
      </c>
      <c r="AC55" s="47">
        <f>'歳出（目的別）'!O5</f>
        <v>1451817</v>
      </c>
      <c r="AD55" s="47">
        <f>'歳出（目的別）'!P5</f>
        <v>1218751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630949</v>
      </c>
      <c r="S56" s="47">
        <f>'歳出（目的別）'!E6</f>
        <v>1011457</v>
      </c>
      <c r="T56" s="47">
        <f>'歳出（目的別）'!F6</f>
        <v>1112883</v>
      </c>
      <c r="U56" s="47">
        <f>'歳出（目的別）'!G6</f>
        <v>1129615</v>
      </c>
      <c r="V56" s="47">
        <f>'歳出（目的別）'!H6</f>
        <v>1895519</v>
      </c>
      <c r="W56" s="47">
        <f>'歳出（目的別）'!I6</f>
        <v>1966917</v>
      </c>
      <c r="X56" s="47">
        <f>'歳出（目的別）'!J6</f>
        <v>3002916</v>
      </c>
      <c r="Y56" s="47">
        <f>'歳出（目的別）'!K6</f>
        <v>1642374</v>
      </c>
      <c r="Z56" s="47">
        <f>'歳出（目的別）'!L6</f>
        <v>2015750</v>
      </c>
      <c r="AA56" s="47">
        <f>'歳出（目的別）'!M6</f>
        <v>1650175</v>
      </c>
      <c r="AB56" s="47">
        <f>'歳出（目的別）'!N6</f>
        <v>1631331</v>
      </c>
      <c r="AC56" s="47">
        <f>'歳出（目的別）'!O6</f>
        <v>1764918</v>
      </c>
      <c r="AD56" s="47">
        <f>'歳出（目的別）'!P6</f>
        <v>2122020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567455</v>
      </c>
      <c r="S57" s="47">
        <f>'歳出（目的別）'!E7</f>
        <v>1223072</v>
      </c>
      <c r="T57" s="47">
        <f>'歳出（目的別）'!F7</f>
        <v>4924174</v>
      </c>
      <c r="U57" s="47">
        <f>'歳出（目的別）'!G7</f>
        <v>646005</v>
      </c>
      <c r="V57" s="47">
        <f>'歳出（目的別）'!H7</f>
        <v>758476</v>
      </c>
      <c r="W57" s="47">
        <f>'歳出（目的別）'!I7</f>
        <v>781539</v>
      </c>
      <c r="X57" s="47">
        <f>'歳出（目的別）'!J7</f>
        <v>865689</v>
      </c>
      <c r="Y57" s="47">
        <f>'歳出（目的別）'!K7</f>
        <v>888592</v>
      </c>
      <c r="Z57" s="47">
        <f>'歳出（目的別）'!L7</f>
        <v>916089</v>
      </c>
      <c r="AA57" s="47">
        <f>'歳出（目的別）'!M7</f>
        <v>1241539</v>
      </c>
      <c r="AB57" s="47">
        <f>'歳出（目的別）'!N7</f>
        <v>1129962</v>
      </c>
      <c r="AC57" s="47">
        <f>'歳出（目的別）'!O7</f>
        <v>1279365</v>
      </c>
      <c r="AD57" s="47">
        <f>'歳出（目的別）'!P7</f>
        <v>1105812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463087</v>
      </c>
      <c r="S58" s="47">
        <f>'歳出（目的別）'!E9</f>
        <v>629099</v>
      </c>
      <c r="T58" s="47">
        <f>'歳出（目的別）'!F9</f>
        <v>1100118</v>
      </c>
      <c r="U58" s="47">
        <f>'歳出（目的別）'!G9</f>
        <v>564673</v>
      </c>
      <c r="V58" s="47">
        <f>'歳出（目的別）'!H9</f>
        <v>590962</v>
      </c>
      <c r="W58" s="47">
        <f>'歳出（目的別）'!I9</f>
        <v>651802</v>
      </c>
      <c r="X58" s="47">
        <f>'歳出（目的別）'!J9</f>
        <v>571387</v>
      </c>
      <c r="Y58" s="47">
        <f>'歳出（目的別）'!K9</f>
        <v>390306</v>
      </c>
      <c r="Z58" s="47">
        <f>'歳出（目的別）'!L9</f>
        <v>507169</v>
      </c>
      <c r="AA58" s="47">
        <f>'歳出（目的別）'!M9</f>
        <v>338345</v>
      </c>
      <c r="AB58" s="47">
        <f>'歳出（目的別）'!N9</f>
        <v>478952</v>
      </c>
      <c r="AC58" s="47">
        <f>'歳出（目的別）'!O9</f>
        <v>409144</v>
      </c>
      <c r="AD58" s="47">
        <f>'歳出（目的別）'!P9</f>
        <v>338255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301914</v>
      </c>
      <c r="S59" s="47">
        <f>'歳出（目的別）'!E10</f>
        <v>463973</v>
      </c>
      <c r="T59" s="47">
        <f>'歳出（目的別）'!F10</f>
        <v>469118</v>
      </c>
      <c r="U59" s="47">
        <f>'歳出（目的別）'!G10</f>
        <v>436034</v>
      </c>
      <c r="V59" s="47">
        <f>'歳出（目的別）'!H10</f>
        <v>360027</v>
      </c>
      <c r="W59" s="47">
        <f>'歳出（目的別）'!I10</f>
        <v>356036</v>
      </c>
      <c r="X59" s="47">
        <f>'歳出（目的別）'!J10</f>
        <v>332314</v>
      </c>
      <c r="Y59" s="47">
        <f>'歳出（目的別）'!K10</f>
        <v>358201</v>
      </c>
      <c r="Z59" s="47">
        <f>'歳出（目的別）'!L10</f>
        <v>544783</v>
      </c>
      <c r="AA59" s="47">
        <f>'歳出（目的別）'!M10</f>
        <v>309871</v>
      </c>
      <c r="AB59" s="47">
        <f>'歳出（目的別）'!N10</f>
        <v>297273</v>
      </c>
      <c r="AC59" s="47">
        <f>'歳出（目的別）'!O10</f>
        <v>308318</v>
      </c>
      <c r="AD59" s="47">
        <f>'歳出（目的別）'!P10</f>
        <v>529184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2775795</v>
      </c>
      <c r="S60" s="47">
        <f>'歳出（目的別）'!E11</f>
        <v>3016038</v>
      </c>
      <c r="T60" s="47">
        <f>'歳出（目的別）'!F11</f>
        <v>3066345</v>
      </c>
      <c r="U60" s="47">
        <f>'歳出（目的別）'!G11</f>
        <v>2381642</v>
      </c>
      <c r="V60" s="47">
        <f>'歳出（目的別）'!H11</f>
        <v>3126594</v>
      </c>
      <c r="W60" s="47">
        <f>'歳出（目的別）'!I11</f>
        <v>3814196</v>
      </c>
      <c r="X60" s="47">
        <f>'歳出（目的別）'!J11</f>
        <v>2245784</v>
      </c>
      <c r="Y60" s="47">
        <f>'歳出（目的別）'!K11</f>
        <v>2341275</v>
      </c>
      <c r="Z60" s="47">
        <f>'歳出（目的別）'!L11</f>
        <v>2837372</v>
      </c>
      <c r="AA60" s="47">
        <f>'歳出（目的別）'!M11</f>
        <v>2040825</v>
      </c>
      <c r="AB60" s="47">
        <f>'歳出（目的別）'!N11</f>
        <v>1851770</v>
      </c>
      <c r="AC60" s="47">
        <f>'歳出（目的別）'!O11</f>
        <v>2072020</v>
      </c>
      <c r="AD60" s="47">
        <f>'歳出（目的別）'!P11</f>
        <v>3165976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1787623</v>
      </c>
      <c r="S61" s="47">
        <f>'歳出（目的別）'!E13</f>
        <v>1707567</v>
      </c>
      <c r="T61" s="47">
        <f>'歳出（目的別）'!F13</f>
        <v>1745203</v>
      </c>
      <c r="U61" s="47">
        <f>'歳出（目的別）'!G13</f>
        <v>2232206</v>
      </c>
      <c r="V61" s="47">
        <f>'歳出（目的別）'!H13</f>
        <v>2626854</v>
      </c>
      <c r="W61" s="47">
        <f>'歳出（目的別）'!I13</f>
        <v>2262282</v>
      </c>
      <c r="X61" s="47">
        <f>'歳出（目的別）'!J13</f>
        <v>2088406</v>
      </c>
      <c r="Y61" s="47">
        <f>'歳出（目的別）'!K13</f>
        <v>2222999</v>
      </c>
      <c r="Z61" s="47">
        <f>'歳出（目的別）'!L13</f>
        <v>2162602</v>
      </c>
      <c r="AA61" s="47">
        <f>'歳出（目的別）'!M13</f>
        <v>1886555</v>
      </c>
      <c r="AB61" s="47">
        <f>'歳出（目的別）'!N13</f>
        <v>2176266</v>
      </c>
      <c r="AC61" s="47">
        <f>'歳出（目的別）'!O13</f>
        <v>2622333</v>
      </c>
      <c r="AD61" s="47">
        <f>'歳出（目的別）'!P13</f>
        <v>2082392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541994</v>
      </c>
      <c r="S62" s="47">
        <f>'歳出（目的別）'!E15</f>
        <v>551542</v>
      </c>
      <c r="T62" s="47">
        <f>'歳出（目的別）'!F15</f>
        <v>588467</v>
      </c>
      <c r="U62" s="47">
        <f>'歳出（目的別）'!G15</f>
        <v>726190</v>
      </c>
      <c r="V62" s="47">
        <f>'歳出（目的別）'!H15</f>
        <v>775095</v>
      </c>
      <c r="W62" s="47">
        <f>'歳出（目的別）'!I15</f>
        <v>848678</v>
      </c>
      <c r="X62" s="47">
        <f>'歳出（目的別）'!J15</f>
        <v>1141813</v>
      </c>
      <c r="Y62" s="47">
        <f>'歳出（目的別）'!K15</f>
        <v>1269028</v>
      </c>
      <c r="Z62" s="47">
        <f>'歳出（目的別）'!L15</f>
        <v>1539723</v>
      </c>
      <c r="AA62" s="47">
        <f>'歳出（目的別）'!M15</f>
        <v>1501516</v>
      </c>
      <c r="AB62" s="47">
        <f>'歳出（目的別）'!N15</f>
        <v>1512764</v>
      </c>
      <c r="AC62" s="47">
        <f>'歳出（目的別）'!O15</f>
        <v>1550220</v>
      </c>
      <c r="AD62" s="47">
        <f>'歳出（目的別）'!P15</f>
        <v>1532681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8720707</v>
      </c>
      <c r="S63" s="47">
        <f>'歳出（目的別）'!E19</f>
        <v>10250693</v>
      </c>
      <c r="T63" s="47">
        <f>'歳出（目的別）'!F19</f>
        <v>14943398</v>
      </c>
      <c r="U63" s="47">
        <f>'歳出（目的別）'!G19</f>
        <v>9966971</v>
      </c>
      <c r="V63" s="47">
        <f>'歳出（目的別）'!H19</f>
        <v>11898421</v>
      </c>
      <c r="W63" s="47">
        <f>'歳出（目的別）'!I19</f>
        <v>12480844</v>
      </c>
      <c r="X63" s="47">
        <f>'歳出（目的別）'!J19</f>
        <v>12082252</v>
      </c>
      <c r="Y63" s="47">
        <f>'歳出（目的別）'!K19</f>
        <v>11280327</v>
      </c>
      <c r="Z63" s="47">
        <f>'歳出（目的別）'!L19</f>
        <v>12595712</v>
      </c>
      <c r="AA63" s="47">
        <f>'歳出（目的別）'!M19</f>
        <v>11452489</v>
      </c>
      <c r="AB63" s="47">
        <f>'歳出（目的別）'!N19</f>
        <v>11762028</v>
      </c>
      <c r="AC63" s="47">
        <f>'歳出（目的別）'!O19</f>
        <v>12174208</v>
      </c>
      <c r="AD63" s="47">
        <f>'歳出（目的別）'!P19</f>
        <v>12787310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836516</v>
      </c>
      <c r="S78" s="47">
        <f>'歳出（性質別）'!E19</f>
        <v>634368</v>
      </c>
      <c r="T78" s="47">
        <f>'歳出（性質別）'!F19</f>
        <v>1552473</v>
      </c>
      <c r="U78" s="47">
        <f>'歳出（性質別）'!G19</f>
        <v>868462</v>
      </c>
      <c r="V78" s="47">
        <f>'歳出（性質別）'!H19</f>
        <v>1096083</v>
      </c>
      <c r="W78" s="47">
        <f>'歳出（性質別）'!I19</f>
        <v>1020456</v>
      </c>
      <c r="X78" s="47">
        <f>'歳出（性質別）'!J19</f>
        <v>406255</v>
      </c>
      <c r="Y78" s="47">
        <f>'歳出（性質別）'!K19</f>
        <v>488160</v>
      </c>
      <c r="Z78" s="47">
        <f>'歳出（性質別）'!L19</f>
        <v>904443</v>
      </c>
      <c r="AA78" s="47">
        <f>'歳出（性質別）'!M19</f>
        <v>483977</v>
      </c>
      <c r="AB78" s="47">
        <f>'歳出（性質別）'!N19</f>
        <v>548027</v>
      </c>
      <c r="AC78" s="47">
        <f>'歳出（性質別）'!O19</f>
        <v>583302</v>
      </c>
      <c r="AD78" s="47">
        <f>'歳出（性質別）'!P19</f>
        <v>862825</v>
      </c>
    </row>
    <row r="79" spans="13:30" ht="13.5">
      <c r="M79" t="str">
        <f>'財政指標'!$M$1</f>
        <v>西那須野町</v>
      </c>
      <c r="P79" t="s">
        <v>173</v>
      </c>
      <c r="Q79">
        <f>'歳出（性質別）'!B20</f>
        <v>0</v>
      </c>
      <c r="R79" s="47">
        <f>'歳出（性質別）'!D20</f>
        <v>2399210</v>
      </c>
      <c r="S79" s="47">
        <f>'歳出（性質別）'!E20</f>
        <v>3597460</v>
      </c>
      <c r="T79" s="47">
        <f>'歳出（性質別）'!F20</f>
        <v>6780318</v>
      </c>
      <c r="U79" s="47">
        <f>'歳出（性質別）'!G20</f>
        <v>1983935</v>
      </c>
      <c r="V79" s="47">
        <f>'歳出（性質別）'!H20</f>
        <v>3301744</v>
      </c>
      <c r="W79" s="47">
        <f>'歳出（性質別）'!I20</f>
        <v>3578951</v>
      </c>
      <c r="X79" s="47">
        <f>'歳出（性質別）'!J20</f>
        <v>3348534</v>
      </c>
      <c r="Y79" s="47">
        <f>'歳出（性質別）'!K20</f>
        <v>1873871</v>
      </c>
      <c r="Z79" s="47">
        <f>'歳出（性質別）'!L20</f>
        <v>2305057</v>
      </c>
      <c r="AA79" s="47">
        <f>'歳出（性質別）'!M20</f>
        <v>2034009</v>
      </c>
      <c r="AB79" s="47">
        <f>'歳出（性質別）'!N20</f>
        <v>1409173</v>
      </c>
      <c r="AC79" s="47">
        <f>'歳出（性質別）'!O20</f>
        <v>2079949</v>
      </c>
      <c r="AD79" s="47">
        <f>'歳出（性質別）'!P20</f>
        <v>1532468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8720707</v>
      </c>
      <c r="S94" s="47">
        <f>'財政指標'!F6</f>
        <v>10250693</v>
      </c>
      <c r="T94" s="47">
        <f>'財政指標'!G6</f>
        <v>14943398</v>
      </c>
      <c r="U94" s="47">
        <f>'財政指標'!H6</f>
        <v>9966971</v>
      </c>
      <c r="V94" s="47">
        <f>'財政指標'!I6</f>
        <v>11898421</v>
      </c>
      <c r="W94" s="47">
        <f>'財政指標'!J6</f>
        <v>12480844</v>
      </c>
      <c r="X94" s="47">
        <f>'財政指標'!K6</f>
        <v>12081852</v>
      </c>
      <c r="Y94" s="47">
        <f>'財政指標'!L6</f>
        <v>11280327</v>
      </c>
      <c r="Z94" s="47">
        <f>'財政指標'!M6</f>
        <v>12595712</v>
      </c>
      <c r="AA94" s="47">
        <f>'財政指標'!N6</f>
        <v>11452489</v>
      </c>
      <c r="AB94" s="47">
        <f>'財政指標'!O6</f>
        <v>11762028</v>
      </c>
      <c r="AC94" s="47">
        <f>'財政指標'!P6</f>
        <v>12174208</v>
      </c>
      <c r="AD94" s="47">
        <f>'財政指標'!Q6</f>
        <v>12787310</v>
      </c>
    </row>
    <row r="95" spans="16:30" ht="13.5">
      <c r="P95" t="s">
        <v>155</v>
      </c>
      <c r="Q95">
        <f>'財政指標'!B29</f>
        <v>0</v>
      </c>
      <c r="R95" s="47">
        <f>'財政指標'!E29</f>
        <v>4509135</v>
      </c>
      <c r="S95" s="47">
        <f>'財政指標'!F29</f>
        <v>5235216</v>
      </c>
      <c r="T95" s="47">
        <f>'財政指標'!G29</f>
        <v>8814506</v>
      </c>
      <c r="U95" s="47">
        <f>'財政指標'!H29</f>
        <v>9020751</v>
      </c>
      <c r="V95" s="47">
        <f>'財政指標'!I29</f>
        <v>10572962</v>
      </c>
      <c r="W95" s="47">
        <f>'財政指標'!J29</f>
        <v>12190002</v>
      </c>
      <c r="X95" s="47">
        <f>'財政指標'!K29</f>
        <v>13416246</v>
      </c>
      <c r="Y95" s="47">
        <f>'財政指標'!L29</f>
        <v>13500343</v>
      </c>
      <c r="Z95" s="47">
        <f>'財政指標'!M29</f>
        <v>13450763</v>
      </c>
      <c r="AA95" s="47">
        <f>'財政指標'!N29</f>
        <v>12995556</v>
      </c>
      <c r="AB95" s="47">
        <f>'財政指標'!O29</f>
        <v>12520841</v>
      </c>
      <c r="AC95" s="47">
        <f>'財政指標'!P29</f>
        <v>12414222</v>
      </c>
      <c r="AD95" s="47">
        <f>'財政指標'!Q29</f>
        <v>12856820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2007-02-19T19:58:05Z</cp:lastPrinted>
  <dcterms:created xsi:type="dcterms:W3CDTF">2002-01-04T12:12:41Z</dcterms:created>
  <dcterms:modified xsi:type="dcterms:W3CDTF">2007-11-06T06:26:56Z</dcterms:modified>
  <cp:category/>
  <cp:version/>
  <cp:contentType/>
  <cp:contentStatus/>
</cp:coreProperties>
</file>