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5925" windowHeight="6375" tabRatio="601" activeTab="5"/>
  </bookViews>
  <sheets>
    <sheet name="財政指標" sheetId="1" r:id="rId1"/>
    <sheet name="歳入" sheetId="2" r:id="rId2"/>
    <sheet name="税" sheetId="3" r:id="rId3"/>
    <sheet name="歳出（性質別）" sheetId="4" r:id="rId4"/>
    <sheet name="歳出（目的別）" sheetId="5" r:id="rId5"/>
    <sheet name="グラフ" sheetId="6" r:id="rId6"/>
  </sheets>
  <definedNames>
    <definedName name="_xlnm.Print_Area" localSheetId="5">'グラフ'!$A$1:$N$114</definedName>
    <definedName name="_xlnm.Print_Titles" localSheetId="3">'歳出（性質別）'!$A:$A</definedName>
    <definedName name="_xlnm.Print_Titles" localSheetId="4">'歳出（目的別）'!$A:$A</definedName>
    <definedName name="_xlnm.Print_Titles" localSheetId="1">'歳入'!$A:$A</definedName>
    <definedName name="_xlnm.Print_Titles" localSheetId="0">'財政指標'!$A:$B</definedName>
    <definedName name="_xlnm.Print_Titles" localSheetId="2">'税'!$A:$A</definedName>
  </definedNames>
  <calcPr fullCalcOnLoad="1"/>
</workbook>
</file>

<file path=xl/sharedStrings.xml><?xml version="1.0" encoding="utf-8"?>
<sst xmlns="http://schemas.openxmlformats.org/spreadsheetml/2006/main" count="397" uniqueCount="198">
  <si>
    <t>　 歳 入 合 計</t>
  </si>
  <si>
    <t>一般財源(1～11）</t>
  </si>
  <si>
    <t>９７（H9）</t>
  </si>
  <si>
    <t>９６（H8）</t>
  </si>
  <si>
    <t>９５（H7）</t>
  </si>
  <si>
    <t>９４（H6）</t>
  </si>
  <si>
    <t>９３（H5）</t>
  </si>
  <si>
    <t>９２（H4）</t>
  </si>
  <si>
    <t>９１（H3）</t>
  </si>
  <si>
    <t>９０（H2）</t>
  </si>
  <si>
    <t>８９（元）</t>
  </si>
  <si>
    <t>依存財源（2～11+15+16+22）</t>
  </si>
  <si>
    <t>自主財源（1+12+13+14+17～21）</t>
  </si>
  <si>
    <t>収支状況</t>
  </si>
  <si>
    <t>うち政府資金</t>
  </si>
  <si>
    <t>物件等購入</t>
  </si>
  <si>
    <t>保証・補償</t>
  </si>
  <si>
    <t>その他</t>
  </si>
  <si>
    <t>実質的なもの</t>
  </si>
  <si>
    <t>財政調整基金現在高</t>
  </si>
  <si>
    <t>減債基金現在高</t>
  </si>
  <si>
    <t>その他特定目的基金現在高</t>
  </si>
  <si>
    <t>１歳入総額</t>
  </si>
  <si>
    <t>２歳出総額</t>
  </si>
  <si>
    <t>３歳入歳出差引</t>
  </si>
  <si>
    <t>４翌年度繰越財源</t>
  </si>
  <si>
    <t>５実質収支</t>
  </si>
  <si>
    <t>６単年度収支</t>
  </si>
  <si>
    <t>７積立金</t>
  </si>
  <si>
    <t>８繰上償還金</t>
  </si>
  <si>
    <t>９積立金取崩額</t>
  </si>
  <si>
    <t>10実質単年度収支</t>
  </si>
  <si>
    <t>12実質収支比率</t>
  </si>
  <si>
    <t>13基準財政収入額</t>
  </si>
  <si>
    <t>14基準財政需要額</t>
  </si>
  <si>
    <t>15標準税収入額</t>
  </si>
  <si>
    <t>16標準財政規模</t>
  </si>
  <si>
    <t>17財政力指数</t>
  </si>
  <si>
    <t>18経常収支比率</t>
  </si>
  <si>
    <t>19公債費負担比率</t>
  </si>
  <si>
    <t>20公債費比率</t>
  </si>
  <si>
    <t>21起債制限比率</t>
  </si>
  <si>
    <t>22積立金現在高</t>
  </si>
  <si>
    <t>23地方債現在高</t>
  </si>
  <si>
    <t>24債務負担行為額</t>
  </si>
  <si>
    <t>25収益事業収入</t>
  </si>
  <si>
    <t>26土地開発基金現在高</t>
  </si>
  <si>
    <t>１市町村民税</t>
  </si>
  <si>
    <t xml:space="preserve">   個人均等割</t>
  </si>
  <si>
    <t>　　所得割</t>
  </si>
  <si>
    <t>　　法人均等割</t>
  </si>
  <si>
    <t>　　法人税割</t>
  </si>
  <si>
    <t>２固定資産税</t>
  </si>
  <si>
    <t>　　うち純固定資産税</t>
  </si>
  <si>
    <t>３軽自動車税</t>
  </si>
  <si>
    <t>４市町村たばこ税</t>
  </si>
  <si>
    <t>５鉱産税</t>
  </si>
  <si>
    <t>６特別土地保有税</t>
  </si>
  <si>
    <t>７法廷外普通税</t>
  </si>
  <si>
    <t>８旧法による税</t>
  </si>
  <si>
    <t>９目的税</t>
  </si>
  <si>
    <t>　　入湯税</t>
  </si>
  <si>
    <t>　　事業所税</t>
  </si>
  <si>
    <t>　　都市計画税</t>
  </si>
  <si>
    <t>　　水利地益税等</t>
  </si>
  <si>
    <t>　  合　　　　 計</t>
  </si>
  <si>
    <t xml:space="preserve"> 　歳 　出 　合　計</t>
  </si>
  <si>
    <t>１人　件　費</t>
  </si>
  <si>
    <t>　　うち職員給与費</t>
  </si>
  <si>
    <t>２扶　助　費</t>
  </si>
  <si>
    <t>３公　債　費</t>
  </si>
  <si>
    <t>　　元利償還金</t>
  </si>
  <si>
    <t>　　一時借入金利子</t>
  </si>
  <si>
    <t>４物　件　費</t>
  </si>
  <si>
    <t>５維 持 補 修 費</t>
  </si>
  <si>
    <t>６補　助　費　等</t>
  </si>
  <si>
    <t>　　うち一部事務組合負担金</t>
  </si>
  <si>
    <t>７繰　出　金</t>
  </si>
  <si>
    <t>８積　立　金　</t>
  </si>
  <si>
    <t>９投資・出資金・貸出金</t>
  </si>
  <si>
    <t>10普 通 建 設 事 業 費</t>
  </si>
  <si>
    <t xml:space="preserve"> 　　うち補助事業費</t>
  </si>
  <si>
    <t xml:space="preserve"> 　　うち単独事業費</t>
  </si>
  <si>
    <t>11災 害 復 旧 事 業 費</t>
  </si>
  <si>
    <t>12失 業 対 策 事 業 費</t>
  </si>
  <si>
    <t>義 務 的 経 費（1～３）</t>
  </si>
  <si>
    <t>投 資 的 経 費（10～12）</t>
  </si>
  <si>
    <t>10前年度繰上充用金</t>
  </si>
  <si>
    <t>13 諸 支 出 金</t>
  </si>
  <si>
    <t>９８(H10)</t>
  </si>
  <si>
    <t>９９(H11)</t>
  </si>
  <si>
    <t>0 年度末住民基本台帳人口</t>
  </si>
  <si>
    <t>９０（H2）</t>
  </si>
  <si>
    <t>９１（H3）</t>
  </si>
  <si>
    <t>９２（H4）</t>
  </si>
  <si>
    <t>９３（H5）</t>
  </si>
  <si>
    <t>９４（H6）</t>
  </si>
  <si>
    <t>９５（H7）</t>
  </si>
  <si>
    <t>９６（H8）</t>
  </si>
  <si>
    <t>２ 総　務　費</t>
  </si>
  <si>
    <t>１ 議　会　費</t>
  </si>
  <si>
    <t>３ 民　生　費</t>
  </si>
  <si>
    <t>歳入の状況</t>
  </si>
  <si>
    <t>歳入の状況（構成比）</t>
  </si>
  <si>
    <t>税の状況</t>
  </si>
  <si>
    <t>性質別歳出の状況</t>
  </si>
  <si>
    <t>性質別歳出の状況（構成比）</t>
  </si>
  <si>
    <t>税の状況（構成比）</t>
  </si>
  <si>
    <t>目的別歳出</t>
  </si>
  <si>
    <t>目的別歳出（構成比）</t>
  </si>
  <si>
    <t>４ 衛　生　費</t>
  </si>
  <si>
    <t>５ 労　働　費</t>
  </si>
  <si>
    <t>６ 農 林 水 産 業 費</t>
  </si>
  <si>
    <t>７ 商　工　費</t>
  </si>
  <si>
    <t>８ 土　木　費</t>
  </si>
  <si>
    <t>９ 消　防　費</t>
  </si>
  <si>
    <t>10 教　育　費</t>
  </si>
  <si>
    <t>11 災 害 復 旧 費</t>
  </si>
  <si>
    <t>12 公　債　費</t>
  </si>
  <si>
    <t>15 特別区財調納付金</t>
  </si>
  <si>
    <t>14 前年度繰上充用金</t>
  </si>
  <si>
    <t xml:space="preserve">   歳 出 合　計</t>
  </si>
  <si>
    <t>１ 地 方 税</t>
  </si>
  <si>
    <t>２ 地方譲与税</t>
  </si>
  <si>
    <t>３ 利子割交付金</t>
  </si>
  <si>
    <t>４ 地方消費税交付金</t>
  </si>
  <si>
    <t>５ ゴルフ場利用税交付金</t>
  </si>
  <si>
    <t>６ 特別地方消費税交付金</t>
  </si>
  <si>
    <t>７ 自動車取得税交付金</t>
  </si>
  <si>
    <t>８ 国有提供施設等助成交付金</t>
  </si>
  <si>
    <t>９ 地方特例交付金</t>
  </si>
  <si>
    <t>10 地方交付税</t>
  </si>
  <si>
    <t xml:space="preserve"> (1) 普通交付税</t>
  </si>
  <si>
    <t xml:space="preserve"> (2) 特別交付税</t>
  </si>
  <si>
    <t>11 交通安全対策特別交付金</t>
  </si>
  <si>
    <t>12 分担金・負担金</t>
  </si>
  <si>
    <t>13 使用料</t>
  </si>
  <si>
    <t>14 手 数 料</t>
  </si>
  <si>
    <t>15 国庫支出金</t>
  </si>
  <si>
    <t>16 県支出金</t>
  </si>
  <si>
    <t>17 財産収入</t>
  </si>
  <si>
    <t>18 寄 附 金</t>
  </si>
  <si>
    <t>19 繰 入 金</t>
  </si>
  <si>
    <t>20 繰 越 金</t>
  </si>
  <si>
    <t>21 諸 収 入</t>
  </si>
  <si>
    <t>22 地 方 債</t>
  </si>
  <si>
    <t>財政指標</t>
  </si>
  <si>
    <t xml:space="preserve"> 地 方 税</t>
  </si>
  <si>
    <t xml:space="preserve"> 国庫支出金</t>
  </si>
  <si>
    <t xml:space="preserve"> 地 方 債</t>
  </si>
  <si>
    <t>　  合　　　　 計</t>
  </si>
  <si>
    <t>市町村民税</t>
  </si>
  <si>
    <t>固定資産税</t>
  </si>
  <si>
    <t>市町村たばこ税</t>
  </si>
  <si>
    <t>歳出総額</t>
  </si>
  <si>
    <t>地方債現在高</t>
  </si>
  <si>
    <t>人　件　費</t>
  </si>
  <si>
    <t>扶　助　費</t>
  </si>
  <si>
    <t>公　債　費</t>
  </si>
  <si>
    <t>物　件　費</t>
  </si>
  <si>
    <t>維 持 補 修 費</t>
  </si>
  <si>
    <t>投資・出資金・貸出金</t>
  </si>
  <si>
    <t>総額</t>
  </si>
  <si>
    <t>普通建設事業費</t>
  </si>
  <si>
    <t xml:space="preserve"> 総　務　費</t>
  </si>
  <si>
    <t xml:space="preserve"> 民　生　費</t>
  </si>
  <si>
    <t xml:space="preserve"> 衛　生　費</t>
  </si>
  <si>
    <t xml:space="preserve"> 商　工　費</t>
  </si>
  <si>
    <t xml:space="preserve"> 土　木　費</t>
  </si>
  <si>
    <t xml:space="preserve"> 教　育　費</t>
  </si>
  <si>
    <t xml:space="preserve"> 公　債　費</t>
  </si>
  <si>
    <t xml:space="preserve"> 総　　額</t>
  </si>
  <si>
    <t xml:space="preserve"> 補助事業費</t>
  </si>
  <si>
    <t xml:space="preserve"> 単独事業費</t>
  </si>
  <si>
    <t>９７(H9）</t>
  </si>
  <si>
    <t>９８(H10）</t>
  </si>
  <si>
    <t>９９(H11）</t>
  </si>
  <si>
    <t>９９(H11)</t>
  </si>
  <si>
    <t>（百万円）</t>
  </si>
  <si>
    <t>　　　（百万円、％）</t>
  </si>
  <si>
    <t xml:space="preserve"> 農林水産業費</t>
  </si>
  <si>
    <t>特定財源（12～22）</t>
  </si>
  <si>
    <t>地方交付税</t>
  </si>
  <si>
    <t>００(H12)</t>
  </si>
  <si>
    <t>００(H12）</t>
  </si>
  <si>
    <t>11普 通 建 設 事 業 費</t>
  </si>
  <si>
    <t>12災 害 復 旧 事 業 費</t>
  </si>
  <si>
    <t>13失 業 対 策 事 業 費</t>
  </si>
  <si>
    <t>投 資 的 経 費（11～12）</t>
  </si>
  <si>
    <t>県支出金</t>
  </si>
  <si>
    <t>黒磯市</t>
  </si>
  <si>
    <t>０１(H13)</t>
  </si>
  <si>
    <t>０２(H14)</t>
  </si>
  <si>
    <t>０３(H15)</t>
  </si>
  <si>
    <t>０３(H15)</t>
  </si>
  <si>
    <t>０３(H15)</t>
  </si>
  <si>
    <t xml:space="preserve"> (1)減税補てん債</t>
  </si>
  <si>
    <t xml:space="preserve"> (2)臨時財政対策債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</si>
</sst>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;[Red]\-#,##0.0"/>
    <numFmt numFmtId="178" formatCode="0.0_);[Red]\(0.0\)"/>
    <numFmt numFmtId="179" formatCode="#,##0.0_ ;[Red]\-#,##0.0\ "/>
    <numFmt numFmtId="180" formatCode="[&lt;=999]000;[&lt;=99999]000\-00;000\-0000"/>
    <numFmt numFmtId="181" formatCode="#,##0;[Red]#,##0"/>
    <numFmt numFmtId="182" formatCode="#,"/>
    <numFmt numFmtId="183" formatCode="#,###,"/>
    <numFmt numFmtId="184" formatCode="0.0;[Red]0.0"/>
    <numFmt numFmtId="185" formatCode="0.0_);\(0.0\)"/>
    <numFmt numFmtId="186" formatCode="#,##0_);\(#,##0\)"/>
    <numFmt numFmtId="187" formatCode="#,##0.0_);\(#,##0.0\)"/>
    <numFmt numFmtId="188" formatCode="#,##0.0_ "/>
    <numFmt numFmtId="189" formatCode="0.00_ "/>
    <numFmt numFmtId="190" formatCode="0.0_ "/>
    <numFmt numFmtId="191" formatCode="#,##0,"/>
    <numFmt numFmtId="192" formatCode="#,##0.0"/>
    <numFmt numFmtId="193" formatCode="0.0%"/>
    <numFmt numFmtId="194" formatCode="&quot;¥&quot;#,##0.0;&quot;¥&quot;\-#,##0.0"/>
    <numFmt numFmtId="195" formatCode="#,##0;&quot;▲ &quot;#,##0"/>
    <numFmt numFmtId="196" formatCode="#,##0.0;&quot;▲ &quot;#,##0.0"/>
    <numFmt numFmtId="197" formatCode="#,##0_ "/>
    <numFmt numFmtId="198" formatCode="#,##0.00_ "/>
    <numFmt numFmtId="199" formatCode="0.00_);[Red]\(0.00\)"/>
    <numFmt numFmtId="200" formatCode="#,##0.0;[Red]#,##0.0"/>
    <numFmt numFmtId="201" formatCode="0_);\(0\)"/>
    <numFmt numFmtId="202" formatCode="0;[Red]0"/>
    <numFmt numFmtId="203" formatCode="0_ "/>
    <numFmt numFmtId="204" formatCode="0_ ;[Red]\-0\ "/>
    <numFmt numFmtId="205" formatCode="0_);[Red]\(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9.2"/>
      <color indexed="8"/>
      <name val="ＭＳ Ｐゴシック"/>
      <family val="3"/>
    </font>
    <font>
      <sz val="10.1"/>
      <color indexed="8"/>
      <name val="ＭＳ Ｐゴシック"/>
      <family val="3"/>
    </font>
    <font>
      <sz val="11.25"/>
      <color indexed="8"/>
      <name val="ＭＳ Ｐゴシック"/>
      <family val="3"/>
    </font>
    <font>
      <sz val="8.25"/>
      <color indexed="8"/>
      <name val="ＭＳ Ｐゴシック"/>
      <family val="3"/>
    </font>
    <font>
      <sz val="12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38" fontId="4" fillId="0" borderId="10" xfId="48" applyFont="1" applyBorder="1" applyAlignment="1">
      <alignment/>
    </xf>
    <xf numFmtId="38" fontId="4" fillId="0" borderId="0" xfId="48" applyFont="1" applyAlignment="1">
      <alignment/>
    </xf>
    <xf numFmtId="183" fontId="4" fillId="0" borderId="10" xfId="0" applyNumberFormat="1" applyFont="1" applyBorder="1" applyAlignment="1">
      <alignment/>
    </xf>
    <xf numFmtId="183" fontId="4" fillId="0" borderId="10" xfId="48" applyNumberFormat="1" applyFont="1" applyBorder="1" applyAlignment="1">
      <alignment/>
    </xf>
    <xf numFmtId="183" fontId="3" fillId="0" borderId="10" xfId="48" applyNumberFormat="1" applyFont="1" applyFill="1" applyBorder="1" applyAlignment="1" applyProtection="1">
      <alignment/>
      <protection/>
    </xf>
    <xf numFmtId="183" fontId="4" fillId="0" borderId="0" xfId="48" applyNumberFormat="1" applyFont="1" applyAlignment="1">
      <alignment/>
    </xf>
    <xf numFmtId="183" fontId="3" fillId="0" borderId="10" xfId="0" applyNumberFormat="1" applyFont="1" applyFill="1" applyBorder="1" applyAlignment="1" applyProtection="1">
      <alignment/>
      <protection/>
    </xf>
    <xf numFmtId="183" fontId="3" fillId="0" borderId="10" xfId="48" applyNumberFormat="1" applyFont="1" applyFill="1" applyBorder="1" applyAlignment="1" applyProtection="1">
      <alignment horizontal="right" vertical="center"/>
      <protection/>
    </xf>
    <xf numFmtId="183" fontId="4" fillId="0" borderId="0" xfId="0" applyNumberFormat="1" applyFont="1" applyAlignment="1">
      <alignment/>
    </xf>
    <xf numFmtId="183" fontId="3" fillId="0" borderId="10" xfId="0" applyNumberFormat="1" applyFont="1" applyFill="1" applyBorder="1" applyAlignment="1" applyProtection="1">
      <alignment vertical="center"/>
      <protection/>
    </xf>
    <xf numFmtId="191" fontId="4" fillId="0" borderId="10" xfId="0" applyNumberFormat="1" applyFont="1" applyBorder="1" applyAlignment="1">
      <alignment/>
    </xf>
    <xf numFmtId="191" fontId="3" fillId="0" borderId="10" xfId="48" applyNumberFormat="1" applyFont="1" applyFill="1" applyBorder="1" applyAlignment="1" applyProtection="1">
      <alignment/>
      <protection/>
    </xf>
    <xf numFmtId="191" fontId="4" fillId="0" borderId="10" xfId="48" applyNumberFormat="1" applyFont="1" applyBorder="1" applyAlignment="1">
      <alignment/>
    </xf>
    <xf numFmtId="191" fontId="4" fillId="0" borderId="0" xfId="0" applyNumberFormat="1" applyFont="1" applyAlignment="1">
      <alignment/>
    </xf>
    <xf numFmtId="191" fontId="3" fillId="0" borderId="10" xfId="0" applyNumberFormat="1" applyFont="1" applyFill="1" applyBorder="1" applyAlignment="1" applyProtection="1">
      <alignment/>
      <protection/>
    </xf>
    <xf numFmtId="191" fontId="4" fillId="0" borderId="0" xfId="48" applyNumberFormat="1" applyFont="1" applyAlignment="1">
      <alignment/>
    </xf>
    <xf numFmtId="191" fontId="3" fillId="0" borderId="10" xfId="0" applyNumberFormat="1" applyFont="1" applyBorder="1" applyAlignment="1">
      <alignment/>
    </xf>
    <xf numFmtId="191" fontId="3" fillId="0" borderId="0" xfId="0" applyNumberFormat="1" applyFont="1" applyAlignment="1">
      <alignment/>
    </xf>
    <xf numFmtId="191" fontId="3" fillId="0" borderId="10" xfId="48" applyNumberFormat="1" applyFont="1" applyBorder="1" applyAlignment="1">
      <alignment/>
    </xf>
    <xf numFmtId="191" fontId="3" fillId="0" borderId="10" xfId="0" applyNumberFormat="1" applyFont="1" applyFill="1" applyBorder="1" applyAlignment="1" applyProtection="1">
      <alignment vertical="center"/>
      <protection/>
    </xf>
    <xf numFmtId="191" fontId="3" fillId="0" borderId="0" xfId="48" applyNumberFormat="1" applyFont="1" applyAlignment="1">
      <alignment/>
    </xf>
    <xf numFmtId="190" fontId="4" fillId="0" borderId="10" xfId="0" applyNumberFormat="1" applyFont="1" applyBorder="1" applyAlignment="1">
      <alignment/>
    </xf>
    <xf numFmtId="190" fontId="4" fillId="0" borderId="10" xfId="48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3" fontId="5" fillId="0" borderId="0" xfId="0" applyNumberFormat="1" applyFont="1" applyAlignment="1">
      <alignment/>
    </xf>
    <xf numFmtId="192" fontId="3" fillId="0" borderId="10" xfId="48" applyNumberFormat="1" applyFont="1" applyFill="1" applyBorder="1" applyAlignment="1" applyProtection="1">
      <alignment/>
      <protection/>
    </xf>
    <xf numFmtId="192" fontId="4" fillId="0" borderId="10" xfId="48" applyNumberFormat="1" applyFont="1" applyBorder="1" applyAlignment="1">
      <alignment/>
    </xf>
    <xf numFmtId="191" fontId="5" fillId="0" borderId="0" xfId="0" applyNumberFormat="1" applyFont="1" applyAlignment="1">
      <alignment/>
    </xf>
    <xf numFmtId="191" fontId="6" fillId="0" borderId="0" xfId="0" applyNumberFormat="1" applyFont="1" applyAlignment="1">
      <alignment/>
    </xf>
    <xf numFmtId="192" fontId="3" fillId="0" borderId="10" xfId="0" applyNumberFormat="1" applyFont="1" applyFill="1" applyBorder="1" applyAlignment="1" applyProtection="1">
      <alignment/>
      <protection/>
    </xf>
    <xf numFmtId="190" fontId="3" fillId="0" borderId="10" xfId="48" applyNumberFormat="1" applyFont="1" applyFill="1" applyBorder="1" applyAlignment="1" applyProtection="1">
      <alignment/>
      <protection/>
    </xf>
    <xf numFmtId="190" fontId="3" fillId="0" borderId="10" xfId="0" applyNumberFormat="1" applyFont="1" applyBorder="1" applyAlignment="1">
      <alignment/>
    </xf>
    <xf numFmtId="191" fontId="7" fillId="0" borderId="0" xfId="0" applyNumberFormat="1" applyFont="1" applyAlignment="1">
      <alignment/>
    </xf>
    <xf numFmtId="191" fontId="8" fillId="0" borderId="0" xfId="0" applyNumberFormat="1" applyFont="1" applyAlignment="1">
      <alignment/>
    </xf>
    <xf numFmtId="190" fontId="3" fillId="0" borderId="10" xfId="0" applyNumberFormat="1" applyFont="1" applyFill="1" applyBorder="1" applyAlignment="1" applyProtection="1">
      <alignment/>
      <protection/>
    </xf>
    <xf numFmtId="190" fontId="3" fillId="0" borderId="0" xfId="0" applyNumberFormat="1" applyFont="1" applyAlignment="1">
      <alignment/>
    </xf>
    <xf numFmtId="190" fontId="3" fillId="0" borderId="0" xfId="48" applyNumberFormat="1" applyFont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91" fontId="0" fillId="0" borderId="0" xfId="0" applyNumberFormat="1" applyAlignment="1">
      <alignment/>
    </xf>
    <xf numFmtId="0" fontId="4" fillId="0" borderId="10" xfId="0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181" fontId="4" fillId="0" borderId="10" xfId="48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center"/>
      <protection/>
    </xf>
    <xf numFmtId="191" fontId="4" fillId="0" borderId="10" xfId="0" applyNumberFormat="1" applyFont="1" applyBorder="1" applyAlignment="1">
      <alignment vertical="center"/>
    </xf>
    <xf numFmtId="191" fontId="4" fillId="0" borderId="10" xfId="48" applyNumberFormat="1" applyFont="1" applyBorder="1" applyAlignment="1">
      <alignment vertical="center"/>
    </xf>
    <xf numFmtId="191" fontId="3" fillId="0" borderId="10" xfId="48" applyNumberFormat="1" applyFont="1" applyBorder="1" applyAlignment="1" applyProtection="1">
      <alignment vertical="center"/>
      <protection/>
    </xf>
    <xf numFmtId="185" fontId="4" fillId="0" borderId="10" xfId="48" applyNumberFormat="1" applyFont="1" applyBorder="1" applyAlignment="1">
      <alignment vertical="center"/>
    </xf>
    <xf numFmtId="183" fontId="4" fillId="0" borderId="10" xfId="48" applyNumberFormat="1" applyFont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189" fontId="4" fillId="0" borderId="10" xfId="48" applyNumberFormat="1" applyFont="1" applyBorder="1" applyAlignment="1">
      <alignment vertical="center"/>
    </xf>
    <xf numFmtId="189" fontId="4" fillId="0" borderId="10" xfId="0" applyNumberFormat="1" applyFont="1" applyBorder="1" applyAlignment="1">
      <alignment vertical="center"/>
    </xf>
    <xf numFmtId="176" fontId="4" fillId="0" borderId="10" xfId="48" applyNumberFormat="1" applyFont="1" applyBorder="1" applyAlignment="1">
      <alignment vertical="center"/>
    </xf>
    <xf numFmtId="190" fontId="4" fillId="0" borderId="10" xfId="48" applyNumberFormat="1" applyFont="1" applyBorder="1" applyAlignment="1">
      <alignment vertical="center"/>
    </xf>
    <xf numFmtId="190" fontId="4" fillId="0" borderId="10" xfId="0" applyNumberFormat="1" applyFont="1" applyBorder="1" applyAlignment="1">
      <alignment vertical="center"/>
    </xf>
    <xf numFmtId="178" fontId="4" fillId="0" borderId="10" xfId="48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93" fontId="4" fillId="0" borderId="0" xfId="0" applyNumberFormat="1" applyFont="1" applyAlignment="1">
      <alignment/>
    </xf>
    <xf numFmtId="191" fontId="4" fillId="0" borderId="10" xfId="0" applyNumberFormat="1" applyFont="1" applyBorder="1" applyAlignment="1">
      <alignment/>
    </xf>
    <xf numFmtId="191" fontId="3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Border="1" applyAlignment="1">
      <alignment/>
    </xf>
    <xf numFmtId="193" fontId="6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0" fontId="0" fillId="0" borderId="0" xfId="0" applyAlignment="1">
      <alignment horizontal="left"/>
    </xf>
    <xf numFmtId="191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3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歳入の状況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25"/>
          <c:w val="0.99625"/>
          <c:h val="0.82675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グラフ!$P$7</c:f>
              <c:strCache>
                <c:ptCount val="1"/>
                <c:pt idx="0">
                  <c:v>　 歳 入 合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グラフ!$Q$1:$AD$1</c:f>
              <c:strCache/>
            </c:strRef>
          </c:cat>
          <c:val>
            <c:numRef>
              <c:f>グラフ!$Q$7:$AD$7</c:f>
              <c:numCache/>
            </c:numRef>
          </c:val>
        </c:ser>
        <c:gapWidth val="90"/>
        <c:axId val="49241188"/>
        <c:axId val="40517509"/>
      </c:barChart>
      <c:lineChart>
        <c:grouping val="standard"/>
        <c:varyColors val="0"/>
        <c:ser>
          <c:idx val="1"/>
          <c:order val="0"/>
          <c:tx>
            <c:strRef>
              <c:f>グラフ!$P$2</c:f>
              <c:strCache>
                <c:ptCount val="1"/>
                <c:pt idx="0">
                  <c:v> 地 方 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グラフ!$Q$1:$AD$1</c:f>
              <c:strCache/>
            </c:strRef>
          </c:cat>
          <c:val>
            <c:numRef>
              <c:f>グラフ!$Q$2:$AD$2</c:f>
              <c:numCache/>
            </c:numRef>
          </c:val>
          <c:smooth val="0"/>
        </c:ser>
        <c:ser>
          <c:idx val="0"/>
          <c:order val="1"/>
          <c:tx>
            <c:strRef>
              <c:f>グラフ!$P$3</c:f>
              <c:strCache>
                <c:ptCount val="1"/>
                <c:pt idx="0">
                  <c:v>地方交付税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グラフ!$Q$1:$AD$1</c:f>
              <c:strCache/>
            </c:strRef>
          </c:cat>
          <c:val>
            <c:numRef>
              <c:f>グラフ!$Q$3:$AD$3</c:f>
              <c:numCache/>
            </c:numRef>
          </c:val>
          <c:smooth val="0"/>
        </c:ser>
        <c:ser>
          <c:idx val="4"/>
          <c:order val="2"/>
          <c:tx>
            <c:strRef>
              <c:f>グラフ!$P$4</c:f>
              <c:strCache>
                <c:ptCount val="1"/>
                <c:pt idx="0">
                  <c:v> 国庫支出金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グラフ!$Q$1:$AD$1</c:f>
              <c:strCache/>
            </c:strRef>
          </c:cat>
          <c:val>
            <c:numRef>
              <c:f>グラフ!$Q$4:$AD$4</c:f>
              <c:numCache/>
            </c:numRef>
          </c:val>
          <c:smooth val="0"/>
        </c:ser>
        <c:ser>
          <c:idx val="2"/>
          <c:order val="3"/>
          <c:tx>
            <c:strRef>
              <c:f>グラフ!$P$5</c:f>
              <c:strCache>
                <c:ptCount val="1"/>
                <c:pt idx="0">
                  <c:v>県支出金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グラフ!$Q$1:$AD$1</c:f>
              <c:strCache/>
            </c:strRef>
          </c:cat>
          <c:val>
            <c:numRef>
              <c:f>グラフ!$Q$5:$AD$5</c:f>
              <c:numCache/>
            </c:numRef>
          </c:val>
          <c:smooth val="0"/>
        </c:ser>
        <c:ser>
          <c:idx val="3"/>
          <c:order val="4"/>
          <c:tx>
            <c:strRef>
              <c:f>グラフ!$P$6</c:f>
              <c:strCache>
                <c:ptCount val="1"/>
                <c:pt idx="0">
                  <c:v> 地 方 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グラフ!$Q$1:$AD$1</c:f>
              <c:strCache/>
            </c:strRef>
          </c:cat>
          <c:val>
            <c:numRef>
              <c:f>グラフ!$Q$6:$AD$6</c:f>
              <c:numCache/>
            </c:numRef>
          </c:val>
          <c:smooth val="0"/>
        </c:ser>
        <c:axId val="29113262"/>
        <c:axId val="60692767"/>
      </c:lineChart>
      <c:catAx>
        <c:axId val="492411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17509"/>
        <c:crosses val="autoZero"/>
        <c:auto val="0"/>
        <c:lblOffset val="100"/>
        <c:tickLblSkip val="1"/>
        <c:noMultiLvlLbl val="0"/>
      </c:catAx>
      <c:valAx>
        <c:axId val="405175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425"/>
              <c:y val="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241188"/>
        <c:crossesAt val="1"/>
        <c:crossBetween val="between"/>
        <c:dispUnits/>
      </c:valAx>
      <c:catAx>
        <c:axId val="29113262"/>
        <c:scaling>
          <c:orientation val="minMax"/>
        </c:scaling>
        <c:axPos val="b"/>
        <c:delete val="1"/>
        <c:majorTickMark val="out"/>
        <c:minorTickMark val="none"/>
        <c:tickLblPos val="nextTo"/>
        <c:crossAx val="60692767"/>
        <c:crosses val="autoZero"/>
        <c:auto val="0"/>
        <c:lblOffset val="100"/>
        <c:tickLblSkip val="1"/>
        <c:noMultiLvlLbl val="0"/>
      </c:catAx>
      <c:valAx>
        <c:axId val="606927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62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11326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825"/>
          <c:y val="0.90475"/>
          <c:w val="0.7535"/>
          <c:h val="0.0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税の状況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7025"/>
          <c:w val="0.95125"/>
          <c:h val="0.825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グラフ!$P$34</c:f>
              <c:strCache>
                <c:ptCount val="1"/>
                <c:pt idx="0">
                  <c:v>　  合　　　　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グラフ!$Q$30:$AD$30</c:f>
              <c:strCache/>
            </c:strRef>
          </c:cat>
          <c:val>
            <c:numRef>
              <c:f>グラフ!$Q$34:$AD$34</c:f>
              <c:numCache/>
            </c:numRef>
          </c:val>
        </c:ser>
        <c:gapWidth val="90"/>
        <c:axId val="9363992"/>
        <c:axId val="17167065"/>
      </c:barChart>
      <c:lineChart>
        <c:grouping val="standard"/>
        <c:varyColors val="0"/>
        <c:ser>
          <c:idx val="1"/>
          <c:order val="0"/>
          <c:tx>
            <c:strRef>
              <c:f>グラフ!$P$31</c:f>
              <c:strCache>
                <c:ptCount val="1"/>
                <c:pt idx="0">
                  <c:v>市町村民税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グラフ!$Q$30:$AD$30</c:f>
              <c:strCache/>
            </c:strRef>
          </c:cat>
          <c:val>
            <c:numRef>
              <c:f>グラフ!$Q$31:$AD$31</c:f>
              <c:numCache/>
            </c:numRef>
          </c:val>
          <c:smooth val="0"/>
        </c:ser>
        <c:ser>
          <c:idx val="0"/>
          <c:order val="1"/>
          <c:tx>
            <c:strRef>
              <c:f>グラフ!$P$32</c:f>
              <c:strCache>
                <c:ptCount val="1"/>
                <c:pt idx="0">
                  <c:v>固定資産税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グラフ!$Q$30:$AD$30</c:f>
              <c:strCache/>
            </c:strRef>
          </c:cat>
          <c:val>
            <c:numRef>
              <c:f>グラフ!$Q$32:$AD$32</c:f>
              <c:numCache/>
            </c:numRef>
          </c:val>
          <c:smooth val="0"/>
        </c:ser>
        <c:ser>
          <c:idx val="2"/>
          <c:order val="2"/>
          <c:tx>
            <c:strRef>
              <c:f>グラフ!$P$33</c:f>
              <c:strCache>
                <c:ptCount val="1"/>
                <c:pt idx="0">
                  <c:v>市町村たばこ税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グラフ!$Q$30:$AD$30</c:f>
              <c:strCache/>
            </c:strRef>
          </c:cat>
          <c:val>
            <c:numRef>
              <c:f>グラフ!$Q$33:$AD$33</c:f>
              <c:numCache/>
            </c:numRef>
          </c:val>
          <c:smooth val="0"/>
        </c:ser>
        <c:axId val="20285858"/>
        <c:axId val="48354995"/>
      </c:lineChart>
      <c:catAx>
        <c:axId val="93639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67065"/>
        <c:crosses val="autoZero"/>
        <c:auto val="0"/>
        <c:lblOffset val="100"/>
        <c:tickLblSkip val="1"/>
        <c:noMultiLvlLbl val="0"/>
      </c:catAx>
      <c:valAx>
        <c:axId val="171670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4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63992"/>
        <c:crossesAt val="1"/>
        <c:crossBetween val="between"/>
        <c:dispUnits/>
      </c:valAx>
      <c:catAx>
        <c:axId val="20285858"/>
        <c:scaling>
          <c:orientation val="minMax"/>
        </c:scaling>
        <c:axPos val="b"/>
        <c:delete val="1"/>
        <c:majorTickMark val="out"/>
        <c:minorTickMark val="none"/>
        <c:tickLblPos val="nextTo"/>
        <c:crossAx val="48354995"/>
        <c:crosses val="autoZero"/>
        <c:auto val="0"/>
        <c:lblOffset val="100"/>
        <c:tickLblSkip val="1"/>
        <c:noMultiLvlLbl val="0"/>
      </c:catAx>
      <c:valAx>
        <c:axId val="483549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02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28585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675"/>
          <c:y val="0.91675"/>
          <c:w val="0.87275"/>
          <c:h val="0.07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地方債残高の推移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07375"/>
          <c:w val="0.93575"/>
          <c:h val="0.83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グラフ!$P$94</c:f>
              <c:strCache>
                <c:ptCount val="1"/>
                <c:pt idx="0">
                  <c:v>歳出総額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グラフ!$Q$93:$AD$93</c:f>
              <c:strCache/>
            </c:strRef>
          </c:cat>
          <c:val>
            <c:numRef>
              <c:f>グラフ!$Q$94:$AD$94</c:f>
              <c:numCache/>
            </c:numRef>
          </c:val>
        </c:ser>
        <c:gapWidth val="100"/>
        <c:axId val="32541772"/>
        <c:axId val="24440493"/>
      </c:barChart>
      <c:lineChart>
        <c:grouping val="standard"/>
        <c:varyColors val="0"/>
        <c:ser>
          <c:idx val="0"/>
          <c:order val="1"/>
          <c:tx>
            <c:strRef>
              <c:f>グラフ!$P$95</c:f>
              <c:strCache>
                <c:ptCount val="1"/>
                <c:pt idx="0">
                  <c:v>地方債現在高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グラフ!$Q$93:$AD$93</c:f>
              <c:strCache/>
            </c:strRef>
          </c:cat>
          <c:val>
            <c:numRef>
              <c:f>グラフ!$Q$95:$AD$95</c:f>
              <c:numCache/>
            </c:numRef>
          </c:val>
          <c:smooth val="0"/>
        </c:ser>
        <c:axId val="32541772"/>
        <c:axId val="24440493"/>
      </c:lineChart>
      <c:catAx>
        <c:axId val="325417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440493"/>
        <c:crosses val="autoZero"/>
        <c:auto val="0"/>
        <c:lblOffset val="100"/>
        <c:tickLblSkip val="1"/>
        <c:noMultiLvlLbl val="0"/>
      </c:catAx>
      <c:valAx>
        <c:axId val="244404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7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5417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35"/>
          <c:y val="0.92875"/>
          <c:w val="0.5"/>
          <c:h val="0.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性質別歳出の状況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4975"/>
          <c:w val="0.96775"/>
          <c:h val="0.8085"/>
        </c:manualLayout>
      </c:layout>
      <c:barChart>
        <c:barDir val="col"/>
        <c:grouping val="clustered"/>
        <c:varyColors val="0"/>
        <c:ser>
          <c:idx val="5"/>
          <c:order val="7"/>
          <c:tx>
            <c:strRef>
              <c:f>グラフ!$P$47</c:f>
              <c:strCache>
                <c:ptCount val="1"/>
                <c:pt idx="0">
                  <c:v>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グラフ!$Q$39:$AD$39</c:f>
              <c:strCache/>
            </c:strRef>
          </c:cat>
          <c:val>
            <c:numRef>
              <c:f>グラフ!$Q$47:$AD$47</c:f>
              <c:numCache/>
            </c:numRef>
          </c:val>
        </c:ser>
        <c:gapWidth val="90"/>
        <c:axId val="18637846"/>
        <c:axId val="33522887"/>
      </c:barChart>
      <c:lineChart>
        <c:grouping val="standard"/>
        <c:varyColors val="0"/>
        <c:ser>
          <c:idx val="1"/>
          <c:order val="0"/>
          <c:tx>
            <c:strRef>
              <c:f>グラフ!$P$40</c:f>
              <c:strCache>
                <c:ptCount val="1"/>
                <c:pt idx="0">
                  <c:v>人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グラフ!$Q$40:$AD$40</c:f>
              <c:numCache/>
            </c:numRef>
          </c:val>
          <c:smooth val="0"/>
        </c:ser>
        <c:ser>
          <c:idx val="0"/>
          <c:order val="1"/>
          <c:tx>
            <c:strRef>
              <c:f>グラフ!$P$41</c:f>
              <c:strCache>
                <c:ptCount val="1"/>
                <c:pt idx="0">
                  <c:v>扶　助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グラフ!$Q$41:$AD$41</c:f>
              <c:numCache/>
            </c:numRef>
          </c:val>
          <c:smooth val="0"/>
        </c:ser>
        <c:ser>
          <c:idx val="6"/>
          <c:order val="2"/>
          <c:tx>
            <c:strRef>
              <c:f>グラフ!$P$42</c:f>
              <c:strCache>
                <c:ptCount val="1"/>
                <c:pt idx="0">
                  <c:v>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グラフ!$Q$42:$AD$42</c:f>
              <c:numCache/>
            </c:numRef>
          </c:val>
          <c:smooth val="0"/>
        </c:ser>
        <c:ser>
          <c:idx val="7"/>
          <c:order val="3"/>
          <c:tx>
            <c:strRef>
              <c:f>グラフ!$P$43</c:f>
              <c:strCache>
                <c:ptCount val="1"/>
                <c:pt idx="0">
                  <c:v>物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グラフ!$Q$43:$AD$43</c:f>
              <c:numCache/>
            </c:numRef>
          </c:val>
          <c:smooth val="0"/>
        </c:ser>
        <c:ser>
          <c:idx val="2"/>
          <c:order val="4"/>
          <c:tx>
            <c:strRef>
              <c:f>グラフ!$P$44</c:f>
              <c:strCache>
                <c:ptCount val="1"/>
                <c:pt idx="0">
                  <c:v>維 持 補 修 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グラフ!$Q$44:$AD$44</c:f>
              <c:numCache/>
            </c:numRef>
          </c:val>
          <c:smooth val="0"/>
        </c:ser>
        <c:ser>
          <c:idx val="3"/>
          <c:order val="5"/>
          <c:tx>
            <c:strRef>
              <c:f>グラフ!$P$45</c:f>
              <c:strCache>
                <c:ptCount val="1"/>
                <c:pt idx="0">
                  <c:v>投資・出資金・貸出金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グラフ!$Q$45:$AD$45</c:f>
              <c:numCache/>
            </c:numRef>
          </c:val>
          <c:smooth val="0"/>
        </c:ser>
        <c:ser>
          <c:idx val="4"/>
          <c:order val="6"/>
          <c:tx>
            <c:strRef>
              <c:f>グラフ!$P$46</c:f>
              <c:strCache>
                <c:ptCount val="1"/>
                <c:pt idx="0">
                  <c:v>普通建設事業費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グラフ!$Q$46:$AD$46</c:f>
              <c:numCache/>
            </c:numRef>
          </c:val>
          <c:smooth val="0"/>
        </c:ser>
        <c:axId val="33270528"/>
        <c:axId val="30999297"/>
      </c:lineChart>
      <c:catAx>
        <c:axId val="186378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522887"/>
        <c:crosses val="autoZero"/>
        <c:auto val="0"/>
        <c:lblOffset val="100"/>
        <c:tickLblSkip val="1"/>
        <c:noMultiLvlLbl val="0"/>
      </c:catAx>
      <c:valAx>
        <c:axId val="335228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925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637846"/>
        <c:crossesAt val="1"/>
        <c:crossBetween val="between"/>
        <c:dispUnits/>
      </c:valAx>
      <c:catAx>
        <c:axId val="33270528"/>
        <c:scaling>
          <c:orientation val="minMax"/>
        </c:scaling>
        <c:axPos val="b"/>
        <c:delete val="1"/>
        <c:majorTickMark val="out"/>
        <c:minorTickMark val="none"/>
        <c:tickLblPos val="nextTo"/>
        <c:crossAx val="30999297"/>
        <c:crosses val="autoZero"/>
        <c:auto val="0"/>
        <c:lblOffset val="100"/>
        <c:tickLblSkip val="1"/>
        <c:noMultiLvlLbl val="0"/>
      </c:catAx>
      <c:valAx>
        <c:axId val="309992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7052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15"/>
          <c:y val="0.867"/>
          <c:w val="0.78925"/>
          <c:h val="0.12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目的別歳出の状況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495"/>
          <c:w val="0.9725"/>
          <c:h val="0.8255"/>
        </c:manualLayout>
      </c:layout>
      <c:barChart>
        <c:barDir val="col"/>
        <c:grouping val="clustered"/>
        <c:varyColors val="0"/>
        <c:ser>
          <c:idx val="5"/>
          <c:order val="8"/>
          <c:tx>
            <c:strRef>
              <c:f>グラフ!$P$63</c:f>
              <c:strCache>
                <c:ptCount val="1"/>
                <c:pt idx="0">
                  <c:v> 総　　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グラフ!$Q$54:$AD$54</c:f>
              <c:strCache/>
            </c:strRef>
          </c:cat>
          <c:val>
            <c:numRef>
              <c:f>グラフ!$Q$63:$AD$63</c:f>
              <c:numCache/>
            </c:numRef>
          </c:val>
        </c:ser>
        <c:gapWidth val="90"/>
        <c:axId val="10558218"/>
        <c:axId val="27915099"/>
      </c:barChart>
      <c:lineChart>
        <c:grouping val="standard"/>
        <c:varyColors val="0"/>
        <c:ser>
          <c:idx val="1"/>
          <c:order val="0"/>
          <c:tx>
            <c:strRef>
              <c:f>グラフ!$P$55</c:f>
              <c:strCache>
                <c:ptCount val="1"/>
                <c:pt idx="0">
                  <c:v> 総　務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グラフ!$Q$55:$AD$55</c:f>
              <c:numCache/>
            </c:numRef>
          </c:val>
          <c:smooth val="0"/>
        </c:ser>
        <c:ser>
          <c:idx val="0"/>
          <c:order val="1"/>
          <c:tx>
            <c:strRef>
              <c:f>グラフ!$P$56</c:f>
              <c:strCache>
                <c:ptCount val="1"/>
                <c:pt idx="0">
                  <c:v> 民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グラフ!$Q$56:$AD$56</c:f>
              <c:numCache/>
            </c:numRef>
          </c:val>
          <c:smooth val="0"/>
        </c:ser>
        <c:ser>
          <c:idx val="6"/>
          <c:order val="2"/>
          <c:tx>
            <c:strRef>
              <c:f>グラフ!$P$57</c:f>
              <c:strCache>
                <c:ptCount val="1"/>
                <c:pt idx="0">
                  <c:v> 衛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グラフ!$Q$57:$AD$57</c:f>
              <c:numCache/>
            </c:numRef>
          </c:val>
          <c:smooth val="0"/>
        </c:ser>
        <c:ser>
          <c:idx val="7"/>
          <c:order val="3"/>
          <c:tx>
            <c:strRef>
              <c:f>グラフ!$P$58</c:f>
              <c:strCache>
                <c:ptCount val="1"/>
                <c:pt idx="0">
                  <c:v> 農林水産業費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グラフ!$Q$58:$AD$58</c:f>
              <c:numCache/>
            </c:numRef>
          </c:val>
          <c:smooth val="0"/>
        </c:ser>
        <c:ser>
          <c:idx val="8"/>
          <c:order val="4"/>
          <c:tx>
            <c:strRef>
              <c:f>グラフ!$P$59</c:f>
              <c:strCache>
                <c:ptCount val="1"/>
                <c:pt idx="0">
                  <c:v> 商　工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グラフ!$Q$59:$AD$59</c:f>
              <c:numCache/>
            </c:numRef>
          </c:val>
          <c:smooth val="0"/>
        </c:ser>
        <c:ser>
          <c:idx val="2"/>
          <c:order val="5"/>
          <c:tx>
            <c:strRef>
              <c:f>グラフ!$P$60</c:f>
              <c:strCache>
                <c:ptCount val="1"/>
                <c:pt idx="0">
                  <c:v> 土　木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グラフ!$Q$60:$AD$60</c:f>
              <c:numCache/>
            </c:numRef>
          </c:val>
          <c:smooth val="0"/>
        </c:ser>
        <c:ser>
          <c:idx val="3"/>
          <c:order val="6"/>
          <c:tx>
            <c:strRef>
              <c:f>グラフ!$P$61</c:f>
              <c:strCache>
                <c:ptCount val="1"/>
                <c:pt idx="0">
                  <c:v> 教　育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グラフ!$Q$61:$AD$61</c:f>
              <c:numCache/>
            </c:numRef>
          </c:val>
          <c:smooth val="0"/>
        </c:ser>
        <c:ser>
          <c:idx val="4"/>
          <c:order val="7"/>
          <c:tx>
            <c:strRef>
              <c:f>グラフ!$P$62</c:f>
              <c:strCache>
                <c:ptCount val="1"/>
                <c:pt idx="0">
                  <c:v> 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グラフ!$Q$62:$AD$62</c:f>
              <c:numCache/>
            </c:numRef>
          </c:val>
          <c:smooth val="0"/>
        </c:ser>
        <c:axId val="49909300"/>
        <c:axId val="46530517"/>
      </c:lineChart>
      <c:catAx>
        <c:axId val="105582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915099"/>
        <c:crosses val="autoZero"/>
        <c:auto val="0"/>
        <c:lblOffset val="100"/>
        <c:tickLblSkip val="1"/>
        <c:noMultiLvlLbl val="0"/>
      </c:catAx>
      <c:valAx>
        <c:axId val="279150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72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558218"/>
        <c:crossesAt val="1"/>
        <c:crossBetween val="between"/>
        <c:dispUnits/>
      </c:valAx>
      <c:catAx>
        <c:axId val="49909300"/>
        <c:scaling>
          <c:orientation val="minMax"/>
        </c:scaling>
        <c:axPos val="b"/>
        <c:delete val="1"/>
        <c:majorTickMark val="out"/>
        <c:minorTickMark val="none"/>
        <c:tickLblPos val="nextTo"/>
        <c:crossAx val="46530517"/>
        <c:crosses val="autoZero"/>
        <c:auto val="0"/>
        <c:lblOffset val="100"/>
        <c:tickLblSkip val="1"/>
        <c:noMultiLvlLbl val="0"/>
      </c:catAx>
      <c:valAx>
        <c:axId val="465305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27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0930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99"/>
          <c:w val="0.97175"/>
          <c:h val="0.0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普通建設事業の推移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7525"/>
          <c:w val="0.9697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グラフ!$P$78</c:f>
              <c:strCache>
                <c:ptCount val="1"/>
                <c:pt idx="0">
                  <c:v> 補助事業費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グラフ!$Q$77:$AD$77</c:f>
              <c:strCache/>
            </c:strRef>
          </c:cat>
          <c:val>
            <c:numRef>
              <c:f>グラフ!$Q$78:$AD$78</c:f>
              <c:numCache/>
            </c:numRef>
          </c:val>
        </c:ser>
        <c:ser>
          <c:idx val="1"/>
          <c:order val="1"/>
          <c:tx>
            <c:strRef>
              <c:f>グラフ!$P$79</c:f>
              <c:strCache>
                <c:ptCount val="1"/>
                <c:pt idx="0">
                  <c:v> 単独事業費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グラフ!$Q$77:$AD$77</c:f>
              <c:strCache/>
            </c:strRef>
          </c:cat>
          <c:val>
            <c:numRef>
              <c:f>グラフ!$Q$79:$AD$79</c:f>
              <c:numCache/>
            </c:numRef>
          </c:val>
        </c:ser>
        <c:gapWidth val="70"/>
        <c:axId val="16121470"/>
        <c:axId val="10875503"/>
      </c:barChart>
      <c:catAx>
        <c:axId val="161214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875503"/>
        <c:crosses val="autoZero"/>
        <c:auto val="1"/>
        <c:lblOffset val="100"/>
        <c:tickLblSkip val="1"/>
        <c:noMultiLvlLbl val="0"/>
      </c:catAx>
      <c:valAx>
        <c:axId val="108755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175"/>
              <c:y val="0.1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1214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825"/>
          <c:y val="0.93875"/>
          <c:w val="0.517"/>
          <c:h val="0.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28575</xdr:rowOff>
    </xdr:from>
    <xdr:to>
      <xdr:col>7</xdr:col>
      <xdr:colOff>0</xdr:colOff>
      <xdr:row>38</xdr:row>
      <xdr:rowOff>66675</xdr:rowOff>
    </xdr:to>
    <xdr:graphicFrame>
      <xdr:nvGraphicFramePr>
        <xdr:cNvPr id="1" name="Chart 4"/>
        <xdr:cNvGraphicFramePr/>
      </xdr:nvGraphicFramePr>
      <xdr:xfrm>
        <a:off x="28575" y="200025"/>
        <a:ext cx="48387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1</xdr:row>
      <xdr:rowOff>28575</xdr:rowOff>
    </xdr:from>
    <xdr:to>
      <xdr:col>13</xdr:col>
      <xdr:colOff>695325</xdr:colOff>
      <xdr:row>38</xdr:row>
      <xdr:rowOff>66675</xdr:rowOff>
    </xdr:to>
    <xdr:graphicFrame>
      <xdr:nvGraphicFramePr>
        <xdr:cNvPr id="2" name="Chart 5"/>
        <xdr:cNvGraphicFramePr/>
      </xdr:nvGraphicFramePr>
      <xdr:xfrm>
        <a:off x="4933950" y="200025"/>
        <a:ext cx="4800600" cy="638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114300</xdr:colOff>
      <xdr:row>79</xdr:row>
      <xdr:rowOff>66675</xdr:rowOff>
    </xdr:from>
    <xdr:to>
      <xdr:col>13</xdr:col>
      <xdr:colOff>695325</xdr:colOff>
      <xdr:row>113</xdr:row>
      <xdr:rowOff>76200</xdr:rowOff>
    </xdr:to>
    <xdr:graphicFrame>
      <xdr:nvGraphicFramePr>
        <xdr:cNvPr id="3" name="Chart 6"/>
        <xdr:cNvGraphicFramePr/>
      </xdr:nvGraphicFramePr>
      <xdr:xfrm>
        <a:off x="4981575" y="13611225"/>
        <a:ext cx="4752975" cy="583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40</xdr:row>
      <xdr:rowOff>28575</xdr:rowOff>
    </xdr:from>
    <xdr:to>
      <xdr:col>7</xdr:col>
      <xdr:colOff>9525</xdr:colOff>
      <xdr:row>77</xdr:row>
      <xdr:rowOff>0</xdr:rowOff>
    </xdr:to>
    <xdr:graphicFrame>
      <xdr:nvGraphicFramePr>
        <xdr:cNvPr id="4" name="Chart 7"/>
        <xdr:cNvGraphicFramePr/>
      </xdr:nvGraphicFramePr>
      <xdr:xfrm>
        <a:off x="0" y="6886575"/>
        <a:ext cx="4876800" cy="6315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76200</xdr:colOff>
      <xdr:row>40</xdr:row>
      <xdr:rowOff>76200</xdr:rowOff>
    </xdr:from>
    <xdr:to>
      <xdr:col>13</xdr:col>
      <xdr:colOff>695325</xdr:colOff>
      <xdr:row>77</xdr:row>
      <xdr:rowOff>47625</xdr:rowOff>
    </xdr:to>
    <xdr:graphicFrame>
      <xdr:nvGraphicFramePr>
        <xdr:cNvPr id="5" name="Chart 8"/>
        <xdr:cNvGraphicFramePr/>
      </xdr:nvGraphicFramePr>
      <xdr:xfrm>
        <a:off x="4943475" y="6934200"/>
        <a:ext cx="4791075" cy="6315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79</xdr:row>
      <xdr:rowOff>66675</xdr:rowOff>
    </xdr:from>
    <xdr:to>
      <xdr:col>7</xdr:col>
      <xdr:colOff>9525</xdr:colOff>
      <xdr:row>113</xdr:row>
      <xdr:rowOff>76200</xdr:rowOff>
    </xdr:to>
    <xdr:graphicFrame>
      <xdr:nvGraphicFramePr>
        <xdr:cNvPr id="6" name="Chart 9"/>
        <xdr:cNvGraphicFramePr/>
      </xdr:nvGraphicFramePr>
      <xdr:xfrm>
        <a:off x="0" y="13611225"/>
        <a:ext cx="4876800" cy="5838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3.00390625" style="43" customWidth="1"/>
    <col min="2" max="2" width="22.125" style="43" customWidth="1"/>
    <col min="3" max="3" width="8.625" style="45" customWidth="1"/>
    <col min="4" max="8" width="8.625" style="43" customWidth="1"/>
    <col min="9" max="9" width="8.625" style="45" customWidth="1"/>
    <col min="10" max="14" width="8.625" style="43" customWidth="1"/>
    <col min="15" max="16384" width="9.00390625" style="43" customWidth="1"/>
  </cols>
  <sheetData>
    <row r="1" spans="1:16" ht="13.5" customHeight="1">
      <c r="A1" s="44" t="s">
        <v>146</v>
      </c>
      <c r="M1" s="46" t="s">
        <v>190</v>
      </c>
      <c r="P1" s="46" t="s">
        <v>190</v>
      </c>
    </row>
    <row r="2" spans="13:16" ht="13.5" customHeight="1">
      <c r="M2" s="22" t="s">
        <v>179</v>
      </c>
      <c r="P2" s="22" t="s">
        <v>179</v>
      </c>
    </row>
    <row r="3" spans="1:17" ht="13.5" customHeight="1">
      <c r="A3" s="48"/>
      <c r="B3" s="48"/>
      <c r="C3" s="48" t="s">
        <v>10</v>
      </c>
      <c r="D3" s="48" t="s">
        <v>9</v>
      </c>
      <c r="E3" s="48" t="s">
        <v>8</v>
      </c>
      <c r="F3" s="48" t="s">
        <v>7</v>
      </c>
      <c r="G3" s="48" t="s">
        <v>6</v>
      </c>
      <c r="H3" s="48" t="s">
        <v>5</v>
      </c>
      <c r="I3" s="49" t="s">
        <v>4</v>
      </c>
      <c r="J3" s="48" t="s">
        <v>3</v>
      </c>
      <c r="K3" s="49" t="s">
        <v>2</v>
      </c>
      <c r="L3" s="49" t="s">
        <v>89</v>
      </c>
      <c r="M3" s="48" t="s">
        <v>90</v>
      </c>
      <c r="N3" s="48" t="s">
        <v>183</v>
      </c>
      <c r="O3" s="48" t="s">
        <v>191</v>
      </c>
      <c r="P3" s="48" t="s">
        <v>192</v>
      </c>
      <c r="Q3" s="48" t="s">
        <v>193</v>
      </c>
    </row>
    <row r="4" spans="1:17" ht="13.5" customHeight="1">
      <c r="A4" s="74" t="s">
        <v>91</v>
      </c>
      <c r="B4" s="74"/>
      <c r="C4" s="50">
        <v>52428</v>
      </c>
      <c r="D4" s="50">
        <v>53008</v>
      </c>
      <c r="E4" s="50">
        <v>53792</v>
      </c>
      <c r="F4" s="50">
        <v>54623</v>
      </c>
      <c r="G4" s="50">
        <v>55322</v>
      </c>
      <c r="H4" s="50">
        <v>56007</v>
      </c>
      <c r="I4" s="50">
        <v>56565</v>
      </c>
      <c r="J4" s="50">
        <v>56994</v>
      </c>
      <c r="K4" s="50">
        <v>57382</v>
      </c>
      <c r="L4" s="50">
        <v>57944</v>
      </c>
      <c r="M4" s="50">
        <v>58354</v>
      </c>
      <c r="N4" s="50">
        <v>58912</v>
      </c>
      <c r="O4" s="50">
        <v>59221</v>
      </c>
      <c r="P4" s="50">
        <v>59650</v>
      </c>
      <c r="Q4" s="50">
        <v>60052</v>
      </c>
    </row>
    <row r="5" spans="1:17" ht="13.5" customHeight="1">
      <c r="A5" s="77" t="s">
        <v>13</v>
      </c>
      <c r="B5" s="52" t="s">
        <v>22</v>
      </c>
      <c r="C5" s="53">
        <v>13646247</v>
      </c>
      <c r="D5" s="53">
        <v>16693014</v>
      </c>
      <c r="E5" s="53">
        <v>15816119</v>
      </c>
      <c r="F5" s="53">
        <v>18045883</v>
      </c>
      <c r="G5" s="53">
        <v>18385603</v>
      </c>
      <c r="H5" s="53">
        <v>19554434</v>
      </c>
      <c r="I5" s="54">
        <v>18394002</v>
      </c>
      <c r="J5" s="53">
        <v>18597280</v>
      </c>
      <c r="K5" s="53">
        <v>19345446</v>
      </c>
      <c r="L5" s="53">
        <v>20798818</v>
      </c>
      <c r="M5" s="55">
        <v>21678387</v>
      </c>
      <c r="N5" s="55">
        <v>19997607</v>
      </c>
      <c r="O5" s="55">
        <v>20309908</v>
      </c>
      <c r="P5" s="55">
        <v>20626056</v>
      </c>
      <c r="Q5" s="55">
        <v>19991029</v>
      </c>
    </row>
    <row r="6" spans="1:17" ht="13.5" customHeight="1">
      <c r="A6" s="77"/>
      <c r="B6" s="52" t="s">
        <v>23</v>
      </c>
      <c r="C6" s="53">
        <v>12723154</v>
      </c>
      <c r="D6" s="53">
        <v>16079504</v>
      </c>
      <c r="E6" s="53">
        <v>15303567</v>
      </c>
      <c r="F6" s="53">
        <v>17590675</v>
      </c>
      <c r="G6" s="53">
        <v>18006968</v>
      </c>
      <c r="H6" s="53">
        <v>18812408</v>
      </c>
      <c r="I6" s="54">
        <v>17515221</v>
      </c>
      <c r="J6" s="53">
        <v>17701658</v>
      </c>
      <c r="K6" s="53">
        <v>18901009</v>
      </c>
      <c r="L6" s="53">
        <v>20057833</v>
      </c>
      <c r="M6" s="55">
        <v>20691580</v>
      </c>
      <c r="N6" s="55">
        <v>19304546</v>
      </c>
      <c r="O6" s="55">
        <v>19645144</v>
      </c>
      <c r="P6" s="55">
        <v>19851152</v>
      </c>
      <c r="Q6" s="55">
        <v>19310819</v>
      </c>
    </row>
    <row r="7" spans="1:17" ht="13.5" customHeight="1">
      <c r="A7" s="77"/>
      <c r="B7" s="52" t="s">
        <v>24</v>
      </c>
      <c r="C7" s="54">
        <f aca="true" t="shared" si="0" ref="C7:K7">+C5-C6</f>
        <v>923093</v>
      </c>
      <c r="D7" s="54">
        <f t="shared" si="0"/>
        <v>613510</v>
      </c>
      <c r="E7" s="54">
        <f t="shared" si="0"/>
        <v>512552</v>
      </c>
      <c r="F7" s="54">
        <f t="shared" si="0"/>
        <v>455208</v>
      </c>
      <c r="G7" s="54">
        <f t="shared" si="0"/>
        <v>378635</v>
      </c>
      <c r="H7" s="54">
        <f t="shared" si="0"/>
        <v>742026</v>
      </c>
      <c r="I7" s="54">
        <f t="shared" si="0"/>
        <v>878781</v>
      </c>
      <c r="J7" s="54">
        <f t="shared" si="0"/>
        <v>895622</v>
      </c>
      <c r="K7" s="54">
        <f t="shared" si="0"/>
        <v>444437</v>
      </c>
      <c r="L7" s="54">
        <f>+L5-L6</f>
        <v>740985</v>
      </c>
      <c r="M7" s="54">
        <f>+M5-M6</f>
        <v>986807</v>
      </c>
      <c r="N7" s="54">
        <f>+N5-N6</f>
        <v>693061</v>
      </c>
      <c r="O7" s="54">
        <f>+O5-O6</f>
        <v>664764</v>
      </c>
      <c r="P7" s="54">
        <f>+P5-P6</f>
        <v>774904</v>
      </c>
      <c r="Q7" s="54">
        <v>680210</v>
      </c>
    </row>
    <row r="8" spans="1:17" ht="13.5" customHeight="1">
      <c r="A8" s="77"/>
      <c r="B8" s="52" t="s">
        <v>25</v>
      </c>
      <c r="C8" s="53">
        <v>82885</v>
      </c>
      <c r="D8" s="53">
        <v>84936</v>
      </c>
      <c r="E8" s="53">
        <v>49245</v>
      </c>
      <c r="F8" s="53">
        <v>60932</v>
      </c>
      <c r="G8" s="53">
        <v>43184</v>
      </c>
      <c r="H8" s="53">
        <v>30403</v>
      </c>
      <c r="I8" s="54">
        <v>108169</v>
      </c>
      <c r="J8" s="53">
        <v>59534</v>
      </c>
      <c r="K8" s="53">
        <v>8099</v>
      </c>
      <c r="L8" s="54">
        <v>233336</v>
      </c>
      <c r="M8" s="55">
        <v>53349</v>
      </c>
      <c r="N8" s="55">
        <v>79594</v>
      </c>
      <c r="O8" s="55">
        <v>195759</v>
      </c>
      <c r="P8" s="55">
        <v>144052</v>
      </c>
      <c r="Q8" s="55">
        <v>158855</v>
      </c>
    </row>
    <row r="9" spans="1:17" ht="13.5" customHeight="1">
      <c r="A9" s="77"/>
      <c r="B9" s="52" t="s">
        <v>26</v>
      </c>
      <c r="C9" s="54">
        <f aca="true" t="shared" si="1" ref="C9:K9">+C7-C8</f>
        <v>840208</v>
      </c>
      <c r="D9" s="54">
        <f t="shared" si="1"/>
        <v>528574</v>
      </c>
      <c r="E9" s="54">
        <f t="shared" si="1"/>
        <v>463307</v>
      </c>
      <c r="F9" s="54">
        <f t="shared" si="1"/>
        <v>394276</v>
      </c>
      <c r="G9" s="54">
        <f t="shared" si="1"/>
        <v>335451</v>
      </c>
      <c r="H9" s="54">
        <f t="shared" si="1"/>
        <v>711623</v>
      </c>
      <c r="I9" s="54">
        <f t="shared" si="1"/>
        <v>770612</v>
      </c>
      <c r="J9" s="54">
        <f t="shared" si="1"/>
        <v>836088</v>
      </c>
      <c r="K9" s="54">
        <f t="shared" si="1"/>
        <v>436338</v>
      </c>
      <c r="L9" s="54">
        <f>+L7-L8</f>
        <v>507649</v>
      </c>
      <c r="M9" s="54">
        <f>+M7-M8</f>
        <v>933458</v>
      </c>
      <c r="N9" s="54">
        <f>+N7-N8</f>
        <v>613467</v>
      </c>
      <c r="O9" s="54">
        <f>+O7-O8</f>
        <v>469005</v>
      </c>
      <c r="P9" s="54">
        <f>+P7-P8</f>
        <v>630852</v>
      </c>
      <c r="Q9" s="54">
        <v>521355</v>
      </c>
    </row>
    <row r="10" spans="1:17" ht="13.5" customHeight="1">
      <c r="A10" s="77"/>
      <c r="B10" s="52" t="s">
        <v>27</v>
      </c>
      <c r="C10" s="55">
        <v>395899</v>
      </c>
      <c r="D10" s="55">
        <v>-311634</v>
      </c>
      <c r="E10" s="55">
        <v>-65307</v>
      </c>
      <c r="F10" s="55">
        <v>-69031</v>
      </c>
      <c r="G10" s="55">
        <v>-58825</v>
      </c>
      <c r="H10" s="55">
        <v>376172</v>
      </c>
      <c r="I10" s="55">
        <v>58989</v>
      </c>
      <c r="J10" s="55">
        <v>65476</v>
      </c>
      <c r="K10" s="55">
        <v>-399750</v>
      </c>
      <c r="L10" s="55">
        <v>71311</v>
      </c>
      <c r="M10" s="55">
        <v>425809</v>
      </c>
      <c r="N10" s="55">
        <v>-319991</v>
      </c>
      <c r="O10" s="55">
        <v>-144462</v>
      </c>
      <c r="P10" s="55">
        <v>161847</v>
      </c>
      <c r="Q10" s="55">
        <v>-109497</v>
      </c>
    </row>
    <row r="11" spans="1:17" ht="13.5" customHeight="1">
      <c r="A11" s="77"/>
      <c r="B11" s="52" t="s">
        <v>28</v>
      </c>
      <c r="C11" s="53">
        <v>64683</v>
      </c>
      <c r="D11" s="53">
        <v>29318</v>
      </c>
      <c r="E11" s="53">
        <v>34662</v>
      </c>
      <c r="F11" s="53">
        <v>17236</v>
      </c>
      <c r="G11" s="53">
        <v>7598</v>
      </c>
      <c r="H11" s="53">
        <v>65333</v>
      </c>
      <c r="I11" s="54">
        <v>155313</v>
      </c>
      <c r="J11" s="53">
        <v>102168</v>
      </c>
      <c r="K11" s="53">
        <v>25780</v>
      </c>
      <c r="L11" s="54">
        <v>219794</v>
      </c>
      <c r="M11" s="55">
        <v>313558</v>
      </c>
      <c r="N11" s="55">
        <v>215604</v>
      </c>
      <c r="O11" s="55">
        <v>1587</v>
      </c>
      <c r="P11" s="55">
        <v>730</v>
      </c>
      <c r="Q11" s="55">
        <v>128476</v>
      </c>
    </row>
    <row r="12" spans="1:17" ht="13.5" customHeight="1">
      <c r="A12" s="77"/>
      <c r="B12" s="52" t="s">
        <v>29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4">
        <v>0</v>
      </c>
      <c r="J12" s="53">
        <v>0</v>
      </c>
      <c r="K12" s="53">
        <v>33800</v>
      </c>
      <c r="L12" s="54">
        <v>533932</v>
      </c>
      <c r="M12" s="55">
        <v>275834</v>
      </c>
      <c r="N12" s="55">
        <v>0</v>
      </c>
      <c r="O12" s="55">
        <v>0</v>
      </c>
      <c r="P12" s="55">
        <v>1</v>
      </c>
      <c r="Q12" s="55">
        <v>0</v>
      </c>
    </row>
    <row r="13" spans="1:17" ht="13.5" customHeight="1">
      <c r="A13" s="77"/>
      <c r="B13" s="52" t="s">
        <v>30</v>
      </c>
      <c r="C13" s="53">
        <v>0</v>
      </c>
      <c r="D13" s="53">
        <v>0</v>
      </c>
      <c r="E13" s="53">
        <v>0</v>
      </c>
      <c r="F13" s="53">
        <v>266964</v>
      </c>
      <c r="G13" s="53">
        <v>0</v>
      </c>
      <c r="H13" s="53">
        <v>0</v>
      </c>
      <c r="I13" s="54">
        <v>0</v>
      </c>
      <c r="J13" s="53">
        <v>0</v>
      </c>
      <c r="K13" s="53">
        <v>0</v>
      </c>
      <c r="L13" s="54">
        <v>175744</v>
      </c>
      <c r="M13" s="55">
        <v>307382</v>
      </c>
      <c r="N13" s="55">
        <v>0</v>
      </c>
      <c r="O13" s="55">
        <v>0</v>
      </c>
      <c r="P13" s="55">
        <v>1</v>
      </c>
      <c r="Q13" s="55">
        <v>278247</v>
      </c>
    </row>
    <row r="14" spans="1:17" ht="13.5" customHeight="1">
      <c r="A14" s="77"/>
      <c r="B14" s="52" t="s">
        <v>31</v>
      </c>
      <c r="C14" s="54">
        <f aca="true" t="shared" si="2" ref="C14:K14">+C10+C11+C12-C13</f>
        <v>460582</v>
      </c>
      <c r="D14" s="54">
        <f t="shared" si="2"/>
        <v>-282316</v>
      </c>
      <c r="E14" s="54">
        <f t="shared" si="2"/>
        <v>-30645</v>
      </c>
      <c r="F14" s="54">
        <f t="shared" si="2"/>
        <v>-318759</v>
      </c>
      <c r="G14" s="54">
        <f t="shared" si="2"/>
        <v>-51227</v>
      </c>
      <c r="H14" s="54">
        <f t="shared" si="2"/>
        <v>441505</v>
      </c>
      <c r="I14" s="54">
        <f t="shared" si="2"/>
        <v>214302</v>
      </c>
      <c r="J14" s="54">
        <f t="shared" si="2"/>
        <v>167644</v>
      </c>
      <c r="K14" s="54">
        <f t="shared" si="2"/>
        <v>-340170</v>
      </c>
      <c r="L14" s="54">
        <f aca="true" t="shared" si="3" ref="L14:Q14">+L10+L11+L12-L13</f>
        <v>649293</v>
      </c>
      <c r="M14" s="54">
        <f t="shared" si="3"/>
        <v>707819</v>
      </c>
      <c r="N14" s="54">
        <f t="shared" si="3"/>
        <v>-104387</v>
      </c>
      <c r="O14" s="54">
        <f t="shared" si="3"/>
        <v>-142875</v>
      </c>
      <c r="P14" s="54">
        <f t="shared" si="3"/>
        <v>162577</v>
      </c>
      <c r="Q14" s="54">
        <f t="shared" si="3"/>
        <v>-259268</v>
      </c>
    </row>
    <row r="15" spans="1:17" ht="13.5" customHeight="1">
      <c r="A15" s="77"/>
      <c r="B15" s="3" t="s">
        <v>32</v>
      </c>
      <c r="C15" s="56">
        <f aca="true" t="shared" si="4" ref="C15:H15">+C9/C19*100</f>
        <v>10.653614992518957</v>
      </c>
      <c r="D15" s="56">
        <f t="shared" si="4"/>
        <v>6.201374130667949</v>
      </c>
      <c r="E15" s="56">
        <f t="shared" si="4"/>
        <v>4.936770757113163</v>
      </c>
      <c r="F15" s="56">
        <f t="shared" si="4"/>
        <v>3.847571091203622</v>
      </c>
      <c r="G15" s="56">
        <f t="shared" si="4"/>
        <v>3.267945076085075</v>
      </c>
      <c r="H15" s="56">
        <f t="shared" si="4"/>
        <v>6.517942217690218</v>
      </c>
      <c r="I15" s="56">
        <f aca="true" t="shared" si="5" ref="I15:N15">+I9/I19*100</f>
        <v>6.965460944809479</v>
      </c>
      <c r="J15" s="56">
        <f t="shared" si="5"/>
        <v>7.2524987476443785</v>
      </c>
      <c r="K15" s="56">
        <f t="shared" si="5"/>
        <v>3.637541359570035</v>
      </c>
      <c r="L15" s="56">
        <f t="shared" si="5"/>
        <v>4.054919526083492</v>
      </c>
      <c r="M15" s="56">
        <f t="shared" si="5"/>
        <v>7.551082927402232</v>
      </c>
      <c r="N15" s="56">
        <f t="shared" si="5"/>
        <v>3.9013259307388686</v>
      </c>
      <c r="O15" s="56">
        <f>+O9/O19*100</f>
        <v>3.7081512122085902</v>
      </c>
      <c r="P15" s="56">
        <f>+P9/P19*100</f>
        <v>5.2926844820006504</v>
      </c>
      <c r="Q15" s="56">
        <f>+Q9/Q19*100</f>
        <v>4.646608885931503</v>
      </c>
    </row>
    <row r="16" spans="1:17" ht="13.5" customHeight="1">
      <c r="A16" s="75" t="s">
        <v>33</v>
      </c>
      <c r="B16" s="75"/>
      <c r="C16" s="57">
        <v>4988706</v>
      </c>
      <c r="D16" s="58">
        <v>5388218</v>
      </c>
      <c r="E16" s="58">
        <v>5936081</v>
      </c>
      <c r="F16" s="58">
        <v>6716154</v>
      </c>
      <c r="G16" s="58">
        <v>6922322</v>
      </c>
      <c r="H16" s="58">
        <v>6838684</v>
      </c>
      <c r="I16" s="57">
        <v>7309227</v>
      </c>
      <c r="J16" s="58">
        <v>7499630</v>
      </c>
      <c r="K16" s="58">
        <v>7861808</v>
      </c>
      <c r="L16" s="57">
        <v>7972928</v>
      </c>
      <c r="M16" s="58">
        <v>7767081</v>
      </c>
      <c r="N16" s="58">
        <v>7860254</v>
      </c>
      <c r="O16" s="58">
        <v>7944897</v>
      </c>
      <c r="P16" s="58">
        <v>7121331</v>
      </c>
      <c r="Q16" s="58">
        <v>6768440</v>
      </c>
    </row>
    <row r="17" spans="1:17" ht="13.5" customHeight="1">
      <c r="A17" s="75" t="s">
        <v>34</v>
      </c>
      <c r="B17" s="75"/>
      <c r="C17" s="57">
        <v>6278701</v>
      </c>
      <c r="D17" s="58">
        <v>6779445</v>
      </c>
      <c r="E17" s="58">
        <v>7485773</v>
      </c>
      <c r="F17" s="58">
        <v>8063265</v>
      </c>
      <c r="G17" s="58">
        <v>8041505</v>
      </c>
      <c r="H17" s="58">
        <v>8736903</v>
      </c>
      <c r="I17" s="57">
        <v>8710594</v>
      </c>
      <c r="J17" s="58">
        <v>9099662</v>
      </c>
      <c r="K17" s="58">
        <v>9465344</v>
      </c>
      <c r="L17" s="57">
        <v>9955717</v>
      </c>
      <c r="M17" s="58">
        <v>10137365</v>
      </c>
      <c r="N17" s="58">
        <v>10182758</v>
      </c>
      <c r="O17" s="58">
        <v>10092357</v>
      </c>
      <c r="P17" s="58">
        <v>9631364</v>
      </c>
      <c r="Q17" s="58">
        <v>9071453</v>
      </c>
    </row>
    <row r="18" spans="1:17" ht="13.5" customHeight="1">
      <c r="A18" s="75" t="s">
        <v>35</v>
      </c>
      <c r="B18" s="75"/>
      <c r="C18" s="57">
        <v>6596605</v>
      </c>
      <c r="D18" s="58">
        <v>7125786</v>
      </c>
      <c r="E18" s="58">
        <v>7851468</v>
      </c>
      <c r="F18" s="58">
        <v>8888476</v>
      </c>
      <c r="G18" s="58">
        <v>9159810</v>
      </c>
      <c r="H18" s="58">
        <v>9044220</v>
      </c>
      <c r="I18" s="57">
        <v>9670648</v>
      </c>
      <c r="J18" s="58">
        <v>9920478</v>
      </c>
      <c r="K18" s="58">
        <v>10400385</v>
      </c>
      <c r="L18" s="57">
        <v>10550471</v>
      </c>
      <c r="M18" s="58">
        <v>10266944</v>
      </c>
      <c r="N18" s="58">
        <v>10396096</v>
      </c>
      <c r="O18" s="58">
        <v>10507962</v>
      </c>
      <c r="P18" s="58">
        <v>9403897</v>
      </c>
      <c r="Q18" s="58">
        <v>8934346</v>
      </c>
    </row>
    <row r="19" spans="1:17" ht="13.5" customHeight="1">
      <c r="A19" s="75" t="s">
        <v>36</v>
      </c>
      <c r="B19" s="75"/>
      <c r="C19" s="57">
        <v>7886600</v>
      </c>
      <c r="D19" s="58">
        <v>8523498</v>
      </c>
      <c r="E19" s="58">
        <v>9384819</v>
      </c>
      <c r="F19" s="58">
        <v>10247400</v>
      </c>
      <c r="G19" s="58">
        <v>10264891</v>
      </c>
      <c r="H19" s="58">
        <v>10917909</v>
      </c>
      <c r="I19" s="57">
        <v>11063331</v>
      </c>
      <c r="J19" s="58">
        <v>11528275</v>
      </c>
      <c r="K19" s="58">
        <v>11995410</v>
      </c>
      <c r="L19" s="57">
        <v>12519336</v>
      </c>
      <c r="M19" s="58">
        <v>12361909</v>
      </c>
      <c r="N19" s="58">
        <v>15724577</v>
      </c>
      <c r="O19" s="58">
        <v>12647947</v>
      </c>
      <c r="P19" s="58">
        <v>11919320</v>
      </c>
      <c r="Q19" s="58">
        <v>11220118</v>
      </c>
    </row>
    <row r="20" spans="1:17" ht="13.5" customHeight="1">
      <c r="A20" s="75" t="s">
        <v>37</v>
      </c>
      <c r="B20" s="75"/>
      <c r="C20" s="59">
        <v>0.78</v>
      </c>
      <c r="D20" s="60">
        <v>0.79</v>
      </c>
      <c r="E20" s="60">
        <v>0.79</v>
      </c>
      <c r="F20" s="60">
        <v>0.8</v>
      </c>
      <c r="G20" s="60">
        <v>0.83</v>
      </c>
      <c r="H20" s="60">
        <v>0.82</v>
      </c>
      <c r="I20" s="61">
        <v>0.83</v>
      </c>
      <c r="J20" s="60">
        <v>0.81</v>
      </c>
      <c r="K20" s="60">
        <v>0.83</v>
      </c>
      <c r="L20" s="61">
        <v>0.82</v>
      </c>
      <c r="M20" s="60">
        <v>0.8</v>
      </c>
      <c r="N20" s="60">
        <v>0.78</v>
      </c>
      <c r="O20" s="60">
        <v>0.78</v>
      </c>
      <c r="P20" s="60">
        <v>0.77</v>
      </c>
      <c r="Q20" s="60">
        <v>0.76</v>
      </c>
    </row>
    <row r="21" spans="1:17" ht="13.5" customHeight="1">
      <c r="A21" s="75" t="s">
        <v>38</v>
      </c>
      <c r="B21" s="75"/>
      <c r="C21" s="62">
        <v>68.6</v>
      </c>
      <c r="D21" s="63">
        <v>65.5</v>
      </c>
      <c r="E21" s="63">
        <v>66.1</v>
      </c>
      <c r="F21" s="63">
        <v>71.2</v>
      </c>
      <c r="G21" s="63">
        <v>78.9</v>
      </c>
      <c r="H21" s="63">
        <v>78.5</v>
      </c>
      <c r="I21" s="64">
        <v>83.6</v>
      </c>
      <c r="J21" s="63">
        <v>86.6</v>
      </c>
      <c r="K21" s="63">
        <v>85.5</v>
      </c>
      <c r="L21" s="64">
        <v>83.4</v>
      </c>
      <c r="M21" s="63">
        <v>79.8</v>
      </c>
      <c r="N21" s="63">
        <v>79.8</v>
      </c>
      <c r="O21" s="63">
        <v>87.5</v>
      </c>
      <c r="P21" s="63">
        <v>88.3</v>
      </c>
      <c r="Q21" s="63">
        <v>89.4</v>
      </c>
    </row>
    <row r="22" spans="1:17" ht="13.5" customHeight="1">
      <c r="A22" s="75" t="s">
        <v>39</v>
      </c>
      <c r="B22" s="75"/>
      <c r="C22" s="62">
        <v>12.1</v>
      </c>
      <c r="D22" s="63">
        <v>11.2</v>
      </c>
      <c r="E22" s="63">
        <v>11.9</v>
      </c>
      <c r="F22" s="63">
        <v>11.6</v>
      </c>
      <c r="G22" s="63">
        <v>13.4</v>
      </c>
      <c r="H22" s="63">
        <v>13.9</v>
      </c>
      <c r="I22" s="64">
        <v>14.8</v>
      </c>
      <c r="J22" s="63">
        <v>15.8</v>
      </c>
      <c r="K22" s="63">
        <v>17.9</v>
      </c>
      <c r="L22" s="64">
        <v>21.8</v>
      </c>
      <c r="M22" s="63">
        <v>18.8</v>
      </c>
      <c r="N22" s="63">
        <v>16.9</v>
      </c>
      <c r="O22" s="63">
        <v>18.5</v>
      </c>
      <c r="P22" s="63">
        <v>18.3</v>
      </c>
      <c r="Q22" s="63">
        <v>18.8</v>
      </c>
    </row>
    <row r="23" spans="1:17" ht="13.5" customHeight="1">
      <c r="A23" s="75" t="s">
        <v>40</v>
      </c>
      <c r="B23" s="75"/>
      <c r="C23" s="62">
        <v>14.4</v>
      </c>
      <c r="D23" s="63">
        <v>14.1</v>
      </c>
      <c r="E23" s="63">
        <v>14.2</v>
      </c>
      <c r="F23" s="63">
        <v>13.5</v>
      </c>
      <c r="G23" s="63">
        <v>14.4</v>
      </c>
      <c r="H23" s="63">
        <v>15</v>
      </c>
      <c r="I23" s="64">
        <v>16.5</v>
      </c>
      <c r="J23" s="63">
        <v>17.9</v>
      </c>
      <c r="K23" s="63">
        <v>19.1</v>
      </c>
      <c r="L23" s="64">
        <v>19.6</v>
      </c>
      <c r="M23" s="63">
        <v>18.5</v>
      </c>
      <c r="N23" s="63">
        <v>17.3</v>
      </c>
      <c r="O23" s="63">
        <v>17.2</v>
      </c>
      <c r="P23" s="63">
        <v>17.5</v>
      </c>
      <c r="Q23" s="63">
        <v>18.2</v>
      </c>
    </row>
    <row r="24" spans="1:17" ht="13.5" customHeight="1">
      <c r="A24" s="75" t="s">
        <v>41</v>
      </c>
      <c r="B24" s="75"/>
      <c r="C24" s="62">
        <v>13.8</v>
      </c>
      <c r="D24" s="63">
        <v>13</v>
      </c>
      <c r="E24" s="63">
        <v>12.2</v>
      </c>
      <c r="F24" s="63">
        <v>11.6</v>
      </c>
      <c r="G24" s="63">
        <v>11.3</v>
      </c>
      <c r="H24" s="63">
        <v>11.2</v>
      </c>
      <c r="I24" s="64">
        <v>11.7</v>
      </c>
      <c r="J24" s="63">
        <v>12.4</v>
      </c>
      <c r="K24" s="63">
        <v>13.4</v>
      </c>
      <c r="L24" s="64">
        <v>14</v>
      </c>
      <c r="M24" s="63">
        <v>13.8</v>
      </c>
      <c r="N24" s="63">
        <v>13.1</v>
      </c>
      <c r="O24" s="63">
        <v>12.3</v>
      </c>
      <c r="P24" s="63">
        <v>12.2</v>
      </c>
      <c r="Q24" s="63">
        <v>12.5</v>
      </c>
    </row>
    <row r="25" spans="1:17" ht="13.5" customHeight="1">
      <c r="A25" s="74" t="s">
        <v>42</v>
      </c>
      <c r="B25" s="74"/>
      <c r="C25" s="54">
        <f aca="true" t="shared" si="6" ref="C25:K25">SUM(C26:C28)</f>
        <v>772721</v>
      </c>
      <c r="D25" s="54">
        <f t="shared" si="6"/>
        <v>1313819</v>
      </c>
      <c r="E25" s="54">
        <f t="shared" si="6"/>
        <v>1757759</v>
      </c>
      <c r="F25" s="54">
        <f t="shared" si="6"/>
        <v>1338075</v>
      </c>
      <c r="G25" s="54">
        <f t="shared" si="6"/>
        <v>1353492</v>
      </c>
      <c r="H25" s="54">
        <f t="shared" si="6"/>
        <v>1445116</v>
      </c>
      <c r="I25" s="54">
        <f t="shared" si="6"/>
        <v>1541663</v>
      </c>
      <c r="J25" s="54">
        <f t="shared" si="6"/>
        <v>1630178</v>
      </c>
      <c r="K25" s="54">
        <f t="shared" si="6"/>
        <v>1588837</v>
      </c>
      <c r="L25" s="54">
        <f aca="true" t="shared" si="7" ref="L25:Q25">SUM(L26:L28)</f>
        <v>1156136</v>
      </c>
      <c r="M25" s="54">
        <f t="shared" si="7"/>
        <v>1469830</v>
      </c>
      <c r="N25" s="54">
        <f t="shared" si="7"/>
        <v>1475026</v>
      </c>
      <c r="O25" s="54">
        <f t="shared" si="7"/>
        <v>1477764</v>
      </c>
      <c r="P25" s="54">
        <f t="shared" si="7"/>
        <v>1478317</v>
      </c>
      <c r="Q25" s="54">
        <f t="shared" si="7"/>
        <v>1128644</v>
      </c>
    </row>
    <row r="26" spans="1:17" ht="13.5" customHeight="1">
      <c r="A26" s="65"/>
      <c r="B26" s="2" t="s">
        <v>19</v>
      </c>
      <c r="C26" s="54">
        <v>425605</v>
      </c>
      <c r="D26" s="53">
        <v>454923</v>
      </c>
      <c r="E26" s="53">
        <v>489585</v>
      </c>
      <c r="F26" s="53">
        <v>239857</v>
      </c>
      <c r="G26" s="53">
        <v>247455</v>
      </c>
      <c r="H26" s="53">
        <v>312788</v>
      </c>
      <c r="I26" s="54">
        <v>468101</v>
      </c>
      <c r="J26" s="53">
        <v>570269</v>
      </c>
      <c r="K26" s="53">
        <v>596049</v>
      </c>
      <c r="L26" s="54">
        <v>640099</v>
      </c>
      <c r="M26" s="53">
        <v>646275</v>
      </c>
      <c r="N26" s="53">
        <v>861879</v>
      </c>
      <c r="O26" s="53">
        <v>863466</v>
      </c>
      <c r="P26" s="53">
        <v>864196</v>
      </c>
      <c r="Q26" s="53">
        <v>714425</v>
      </c>
    </row>
    <row r="27" spans="1:17" ht="13.5" customHeight="1">
      <c r="A27" s="65"/>
      <c r="B27" s="2" t="s">
        <v>20</v>
      </c>
      <c r="C27" s="54">
        <v>100000</v>
      </c>
      <c r="D27" s="53">
        <v>486941</v>
      </c>
      <c r="E27" s="53">
        <v>696645</v>
      </c>
      <c r="F27" s="53">
        <v>424013</v>
      </c>
      <c r="G27" s="53">
        <v>504933</v>
      </c>
      <c r="H27" s="53">
        <v>512825</v>
      </c>
      <c r="I27" s="54">
        <v>532339</v>
      </c>
      <c r="J27" s="53">
        <v>535559</v>
      </c>
      <c r="K27" s="53">
        <v>504399</v>
      </c>
      <c r="L27" s="54">
        <v>100436</v>
      </c>
      <c r="M27" s="53">
        <v>100677</v>
      </c>
      <c r="N27" s="53">
        <v>200678</v>
      </c>
      <c r="O27" s="53">
        <v>200979</v>
      </c>
      <c r="P27" s="53">
        <v>201294</v>
      </c>
      <c r="Q27" s="53">
        <v>1317</v>
      </c>
    </row>
    <row r="28" spans="1:17" ht="13.5" customHeight="1">
      <c r="A28" s="65"/>
      <c r="B28" s="2" t="s">
        <v>21</v>
      </c>
      <c r="C28" s="54">
        <v>247116</v>
      </c>
      <c r="D28" s="53">
        <v>371955</v>
      </c>
      <c r="E28" s="53">
        <v>571529</v>
      </c>
      <c r="F28" s="53">
        <v>674205</v>
      </c>
      <c r="G28" s="53">
        <v>601104</v>
      </c>
      <c r="H28" s="53">
        <v>619503</v>
      </c>
      <c r="I28" s="54">
        <v>541223</v>
      </c>
      <c r="J28" s="53">
        <v>524350</v>
      </c>
      <c r="K28" s="53">
        <v>488389</v>
      </c>
      <c r="L28" s="54">
        <v>415601</v>
      </c>
      <c r="M28" s="53">
        <v>722878</v>
      </c>
      <c r="N28" s="53">
        <v>412469</v>
      </c>
      <c r="O28" s="53">
        <v>413319</v>
      </c>
      <c r="P28" s="53">
        <v>412827</v>
      </c>
      <c r="Q28" s="53">
        <v>412902</v>
      </c>
    </row>
    <row r="29" spans="1:17" ht="13.5" customHeight="1">
      <c r="A29" s="74" t="s">
        <v>43</v>
      </c>
      <c r="B29" s="74"/>
      <c r="C29" s="54">
        <v>11075852</v>
      </c>
      <c r="D29" s="53">
        <v>13303115</v>
      </c>
      <c r="E29" s="53">
        <v>13941139</v>
      </c>
      <c r="F29" s="53">
        <v>15428603</v>
      </c>
      <c r="G29" s="53">
        <v>17816430</v>
      </c>
      <c r="H29" s="53">
        <v>20478937</v>
      </c>
      <c r="I29" s="54">
        <v>21899015</v>
      </c>
      <c r="J29" s="53">
        <v>22614512</v>
      </c>
      <c r="K29" s="53">
        <v>22870672</v>
      </c>
      <c r="L29" s="54">
        <v>22377160</v>
      </c>
      <c r="M29" s="53">
        <v>21800428</v>
      </c>
      <c r="N29" s="53">
        <v>21319104</v>
      </c>
      <c r="O29" s="53">
        <v>22098566</v>
      </c>
      <c r="P29" s="53">
        <v>22826912</v>
      </c>
      <c r="Q29" s="53">
        <v>22678334</v>
      </c>
    </row>
    <row r="30" spans="1:17" ht="13.5" customHeight="1">
      <c r="A30" s="51"/>
      <c r="B30" s="48" t="s">
        <v>14</v>
      </c>
      <c r="C30" s="54">
        <v>10804082</v>
      </c>
      <c r="D30" s="53">
        <v>12901942</v>
      </c>
      <c r="E30" s="53">
        <v>13454222</v>
      </c>
      <c r="F30" s="53">
        <v>14941686</v>
      </c>
      <c r="G30" s="53">
        <v>17601283</v>
      </c>
      <c r="H30" s="53"/>
      <c r="I30" s="54">
        <v>13013172</v>
      </c>
      <c r="J30" s="53">
        <v>13146058</v>
      </c>
      <c r="K30" s="53">
        <v>13014491</v>
      </c>
      <c r="L30" s="54">
        <v>12873902</v>
      </c>
      <c r="M30" s="53">
        <v>12530192</v>
      </c>
      <c r="N30" s="53">
        <v>11908651</v>
      </c>
      <c r="O30" s="53">
        <v>11762272</v>
      </c>
      <c r="P30" s="53">
        <v>11950664</v>
      </c>
      <c r="Q30" s="53">
        <v>12157194</v>
      </c>
    </row>
    <row r="31" spans="1:17" ht="13.5" customHeight="1">
      <c r="A31" s="76" t="s">
        <v>44</v>
      </c>
      <c r="B31" s="76"/>
      <c r="C31" s="54">
        <f aca="true" t="shared" si="8" ref="C31:K31">SUM(C32:C35)</f>
        <v>1432933</v>
      </c>
      <c r="D31" s="54">
        <f t="shared" si="8"/>
        <v>1312514</v>
      </c>
      <c r="E31" s="54">
        <f t="shared" si="8"/>
        <v>2746949</v>
      </c>
      <c r="F31" s="54">
        <f t="shared" si="8"/>
        <v>3082513</v>
      </c>
      <c r="G31" s="54">
        <f t="shared" si="8"/>
        <v>3007552</v>
      </c>
      <c r="H31" s="54">
        <f t="shared" si="8"/>
        <v>2561596</v>
      </c>
      <c r="I31" s="54">
        <f t="shared" si="8"/>
        <v>2297656</v>
      </c>
      <c r="J31" s="54">
        <f t="shared" si="8"/>
        <v>2800139</v>
      </c>
      <c r="K31" s="54">
        <f t="shared" si="8"/>
        <v>2978179</v>
      </c>
      <c r="L31" s="54">
        <f aca="true" t="shared" si="9" ref="L31:Q31">SUM(L32:L35)</f>
        <v>5407727</v>
      </c>
      <c r="M31" s="54">
        <f t="shared" si="9"/>
        <v>4100651</v>
      </c>
      <c r="N31" s="54">
        <f t="shared" si="9"/>
        <v>3344478</v>
      </c>
      <c r="O31" s="54">
        <f t="shared" si="9"/>
        <v>2630972</v>
      </c>
      <c r="P31" s="54">
        <f t="shared" si="9"/>
        <v>2036885</v>
      </c>
      <c r="Q31" s="54">
        <f t="shared" si="9"/>
        <v>1864378</v>
      </c>
    </row>
    <row r="32" spans="1:17" ht="13.5" customHeight="1">
      <c r="A32" s="48"/>
      <c r="B32" s="48" t="s">
        <v>15</v>
      </c>
      <c r="C32" s="54">
        <v>1361193</v>
      </c>
      <c r="D32" s="53">
        <v>1255670</v>
      </c>
      <c r="E32" s="53">
        <v>2586059</v>
      </c>
      <c r="F32" s="53">
        <v>2890524</v>
      </c>
      <c r="G32" s="53">
        <v>2978223</v>
      </c>
      <c r="H32" s="53">
        <v>2533546</v>
      </c>
      <c r="I32" s="54">
        <v>2234578</v>
      </c>
      <c r="J32" s="53">
        <v>2787873</v>
      </c>
      <c r="K32" s="53">
        <v>2106498</v>
      </c>
      <c r="L32" s="54">
        <v>2748375</v>
      </c>
      <c r="M32" s="53">
        <v>1968755</v>
      </c>
      <c r="N32" s="53">
        <v>1310480</v>
      </c>
      <c r="O32" s="53">
        <v>962129</v>
      </c>
      <c r="P32" s="53">
        <v>510163</v>
      </c>
      <c r="Q32" s="53">
        <v>293000</v>
      </c>
    </row>
    <row r="33" spans="1:17" ht="13.5" customHeight="1">
      <c r="A33" s="51"/>
      <c r="B33" s="48" t="s">
        <v>16</v>
      </c>
      <c r="C33" s="54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4">
        <v>0</v>
      </c>
      <c r="J33" s="53">
        <v>0</v>
      </c>
      <c r="K33" s="53">
        <v>0</v>
      </c>
      <c r="L33" s="54">
        <v>0</v>
      </c>
      <c r="M33" s="53">
        <v>0</v>
      </c>
      <c r="N33" s="53">
        <v>0</v>
      </c>
      <c r="O33" s="53">
        <v>0</v>
      </c>
      <c r="P33" s="53">
        <v>1</v>
      </c>
      <c r="Q33" s="53">
        <v>0</v>
      </c>
    </row>
    <row r="34" spans="1:17" ht="13.5" customHeight="1">
      <c r="A34" s="51"/>
      <c r="B34" s="48" t="s">
        <v>17</v>
      </c>
      <c r="C34" s="54">
        <v>71740</v>
      </c>
      <c r="D34" s="53">
        <v>56844</v>
      </c>
      <c r="E34" s="53">
        <v>160890</v>
      </c>
      <c r="F34" s="53">
        <v>191989</v>
      </c>
      <c r="G34" s="53">
        <v>29329</v>
      </c>
      <c r="H34" s="53">
        <v>28050</v>
      </c>
      <c r="I34" s="54">
        <v>63078</v>
      </c>
      <c r="J34" s="53">
        <v>12266</v>
      </c>
      <c r="K34" s="53">
        <v>871681</v>
      </c>
      <c r="L34" s="54">
        <v>2659352</v>
      </c>
      <c r="M34" s="53">
        <v>2131896</v>
      </c>
      <c r="N34" s="53">
        <v>2033998</v>
      </c>
      <c r="O34" s="53">
        <v>1668843</v>
      </c>
      <c r="P34" s="53">
        <v>1526720</v>
      </c>
      <c r="Q34" s="53">
        <v>1571378</v>
      </c>
    </row>
    <row r="35" spans="1:17" ht="13.5" customHeight="1">
      <c r="A35" s="51"/>
      <c r="B35" s="48" t="s">
        <v>18</v>
      </c>
      <c r="C35" s="54">
        <v>0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4">
        <v>0</v>
      </c>
      <c r="J35" s="53">
        <v>0</v>
      </c>
      <c r="K35" s="53">
        <v>0</v>
      </c>
      <c r="L35" s="54">
        <v>0</v>
      </c>
      <c r="M35" s="53">
        <v>0</v>
      </c>
      <c r="N35" s="53">
        <v>0</v>
      </c>
      <c r="O35" s="53">
        <v>0</v>
      </c>
      <c r="P35" s="53">
        <v>1</v>
      </c>
      <c r="Q35" s="53">
        <v>0</v>
      </c>
    </row>
    <row r="36" spans="1:17" ht="13.5" customHeight="1">
      <c r="A36" s="74" t="s">
        <v>45</v>
      </c>
      <c r="B36" s="74"/>
      <c r="C36" s="54">
        <v>38480</v>
      </c>
      <c r="D36" s="53">
        <v>52688</v>
      </c>
      <c r="E36" s="53">
        <v>54043</v>
      </c>
      <c r="F36" s="53">
        <v>46364</v>
      </c>
      <c r="G36" s="53">
        <v>32724</v>
      </c>
      <c r="H36" s="53">
        <v>16350</v>
      </c>
      <c r="I36" s="54">
        <v>13577</v>
      </c>
      <c r="J36" s="53">
        <v>12428</v>
      </c>
      <c r="K36" s="53">
        <v>5789</v>
      </c>
      <c r="L36" s="54">
        <v>0</v>
      </c>
      <c r="M36" s="53">
        <v>0</v>
      </c>
      <c r="N36" s="53">
        <v>0</v>
      </c>
      <c r="O36" s="53">
        <v>0</v>
      </c>
      <c r="P36" s="53">
        <v>1</v>
      </c>
      <c r="Q36" s="53">
        <v>0</v>
      </c>
    </row>
    <row r="37" spans="1:17" ht="13.5" customHeight="1">
      <c r="A37" s="74" t="s">
        <v>46</v>
      </c>
      <c r="B37" s="74"/>
      <c r="C37" s="54">
        <v>163002</v>
      </c>
      <c r="D37" s="53">
        <v>163012</v>
      </c>
      <c r="E37" s="53">
        <v>366705</v>
      </c>
      <c r="F37" s="53">
        <v>378755</v>
      </c>
      <c r="G37" s="53">
        <v>380271</v>
      </c>
      <c r="H37" s="53">
        <v>383021</v>
      </c>
      <c r="I37" s="54">
        <v>385118</v>
      </c>
      <c r="J37" s="53">
        <v>391393</v>
      </c>
      <c r="K37" s="53">
        <v>392312</v>
      </c>
      <c r="L37" s="54">
        <v>392904</v>
      </c>
      <c r="M37" s="53">
        <v>393293</v>
      </c>
      <c r="N37" s="53">
        <v>393540</v>
      </c>
      <c r="O37" s="53">
        <v>393567</v>
      </c>
      <c r="P37" s="53">
        <v>393568</v>
      </c>
      <c r="Q37" s="53">
        <v>100002</v>
      </c>
    </row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</sheetData>
  <sheetProtection/>
  <mergeCells count="16">
    <mergeCell ref="A31:B31"/>
    <mergeCell ref="A23:B23"/>
    <mergeCell ref="A4:B4"/>
    <mergeCell ref="A5:A15"/>
    <mergeCell ref="A25:B25"/>
    <mergeCell ref="A24:B24"/>
    <mergeCell ref="A36:B36"/>
    <mergeCell ref="A37:B37"/>
    <mergeCell ref="A16:B16"/>
    <mergeCell ref="A17:B17"/>
    <mergeCell ref="A18:B18"/>
    <mergeCell ref="A19:B19"/>
    <mergeCell ref="A20:B20"/>
    <mergeCell ref="A21:B21"/>
    <mergeCell ref="A22:B22"/>
    <mergeCell ref="A29:B29"/>
  </mergeCells>
  <printOptions/>
  <pageMargins left="0.7874015748031497" right="0.7874015748031497" top="0.69" bottom="0.7874015748031497" header="0" footer="0.5118110236220472"/>
  <pageSetup horizontalDpi="600" verticalDpi="600" orientation="landscape" paperSize="9" r:id="rId1"/>
  <headerFooter alignWithMargins="0">
    <oddFooter>&amp;C-&amp;P--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70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4.75390625" style="1" customWidth="1"/>
    <col min="2" max="9" width="8.625" style="1" customWidth="1"/>
    <col min="10" max="11" width="8.625" style="6" customWidth="1"/>
    <col min="12" max="12" width="8.625" style="1" customWidth="1"/>
    <col min="13" max="13" width="8.625" style="66" customWidth="1"/>
    <col min="14" max="35" width="8.625" style="1" customWidth="1"/>
    <col min="36" max="16384" width="9.00390625" style="1" customWidth="1"/>
  </cols>
  <sheetData>
    <row r="1" spans="1:16" ht="15" customHeight="1">
      <c r="A1" s="28" t="s">
        <v>102</v>
      </c>
      <c r="L1" s="29" t="str">
        <f>'財政指標'!$M$1</f>
        <v>黒磯市</v>
      </c>
      <c r="O1" s="29" t="str">
        <f>'財政指標'!$M$1</f>
        <v>黒磯市</v>
      </c>
      <c r="P1" s="66"/>
    </row>
    <row r="2" spans="13:16" ht="15" customHeight="1">
      <c r="M2" s="22" t="s">
        <v>178</v>
      </c>
      <c r="P2" s="22" t="s">
        <v>178</v>
      </c>
    </row>
    <row r="3" spans="1:16" ht="15" customHeight="1">
      <c r="A3" s="2"/>
      <c r="B3" s="2" t="s">
        <v>10</v>
      </c>
      <c r="C3" s="2" t="s">
        <v>9</v>
      </c>
      <c r="D3" s="2" t="s">
        <v>8</v>
      </c>
      <c r="E3" s="2" t="s">
        <v>7</v>
      </c>
      <c r="F3" s="2" t="s">
        <v>6</v>
      </c>
      <c r="G3" s="2" t="s">
        <v>5</v>
      </c>
      <c r="H3" s="2" t="s">
        <v>4</v>
      </c>
      <c r="I3" s="2" t="s">
        <v>3</v>
      </c>
      <c r="J3" s="5" t="s">
        <v>174</v>
      </c>
      <c r="K3" s="5" t="s">
        <v>175</v>
      </c>
      <c r="L3" s="2" t="s">
        <v>176</v>
      </c>
      <c r="M3" s="2" t="s">
        <v>184</v>
      </c>
      <c r="N3" s="2" t="s">
        <v>191</v>
      </c>
      <c r="O3" s="2" t="s">
        <v>192</v>
      </c>
      <c r="P3" s="2" t="s">
        <v>193</v>
      </c>
    </row>
    <row r="4" spans="1:16" ht="15" customHeight="1">
      <c r="A4" s="3" t="s">
        <v>122</v>
      </c>
      <c r="B4" s="15">
        <v>6620618</v>
      </c>
      <c r="C4" s="15">
        <v>7219567</v>
      </c>
      <c r="D4" s="15">
        <v>7690725</v>
      </c>
      <c r="E4" s="15">
        <v>8221806</v>
      </c>
      <c r="F4" s="15">
        <v>7935441</v>
      </c>
      <c r="G4" s="15">
        <v>7841746</v>
      </c>
      <c r="H4" s="15">
        <v>8619165</v>
      </c>
      <c r="I4" s="15">
        <v>8985269</v>
      </c>
      <c r="J4" s="8">
        <v>9391491</v>
      </c>
      <c r="K4" s="9">
        <v>9256895</v>
      </c>
      <c r="L4" s="9">
        <v>9426704</v>
      </c>
      <c r="M4" s="9">
        <v>9104078</v>
      </c>
      <c r="N4" s="9">
        <v>8093461</v>
      </c>
      <c r="O4" s="9">
        <v>8086683</v>
      </c>
      <c r="P4" s="9">
        <v>7825319</v>
      </c>
    </row>
    <row r="5" spans="1:16" ht="15" customHeight="1">
      <c r="A5" s="3" t="s">
        <v>123</v>
      </c>
      <c r="B5" s="15">
        <v>401591</v>
      </c>
      <c r="C5" s="15">
        <v>429664</v>
      </c>
      <c r="D5" s="15">
        <v>418377</v>
      </c>
      <c r="E5" s="15">
        <v>424051</v>
      </c>
      <c r="F5" s="15">
        <v>459608</v>
      </c>
      <c r="G5" s="15">
        <v>465059</v>
      </c>
      <c r="H5" s="15">
        <v>481333</v>
      </c>
      <c r="I5" s="15">
        <v>502741</v>
      </c>
      <c r="J5" s="8">
        <v>319228</v>
      </c>
      <c r="K5" s="9">
        <v>247460</v>
      </c>
      <c r="L5" s="9">
        <v>239275</v>
      </c>
      <c r="M5" s="9">
        <v>243390</v>
      </c>
      <c r="N5" s="9">
        <v>264240</v>
      </c>
      <c r="O5" s="9">
        <v>249110</v>
      </c>
      <c r="P5" s="9">
        <v>262267</v>
      </c>
    </row>
    <row r="6" spans="1:16" ht="15" customHeight="1">
      <c r="A6" s="3" t="s">
        <v>124</v>
      </c>
      <c r="B6" s="15">
        <v>88948</v>
      </c>
      <c r="C6" s="15">
        <v>202359</v>
      </c>
      <c r="D6" s="15">
        <v>231986</v>
      </c>
      <c r="E6" s="15">
        <v>172987</v>
      </c>
      <c r="F6" s="15">
        <v>193432</v>
      </c>
      <c r="G6" s="15">
        <v>258160</v>
      </c>
      <c r="H6" s="15">
        <v>182850</v>
      </c>
      <c r="I6" s="15">
        <v>100834</v>
      </c>
      <c r="J6" s="8">
        <v>79729</v>
      </c>
      <c r="K6" s="9">
        <v>64276</v>
      </c>
      <c r="L6" s="9">
        <v>60622</v>
      </c>
      <c r="M6" s="9">
        <v>257522</v>
      </c>
      <c r="N6" s="9">
        <v>260833</v>
      </c>
      <c r="O6" s="9">
        <v>82233</v>
      </c>
      <c r="P6" s="9">
        <v>56193</v>
      </c>
    </row>
    <row r="7" spans="1:16" ht="15" customHeight="1">
      <c r="A7" s="3" t="s">
        <v>125</v>
      </c>
      <c r="B7" s="15"/>
      <c r="C7" s="15"/>
      <c r="D7" s="15"/>
      <c r="E7" s="15"/>
      <c r="F7" s="15"/>
      <c r="G7" s="15"/>
      <c r="H7" s="15"/>
      <c r="I7" s="15"/>
      <c r="J7" s="8">
        <v>127884</v>
      </c>
      <c r="K7" s="9">
        <v>559251</v>
      </c>
      <c r="L7" s="9">
        <v>530596</v>
      </c>
      <c r="M7" s="9">
        <v>547187</v>
      </c>
      <c r="N7" s="9">
        <v>536469</v>
      </c>
      <c r="O7" s="9">
        <v>480088</v>
      </c>
      <c r="P7" s="9">
        <v>549924</v>
      </c>
    </row>
    <row r="8" spans="1:16" ht="15" customHeight="1">
      <c r="A8" s="3" t="s">
        <v>126</v>
      </c>
      <c r="B8" s="15">
        <v>14117</v>
      </c>
      <c r="C8" s="15">
        <v>18868</v>
      </c>
      <c r="D8" s="15">
        <v>21243</v>
      </c>
      <c r="E8" s="15">
        <v>21297</v>
      </c>
      <c r="F8" s="15">
        <v>20390</v>
      </c>
      <c r="G8" s="15">
        <v>23411</v>
      </c>
      <c r="H8" s="15">
        <v>19904</v>
      </c>
      <c r="I8" s="15">
        <v>18512</v>
      </c>
      <c r="J8" s="8">
        <v>20029</v>
      </c>
      <c r="K8" s="9">
        <v>17540</v>
      </c>
      <c r="L8" s="9">
        <v>16592</v>
      </c>
      <c r="M8" s="9">
        <v>16144</v>
      </c>
      <c r="N8" s="9">
        <v>18104</v>
      </c>
      <c r="O8" s="9">
        <v>16343</v>
      </c>
      <c r="P8" s="9">
        <v>15533</v>
      </c>
    </row>
    <row r="9" spans="1:16" ht="15" customHeight="1">
      <c r="A9" s="3" t="s">
        <v>127</v>
      </c>
      <c r="B9" s="15"/>
      <c r="C9" s="15"/>
      <c r="D9" s="15">
        <v>2430</v>
      </c>
      <c r="E9" s="15">
        <v>5879</v>
      </c>
      <c r="F9" s="15">
        <v>5723</v>
      </c>
      <c r="G9" s="15">
        <v>5853</v>
      </c>
      <c r="H9" s="15">
        <v>6035</v>
      </c>
      <c r="I9" s="15">
        <v>6304</v>
      </c>
      <c r="J9" s="8">
        <v>14946</v>
      </c>
      <c r="K9" s="9">
        <v>15893</v>
      </c>
      <c r="L9" s="9">
        <v>14158</v>
      </c>
      <c r="M9" s="9">
        <v>2513</v>
      </c>
      <c r="N9" s="16">
        <v>233</v>
      </c>
      <c r="O9" s="16">
        <v>0</v>
      </c>
      <c r="P9" s="16">
        <v>0</v>
      </c>
    </row>
    <row r="10" spans="1:16" ht="15" customHeight="1">
      <c r="A10" s="3" t="s">
        <v>128</v>
      </c>
      <c r="B10" s="15">
        <v>224136</v>
      </c>
      <c r="C10" s="15">
        <v>235190</v>
      </c>
      <c r="D10" s="15">
        <v>245134</v>
      </c>
      <c r="E10" s="15">
        <v>226613</v>
      </c>
      <c r="F10" s="15">
        <v>195464</v>
      </c>
      <c r="G10" s="15">
        <v>215495</v>
      </c>
      <c r="H10" s="15">
        <v>233438</v>
      </c>
      <c r="I10" s="15">
        <v>231701</v>
      </c>
      <c r="J10" s="8">
        <v>189770</v>
      </c>
      <c r="K10" s="9">
        <v>182846</v>
      </c>
      <c r="L10" s="9">
        <v>171229</v>
      </c>
      <c r="M10" s="9">
        <v>162977</v>
      </c>
      <c r="N10" s="9">
        <v>178878</v>
      </c>
      <c r="O10" s="9">
        <v>147817</v>
      </c>
      <c r="P10" s="9">
        <v>166890</v>
      </c>
    </row>
    <row r="11" spans="1:16" ht="15" customHeight="1">
      <c r="A11" s="3" t="s">
        <v>129</v>
      </c>
      <c r="B11" s="15"/>
      <c r="C11" s="15"/>
      <c r="D11" s="15"/>
      <c r="E11" s="15"/>
      <c r="F11" s="15"/>
      <c r="G11" s="15"/>
      <c r="H11" s="15"/>
      <c r="I11" s="15"/>
      <c r="J11" s="8"/>
      <c r="K11" s="9"/>
      <c r="L11" s="9"/>
      <c r="M11" s="9">
        <v>0</v>
      </c>
      <c r="N11" s="9">
        <v>0</v>
      </c>
      <c r="O11" s="9">
        <v>1</v>
      </c>
      <c r="P11" s="9">
        <v>0</v>
      </c>
    </row>
    <row r="12" spans="1:16" ht="15" customHeight="1">
      <c r="A12" s="3" t="s">
        <v>130</v>
      </c>
      <c r="B12" s="15"/>
      <c r="C12" s="15"/>
      <c r="D12" s="15"/>
      <c r="E12" s="15"/>
      <c r="F12" s="15"/>
      <c r="G12" s="15"/>
      <c r="H12" s="15"/>
      <c r="I12" s="15"/>
      <c r="J12" s="8"/>
      <c r="K12" s="9"/>
      <c r="L12" s="9">
        <v>185889</v>
      </c>
      <c r="M12" s="9">
        <v>313310</v>
      </c>
      <c r="N12" s="9">
        <v>312146</v>
      </c>
      <c r="O12" s="9">
        <v>212794</v>
      </c>
      <c r="P12" s="9">
        <v>214124</v>
      </c>
    </row>
    <row r="13" spans="1:16" ht="15" customHeight="1">
      <c r="A13" s="3" t="s">
        <v>131</v>
      </c>
      <c r="B13" s="15">
        <v>1641099</v>
      </c>
      <c r="C13" s="15">
        <v>1787185</v>
      </c>
      <c r="D13" s="15">
        <v>1939305</v>
      </c>
      <c r="E13" s="15">
        <v>1787517</v>
      </c>
      <c r="F13" s="15">
        <v>1541604</v>
      </c>
      <c r="G13" s="15">
        <v>2288108</v>
      </c>
      <c r="H13" s="15">
        <v>1809494</v>
      </c>
      <c r="I13" s="15">
        <v>2059828</v>
      </c>
      <c r="J13" s="8">
        <v>2059939</v>
      </c>
      <c r="K13" s="9">
        <v>2514641</v>
      </c>
      <c r="L13" s="9">
        <v>2946069</v>
      </c>
      <c r="M13" s="9">
        <v>2934596</v>
      </c>
      <c r="N13" s="9">
        <v>2717060</v>
      </c>
      <c r="O13" s="9">
        <v>3066698</v>
      </c>
      <c r="P13" s="9">
        <v>2815251</v>
      </c>
    </row>
    <row r="14" spans="1:16" ht="15" customHeight="1">
      <c r="A14" s="3" t="s">
        <v>132</v>
      </c>
      <c r="B14" s="15">
        <v>1289995</v>
      </c>
      <c r="C14" s="15">
        <v>1397712</v>
      </c>
      <c r="D14" s="15">
        <v>1533351</v>
      </c>
      <c r="E14" s="15">
        <v>1358924</v>
      </c>
      <c r="F14" s="15"/>
      <c r="G14" s="15"/>
      <c r="H14" s="15"/>
      <c r="I14" s="15"/>
      <c r="J14" s="8">
        <v>1595025</v>
      </c>
      <c r="K14" s="8">
        <v>1968865</v>
      </c>
      <c r="L14" s="8">
        <v>2364965</v>
      </c>
      <c r="M14" s="8">
        <v>2328481</v>
      </c>
      <c r="N14" s="8">
        <v>2139985</v>
      </c>
      <c r="O14" s="8">
        <v>2515423</v>
      </c>
      <c r="P14" s="8">
        <v>2285772</v>
      </c>
    </row>
    <row r="15" spans="1:16" ht="15" customHeight="1">
      <c r="A15" s="3" t="s">
        <v>133</v>
      </c>
      <c r="B15" s="15">
        <v>351104</v>
      </c>
      <c r="C15" s="15">
        <v>389473</v>
      </c>
      <c r="D15" s="15">
        <v>405954</v>
      </c>
      <c r="E15" s="15">
        <v>428593</v>
      </c>
      <c r="F15" s="15"/>
      <c r="G15" s="15"/>
      <c r="H15" s="15"/>
      <c r="I15" s="15"/>
      <c r="J15" s="8">
        <v>464914</v>
      </c>
      <c r="K15" s="8">
        <v>545776</v>
      </c>
      <c r="L15" s="8">
        <v>581104</v>
      </c>
      <c r="M15" s="8">
        <v>606115</v>
      </c>
      <c r="N15" s="8">
        <v>577075</v>
      </c>
      <c r="O15" s="8">
        <v>551275</v>
      </c>
      <c r="P15" s="8">
        <v>529479</v>
      </c>
    </row>
    <row r="16" spans="1:16" ht="15" customHeight="1">
      <c r="A16" s="3" t="s">
        <v>134</v>
      </c>
      <c r="B16" s="15">
        <v>7288</v>
      </c>
      <c r="C16" s="15">
        <v>8699</v>
      </c>
      <c r="D16" s="15">
        <v>11595</v>
      </c>
      <c r="E16" s="15">
        <v>12145</v>
      </c>
      <c r="F16" s="15">
        <v>12459</v>
      </c>
      <c r="G16" s="15">
        <v>12337</v>
      </c>
      <c r="H16" s="15">
        <v>12250</v>
      </c>
      <c r="I16" s="15">
        <v>12360</v>
      </c>
      <c r="J16" s="8">
        <v>11753</v>
      </c>
      <c r="K16" s="9">
        <v>11382</v>
      </c>
      <c r="L16" s="9">
        <v>11568</v>
      </c>
      <c r="M16" s="9">
        <v>10208</v>
      </c>
      <c r="N16" s="9">
        <v>10531</v>
      </c>
      <c r="O16" s="9">
        <v>10122</v>
      </c>
      <c r="P16" s="9">
        <v>10585</v>
      </c>
    </row>
    <row r="17" spans="1:16" ht="15" customHeight="1">
      <c r="A17" s="3" t="s">
        <v>135</v>
      </c>
      <c r="B17" s="15">
        <v>36498</v>
      </c>
      <c r="C17" s="15">
        <v>41124</v>
      </c>
      <c r="D17" s="15">
        <v>52002</v>
      </c>
      <c r="E17" s="15">
        <v>59395</v>
      </c>
      <c r="F17" s="15">
        <v>61780</v>
      </c>
      <c r="G17" s="15">
        <v>64253</v>
      </c>
      <c r="H17" s="15">
        <v>73175</v>
      </c>
      <c r="I17" s="15">
        <v>74083</v>
      </c>
      <c r="J17" s="8">
        <v>213520</v>
      </c>
      <c r="K17" s="9">
        <v>238347</v>
      </c>
      <c r="L17" s="9">
        <v>227168</v>
      </c>
      <c r="M17" s="9">
        <v>27028</v>
      </c>
      <c r="N17" s="9">
        <v>28554</v>
      </c>
      <c r="O17" s="9">
        <v>35408</v>
      </c>
      <c r="P17" s="9">
        <v>16440</v>
      </c>
    </row>
    <row r="18" spans="1:16" ht="15" customHeight="1">
      <c r="A18" s="3" t="s">
        <v>136</v>
      </c>
      <c r="B18" s="15">
        <v>266058</v>
      </c>
      <c r="C18" s="15">
        <v>276934</v>
      </c>
      <c r="D18" s="15">
        <v>314438</v>
      </c>
      <c r="E18" s="15">
        <v>340304</v>
      </c>
      <c r="F18" s="15">
        <v>362647</v>
      </c>
      <c r="G18" s="15">
        <v>393851</v>
      </c>
      <c r="H18" s="15">
        <v>443683</v>
      </c>
      <c r="I18" s="15">
        <v>499930</v>
      </c>
      <c r="J18" s="8">
        <v>509278</v>
      </c>
      <c r="K18" s="9">
        <v>495521</v>
      </c>
      <c r="L18" s="9">
        <v>504650</v>
      </c>
      <c r="M18" s="9">
        <v>492744</v>
      </c>
      <c r="N18" s="9">
        <v>466211</v>
      </c>
      <c r="O18" s="9">
        <v>460810</v>
      </c>
      <c r="P18" s="9">
        <v>445127</v>
      </c>
    </row>
    <row r="19" spans="1:16" ht="15" customHeight="1">
      <c r="A19" s="4" t="s">
        <v>137</v>
      </c>
      <c r="B19" s="15">
        <v>40957</v>
      </c>
      <c r="C19" s="15">
        <v>53711</v>
      </c>
      <c r="D19" s="15">
        <v>58906</v>
      </c>
      <c r="E19" s="15">
        <v>61484</v>
      </c>
      <c r="F19" s="15">
        <v>65439</v>
      </c>
      <c r="G19" s="15">
        <v>65861</v>
      </c>
      <c r="H19" s="15">
        <v>67127</v>
      </c>
      <c r="I19" s="15">
        <v>67172</v>
      </c>
      <c r="J19" s="8">
        <v>66064</v>
      </c>
      <c r="K19" s="11">
        <v>68290</v>
      </c>
      <c r="L19" s="11">
        <v>68123</v>
      </c>
      <c r="M19" s="11">
        <v>85280</v>
      </c>
      <c r="N19" s="11">
        <v>89240</v>
      </c>
      <c r="O19" s="11">
        <v>91270</v>
      </c>
      <c r="P19" s="11">
        <v>93311</v>
      </c>
    </row>
    <row r="20" spans="1:16" ht="15" customHeight="1">
      <c r="A20" s="3" t="s">
        <v>138</v>
      </c>
      <c r="B20" s="15">
        <v>1078525</v>
      </c>
      <c r="C20" s="15">
        <v>1495675</v>
      </c>
      <c r="D20" s="15">
        <v>1329514</v>
      </c>
      <c r="E20" s="15">
        <v>1794873</v>
      </c>
      <c r="F20" s="15">
        <v>1631814</v>
      </c>
      <c r="G20" s="15">
        <v>1614442</v>
      </c>
      <c r="H20" s="15">
        <v>1508994</v>
      </c>
      <c r="I20" s="15">
        <v>1184441</v>
      </c>
      <c r="J20" s="8">
        <v>1373053</v>
      </c>
      <c r="K20" s="9">
        <v>1772750</v>
      </c>
      <c r="L20" s="9">
        <v>2102463</v>
      </c>
      <c r="M20" s="9">
        <v>1359121</v>
      </c>
      <c r="N20" s="9">
        <v>1700262</v>
      </c>
      <c r="O20" s="9">
        <v>1827159</v>
      </c>
      <c r="P20" s="9">
        <v>1472083</v>
      </c>
    </row>
    <row r="21" spans="1:16" ht="15" customHeight="1">
      <c r="A21" s="3" t="s">
        <v>139</v>
      </c>
      <c r="B21" s="15">
        <v>851723</v>
      </c>
      <c r="C21" s="15">
        <v>594002</v>
      </c>
      <c r="D21" s="15">
        <v>704398</v>
      </c>
      <c r="E21" s="15">
        <v>916478</v>
      </c>
      <c r="F21" s="15">
        <v>1153317</v>
      </c>
      <c r="G21" s="15">
        <v>1325002</v>
      </c>
      <c r="H21" s="15">
        <v>1041602</v>
      </c>
      <c r="I21" s="15">
        <v>1332238</v>
      </c>
      <c r="J21" s="8">
        <v>1407417</v>
      </c>
      <c r="K21" s="9">
        <v>1250390</v>
      </c>
      <c r="L21" s="9">
        <v>1401478</v>
      </c>
      <c r="M21" s="9">
        <v>1096505</v>
      </c>
      <c r="N21" s="9">
        <v>1165906</v>
      </c>
      <c r="O21" s="9">
        <v>1060234</v>
      </c>
      <c r="P21" s="9">
        <v>965290</v>
      </c>
    </row>
    <row r="22" spans="1:16" ht="15" customHeight="1">
      <c r="A22" s="3" t="s">
        <v>140</v>
      </c>
      <c r="B22" s="15">
        <v>47652</v>
      </c>
      <c r="C22" s="15">
        <v>80100</v>
      </c>
      <c r="D22" s="15">
        <v>255459</v>
      </c>
      <c r="E22" s="15">
        <v>264240</v>
      </c>
      <c r="F22" s="15">
        <v>242386</v>
      </c>
      <c r="G22" s="15">
        <v>186427</v>
      </c>
      <c r="H22" s="15">
        <v>156054</v>
      </c>
      <c r="I22" s="15">
        <v>138096</v>
      </c>
      <c r="J22" s="8">
        <v>180986</v>
      </c>
      <c r="K22" s="9">
        <v>82344</v>
      </c>
      <c r="L22" s="9">
        <v>159016</v>
      </c>
      <c r="M22" s="9">
        <v>41930</v>
      </c>
      <c r="N22" s="16">
        <v>82781</v>
      </c>
      <c r="O22" s="9">
        <v>364700</v>
      </c>
      <c r="P22" s="9">
        <v>87337</v>
      </c>
    </row>
    <row r="23" spans="1:16" ht="15" customHeight="1">
      <c r="A23" s="3" t="s">
        <v>141</v>
      </c>
      <c r="B23" s="15">
        <v>38223</v>
      </c>
      <c r="C23" s="15">
        <v>5158</v>
      </c>
      <c r="D23" s="15">
        <v>4796</v>
      </c>
      <c r="E23" s="15">
        <v>7281</v>
      </c>
      <c r="F23" s="15">
        <v>49579</v>
      </c>
      <c r="G23" s="15">
        <v>123996</v>
      </c>
      <c r="H23" s="15">
        <v>14222</v>
      </c>
      <c r="I23" s="15">
        <v>25084</v>
      </c>
      <c r="J23" s="17">
        <v>17540</v>
      </c>
      <c r="K23" s="16">
        <v>88173</v>
      </c>
      <c r="L23" s="9">
        <v>1350</v>
      </c>
      <c r="M23" s="9">
        <v>3017</v>
      </c>
      <c r="N23" s="16">
        <v>200</v>
      </c>
      <c r="O23" s="16">
        <v>45</v>
      </c>
      <c r="P23" s="16">
        <v>31050</v>
      </c>
    </row>
    <row r="24" spans="1:16" ht="15" customHeight="1">
      <c r="A24" s="3" t="s">
        <v>142</v>
      </c>
      <c r="B24" s="15">
        <v>205908</v>
      </c>
      <c r="C24" s="15">
        <v>101808</v>
      </c>
      <c r="D24" s="15">
        <v>285155</v>
      </c>
      <c r="E24" s="15">
        <v>748782</v>
      </c>
      <c r="F24" s="15">
        <v>299916</v>
      </c>
      <c r="G24" s="15">
        <v>191559</v>
      </c>
      <c r="H24" s="15">
        <v>175221</v>
      </c>
      <c r="I24" s="15">
        <v>161897</v>
      </c>
      <c r="J24" s="8">
        <v>208580</v>
      </c>
      <c r="K24" s="9">
        <v>854799</v>
      </c>
      <c r="L24" s="9">
        <v>455376</v>
      </c>
      <c r="M24" s="9">
        <v>90605</v>
      </c>
      <c r="N24" s="9">
        <v>73726</v>
      </c>
      <c r="O24" s="9">
        <v>29645</v>
      </c>
      <c r="P24" s="9">
        <v>789002</v>
      </c>
    </row>
    <row r="25" spans="1:16" ht="15" customHeight="1">
      <c r="A25" s="3" t="s">
        <v>143</v>
      </c>
      <c r="B25" s="15">
        <v>475392</v>
      </c>
      <c r="C25" s="15">
        <v>923093</v>
      </c>
      <c r="D25" s="15">
        <v>613510</v>
      </c>
      <c r="E25" s="15">
        <v>512552</v>
      </c>
      <c r="F25" s="15">
        <v>455208</v>
      </c>
      <c r="G25" s="15">
        <v>378635</v>
      </c>
      <c r="H25" s="15">
        <v>742026</v>
      </c>
      <c r="I25" s="15">
        <v>878781</v>
      </c>
      <c r="J25" s="8">
        <v>895622</v>
      </c>
      <c r="K25" s="9">
        <v>444437</v>
      </c>
      <c r="L25" s="9">
        <v>740985</v>
      </c>
      <c r="M25" s="9">
        <v>986807</v>
      </c>
      <c r="N25" s="9">
        <v>693061</v>
      </c>
      <c r="O25" s="9">
        <v>664764</v>
      </c>
      <c r="P25" s="9">
        <v>774904</v>
      </c>
    </row>
    <row r="26" spans="1:16" ht="15" customHeight="1">
      <c r="A26" s="3" t="s">
        <v>144</v>
      </c>
      <c r="B26" s="15">
        <v>243120</v>
      </c>
      <c r="C26" s="15">
        <v>340270</v>
      </c>
      <c r="D26" s="15">
        <v>332909</v>
      </c>
      <c r="E26" s="15">
        <v>288999</v>
      </c>
      <c r="F26" s="15">
        <v>314696</v>
      </c>
      <c r="G26" s="15">
        <v>361219</v>
      </c>
      <c r="H26" s="15">
        <v>426429</v>
      </c>
      <c r="I26" s="15">
        <v>412929</v>
      </c>
      <c r="J26" s="8">
        <v>477117</v>
      </c>
      <c r="K26" s="9">
        <v>807322</v>
      </c>
      <c r="L26" s="9">
        <v>933976</v>
      </c>
      <c r="M26" s="9">
        <v>873445</v>
      </c>
      <c r="N26" s="9">
        <v>897176</v>
      </c>
      <c r="O26" s="9">
        <v>962083</v>
      </c>
      <c r="P26" s="9">
        <v>1175099</v>
      </c>
    </row>
    <row r="27" spans="1:16" ht="15" customHeight="1">
      <c r="A27" s="3" t="s">
        <v>145</v>
      </c>
      <c r="B27" s="15">
        <v>1363994</v>
      </c>
      <c r="C27" s="15">
        <v>2879610</v>
      </c>
      <c r="D27" s="15">
        <v>1304237</v>
      </c>
      <c r="E27" s="15">
        <v>2179200</v>
      </c>
      <c r="F27" s="15">
        <v>3384700</v>
      </c>
      <c r="G27" s="15">
        <v>3739020</v>
      </c>
      <c r="H27" s="15">
        <v>2381000</v>
      </c>
      <c r="I27" s="15">
        <v>1905080</v>
      </c>
      <c r="J27" s="8">
        <v>1781500</v>
      </c>
      <c r="K27" s="9">
        <v>1826260</v>
      </c>
      <c r="L27" s="9">
        <v>1481100</v>
      </c>
      <c r="M27" s="9">
        <v>1349200</v>
      </c>
      <c r="N27" s="9">
        <v>2720836</v>
      </c>
      <c r="O27" s="9">
        <v>2778050</v>
      </c>
      <c r="P27" s="9">
        <v>2225300</v>
      </c>
    </row>
    <row r="28" spans="1:16" ht="15" customHeight="1">
      <c r="A28" s="3" t="s">
        <v>196</v>
      </c>
      <c r="B28" s="73"/>
      <c r="C28" s="73"/>
      <c r="D28" s="73"/>
      <c r="E28" s="15"/>
      <c r="F28" s="15"/>
      <c r="G28" s="15"/>
      <c r="H28" s="15"/>
      <c r="I28" s="15"/>
      <c r="J28" s="8"/>
      <c r="K28" s="9"/>
      <c r="L28" s="9"/>
      <c r="M28" s="9"/>
      <c r="N28" s="9">
        <v>120200</v>
      </c>
      <c r="O28" s="9">
        <v>84800</v>
      </c>
      <c r="P28" s="9">
        <v>101300</v>
      </c>
    </row>
    <row r="29" spans="1:16" ht="15" customHeight="1">
      <c r="A29" s="3" t="s">
        <v>197</v>
      </c>
      <c r="B29" s="73"/>
      <c r="C29" s="73"/>
      <c r="D29" s="73"/>
      <c r="E29" s="15"/>
      <c r="F29" s="15"/>
      <c r="G29" s="15"/>
      <c r="H29" s="15"/>
      <c r="I29" s="15"/>
      <c r="J29" s="8"/>
      <c r="K29" s="9"/>
      <c r="L29" s="9"/>
      <c r="M29" s="9"/>
      <c r="N29" s="9">
        <v>290100</v>
      </c>
      <c r="O29" s="9">
        <v>609500</v>
      </c>
      <c r="P29" s="9">
        <v>1132600</v>
      </c>
    </row>
    <row r="30" spans="1:16" ht="15" customHeight="1">
      <c r="A30" s="3" t="s">
        <v>0</v>
      </c>
      <c r="B30" s="10">
        <f aca="true" t="shared" si="0" ref="B30:K30">SUM(B4:B27)-B14-B15</f>
        <v>13645847</v>
      </c>
      <c r="C30" s="10">
        <f t="shared" si="0"/>
        <v>16693017</v>
      </c>
      <c r="D30" s="10">
        <f t="shared" si="0"/>
        <v>15816119</v>
      </c>
      <c r="E30" s="8">
        <f t="shared" si="0"/>
        <v>18045883</v>
      </c>
      <c r="F30" s="8">
        <f t="shared" si="0"/>
        <v>18385603</v>
      </c>
      <c r="G30" s="8">
        <f t="shared" si="0"/>
        <v>19554434</v>
      </c>
      <c r="H30" s="8">
        <f t="shared" si="0"/>
        <v>18394002</v>
      </c>
      <c r="I30" s="8">
        <f t="shared" si="0"/>
        <v>18597280</v>
      </c>
      <c r="J30" s="8">
        <f t="shared" si="0"/>
        <v>19345446</v>
      </c>
      <c r="K30" s="8">
        <f t="shared" si="0"/>
        <v>20798817</v>
      </c>
      <c r="L30" s="8">
        <f>SUM(L4:L27)-L14-L15</f>
        <v>21678387</v>
      </c>
      <c r="M30" s="8">
        <f>SUM(M4:M27)-M14-M15</f>
        <v>19997607</v>
      </c>
      <c r="N30" s="8">
        <f>SUM(N4:N27)-N14-N15</f>
        <v>20309908</v>
      </c>
      <c r="O30" s="8">
        <f>SUM(O4:O27)-O14-O15</f>
        <v>20626057</v>
      </c>
      <c r="P30" s="8">
        <f>SUM(P4:P27)-P14-P15</f>
        <v>19991029</v>
      </c>
    </row>
    <row r="31" spans="1:16" ht="15" customHeight="1">
      <c r="A31" s="3" t="s">
        <v>1</v>
      </c>
      <c r="B31" s="15">
        <f aca="true" t="shared" si="1" ref="B31:L31">+B4+B5+B6+B7+B8+B9+B10+B11+B12+B13+B16</f>
        <v>8997797</v>
      </c>
      <c r="C31" s="15">
        <f t="shared" si="1"/>
        <v>9901532</v>
      </c>
      <c r="D31" s="15">
        <f t="shared" si="1"/>
        <v>10560795</v>
      </c>
      <c r="E31" s="15">
        <f t="shared" si="1"/>
        <v>10872295</v>
      </c>
      <c r="F31" s="15">
        <f t="shared" si="1"/>
        <v>10364121</v>
      </c>
      <c r="G31" s="15">
        <f t="shared" si="1"/>
        <v>11110169</v>
      </c>
      <c r="H31" s="15">
        <f t="shared" si="1"/>
        <v>11364469</v>
      </c>
      <c r="I31" s="15">
        <f t="shared" si="1"/>
        <v>11917549</v>
      </c>
      <c r="J31" s="12">
        <f t="shared" si="1"/>
        <v>12214769</v>
      </c>
      <c r="K31" s="12">
        <f t="shared" si="1"/>
        <v>12870184</v>
      </c>
      <c r="L31" s="12">
        <f t="shared" si="1"/>
        <v>13602702</v>
      </c>
      <c r="M31" s="12">
        <f>+M4+M5+M6+M7+M8+M9+M10+M11+M12+M13+M16</f>
        <v>13591925</v>
      </c>
      <c r="N31" s="12">
        <f>+N4+N5+N6+N7+N8+N9+N10+N11+N12+N13+N16</f>
        <v>12391955</v>
      </c>
      <c r="O31" s="12">
        <f>+O4+O5+O6+O7+O8+O9+O10+O11+O12+O13+O16</f>
        <v>12351889</v>
      </c>
      <c r="P31" s="12">
        <f>+P4+P5+P6+P7+P8+P9+P10+P11+P12+P13+P16</f>
        <v>11916086</v>
      </c>
    </row>
    <row r="32" spans="1:16" ht="15" customHeight="1">
      <c r="A32" s="3" t="s">
        <v>181</v>
      </c>
      <c r="B32" s="15">
        <f aca="true" t="shared" si="2" ref="B32:I32">SUM(B17:B27)</f>
        <v>4648050</v>
      </c>
      <c r="C32" s="15">
        <f t="shared" si="2"/>
        <v>6791485</v>
      </c>
      <c r="D32" s="15">
        <f t="shared" si="2"/>
        <v>5255324</v>
      </c>
      <c r="E32" s="15">
        <f t="shared" si="2"/>
        <v>7173588</v>
      </c>
      <c r="F32" s="15">
        <f t="shared" si="2"/>
        <v>8021482</v>
      </c>
      <c r="G32" s="15">
        <f t="shared" si="2"/>
        <v>8444265</v>
      </c>
      <c r="H32" s="15">
        <f t="shared" si="2"/>
        <v>7029533</v>
      </c>
      <c r="I32" s="15">
        <f t="shared" si="2"/>
        <v>6679731</v>
      </c>
      <c r="J32" s="12">
        <f aca="true" t="shared" si="3" ref="J32:O32">SUM(J17:J27)</f>
        <v>7130677</v>
      </c>
      <c r="K32" s="12">
        <f t="shared" si="3"/>
        <v>7928633</v>
      </c>
      <c r="L32" s="12">
        <f t="shared" si="3"/>
        <v>8075685</v>
      </c>
      <c r="M32" s="12">
        <f t="shared" si="3"/>
        <v>6405682</v>
      </c>
      <c r="N32" s="12">
        <f t="shared" si="3"/>
        <v>7917953</v>
      </c>
      <c r="O32" s="12">
        <f t="shared" si="3"/>
        <v>8274168</v>
      </c>
      <c r="P32" s="12">
        <f>SUM(P17:P27)</f>
        <v>8074943</v>
      </c>
    </row>
    <row r="33" spans="1:16" ht="15" customHeight="1">
      <c r="A33" s="3" t="s">
        <v>12</v>
      </c>
      <c r="B33" s="15">
        <f aca="true" t="shared" si="4" ref="B33:L33">+B4+B17+B18+B19+B22+B23+B24+B25+B26</f>
        <v>7974426</v>
      </c>
      <c r="C33" s="15">
        <f t="shared" si="4"/>
        <v>9041765</v>
      </c>
      <c r="D33" s="15">
        <f t="shared" si="4"/>
        <v>9607900</v>
      </c>
      <c r="E33" s="15">
        <f t="shared" si="4"/>
        <v>10504843</v>
      </c>
      <c r="F33" s="15">
        <f t="shared" si="4"/>
        <v>9787092</v>
      </c>
      <c r="G33" s="15">
        <f t="shared" si="4"/>
        <v>9607547</v>
      </c>
      <c r="H33" s="15">
        <f t="shared" si="4"/>
        <v>10717102</v>
      </c>
      <c r="I33" s="15">
        <f t="shared" si="4"/>
        <v>11243241</v>
      </c>
      <c r="J33" s="12">
        <f t="shared" si="4"/>
        <v>11960198</v>
      </c>
      <c r="K33" s="12">
        <f t="shared" si="4"/>
        <v>12336128</v>
      </c>
      <c r="L33" s="12">
        <f t="shared" si="4"/>
        <v>12517348</v>
      </c>
      <c r="M33" s="12">
        <f>+M4+M17+M18+M19+M22+M23+M24+M25+M26</f>
        <v>11704934</v>
      </c>
      <c r="N33" s="12">
        <f>+N4+N17+N18+N19+N22+N23+N24+N25+N26</f>
        <v>10424410</v>
      </c>
      <c r="O33" s="12">
        <f>+O4+O17+O18+O19+O22+O23+O24+O25+O26</f>
        <v>10695408</v>
      </c>
      <c r="P33" s="12">
        <f>+P4+P17+P18+P19+P22+P23+P24+P25+P26</f>
        <v>11237589</v>
      </c>
    </row>
    <row r="34" spans="1:16" ht="15" customHeight="1">
      <c r="A34" s="3" t="s">
        <v>11</v>
      </c>
      <c r="B34" s="12">
        <f aca="true" t="shared" si="5" ref="B34:K34">SUM(B5:B16)-B14-B15+B20+B21+B27</f>
        <v>5671421</v>
      </c>
      <c r="C34" s="12">
        <f t="shared" si="5"/>
        <v>7651252</v>
      </c>
      <c r="D34" s="12">
        <f t="shared" si="5"/>
        <v>6208219</v>
      </c>
      <c r="E34" s="12">
        <f t="shared" si="5"/>
        <v>7541040</v>
      </c>
      <c r="F34" s="12">
        <f t="shared" si="5"/>
        <v>8598511</v>
      </c>
      <c r="G34" s="12">
        <f t="shared" si="5"/>
        <v>9946887</v>
      </c>
      <c r="H34" s="12">
        <f t="shared" si="5"/>
        <v>7676900</v>
      </c>
      <c r="I34" s="12">
        <f t="shared" si="5"/>
        <v>7354039</v>
      </c>
      <c r="J34" s="12">
        <f t="shared" si="5"/>
        <v>7385248</v>
      </c>
      <c r="K34" s="12">
        <f t="shared" si="5"/>
        <v>8462689</v>
      </c>
      <c r="L34" s="12">
        <f>SUM(L5:L16)-L14-L15+L20+L21+L27</f>
        <v>9161039</v>
      </c>
      <c r="M34" s="12">
        <f>SUM(M5:M16)-M14-M15+M20+M21+M27</f>
        <v>8292673</v>
      </c>
      <c r="N34" s="12">
        <f>SUM(N5:N16)-N14-N15+N20+N21+N27</f>
        <v>9885498</v>
      </c>
      <c r="O34" s="12">
        <f>SUM(O5:O16)-O14-O15+O20+O21+O27</f>
        <v>9930649</v>
      </c>
      <c r="P34" s="12">
        <f>SUM(P5:P16)-P14-P15+P20+P21+P27</f>
        <v>8753440</v>
      </c>
    </row>
    <row r="35" spans="14:16" ht="15" customHeight="1">
      <c r="N35" s="66"/>
      <c r="O35" s="66"/>
      <c r="P35" s="66"/>
    </row>
    <row r="36" spans="14:16" ht="15" customHeight="1">
      <c r="N36" s="66"/>
      <c r="O36" s="66"/>
      <c r="P36" s="66"/>
    </row>
    <row r="37" spans="1:16" ht="15" customHeight="1">
      <c r="A37" s="28" t="s">
        <v>103</v>
      </c>
      <c r="L37" s="29"/>
      <c r="M37" s="70" t="str">
        <f>'財政指標'!$M$1</f>
        <v>黒磯市</v>
      </c>
      <c r="O37" s="70"/>
      <c r="P37" s="70" t="str">
        <f>'財政指標'!$M$1</f>
        <v>黒磯市</v>
      </c>
    </row>
    <row r="38" spans="14:16" ht="15" customHeight="1">
      <c r="N38" s="66"/>
      <c r="O38" s="66"/>
      <c r="P38" s="66"/>
    </row>
    <row r="39" spans="1:16" ht="15" customHeight="1">
      <c r="A39" s="2"/>
      <c r="B39" s="2" t="s">
        <v>10</v>
      </c>
      <c r="C39" s="2" t="s">
        <v>9</v>
      </c>
      <c r="D39" s="2" t="s">
        <v>8</v>
      </c>
      <c r="E39" s="2" t="s">
        <v>7</v>
      </c>
      <c r="F39" s="2" t="s">
        <v>6</v>
      </c>
      <c r="G39" s="2" t="s">
        <v>5</v>
      </c>
      <c r="H39" s="2" t="s">
        <v>4</v>
      </c>
      <c r="I39" s="2" t="s">
        <v>3</v>
      </c>
      <c r="J39" s="5" t="s">
        <v>174</v>
      </c>
      <c r="K39" s="5" t="s">
        <v>175</v>
      </c>
      <c r="L39" s="2" t="s">
        <v>177</v>
      </c>
      <c r="M39" s="2" t="s">
        <v>183</v>
      </c>
      <c r="N39" s="2" t="s">
        <v>191</v>
      </c>
      <c r="O39" s="2" t="s">
        <v>192</v>
      </c>
      <c r="P39" s="2" t="s">
        <v>193</v>
      </c>
    </row>
    <row r="40" spans="1:16" ht="15" customHeight="1">
      <c r="A40" s="3" t="s">
        <v>122</v>
      </c>
      <c r="B40" s="26">
        <f>+B4/$B$30*100</f>
        <v>48.51745736266866</v>
      </c>
      <c r="C40" s="26">
        <f aca="true" t="shared" si="6" ref="C40:D63">+C4/C$30*100</f>
        <v>43.24902442739979</v>
      </c>
      <c r="D40" s="26">
        <f t="shared" si="6"/>
        <v>48.62586706637703</v>
      </c>
      <c r="E40" s="26">
        <f aca="true" t="shared" si="7" ref="E40:L40">+E4/E$30*100</f>
        <v>45.560563592260905</v>
      </c>
      <c r="F40" s="26">
        <f t="shared" si="7"/>
        <v>43.16116800738056</v>
      </c>
      <c r="G40" s="26">
        <f t="shared" si="7"/>
        <v>40.10213744872391</v>
      </c>
      <c r="H40" s="26">
        <f t="shared" si="7"/>
        <v>46.85856291632457</v>
      </c>
      <c r="I40" s="26">
        <f t="shared" si="7"/>
        <v>48.31496326344498</v>
      </c>
      <c r="J40" s="26">
        <f t="shared" si="7"/>
        <v>48.54626251573626</v>
      </c>
      <c r="K40" s="26">
        <f t="shared" si="7"/>
        <v>44.50683421081113</v>
      </c>
      <c r="L40" s="26">
        <f t="shared" si="7"/>
        <v>43.4843422621803</v>
      </c>
      <c r="M40" s="26">
        <f aca="true" t="shared" si="8" ref="M40:P63">+M4/M$30*100</f>
        <v>45.52583716641696</v>
      </c>
      <c r="N40" s="26">
        <f t="shared" si="8"/>
        <v>39.849816158694566</v>
      </c>
      <c r="O40" s="26">
        <f t="shared" si="8"/>
        <v>39.20615074417762</v>
      </c>
      <c r="P40" s="26">
        <f t="shared" si="8"/>
        <v>39.144153109877436</v>
      </c>
    </row>
    <row r="41" spans="1:16" ht="15" customHeight="1">
      <c r="A41" s="3" t="s">
        <v>123</v>
      </c>
      <c r="B41" s="26">
        <f>+B5/$B$30*100</f>
        <v>2.942953999117827</v>
      </c>
      <c r="C41" s="26">
        <f t="shared" si="6"/>
        <v>2.5739145895556206</v>
      </c>
      <c r="D41" s="26">
        <f t="shared" si="6"/>
        <v>2.645257031766137</v>
      </c>
      <c r="E41" s="26">
        <f aca="true" t="shared" si="9" ref="E41:L41">+E5/E$30*100</f>
        <v>2.349848993257908</v>
      </c>
      <c r="F41" s="26">
        <f t="shared" si="9"/>
        <v>2.4998255428445835</v>
      </c>
      <c r="G41" s="26">
        <f t="shared" si="9"/>
        <v>2.3782790133429583</v>
      </c>
      <c r="H41" s="26">
        <f t="shared" si="9"/>
        <v>2.6167932350991374</v>
      </c>
      <c r="I41" s="26">
        <f t="shared" si="9"/>
        <v>2.7033039240146945</v>
      </c>
      <c r="J41" s="26">
        <f t="shared" si="9"/>
        <v>1.6501454657597452</v>
      </c>
      <c r="K41" s="26">
        <f t="shared" si="9"/>
        <v>1.1897792071539455</v>
      </c>
      <c r="L41" s="26">
        <f t="shared" si="9"/>
        <v>1.1037490935095862</v>
      </c>
      <c r="M41" s="26">
        <f t="shared" si="8"/>
        <v>1.2170956254915901</v>
      </c>
      <c r="N41" s="26">
        <f t="shared" si="8"/>
        <v>1.3010398668472551</v>
      </c>
      <c r="O41" s="26">
        <f t="shared" si="8"/>
        <v>1.2077441655474916</v>
      </c>
      <c r="P41" s="26">
        <f t="shared" si="8"/>
        <v>1.3119234632694494</v>
      </c>
    </row>
    <row r="42" spans="1:16" ht="15" customHeight="1">
      <c r="A42" s="3" t="s">
        <v>124</v>
      </c>
      <c r="B42" s="26">
        <f aca="true" t="shared" si="10" ref="B42:B63">+B6/$B$30*100</f>
        <v>0.6518320189285429</v>
      </c>
      <c r="C42" s="26">
        <f t="shared" si="6"/>
        <v>1.2122374283809811</v>
      </c>
      <c r="D42" s="26">
        <f t="shared" si="6"/>
        <v>1.4667694394560384</v>
      </c>
      <c r="E42" s="26">
        <f aca="true" t="shared" si="11" ref="E42:L42">+E6/E$30*100</f>
        <v>0.958595376020115</v>
      </c>
      <c r="F42" s="26">
        <f t="shared" si="11"/>
        <v>1.0520840681700785</v>
      </c>
      <c r="G42" s="26">
        <f t="shared" si="11"/>
        <v>1.3202120807996796</v>
      </c>
      <c r="H42" s="26">
        <f t="shared" si="11"/>
        <v>0.9940740465288631</v>
      </c>
      <c r="I42" s="26">
        <f t="shared" si="11"/>
        <v>0.5421975686767098</v>
      </c>
      <c r="J42" s="26">
        <f t="shared" si="11"/>
        <v>0.4121331707731111</v>
      </c>
      <c r="K42" s="26">
        <f t="shared" si="11"/>
        <v>0.3090368072376424</v>
      </c>
      <c r="L42" s="26">
        <f t="shared" si="11"/>
        <v>0.2796425767286099</v>
      </c>
      <c r="M42" s="26">
        <f t="shared" si="8"/>
        <v>1.2877640809722883</v>
      </c>
      <c r="N42" s="26">
        <f t="shared" si="8"/>
        <v>1.2842648031689754</v>
      </c>
      <c r="O42" s="26">
        <f t="shared" si="8"/>
        <v>0.39868502254211746</v>
      </c>
      <c r="P42" s="26">
        <f t="shared" si="8"/>
        <v>0.2810910834054615</v>
      </c>
    </row>
    <row r="43" spans="1:16" ht="15" customHeight="1">
      <c r="A43" s="3" t="s">
        <v>125</v>
      </c>
      <c r="B43" s="26">
        <f t="shared" si="10"/>
        <v>0</v>
      </c>
      <c r="C43" s="26">
        <f t="shared" si="6"/>
        <v>0</v>
      </c>
      <c r="D43" s="26">
        <f t="shared" si="6"/>
        <v>0</v>
      </c>
      <c r="E43" s="26">
        <f aca="true" t="shared" si="12" ref="E43:L43">+E7/E$30*100</f>
        <v>0</v>
      </c>
      <c r="F43" s="26">
        <f t="shared" si="12"/>
        <v>0</v>
      </c>
      <c r="G43" s="26">
        <f t="shared" si="12"/>
        <v>0</v>
      </c>
      <c r="H43" s="26">
        <f t="shared" si="12"/>
        <v>0</v>
      </c>
      <c r="I43" s="26">
        <f t="shared" si="12"/>
        <v>0</v>
      </c>
      <c r="J43" s="26">
        <f t="shared" si="12"/>
        <v>0.6610548032854864</v>
      </c>
      <c r="K43" s="26">
        <f t="shared" si="12"/>
        <v>2.688859659662374</v>
      </c>
      <c r="L43" s="26">
        <f t="shared" si="12"/>
        <v>2.4475806248868976</v>
      </c>
      <c r="M43" s="26">
        <f t="shared" si="8"/>
        <v>2.7362623937954176</v>
      </c>
      <c r="N43" s="26">
        <f t="shared" si="8"/>
        <v>2.64141521468241</v>
      </c>
      <c r="O43" s="26">
        <f t="shared" si="8"/>
        <v>2.327580108985445</v>
      </c>
      <c r="P43" s="26">
        <f t="shared" si="8"/>
        <v>2.750853895514833</v>
      </c>
    </row>
    <row r="44" spans="1:16" ht="15" customHeight="1">
      <c r="A44" s="3" t="s">
        <v>126</v>
      </c>
      <c r="B44" s="26">
        <f t="shared" si="10"/>
        <v>0.10345272081681701</v>
      </c>
      <c r="C44" s="26">
        <f t="shared" si="6"/>
        <v>0.1130292984186142</v>
      </c>
      <c r="D44" s="26">
        <f t="shared" si="6"/>
        <v>0.13431234299640765</v>
      </c>
      <c r="E44" s="26">
        <f aca="true" t="shared" si="13" ref="E44:L44">+E8/E$30*100</f>
        <v>0.11801583773983242</v>
      </c>
      <c r="F44" s="26">
        <f t="shared" si="13"/>
        <v>0.11090199217289745</v>
      </c>
      <c r="G44" s="26">
        <f t="shared" si="13"/>
        <v>0.11972220724977262</v>
      </c>
      <c r="H44" s="26">
        <f t="shared" si="13"/>
        <v>0.10820918688602948</v>
      </c>
      <c r="I44" s="26">
        <f t="shared" si="13"/>
        <v>0.09954143831786154</v>
      </c>
      <c r="J44" s="26">
        <f t="shared" si="13"/>
        <v>0.10353341039539746</v>
      </c>
      <c r="K44" s="26">
        <f t="shared" si="13"/>
        <v>0.08433171944346643</v>
      </c>
      <c r="L44" s="26">
        <f t="shared" si="13"/>
        <v>0.07653705969913721</v>
      </c>
      <c r="M44" s="26">
        <f t="shared" si="8"/>
        <v>0.0807296593037357</v>
      </c>
      <c r="N44" s="26">
        <f t="shared" si="8"/>
        <v>0.08913875926961363</v>
      </c>
      <c r="O44" s="26">
        <f t="shared" si="8"/>
        <v>0.07923472721907052</v>
      </c>
      <c r="P44" s="26">
        <f t="shared" si="8"/>
        <v>0.07769985226873515</v>
      </c>
    </row>
    <row r="45" spans="1:16" ht="15" customHeight="1">
      <c r="A45" s="3" t="s">
        <v>127</v>
      </c>
      <c r="B45" s="26">
        <f t="shared" si="10"/>
        <v>0</v>
      </c>
      <c r="C45" s="26">
        <f t="shared" si="6"/>
        <v>0</v>
      </c>
      <c r="D45" s="26">
        <f t="shared" si="6"/>
        <v>0.015364072564198587</v>
      </c>
      <c r="E45" s="26">
        <f aca="true" t="shared" si="14" ref="E45:L45">+E9/E$30*100</f>
        <v>0.03257806780637999</v>
      </c>
      <c r="F45" s="26">
        <f t="shared" si="14"/>
        <v>0.031127616537787745</v>
      </c>
      <c r="G45" s="26">
        <f t="shared" si="14"/>
        <v>0.029931830294857933</v>
      </c>
      <c r="H45" s="26">
        <f t="shared" si="14"/>
        <v>0.03280960826251949</v>
      </c>
      <c r="I45" s="26">
        <f t="shared" si="14"/>
        <v>0.03389743016183012</v>
      </c>
      <c r="J45" s="26">
        <f t="shared" si="14"/>
        <v>0.07725849277395827</v>
      </c>
      <c r="K45" s="26">
        <f t="shared" si="14"/>
        <v>0.0764129998355195</v>
      </c>
      <c r="L45" s="26">
        <f t="shared" si="14"/>
        <v>0.06530928707933852</v>
      </c>
      <c r="M45" s="26">
        <f t="shared" si="8"/>
        <v>0.012566503582153605</v>
      </c>
      <c r="N45" s="26">
        <f t="shared" si="8"/>
        <v>0.0011472233158318589</v>
      </c>
      <c r="O45" s="26">
        <f t="shared" si="8"/>
        <v>0</v>
      </c>
      <c r="P45" s="26">
        <f t="shared" si="8"/>
        <v>0</v>
      </c>
    </row>
    <row r="46" spans="1:16" ht="15" customHeight="1">
      <c r="A46" s="3" t="s">
        <v>128</v>
      </c>
      <c r="B46" s="26">
        <f t="shared" si="10"/>
        <v>1.6425217137492454</v>
      </c>
      <c r="C46" s="26">
        <f t="shared" si="6"/>
        <v>1.4089124811889906</v>
      </c>
      <c r="D46" s="26">
        <f t="shared" si="6"/>
        <v>1.549899820556484</v>
      </c>
      <c r="E46" s="26">
        <f aca="true" t="shared" si="15" ref="E46:L46">+E10/E$30*100</f>
        <v>1.255760108829255</v>
      </c>
      <c r="F46" s="26">
        <f t="shared" si="15"/>
        <v>1.063136194118844</v>
      </c>
      <c r="G46" s="26">
        <f t="shared" si="15"/>
        <v>1.1020262718931164</v>
      </c>
      <c r="H46" s="26">
        <f t="shared" si="15"/>
        <v>1.2690984811244448</v>
      </c>
      <c r="I46" s="26">
        <f t="shared" si="15"/>
        <v>1.24588649522941</v>
      </c>
      <c r="J46" s="26">
        <f t="shared" si="15"/>
        <v>0.9809543806847358</v>
      </c>
      <c r="K46" s="26">
        <f t="shared" si="15"/>
        <v>0.8791173074891712</v>
      </c>
      <c r="L46" s="26">
        <f t="shared" si="15"/>
        <v>0.7898604264237925</v>
      </c>
      <c r="M46" s="26">
        <f t="shared" si="8"/>
        <v>0.8149825126576394</v>
      </c>
      <c r="N46" s="26">
        <f t="shared" si="8"/>
        <v>0.880742542014469</v>
      </c>
      <c r="O46" s="26">
        <f t="shared" si="8"/>
        <v>0.7166517575317474</v>
      </c>
      <c r="P46" s="26">
        <f t="shared" si="8"/>
        <v>0.8348244605117625</v>
      </c>
    </row>
    <row r="47" spans="1:16" ht="15" customHeight="1">
      <c r="A47" s="3" t="s">
        <v>129</v>
      </c>
      <c r="B47" s="26">
        <f t="shared" si="10"/>
        <v>0</v>
      </c>
      <c r="C47" s="26">
        <f t="shared" si="6"/>
        <v>0</v>
      </c>
      <c r="D47" s="26">
        <f t="shared" si="6"/>
        <v>0</v>
      </c>
      <c r="E47" s="26">
        <f aca="true" t="shared" si="16" ref="E47:L47">+E11/E$30*100</f>
        <v>0</v>
      </c>
      <c r="F47" s="26">
        <f t="shared" si="16"/>
        <v>0</v>
      </c>
      <c r="G47" s="26">
        <f t="shared" si="16"/>
        <v>0</v>
      </c>
      <c r="H47" s="26">
        <f t="shared" si="16"/>
        <v>0</v>
      </c>
      <c r="I47" s="26">
        <f t="shared" si="16"/>
        <v>0</v>
      </c>
      <c r="J47" s="26">
        <f t="shared" si="16"/>
        <v>0</v>
      </c>
      <c r="K47" s="26">
        <f t="shared" si="16"/>
        <v>0</v>
      </c>
      <c r="L47" s="26">
        <f t="shared" si="16"/>
        <v>0</v>
      </c>
      <c r="M47" s="26">
        <f t="shared" si="8"/>
        <v>0</v>
      </c>
      <c r="N47" s="26">
        <f t="shared" si="8"/>
        <v>0</v>
      </c>
      <c r="O47" s="26">
        <f t="shared" si="8"/>
        <v>4.848236383715995E-06</v>
      </c>
      <c r="P47" s="26">
        <f t="shared" si="8"/>
        <v>0</v>
      </c>
    </row>
    <row r="48" spans="1:16" ht="15" customHeight="1">
      <c r="A48" s="3" t="s">
        <v>130</v>
      </c>
      <c r="B48" s="26">
        <f t="shared" si="10"/>
        <v>0</v>
      </c>
      <c r="C48" s="26">
        <f t="shared" si="6"/>
        <v>0</v>
      </c>
      <c r="D48" s="26">
        <f t="shared" si="6"/>
        <v>0</v>
      </c>
      <c r="E48" s="26">
        <f aca="true" t="shared" si="17" ref="E48:L48">+E12/E$30*100</f>
        <v>0</v>
      </c>
      <c r="F48" s="26">
        <f t="shared" si="17"/>
        <v>0</v>
      </c>
      <c r="G48" s="26">
        <f t="shared" si="17"/>
        <v>0</v>
      </c>
      <c r="H48" s="26">
        <f t="shared" si="17"/>
        <v>0</v>
      </c>
      <c r="I48" s="26">
        <f t="shared" si="17"/>
        <v>0</v>
      </c>
      <c r="J48" s="26">
        <f t="shared" si="17"/>
        <v>0</v>
      </c>
      <c r="K48" s="26">
        <f t="shared" si="17"/>
        <v>0</v>
      </c>
      <c r="L48" s="26">
        <f t="shared" si="17"/>
        <v>0.857485383944848</v>
      </c>
      <c r="M48" s="26">
        <f t="shared" si="8"/>
        <v>1.5667374601371056</v>
      </c>
      <c r="N48" s="26">
        <f t="shared" si="8"/>
        <v>1.5369148890285471</v>
      </c>
      <c r="O48" s="26">
        <f t="shared" si="8"/>
        <v>1.0316756130364617</v>
      </c>
      <c r="P48" s="26">
        <f t="shared" si="8"/>
        <v>1.0711004421033055</v>
      </c>
    </row>
    <row r="49" spans="1:16" ht="15" customHeight="1">
      <c r="A49" s="3" t="s">
        <v>131</v>
      </c>
      <c r="B49" s="26">
        <f t="shared" si="10"/>
        <v>12.026362306421873</v>
      </c>
      <c r="C49" s="26">
        <f t="shared" si="6"/>
        <v>10.706183310063123</v>
      </c>
      <c r="D49" s="26">
        <f t="shared" si="6"/>
        <v>12.261573145725572</v>
      </c>
      <c r="E49" s="26">
        <f aca="true" t="shared" si="18" ref="E49:L49">+E13/E$30*100</f>
        <v>9.905400583612339</v>
      </c>
      <c r="F49" s="26">
        <f t="shared" si="18"/>
        <v>8.38484329287432</v>
      </c>
      <c r="G49" s="26">
        <f t="shared" si="18"/>
        <v>11.701223364480915</v>
      </c>
      <c r="H49" s="26">
        <f t="shared" si="18"/>
        <v>9.837413304619625</v>
      </c>
      <c r="I49" s="26">
        <f t="shared" si="18"/>
        <v>11.075963796856314</v>
      </c>
      <c r="J49" s="26">
        <f t="shared" si="18"/>
        <v>10.648185624668463</v>
      </c>
      <c r="K49" s="26">
        <f t="shared" si="18"/>
        <v>12.090307828565441</v>
      </c>
      <c r="L49" s="26">
        <f t="shared" si="18"/>
        <v>13.589890244140395</v>
      </c>
      <c r="M49" s="26">
        <f t="shared" si="8"/>
        <v>14.674735832142316</v>
      </c>
      <c r="N49" s="26">
        <f t="shared" si="8"/>
        <v>13.378002500060562</v>
      </c>
      <c r="O49" s="26">
        <f t="shared" si="8"/>
        <v>14.868076821469076</v>
      </c>
      <c r="P49" s="26">
        <f t="shared" si="8"/>
        <v>14.082571737552879</v>
      </c>
    </row>
    <row r="50" spans="1:16" ht="15" customHeight="1">
      <c r="A50" s="3" t="s">
        <v>132</v>
      </c>
      <c r="B50" s="26">
        <f t="shared" si="10"/>
        <v>9.453389005460783</v>
      </c>
      <c r="C50" s="26">
        <f t="shared" si="6"/>
        <v>8.373034065681477</v>
      </c>
      <c r="D50" s="26">
        <f t="shared" si="6"/>
        <v>9.69486256394505</v>
      </c>
      <c r="E50" s="26">
        <f aca="true" t="shared" si="19" ref="E50:L50">+E14/E$30*100</f>
        <v>7.530382414648261</v>
      </c>
      <c r="F50" s="26">
        <f t="shared" si="19"/>
        <v>0</v>
      </c>
      <c r="G50" s="26">
        <f t="shared" si="19"/>
        <v>0</v>
      </c>
      <c r="H50" s="26">
        <f t="shared" si="19"/>
        <v>0</v>
      </c>
      <c r="I50" s="26">
        <f t="shared" si="19"/>
        <v>0</v>
      </c>
      <c r="J50" s="26">
        <f t="shared" si="19"/>
        <v>8.244963698433212</v>
      </c>
      <c r="K50" s="26">
        <f t="shared" si="19"/>
        <v>9.466235507529106</v>
      </c>
      <c r="L50" s="26">
        <f t="shared" si="19"/>
        <v>10.90932180516936</v>
      </c>
      <c r="M50" s="26">
        <f t="shared" si="8"/>
        <v>11.643798180452292</v>
      </c>
      <c r="N50" s="26">
        <f t="shared" si="8"/>
        <v>10.536655311289445</v>
      </c>
      <c r="O50" s="26">
        <f t="shared" si="8"/>
        <v>12.19536530903604</v>
      </c>
      <c r="P50" s="26">
        <f t="shared" si="8"/>
        <v>11.4339887156384</v>
      </c>
    </row>
    <row r="51" spans="1:16" ht="15" customHeight="1">
      <c r="A51" s="3" t="s">
        <v>133</v>
      </c>
      <c r="B51" s="26">
        <f t="shared" si="10"/>
        <v>2.572973300961091</v>
      </c>
      <c r="C51" s="26">
        <f t="shared" si="6"/>
        <v>2.333149244381648</v>
      </c>
      <c r="D51" s="26">
        <f t="shared" si="6"/>
        <v>2.566710581780524</v>
      </c>
      <c r="E51" s="26">
        <f aca="true" t="shared" si="20" ref="E51:L51">+E15/E$30*100</f>
        <v>2.375018168964079</v>
      </c>
      <c r="F51" s="26">
        <f t="shared" si="20"/>
        <v>0</v>
      </c>
      <c r="G51" s="26">
        <f t="shared" si="20"/>
        <v>0</v>
      </c>
      <c r="H51" s="26">
        <f t="shared" si="20"/>
        <v>0</v>
      </c>
      <c r="I51" s="26">
        <f t="shared" si="20"/>
        <v>0</v>
      </c>
      <c r="J51" s="26">
        <f t="shared" si="20"/>
        <v>2.4032219262352497</v>
      </c>
      <c r="K51" s="26">
        <f t="shared" si="20"/>
        <v>2.624072321036336</v>
      </c>
      <c r="L51" s="26">
        <f t="shared" si="20"/>
        <v>2.680568438971036</v>
      </c>
      <c r="M51" s="26">
        <f t="shared" si="8"/>
        <v>3.030937651690025</v>
      </c>
      <c r="N51" s="26">
        <f t="shared" si="8"/>
        <v>2.841347188771116</v>
      </c>
      <c r="O51" s="26">
        <f t="shared" si="8"/>
        <v>2.6727115124330356</v>
      </c>
      <c r="P51" s="26">
        <f t="shared" si="8"/>
        <v>2.64858302191448</v>
      </c>
    </row>
    <row r="52" spans="1:16" ht="15" customHeight="1">
      <c r="A52" s="3" t="s">
        <v>134</v>
      </c>
      <c r="B52" s="26">
        <f t="shared" si="10"/>
        <v>0.053408190785079156</v>
      </c>
      <c r="C52" s="26">
        <f t="shared" si="6"/>
        <v>0.05211161050156481</v>
      </c>
      <c r="D52" s="26">
        <f t="shared" si="6"/>
        <v>0.07331128451929327</v>
      </c>
      <c r="E52" s="26">
        <f aca="true" t="shared" si="21" ref="E52:L52">+E16/E$30*100</f>
        <v>0.0673006690778168</v>
      </c>
      <c r="F52" s="26">
        <f t="shared" si="21"/>
        <v>0.06776497893487637</v>
      </c>
      <c r="G52" s="26">
        <f t="shared" si="21"/>
        <v>0.06309055020462367</v>
      </c>
      <c r="H52" s="26">
        <f t="shared" si="21"/>
        <v>0.06659779639036681</v>
      </c>
      <c r="I52" s="26">
        <f t="shared" si="21"/>
        <v>0.06646133197973036</v>
      </c>
      <c r="J52" s="26">
        <f t="shared" si="21"/>
        <v>0.060753316310205516</v>
      </c>
      <c r="K52" s="26">
        <f t="shared" si="21"/>
        <v>0.05472426628879903</v>
      </c>
      <c r="L52" s="26">
        <f t="shared" si="21"/>
        <v>0.05336190372466365</v>
      </c>
      <c r="M52" s="26">
        <f t="shared" si="8"/>
        <v>0.051046107666782324</v>
      </c>
      <c r="N52" s="26">
        <f t="shared" si="8"/>
        <v>0.051851539652469136</v>
      </c>
      <c r="O52" s="26">
        <f t="shared" si="8"/>
        <v>0.04907384867597331</v>
      </c>
      <c r="P52" s="26">
        <f t="shared" si="8"/>
        <v>0.05294875016188511</v>
      </c>
    </row>
    <row r="53" spans="1:16" ht="15" customHeight="1">
      <c r="A53" s="3" t="s">
        <v>135</v>
      </c>
      <c r="B53" s="26">
        <f t="shared" si="10"/>
        <v>0.267465991667648</v>
      </c>
      <c r="C53" s="26">
        <f t="shared" si="6"/>
        <v>0.2463545085948214</v>
      </c>
      <c r="D53" s="26">
        <f t="shared" si="6"/>
        <v>0.32879115287384975</v>
      </c>
      <c r="E53" s="26">
        <f aca="true" t="shared" si="22" ref="E53:L53">+E17/E$30*100</f>
        <v>0.3291332432998707</v>
      </c>
      <c r="F53" s="26">
        <f t="shared" si="22"/>
        <v>0.33602378991866627</v>
      </c>
      <c r="G53" s="26">
        <f t="shared" si="22"/>
        <v>0.328585322387751</v>
      </c>
      <c r="H53" s="26">
        <f t="shared" si="22"/>
        <v>0.39781989802980344</v>
      </c>
      <c r="I53" s="26">
        <f t="shared" si="22"/>
        <v>0.39835395283611363</v>
      </c>
      <c r="J53" s="26">
        <f t="shared" si="22"/>
        <v>1.1037222920577794</v>
      </c>
      <c r="K53" s="26">
        <f t="shared" si="22"/>
        <v>1.1459642151762766</v>
      </c>
      <c r="L53" s="26">
        <f t="shared" si="22"/>
        <v>1.0479008424381389</v>
      </c>
      <c r="M53" s="26">
        <f t="shared" si="8"/>
        <v>0.1351561714359123</v>
      </c>
      <c r="N53" s="26">
        <f t="shared" si="8"/>
        <v>0.1405914787994116</v>
      </c>
      <c r="O53" s="26">
        <f t="shared" si="8"/>
        <v>0.17166635387461598</v>
      </c>
      <c r="P53" s="26">
        <f t="shared" si="8"/>
        <v>0.08223688735582345</v>
      </c>
    </row>
    <row r="54" spans="1:16" ht="15" customHeight="1">
      <c r="A54" s="3" t="s">
        <v>136</v>
      </c>
      <c r="B54" s="26">
        <f t="shared" si="10"/>
        <v>1.9497360625544167</v>
      </c>
      <c r="C54" s="26">
        <f t="shared" si="6"/>
        <v>1.658981117673336</v>
      </c>
      <c r="D54" s="26">
        <f t="shared" si="6"/>
        <v>1.9880856991528706</v>
      </c>
      <c r="E54" s="26">
        <f aca="true" t="shared" si="23" ref="E54:L54">+E18/E$30*100</f>
        <v>1.8857708431335836</v>
      </c>
      <c r="F54" s="26">
        <f t="shared" si="23"/>
        <v>1.972450944361194</v>
      </c>
      <c r="G54" s="26">
        <f t="shared" si="23"/>
        <v>2.014126310175994</v>
      </c>
      <c r="H54" s="26">
        <f t="shared" si="23"/>
        <v>2.412106946601398</v>
      </c>
      <c r="I54" s="26">
        <f t="shared" si="23"/>
        <v>2.6881888104066833</v>
      </c>
      <c r="J54" s="26">
        <f t="shared" si="23"/>
        <v>2.632547215504879</v>
      </c>
      <c r="K54" s="26">
        <f t="shared" si="23"/>
        <v>2.3824480017300984</v>
      </c>
      <c r="L54" s="26">
        <f t="shared" si="23"/>
        <v>2.327894598431147</v>
      </c>
      <c r="M54" s="26">
        <f t="shared" si="8"/>
        <v>2.464014819373138</v>
      </c>
      <c r="N54" s="26">
        <f t="shared" si="8"/>
        <v>2.2954855334647504</v>
      </c>
      <c r="O54" s="26">
        <f t="shared" si="8"/>
        <v>2.2341158079801677</v>
      </c>
      <c r="P54" s="26">
        <f t="shared" si="8"/>
        <v>2.22663375657151</v>
      </c>
    </row>
    <row r="55" spans="1:16" ht="15" customHeight="1">
      <c r="A55" s="4" t="s">
        <v>137</v>
      </c>
      <c r="B55" s="26">
        <f t="shared" si="10"/>
        <v>0.30014260016252564</v>
      </c>
      <c r="C55" s="26">
        <f t="shared" si="6"/>
        <v>0.3217572952810148</v>
      </c>
      <c r="D55" s="26">
        <f t="shared" si="6"/>
        <v>0.37244282241427246</v>
      </c>
      <c r="E55" s="26">
        <f aca="true" t="shared" si="24" ref="E55:L55">+E19/E$30*100</f>
        <v>0.3407092908670637</v>
      </c>
      <c r="F55" s="26">
        <f t="shared" si="24"/>
        <v>0.3559252312801489</v>
      </c>
      <c r="G55" s="26">
        <f t="shared" si="24"/>
        <v>0.33680852127962385</v>
      </c>
      <c r="H55" s="26">
        <f t="shared" si="24"/>
        <v>0.364939614554788</v>
      </c>
      <c r="I55" s="26">
        <f t="shared" si="24"/>
        <v>0.3611926045099068</v>
      </c>
      <c r="J55" s="26">
        <f t="shared" si="24"/>
        <v>0.34149639145047367</v>
      </c>
      <c r="K55" s="26">
        <f t="shared" si="24"/>
        <v>0.32833598180127266</v>
      </c>
      <c r="L55" s="26">
        <f t="shared" si="24"/>
        <v>0.31424385956390577</v>
      </c>
      <c r="M55" s="26">
        <f t="shared" si="8"/>
        <v>0.42645102486512515</v>
      </c>
      <c r="N55" s="26">
        <f t="shared" si="8"/>
        <v>0.43939145366882015</v>
      </c>
      <c r="O55" s="26">
        <f t="shared" si="8"/>
        <v>0.442498534741759</v>
      </c>
      <c r="P55" s="26">
        <f t="shared" si="8"/>
        <v>0.4667643671568882</v>
      </c>
    </row>
    <row r="56" spans="1:16" ht="15" customHeight="1">
      <c r="A56" s="3" t="s">
        <v>138</v>
      </c>
      <c r="B56" s="26">
        <f t="shared" si="10"/>
        <v>7.903686740735112</v>
      </c>
      <c r="C56" s="26">
        <f t="shared" si="6"/>
        <v>8.959884243812848</v>
      </c>
      <c r="D56" s="26">
        <f t="shared" si="6"/>
        <v>8.406069782353054</v>
      </c>
      <c r="E56" s="26">
        <f aca="true" t="shared" si="25" ref="E56:L56">+E20/E$30*100</f>
        <v>9.946163343738847</v>
      </c>
      <c r="F56" s="26">
        <f t="shared" si="25"/>
        <v>8.875498943385212</v>
      </c>
      <c r="G56" s="26">
        <f t="shared" si="25"/>
        <v>8.256142826736893</v>
      </c>
      <c r="H56" s="26">
        <f t="shared" si="25"/>
        <v>8.203728585002871</v>
      </c>
      <c r="I56" s="26">
        <f t="shared" si="25"/>
        <v>6.368893730696101</v>
      </c>
      <c r="J56" s="26">
        <f t="shared" si="25"/>
        <v>7.097551537452277</v>
      </c>
      <c r="K56" s="26">
        <f t="shared" si="25"/>
        <v>8.52332130236061</v>
      </c>
      <c r="L56" s="26">
        <f t="shared" si="25"/>
        <v>9.698429131281769</v>
      </c>
      <c r="M56" s="26">
        <f t="shared" si="8"/>
        <v>6.796418191436605</v>
      </c>
      <c r="N56" s="26">
        <f t="shared" si="8"/>
        <v>8.371588881643383</v>
      </c>
      <c r="O56" s="26">
        <f t="shared" si="8"/>
        <v>8.858498742634136</v>
      </c>
      <c r="P56" s="26">
        <f t="shared" si="8"/>
        <v>7.363717995706974</v>
      </c>
    </row>
    <row r="57" spans="1:16" ht="15" customHeight="1">
      <c r="A57" s="3" t="s">
        <v>139</v>
      </c>
      <c r="B57" s="26">
        <f t="shared" si="10"/>
        <v>6.2416279473161325</v>
      </c>
      <c r="C57" s="26">
        <f t="shared" si="6"/>
        <v>3.558386120375963</v>
      </c>
      <c r="D57" s="26">
        <f t="shared" si="6"/>
        <v>4.453671599208377</v>
      </c>
      <c r="E57" s="26">
        <f aca="true" t="shared" si="26" ref="E57:L57">+E21/E$30*100</f>
        <v>5.078598813923375</v>
      </c>
      <c r="F57" s="26">
        <f t="shared" si="26"/>
        <v>6.272935404947012</v>
      </c>
      <c r="G57" s="26">
        <f t="shared" si="26"/>
        <v>6.775967026199786</v>
      </c>
      <c r="H57" s="26">
        <f t="shared" si="26"/>
        <v>5.662726360473376</v>
      </c>
      <c r="I57" s="26">
        <f t="shared" si="26"/>
        <v>7.163617475243692</v>
      </c>
      <c r="J57" s="26">
        <f t="shared" si="26"/>
        <v>7.275185074564836</v>
      </c>
      <c r="K57" s="26">
        <f t="shared" si="26"/>
        <v>6.011832307577878</v>
      </c>
      <c r="L57" s="26">
        <f t="shared" si="26"/>
        <v>6.464862907005027</v>
      </c>
      <c r="M57" s="26">
        <f t="shared" si="8"/>
        <v>5.4831810626141415</v>
      </c>
      <c r="N57" s="26">
        <f t="shared" si="8"/>
        <v>5.7405774560869505</v>
      </c>
      <c r="O57" s="26">
        <f t="shared" si="8"/>
        <v>5.140265054052745</v>
      </c>
      <c r="P57" s="26">
        <f t="shared" si="8"/>
        <v>4.828615875651023</v>
      </c>
    </row>
    <row r="58" spans="1:16" ht="15" customHeight="1">
      <c r="A58" s="3" t="s">
        <v>140</v>
      </c>
      <c r="B58" s="26">
        <f t="shared" si="10"/>
        <v>0.349205146444922</v>
      </c>
      <c r="C58" s="26">
        <f t="shared" si="6"/>
        <v>0.47984136121109805</v>
      </c>
      <c r="D58" s="26">
        <f t="shared" si="6"/>
        <v>1.6151813222953115</v>
      </c>
      <c r="E58" s="26">
        <f aca="true" t="shared" si="27" ref="E58:L58">+E22/E$30*100</f>
        <v>1.4642675007922858</v>
      </c>
      <c r="F58" s="26">
        <f t="shared" si="27"/>
        <v>1.3183467520755234</v>
      </c>
      <c r="G58" s="26">
        <f t="shared" si="27"/>
        <v>0.9533745645616744</v>
      </c>
      <c r="H58" s="26">
        <f t="shared" si="27"/>
        <v>0.8483961239103921</v>
      </c>
      <c r="I58" s="26">
        <f t="shared" si="27"/>
        <v>0.7425602023521719</v>
      </c>
      <c r="J58" s="26">
        <f t="shared" si="27"/>
        <v>0.9355483455899647</v>
      </c>
      <c r="K58" s="26">
        <f t="shared" si="27"/>
        <v>0.39590713260278215</v>
      </c>
      <c r="L58" s="26">
        <f t="shared" si="27"/>
        <v>0.7335232090837754</v>
      </c>
      <c r="M58" s="26">
        <f t="shared" si="8"/>
        <v>0.20967508762423423</v>
      </c>
      <c r="N58" s="26">
        <f t="shared" si="8"/>
        <v>0.40758924166470867</v>
      </c>
      <c r="O58" s="26">
        <f t="shared" si="8"/>
        <v>1.7681518091412236</v>
      </c>
      <c r="P58" s="26">
        <f t="shared" si="8"/>
        <v>0.4368809629559339</v>
      </c>
    </row>
    <row r="59" spans="1:16" ht="15" customHeight="1">
      <c r="A59" s="3" t="s">
        <v>141</v>
      </c>
      <c r="B59" s="26">
        <f t="shared" si="10"/>
        <v>0.2801072003811856</v>
      </c>
      <c r="C59" s="26">
        <f t="shared" si="6"/>
        <v>0.03089914782929892</v>
      </c>
      <c r="D59" s="26">
        <f t="shared" si="6"/>
        <v>0.030323494657570546</v>
      </c>
      <c r="E59" s="26">
        <f aca="true" t="shared" si="28" ref="E59:L59">+E23/E$30*100</f>
        <v>0.04034715286583649</v>
      </c>
      <c r="F59" s="26">
        <f t="shared" si="28"/>
        <v>0.269662082880828</v>
      </c>
      <c r="G59" s="26">
        <f t="shared" si="28"/>
        <v>0.6341068220128488</v>
      </c>
      <c r="H59" s="26">
        <f t="shared" si="28"/>
        <v>0.07731868247051403</v>
      </c>
      <c r="I59" s="26">
        <f t="shared" si="28"/>
        <v>0.13487993943200297</v>
      </c>
      <c r="J59" s="26">
        <f t="shared" si="28"/>
        <v>0.09066733328350249</v>
      </c>
      <c r="K59" s="26">
        <f t="shared" si="28"/>
        <v>0.4239327650221645</v>
      </c>
      <c r="L59" s="26">
        <f t="shared" si="28"/>
        <v>0.006227400590274544</v>
      </c>
      <c r="M59" s="26">
        <f t="shared" si="8"/>
        <v>0.01508680513623455</v>
      </c>
      <c r="N59" s="26">
        <f t="shared" si="8"/>
        <v>0.0009847410436324968</v>
      </c>
      <c r="O59" s="26">
        <f t="shared" si="8"/>
        <v>0.00021817063726721982</v>
      </c>
      <c r="P59" s="26">
        <f t="shared" si="8"/>
        <v>0.1553196686373673</v>
      </c>
    </row>
    <row r="60" spans="1:16" ht="15" customHeight="1">
      <c r="A60" s="3" t="s">
        <v>142</v>
      </c>
      <c r="B60" s="26">
        <f t="shared" si="10"/>
        <v>1.5089426108910646</v>
      </c>
      <c r="C60" s="26">
        <f t="shared" si="6"/>
        <v>0.6098837615752742</v>
      </c>
      <c r="D60" s="26">
        <f t="shared" si="6"/>
        <v>1.8029391407588677</v>
      </c>
      <c r="E60" s="26">
        <f aca="true" t="shared" si="29" ref="E60:L60">+E24/E$30*100</f>
        <v>4.149323144785988</v>
      </c>
      <c r="F60" s="26">
        <f t="shared" si="29"/>
        <v>1.631254628961585</v>
      </c>
      <c r="G60" s="26">
        <f t="shared" si="29"/>
        <v>0.9796192515723032</v>
      </c>
      <c r="H60" s="26">
        <f t="shared" si="29"/>
        <v>0.9525985699033849</v>
      </c>
      <c r="I60" s="26">
        <f t="shared" si="29"/>
        <v>0.8705412834565055</v>
      </c>
      <c r="J60" s="26">
        <f t="shared" si="29"/>
        <v>1.0781865664921864</v>
      </c>
      <c r="K60" s="26">
        <f t="shared" si="29"/>
        <v>4.109844324319022</v>
      </c>
      <c r="L60" s="26">
        <f t="shared" si="29"/>
        <v>2.1005990897754523</v>
      </c>
      <c r="M60" s="26">
        <f t="shared" si="8"/>
        <v>0.45307921092758746</v>
      </c>
      <c r="N60" s="26">
        <f t="shared" si="8"/>
        <v>0.3630050909142474</v>
      </c>
      <c r="O60" s="26">
        <f t="shared" si="8"/>
        <v>0.1437259675952607</v>
      </c>
      <c r="P60" s="26">
        <f t="shared" si="8"/>
        <v>3.946780328316266</v>
      </c>
    </row>
    <row r="61" spans="1:16" ht="15" customHeight="1">
      <c r="A61" s="3" t="s">
        <v>143</v>
      </c>
      <c r="B61" s="26">
        <f t="shared" si="10"/>
        <v>3.483785213186107</v>
      </c>
      <c r="C61" s="26">
        <f t="shared" si="6"/>
        <v>5.529815251491088</v>
      </c>
      <c r="D61" s="26">
        <f t="shared" si="6"/>
        <v>3.87901734932571</v>
      </c>
      <c r="E61" s="26">
        <f aca="true" t="shared" si="30" ref="E61:L61">+E25/E$30*100</f>
        <v>2.8402711022785643</v>
      </c>
      <c r="F61" s="26">
        <f t="shared" si="30"/>
        <v>2.4758937740578864</v>
      </c>
      <c r="G61" s="26">
        <f t="shared" si="30"/>
        <v>1.9363127564827498</v>
      </c>
      <c r="H61" s="26">
        <f t="shared" si="30"/>
        <v>4.034065017498639</v>
      </c>
      <c r="I61" s="26">
        <f t="shared" si="30"/>
        <v>4.725320046802543</v>
      </c>
      <c r="J61" s="26">
        <f t="shared" si="30"/>
        <v>4.629627045042022</v>
      </c>
      <c r="K61" s="26">
        <f t="shared" si="30"/>
        <v>2.1368378788082034</v>
      </c>
      <c r="L61" s="26">
        <f t="shared" si="30"/>
        <v>3.4180817973219133</v>
      </c>
      <c r="M61" s="26">
        <f t="shared" si="8"/>
        <v>4.934625427932452</v>
      </c>
      <c r="N61" s="26">
        <f t="shared" si="8"/>
        <v>3.41242806220491</v>
      </c>
      <c r="O61" s="26">
        <f t="shared" si="8"/>
        <v>3.22293301138458</v>
      </c>
      <c r="P61" s="26">
        <f t="shared" si="8"/>
        <v>3.8762586958380183</v>
      </c>
    </row>
    <row r="62" spans="1:16" ht="15" customHeight="1">
      <c r="A62" s="3" t="s">
        <v>144</v>
      </c>
      <c r="B62" s="26">
        <f t="shared" si="10"/>
        <v>1.781640963730577</v>
      </c>
      <c r="C62" s="26">
        <f t="shared" si="6"/>
        <v>2.0383972531747854</v>
      </c>
      <c r="D62" s="26">
        <f t="shared" si="6"/>
        <v>2.1048716186316</v>
      </c>
      <c r="E62" s="26">
        <f aca="true" t="shared" si="31" ref="E62:L62">+E26/E$30*100</f>
        <v>1.6014677696846422</v>
      </c>
      <c r="F62" s="26">
        <f t="shared" si="31"/>
        <v>1.7116436159314439</v>
      </c>
      <c r="G62" s="26">
        <f t="shared" si="31"/>
        <v>1.8472485575394306</v>
      </c>
      <c r="H62" s="26">
        <f t="shared" si="31"/>
        <v>2.318304629954917</v>
      </c>
      <c r="I62" s="26">
        <f t="shared" si="31"/>
        <v>2.2203730868169966</v>
      </c>
      <c r="J62" s="26">
        <f t="shared" si="31"/>
        <v>2.466301371392523</v>
      </c>
      <c r="K62" s="26">
        <f t="shared" si="31"/>
        <v>3.8815765338961348</v>
      </c>
      <c r="L62" s="26">
        <f t="shared" si="31"/>
        <v>4.308327921260932</v>
      </c>
      <c r="M62" s="26">
        <f t="shared" si="8"/>
        <v>4.36774760100046</v>
      </c>
      <c r="N62" s="26">
        <f t="shared" si="8"/>
        <v>4.417430152810145</v>
      </c>
      <c r="O62" s="26">
        <f t="shared" si="8"/>
        <v>4.664405804754637</v>
      </c>
      <c r="P62" s="26">
        <f t="shared" si="8"/>
        <v>5.878131635945303</v>
      </c>
    </row>
    <row r="63" spans="1:16" ht="15" customHeight="1">
      <c r="A63" s="3" t="s">
        <v>145</v>
      </c>
      <c r="B63" s="26">
        <f t="shared" si="10"/>
        <v>9.995671210442268</v>
      </c>
      <c r="C63" s="26">
        <f t="shared" si="6"/>
        <v>17.250386793471787</v>
      </c>
      <c r="D63" s="26">
        <f t="shared" si="6"/>
        <v>8.246251814367355</v>
      </c>
      <c r="E63" s="26">
        <f aca="true" t="shared" si="32" ref="E63:L63">+E27/E$30*100</f>
        <v>12.075884566025392</v>
      </c>
      <c r="F63" s="26">
        <f t="shared" si="32"/>
        <v>18.409513139166553</v>
      </c>
      <c r="G63" s="26">
        <f t="shared" si="32"/>
        <v>19.121085274061116</v>
      </c>
      <c r="H63" s="26">
        <f t="shared" si="32"/>
        <v>12.944436996364358</v>
      </c>
      <c r="I63" s="26">
        <f t="shared" si="32"/>
        <v>10.243863618765756</v>
      </c>
      <c r="J63" s="26">
        <f t="shared" si="32"/>
        <v>9.208885646782193</v>
      </c>
      <c r="K63" s="26">
        <f t="shared" si="32"/>
        <v>8.780595550218072</v>
      </c>
      <c r="L63" s="26">
        <f t="shared" si="32"/>
        <v>6.832150380930094</v>
      </c>
      <c r="M63" s="26">
        <f t="shared" si="8"/>
        <v>6.746807255488118</v>
      </c>
      <c r="N63" s="26">
        <f t="shared" si="8"/>
        <v>13.396594410964344</v>
      </c>
      <c r="O63" s="26">
        <f t="shared" si="8"/>
        <v>13.468643085782222</v>
      </c>
      <c r="P63" s="26">
        <f t="shared" si="8"/>
        <v>11.131493031199144</v>
      </c>
    </row>
    <row r="64" spans="1:16" ht="15" customHeight="1">
      <c r="A64" s="3" t="s">
        <v>196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>
        <f aca="true" t="shared" si="33" ref="N64:P65">+N28/N$30*100</f>
        <v>0.5918293672231307</v>
      </c>
      <c r="O64" s="26">
        <f t="shared" si="33"/>
        <v>0.41113044533911647</v>
      </c>
      <c r="P64" s="26">
        <f t="shared" si="33"/>
        <v>0.5067272925270631</v>
      </c>
    </row>
    <row r="65" spans="1:16" ht="15" customHeight="1">
      <c r="A65" s="3" t="s">
        <v>197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>
        <f t="shared" si="33"/>
        <v>1.4283668837889367</v>
      </c>
      <c r="O65" s="26">
        <f t="shared" si="33"/>
        <v>2.9550000758748993</v>
      </c>
      <c r="P65" s="26">
        <f t="shared" si="33"/>
        <v>5.6655412785404895</v>
      </c>
    </row>
    <row r="66" spans="1:16" ht="15" customHeight="1">
      <c r="A66" s="3" t="s">
        <v>0</v>
      </c>
      <c r="B66" s="27">
        <f aca="true" t="shared" si="34" ref="B66:P66">SUM(B40:B63)-B50-B51</f>
        <v>100.00000000000001</v>
      </c>
      <c r="C66" s="27">
        <f t="shared" si="34"/>
        <v>100</v>
      </c>
      <c r="D66" s="27">
        <f t="shared" si="34"/>
        <v>100</v>
      </c>
      <c r="E66" s="27">
        <f t="shared" si="34"/>
        <v>100.00000000000001</v>
      </c>
      <c r="F66" s="27">
        <f t="shared" si="34"/>
        <v>100</v>
      </c>
      <c r="G66" s="27">
        <f t="shared" si="34"/>
        <v>100</v>
      </c>
      <c r="H66" s="27">
        <f t="shared" si="34"/>
        <v>100.00000000000001</v>
      </c>
      <c r="I66" s="27">
        <f t="shared" si="34"/>
        <v>100</v>
      </c>
      <c r="J66" s="27">
        <f t="shared" si="34"/>
        <v>100.00000000000003</v>
      </c>
      <c r="K66" s="27">
        <f t="shared" si="34"/>
        <v>100.00000000000003</v>
      </c>
      <c r="L66" s="27">
        <f t="shared" si="34"/>
        <v>99.99999999999999</v>
      </c>
      <c r="M66" s="27">
        <f t="shared" si="34"/>
        <v>99.99999999999997</v>
      </c>
      <c r="N66" s="27">
        <f t="shared" si="34"/>
        <v>100</v>
      </c>
      <c r="O66" s="27">
        <f t="shared" si="34"/>
        <v>100.00000000000003</v>
      </c>
      <c r="P66" s="27">
        <f t="shared" si="34"/>
        <v>100.00000000000003</v>
      </c>
    </row>
    <row r="67" spans="1:16" ht="15" customHeight="1">
      <c r="A67" s="3" t="s">
        <v>1</v>
      </c>
      <c r="B67" s="26">
        <f>+B31/$B$30*100</f>
        <v>65.93798831248805</v>
      </c>
      <c r="C67" s="26">
        <f aca="true" t="shared" si="35" ref="C67:D70">+C31/C$30*100</f>
        <v>59.315413145508685</v>
      </c>
      <c r="D67" s="26">
        <f t="shared" si="35"/>
        <v>66.77235420396116</v>
      </c>
      <c r="E67" s="26">
        <f aca="true" t="shared" si="36" ref="E67:L67">+E31/E$30*100</f>
        <v>60.24806322860455</v>
      </c>
      <c r="F67" s="26">
        <f t="shared" si="36"/>
        <v>56.37085169303394</v>
      </c>
      <c r="G67" s="26">
        <f t="shared" si="36"/>
        <v>56.81662276698983</v>
      </c>
      <c r="H67" s="26">
        <f t="shared" si="36"/>
        <v>61.78355857523555</v>
      </c>
      <c r="I67" s="26">
        <f t="shared" si="36"/>
        <v>64.08221524868154</v>
      </c>
      <c r="J67" s="26">
        <f t="shared" si="36"/>
        <v>63.14028118038736</v>
      </c>
      <c r="K67" s="26">
        <f t="shared" si="36"/>
        <v>61.87940400648748</v>
      </c>
      <c r="L67" s="26">
        <f t="shared" si="36"/>
        <v>62.74775886231757</v>
      </c>
      <c r="M67" s="26">
        <f aca="true" t="shared" si="37" ref="M67:N70">+M31/M$30*100</f>
        <v>67.967757342166</v>
      </c>
      <c r="N67" s="26">
        <f t="shared" si="37"/>
        <v>61.01433349673469</v>
      </c>
      <c r="O67" s="26">
        <f aca="true" t="shared" si="38" ref="O67:P70">+O31/O$30*100</f>
        <v>59.884877657421384</v>
      </c>
      <c r="P67" s="26">
        <f t="shared" si="38"/>
        <v>59.607166794665744</v>
      </c>
    </row>
    <row r="68" spans="1:16" ht="15" customHeight="1">
      <c r="A68" s="3" t="s">
        <v>181</v>
      </c>
      <c r="B68" s="26">
        <f>+B32/$B$30*100</f>
        <v>34.062011687511955</v>
      </c>
      <c r="C68" s="26">
        <f t="shared" si="35"/>
        <v>40.684586854491315</v>
      </c>
      <c r="D68" s="26">
        <f t="shared" si="35"/>
        <v>33.22764579603884</v>
      </c>
      <c r="E68" s="26">
        <f aca="true" t="shared" si="39" ref="E68:L68">+E32/E$30*100</f>
        <v>39.75193677139545</v>
      </c>
      <c r="F68" s="26">
        <f t="shared" si="39"/>
        <v>43.62914830696605</v>
      </c>
      <c r="G68" s="26">
        <f t="shared" si="39"/>
        <v>43.18337723301017</v>
      </c>
      <c r="H68" s="26">
        <f t="shared" si="39"/>
        <v>38.21644142476444</v>
      </c>
      <c r="I68" s="26">
        <f t="shared" si="39"/>
        <v>35.91778475131847</v>
      </c>
      <c r="J68" s="26">
        <f t="shared" si="39"/>
        <v>36.85971881961264</v>
      </c>
      <c r="K68" s="26">
        <f t="shared" si="39"/>
        <v>38.12059599351252</v>
      </c>
      <c r="L68" s="26">
        <f t="shared" si="39"/>
        <v>37.25224113768243</v>
      </c>
      <c r="M68" s="26">
        <f t="shared" si="37"/>
        <v>32.03224265783401</v>
      </c>
      <c r="N68" s="26">
        <f t="shared" si="37"/>
        <v>38.98566650326531</v>
      </c>
      <c r="O68" s="26">
        <f t="shared" si="38"/>
        <v>40.115122342578616</v>
      </c>
      <c r="P68" s="26">
        <f t="shared" si="38"/>
        <v>40.392833205334256</v>
      </c>
    </row>
    <row r="69" spans="1:16" ht="15" customHeight="1">
      <c r="A69" s="3" t="s">
        <v>12</v>
      </c>
      <c r="B69" s="26">
        <f>+B33/$B$30*100</f>
        <v>58.4384831516871</v>
      </c>
      <c r="C69" s="26">
        <f t="shared" si="35"/>
        <v>54.16495412423051</v>
      </c>
      <c r="D69" s="26">
        <f t="shared" si="35"/>
        <v>60.74751966648708</v>
      </c>
      <c r="E69" s="26">
        <f aca="true" t="shared" si="40" ref="E69:L69">+E33/E$30*100</f>
        <v>58.21185363996874</v>
      </c>
      <c r="F69" s="26">
        <f t="shared" si="40"/>
        <v>53.23236882684783</v>
      </c>
      <c r="G69" s="26">
        <f t="shared" si="40"/>
        <v>49.132319554736284</v>
      </c>
      <c r="H69" s="26">
        <f t="shared" si="40"/>
        <v>58.264112399248404</v>
      </c>
      <c r="I69" s="26">
        <f t="shared" si="40"/>
        <v>60.4563731900579</v>
      </c>
      <c r="J69" s="26">
        <f t="shared" si="40"/>
        <v>61.8243590765496</v>
      </c>
      <c r="K69" s="26">
        <f t="shared" si="40"/>
        <v>59.311681044167074</v>
      </c>
      <c r="L69" s="26">
        <f t="shared" si="40"/>
        <v>57.74114098064583</v>
      </c>
      <c r="M69" s="26">
        <f t="shared" si="37"/>
        <v>58.53167331471211</v>
      </c>
      <c r="N69" s="26">
        <f t="shared" si="37"/>
        <v>51.326721913265196</v>
      </c>
      <c r="O69" s="26">
        <f t="shared" si="38"/>
        <v>51.85386620428714</v>
      </c>
      <c r="P69" s="26">
        <f t="shared" si="38"/>
        <v>56.21315941265455</v>
      </c>
    </row>
    <row r="70" spans="1:16" ht="15" customHeight="1">
      <c r="A70" s="3" t="s">
        <v>11</v>
      </c>
      <c r="B70" s="26">
        <f>+B34/$B$30*100</f>
        <v>41.5615168483129</v>
      </c>
      <c r="C70" s="26">
        <f t="shared" si="35"/>
        <v>45.835045875769495</v>
      </c>
      <c r="D70" s="26">
        <f t="shared" si="35"/>
        <v>39.25248033351292</v>
      </c>
      <c r="E70" s="26">
        <f aca="true" t="shared" si="41" ref="E70:L70">+E34/E$30*100</f>
        <v>41.788146360031256</v>
      </c>
      <c r="F70" s="26">
        <f t="shared" si="41"/>
        <v>46.76763117315217</v>
      </c>
      <c r="G70" s="26">
        <f t="shared" si="41"/>
        <v>50.867680445263716</v>
      </c>
      <c r="H70" s="26">
        <f t="shared" si="41"/>
        <v>41.73588760075159</v>
      </c>
      <c r="I70" s="26">
        <f t="shared" si="41"/>
        <v>39.5436268099421</v>
      </c>
      <c r="J70" s="26">
        <f t="shared" si="41"/>
        <v>38.17564092345041</v>
      </c>
      <c r="K70" s="26">
        <f t="shared" si="41"/>
        <v>40.68831895583292</v>
      </c>
      <c r="L70" s="26">
        <f t="shared" si="41"/>
        <v>42.25885901935416</v>
      </c>
      <c r="M70" s="26">
        <f t="shared" si="37"/>
        <v>41.46832668528789</v>
      </c>
      <c r="N70" s="26">
        <f t="shared" si="37"/>
        <v>48.67327808673481</v>
      </c>
      <c r="O70" s="26">
        <f t="shared" si="38"/>
        <v>48.14613379571287</v>
      </c>
      <c r="P70" s="26">
        <f t="shared" si="38"/>
        <v>43.78684058734545</v>
      </c>
    </row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</sheetData>
  <sheetProtection/>
  <printOptions/>
  <pageMargins left="0.7874015748031497" right="0.787401574803149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&amp;C-&amp;P--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1"/>
  <sheetViews>
    <sheetView view="pageBreakPreview" zoomScaleSheetLayoutView="100" zoomScalePageLayoutView="0" workbookViewId="0" topLeftCell="A1">
      <pane xSplit="1" ySplit="3" topLeftCell="K4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4.75390625" style="13" customWidth="1"/>
    <col min="2" max="9" width="8.625" style="13" customWidth="1"/>
    <col min="10" max="11" width="8.625" style="10" customWidth="1"/>
    <col min="12" max="16" width="8.625" style="13" customWidth="1"/>
    <col min="17" max="16384" width="9.00390625" style="13" customWidth="1"/>
  </cols>
  <sheetData>
    <row r="1" spans="1:15" ht="18" customHeight="1">
      <c r="A1" s="30" t="s">
        <v>104</v>
      </c>
      <c r="L1" s="71" t="str">
        <f>'財政指標'!$M$1</f>
        <v>黒磯市</v>
      </c>
      <c r="O1" s="71" t="str">
        <f>'財政指標'!$M$1</f>
        <v>黒磯市</v>
      </c>
    </row>
    <row r="2" spans="13:16" ht="18" customHeight="1">
      <c r="M2" s="22" t="s">
        <v>178</v>
      </c>
      <c r="P2" s="22" t="s">
        <v>178</v>
      </c>
    </row>
    <row r="3" spans="1:16" ht="18" customHeight="1">
      <c r="A3" s="7"/>
      <c r="B3" s="7" t="s">
        <v>10</v>
      </c>
      <c r="C3" s="7" t="s">
        <v>9</v>
      </c>
      <c r="D3" s="7" t="s">
        <v>8</v>
      </c>
      <c r="E3" s="7" t="s">
        <v>7</v>
      </c>
      <c r="F3" s="7" t="s">
        <v>6</v>
      </c>
      <c r="G3" s="7" t="s">
        <v>5</v>
      </c>
      <c r="H3" s="7" t="s">
        <v>4</v>
      </c>
      <c r="I3" s="7" t="s">
        <v>3</v>
      </c>
      <c r="J3" s="8" t="s">
        <v>2</v>
      </c>
      <c r="K3" s="8" t="s">
        <v>89</v>
      </c>
      <c r="L3" s="7" t="s">
        <v>90</v>
      </c>
      <c r="M3" s="7" t="s">
        <v>183</v>
      </c>
      <c r="N3" s="7" t="s">
        <v>191</v>
      </c>
      <c r="O3" s="2" t="s">
        <v>192</v>
      </c>
      <c r="P3" s="2" t="s">
        <v>193</v>
      </c>
    </row>
    <row r="4" spans="1:16" ht="18" customHeight="1">
      <c r="A4" s="14" t="s">
        <v>47</v>
      </c>
      <c r="B4" s="16">
        <f aca="true" t="shared" si="0" ref="B4:J4">SUM(B5:B8)</f>
        <v>3512730</v>
      </c>
      <c r="C4" s="16">
        <f t="shared" si="0"/>
        <v>3856535</v>
      </c>
      <c r="D4" s="16">
        <f t="shared" si="0"/>
        <v>3994404</v>
      </c>
      <c r="E4" s="16">
        <f t="shared" si="0"/>
        <v>4381776</v>
      </c>
      <c r="F4" s="16">
        <f t="shared" si="0"/>
        <v>3755889</v>
      </c>
      <c r="G4" s="16">
        <f t="shared" si="0"/>
        <v>3481392</v>
      </c>
      <c r="H4" s="16">
        <f t="shared" si="0"/>
        <v>3687070</v>
      </c>
      <c r="I4" s="16">
        <f t="shared" si="0"/>
        <v>3904861</v>
      </c>
      <c r="J4" s="16">
        <f t="shared" si="0"/>
        <v>4130729</v>
      </c>
      <c r="K4" s="16">
        <f aca="true" t="shared" si="1" ref="K4:P4">SUM(K5:K8)</f>
        <v>3875787</v>
      </c>
      <c r="L4" s="16">
        <f t="shared" si="1"/>
        <v>3855477</v>
      </c>
      <c r="M4" s="16">
        <f t="shared" si="1"/>
        <v>3666069</v>
      </c>
      <c r="N4" s="16">
        <f t="shared" si="1"/>
        <v>2541020</v>
      </c>
      <c r="O4" s="16">
        <f t="shared" si="1"/>
        <v>2510790</v>
      </c>
      <c r="P4" s="16">
        <f t="shared" si="1"/>
        <v>2455489</v>
      </c>
    </row>
    <row r="5" spans="1:16" ht="18" customHeight="1">
      <c r="A5" s="14" t="s">
        <v>48</v>
      </c>
      <c r="B5" s="16">
        <v>25334</v>
      </c>
      <c r="C5" s="16">
        <v>25969</v>
      </c>
      <c r="D5" s="16">
        <v>34899</v>
      </c>
      <c r="E5" s="16">
        <v>37395</v>
      </c>
      <c r="F5" s="16">
        <v>39452</v>
      </c>
      <c r="G5" s="16">
        <v>40083</v>
      </c>
      <c r="H5" s="16">
        <v>43085</v>
      </c>
      <c r="I5" s="16">
        <v>53963</v>
      </c>
      <c r="J5" s="16">
        <v>54861</v>
      </c>
      <c r="K5" s="16">
        <v>55028</v>
      </c>
      <c r="L5" s="16">
        <v>55353</v>
      </c>
      <c r="M5" s="16">
        <v>55396</v>
      </c>
      <c r="N5" s="16">
        <v>55265</v>
      </c>
      <c r="O5" s="16">
        <v>55332</v>
      </c>
      <c r="P5" s="16">
        <v>56776</v>
      </c>
    </row>
    <row r="6" spans="1:16" ht="18" customHeight="1">
      <c r="A6" s="14" t="s">
        <v>49</v>
      </c>
      <c r="B6" s="17">
        <v>1754858</v>
      </c>
      <c r="C6" s="17">
        <v>2122469</v>
      </c>
      <c r="D6" s="17">
        <v>2325248</v>
      </c>
      <c r="E6" s="17">
        <v>2866874</v>
      </c>
      <c r="F6" s="17">
        <v>2554378</v>
      </c>
      <c r="G6" s="17">
        <v>2204181</v>
      </c>
      <c r="H6" s="17">
        <v>2261290</v>
      </c>
      <c r="I6" s="17">
        <v>2217026</v>
      </c>
      <c r="J6" s="17">
        <v>2526185</v>
      </c>
      <c r="K6" s="17">
        <v>2191024</v>
      </c>
      <c r="L6" s="17">
        <v>2185466</v>
      </c>
      <c r="M6" s="17">
        <v>2107408</v>
      </c>
      <c r="N6" s="17">
        <v>1997163</v>
      </c>
      <c r="O6" s="17">
        <v>1979632</v>
      </c>
      <c r="P6" s="17">
        <v>1896268</v>
      </c>
    </row>
    <row r="7" spans="1:16" ht="18" customHeight="1">
      <c r="A7" s="14" t="s">
        <v>50</v>
      </c>
      <c r="B7" s="17">
        <v>105701</v>
      </c>
      <c r="C7" s="17">
        <v>115850</v>
      </c>
      <c r="D7" s="17">
        <v>117830</v>
      </c>
      <c r="E7" s="17">
        <v>124617</v>
      </c>
      <c r="F7" s="17">
        <v>131243</v>
      </c>
      <c r="G7" s="17">
        <v>136641</v>
      </c>
      <c r="H7" s="17">
        <v>146164</v>
      </c>
      <c r="I7" s="17">
        <v>150883</v>
      </c>
      <c r="J7" s="17">
        <v>161522</v>
      </c>
      <c r="K7" s="17">
        <v>161181</v>
      </c>
      <c r="L7" s="17">
        <v>164808</v>
      </c>
      <c r="M7" s="17">
        <v>166035</v>
      </c>
      <c r="N7" s="17">
        <v>160526</v>
      </c>
      <c r="O7" s="17">
        <v>155351</v>
      </c>
      <c r="P7" s="17">
        <v>156864</v>
      </c>
    </row>
    <row r="8" spans="1:16" ht="18" customHeight="1">
      <c r="A8" s="14" t="s">
        <v>51</v>
      </c>
      <c r="B8" s="17">
        <v>1626837</v>
      </c>
      <c r="C8" s="17">
        <v>1592247</v>
      </c>
      <c r="D8" s="17">
        <v>1516427</v>
      </c>
      <c r="E8" s="17">
        <v>1352890</v>
      </c>
      <c r="F8" s="17">
        <v>1030816</v>
      </c>
      <c r="G8" s="17">
        <v>1100487</v>
      </c>
      <c r="H8" s="17">
        <v>1236531</v>
      </c>
      <c r="I8" s="17">
        <v>1482989</v>
      </c>
      <c r="J8" s="17">
        <v>1388161</v>
      </c>
      <c r="K8" s="17">
        <v>1468554</v>
      </c>
      <c r="L8" s="17">
        <v>1449850</v>
      </c>
      <c r="M8" s="17">
        <v>1337230</v>
      </c>
      <c r="N8" s="17">
        <v>328066</v>
      </c>
      <c r="O8" s="17">
        <v>320475</v>
      </c>
      <c r="P8" s="17">
        <v>345581</v>
      </c>
    </row>
    <row r="9" spans="1:16" ht="18" customHeight="1">
      <c r="A9" s="14" t="s">
        <v>52</v>
      </c>
      <c r="B9" s="16">
        <v>2380361</v>
      </c>
      <c r="C9" s="16">
        <v>2541873</v>
      </c>
      <c r="D9" s="16">
        <v>2817638</v>
      </c>
      <c r="E9" s="16">
        <v>3068455</v>
      </c>
      <c r="F9" s="16">
        <v>3401799</v>
      </c>
      <c r="G9" s="16">
        <v>3610489</v>
      </c>
      <c r="H9" s="16">
        <v>4182921</v>
      </c>
      <c r="I9" s="16">
        <v>4309254</v>
      </c>
      <c r="J9" s="16">
        <v>4433693</v>
      </c>
      <c r="K9" s="16">
        <v>4546389</v>
      </c>
      <c r="L9" s="16">
        <v>4696788</v>
      </c>
      <c r="M9" s="16">
        <v>4567355</v>
      </c>
      <c r="N9" s="16">
        <v>4691625</v>
      </c>
      <c r="O9" s="16">
        <v>4728054</v>
      </c>
      <c r="P9" s="16">
        <v>4544366</v>
      </c>
    </row>
    <row r="10" spans="1:16" ht="18" customHeight="1">
      <c r="A10" s="14" t="s">
        <v>53</v>
      </c>
      <c r="B10" s="16">
        <v>2324316</v>
      </c>
      <c r="C10" s="16">
        <v>2486042</v>
      </c>
      <c r="D10" s="16">
        <v>2763926</v>
      </c>
      <c r="E10" s="16">
        <v>3016543</v>
      </c>
      <c r="F10" s="16">
        <v>3351285</v>
      </c>
      <c r="G10" s="16">
        <v>3498502</v>
      </c>
      <c r="H10" s="16">
        <v>4075566</v>
      </c>
      <c r="I10" s="16">
        <v>4206028</v>
      </c>
      <c r="J10" s="16">
        <v>4334805</v>
      </c>
      <c r="K10" s="16">
        <v>4452505</v>
      </c>
      <c r="L10" s="16">
        <v>4605444</v>
      </c>
      <c r="M10" s="16">
        <v>4477739</v>
      </c>
      <c r="N10" s="16">
        <v>4603990</v>
      </c>
      <c r="O10" s="16">
        <v>4642279</v>
      </c>
      <c r="P10" s="16">
        <v>4461043</v>
      </c>
    </row>
    <row r="11" spans="1:16" ht="18" customHeight="1">
      <c r="A11" s="14" t="s">
        <v>54</v>
      </c>
      <c r="B11" s="16">
        <v>52626</v>
      </c>
      <c r="C11" s="16">
        <v>54972</v>
      </c>
      <c r="D11" s="16">
        <v>58006</v>
      </c>
      <c r="E11" s="16">
        <v>61035</v>
      </c>
      <c r="F11" s="16">
        <v>62041</v>
      </c>
      <c r="G11" s="16">
        <v>63961</v>
      </c>
      <c r="H11" s="16">
        <v>65332</v>
      </c>
      <c r="I11" s="16">
        <v>67847</v>
      </c>
      <c r="J11" s="16">
        <v>70676</v>
      </c>
      <c r="K11" s="16">
        <v>73044</v>
      </c>
      <c r="L11" s="16">
        <v>76077</v>
      </c>
      <c r="M11" s="16">
        <v>79822</v>
      </c>
      <c r="N11" s="16">
        <v>83227</v>
      </c>
      <c r="O11" s="16">
        <v>86251</v>
      </c>
      <c r="P11" s="16">
        <v>91600</v>
      </c>
    </row>
    <row r="12" spans="1:16" ht="18" customHeight="1">
      <c r="A12" s="14" t="s">
        <v>55</v>
      </c>
      <c r="B12" s="16">
        <v>275681</v>
      </c>
      <c r="C12" s="16">
        <v>311854</v>
      </c>
      <c r="D12" s="16">
        <v>317095</v>
      </c>
      <c r="E12" s="16">
        <v>329687</v>
      </c>
      <c r="F12" s="16">
        <v>328014</v>
      </c>
      <c r="G12" s="16">
        <v>343330</v>
      </c>
      <c r="H12" s="16">
        <v>348303</v>
      </c>
      <c r="I12" s="16">
        <v>349388</v>
      </c>
      <c r="J12" s="16">
        <v>411375</v>
      </c>
      <c r="K12" s="16">
        <v>411399</v>
      </c>
      <c r="L12" s="16">
        <v>449622</v>
      </c>
      <c r="M12" s="16">
        <v>463851</v>
      </c>
      <c r="N12" s="16">
        <v>458350</v>
      </c>
      <c r="O12" s="16">
        <v>452870</v>
      </c>
      <c r="P12" s="16">
        <v>464604</v>
      </c>
    </row>
    <row r="13" spans="1:16" ht="18" customHeight="1">
      <c r="A13" s="14" t="s">
        <v>56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1</v>
      </c>
      <c r="P13" s="16">
        <v>0</v>
      </c>
    </row>
    <row r="14" spans="1:16" ht="18" customHeight="1">
      <c r="A14" s="14" t="s">
        <v>57</v>
      </c>
      <c r="B14" s="16">
        <v>121272</v>
      </c>
      <c r="C14" s="16">
        <v>249852</v>
      </c>
      <c r="D14" s="16">
        <v>284108</v>
      </c>
      <c r="E14" s="16">
        <v>147116</v>
      </c>
      <c r="F14" s="16">
        <v>139727</v>
      </c>
      <c r="G14" s="16">
        <v>98760</v>
      </c>
      <c r="H14" s="16">
        <v>80428</v>
      </c>
      <c r="I14" s="16">
        <v>92787</v>
      </c>
      <c r="J14" s="16">
        <v>82020</v>
      </c>
      <c r="K14" s="16">
        <v>80101</v>
      </c>
      <c r="L14" s="16">
        <v>73280</v>
      </c>
      <c r="M14" s="16">
        <v>61341</v>
      </c>
      <c r="N14" s="16">
        <v>41159</v>
      </c>
      <c r="O14" s="16">
        <v>30366</v>
      </c>
      <c r="P14" s="16">
        <v>2242</v>
      </c>
    </row>
    <row r="15" spans="1:16" ht="18" customHeight="1">
      <c r="A15" s="14" t="s">
        <v>58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1</v>
      </c>
      <c r="P15" s="16">
        <v>2</v>
      </c>
    </row>
    <row r="16" spans="1:16" ht="18" customHeight="1">
      <c r="A16" s="14" t="s">
        <v>59</v>
      </c>
      <c r="B16" s="16">
        <v>84272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1</v>
      </c>
      <c r="P16" s="16">
        <v>2</v>
      </c>
    </row>
    <row r="17" spans="1:16" ht="18" customHeight="1">
      <c r="A17" s="14" t="s">
        <v>60</v>
      </c>
      <c r="B17" s="17">
        <f aca="true" t="shared" si="2" ref="B17:J17">SUM(B18:B21)</f>
        <v>193676</v>
      </c>
      <c r="C17" s="17">
        <f t="shared" si="2"/>
        <v>204481</v>
      </c>
      <c r="D17" s="17">
        <f t="shared" si="2"/>
        <v>219474</v>
      </c>
      <c r="E17" s="17">
        <f t="shared" si="2"/>
        <v>233737</v>
      </c>
      <c r="F17" s="17">
        <f t="shared" si="2"/>
        <v>247971</v>
      </c>
      <c r="G17" s="17">
        <f t="shared" si="2"/>
        <v>243814</v>
      </c>
      <c r="H17" s="17">
        <f t="shared" si="2"/>
        <v>255111</v>
      </c>
      <c r="I17" s="17">
        <f t="shared" si="2"/>
        <v>261132</v>
      </c>
      <c r="J17" s="17">
        <f t="shared" si="2"/>
        <v>262998</v>
      </c>
      <c r="K17" s="17">
        <f aca="true" t="shared" si="3" ref="K17:P17">SUM(K18:K21)</f>
        <v>270175</v>
      </c>
      <c r="L17" s="17">
        <f t="shared" si="3"/>
        <v>275460</v>
      </c>
      <c r="M17" s="17">
        <f t="shared" si="3"/>
        <v>265640</v>
      </c>
      <c r="N17" s="17">
        <f t="shared" si="3"/>
        <v>278080</v>
      </c>
      <c r="O17" s="17">
        <f t="shared" si="3"/>
        <v>278354</v>
      </c>
      <c r="P17" s="17">
        <f t="shared" si="3"/>
        <v>267018</v>
      </c>
    </row>
    <row r="18" spans="1:16" ht="18" customHeight="1">
      <c r="A18" s="14" t="s">
        <v>61</v>
      </c>
      <c r="B18" s="17">
        <v>43135</v>
      </c>
      <c r="C18" s="17">
        <v>44208</v>
      </c>
      <c r="D18" s="17">
        <v>44577</v>
      </c>
      <c r="E18" s="17">
        <v>46135</v>
      </c>
      <c r="F18" s="17">
        <v>43871</v>
      </c>
      <c r="G18" s="17">
        <v>40658</v>
      </c>
      <c r="H18" s="17">
        <v>41397</v>
      </c>
      <c r="I18" s="17">
        <v>39978</v>
      </c>
      <c r="J18" s="17">
        <v>37313</v>
      </c>
      <c r="K18" s="17">
        <v>34739</v>
      </c>
      <c r="L18" s="17">
        <v>32811</v>
      </c>
      <c r="M18" s="17">
        <v>29970</v>
      </c>
      <c r="N18" s="17">
        <v>33478</v>
      </c>
      <c r="O18" s="17">
        <v>34021</v>
      </c>
      <c r="P18" s="17">
        <v>32226</v>
      </c>
    </row>
    <row r="19" spans="1:16" ht="18" customHeight="1">
      <c r="A19" s="14" t="s">
        <v>62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1</v>
      </c>
      <c r="P19" s="16">
        <v>0</v>
      </c>
    </row>
    <row r="20" spans="1:16" ht="18" customHeight="1">
      <c r="A20" s="14" t="s">
        <v>63</v>
      </c>
      <c r="B20" s="16">
        <v>150541</v>
      </c>
      <c r="C20" s="16">
        <v>160273</v>
      </c>
      <c r="D20" s="16">
        <v>174897</v>
      </c>
      <c r="E20" s="16">
        <v>187602</v>
      </c>
      <c r="F20" s="16">
        <v>204100</v>
      </c>
      <c r="G20" s="16">
        <v>203156</v>
      </c>
      <c r="H20" s="16">
        <v>213714</v>
      </c>
      <c r="I20" s="16">
        <v>221154</v>
      </c>
      <c r="J20" s="16">
        <v>225685</v>
      </c>
      <c r="K20" s="16">
        <v>235436</v>
      </c>
      <c r="L20" s="16">
        <v>242649</v>
      </c>
      <c r="M20" s="16">
        <v>235670</v>
      </c>
      <c r="N20" s="16">
        <v>244602</v>
      </c>
      <c r="O20" s="16">
        <v>244331</v>
      </c>
      <c r="P20" s="16">
        <v>234792</v>
      </c>
    </row>
    <row r="21" spans="1:16" ht="18" customHeight="1">
      <c r="A21" s="14" t="s">
        <v>64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1</v>
      </c>
      <c r="P21" s="16">
        <v>0</v>
      </c>
    </row>
    <row r="22" spans="1:16" ht="18" customHeight="1">
      <c r="A22" s="14" t="s">
        <v>65</v>
      </c>
      <c r="B22" s="17">
        <f aca="true" t="shared" si="4" ref="B22:J22">+B4+B9+B11+B12+B13+B14+B15+B16+B17</f>
        <v>6620618</v>
      </c>
      <c r="C22" s="17">
        <f t="shared" si="4"/>
        <v>7219567</v>
      </c>
      <c r="D22" s="17">
        <f t="shared" si="4"/>
        <v>7690725</v>
      </c>
      <c r="E22" s="17">
        <f t="shared" si="4"/>
        <v>8221806</v>
      </c>
      <c r="F22" s="17">
        <f t="shared" si="4"/>
        <v>7935441</v>
      </c>
      <c r="G22" s="17">
        <f t="shared" si="4"/>
        <v>7841746</v>
      </c>
      <c r="H22" s="17">
        <f t="shared" si="4"/>
        <v>8619165</v>
      </c>
      <c r="I22" s="17">
        <f t="shared" si="4"/>
        <v>8985269</v>
      </c>
      <c r="J22" s="17">
        <f t="shared" si="4"/>
        <v>9391491</v>
      </c>
      <c r="K22" s="17">
        <f aca="true" t="shared" si="5" ref="K22:P22">+K4+K9+K11+K12+K13+K14+K15+K16+K17</f>
        <v>9256895</v>
      </c>
      <c r="L22" s="17">
        <f t="shared" si="5"/>
        <v>9426704</v>
      </c>
      <c r="M22" s="17">
        <f t="shared" si="5"/>
        <v>9104078</v>
      </c>
      <c r="N22" s="17">
        <f t="shared" si="5"/>
        <v>8093461</v>
      </c>
      <c r="O22" s="17">
        <f t="shared" si="5"/>
        <v>8086688</v>
      </c>
      <c r="P22" s="17">
        <f t="shared" si="5"/>
        <v>7825323</v>
      </c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16" ht="18" customHeight="1">
      <c r="A30" s="30" t="s">
        <v>107</v>
      </c>
      <c r="M30" s="71" t="str">
        <f>'財政指標'!$M$1</f>
        <v>黒磯市</v>
      </c>
      <c r="O30" s="71"/>
      <c r="P30" s="71" t="str">
        <f>'財政指標'!$M$1</f>
        <v>黒磯市</v>
      </c>
    </row>
    <row r="31" ht="18" customHeight="1"/>
    <row r="32" spans="1:16" ht="18" customHeight="1">
      <c r="A32" s="7"/>
      <c r="B32" s="7" t="s">
        <v>10</v>
      </c>
      <c r="C32" s="7" t="s">
        <v>9</v>
      </c>
      <c r="D32" s="7" t="s">
        <v>8</v>
      </c>
      <c r="E32" s="7" t="s">
        <v>7</v>
      </c>
      <c r="F32" s="7" t="s">
        <v>6</v>
      </c>
      <c r="G32" s="7" t="s">
        <v>5</v>
      </c>
      <c r="H32" s="7" t="s">
        <v>4</v>
      </c>
      <c r="I32" s="7" t="s">
        <v>3</v>
      </c>
      <c r="J32" s="8" t="s">
        <v>2</v>
      </c>
      <c r="K32" s="8" t="s">
        <v>89</v>
      </c>
      <c r="L32" s="7" t="s">
        <v>90</v>
      </c>
      <c r="M32" s="7" t="s">
        <v>183</v>
      </c>
      <c r="N32" s="7" t="s">
        <v>191</v>
      </c>
      <c r="O32" s="2" t="s">
        <v>192</v>
      </c>
      <c r="P32" s="2" t="s">
        <v>193</v>
      </c>
    </row>
    <row r="33" spans="1:16" ht="18" customHeight="1">
      <c r="A33" s="14" t="s">
        <v>47</v>
      </c>
      <c r="B33" s="31">
        <f>B4/B$22*100</f>
        <v>53.057433611182525</v>
      </c>
      <c r="C33" s="31">
        <f>C4/C$22*100</f>
        <v>53.41781577759441</v>
      </c>
      <c r="D33" s="31">
        <f aca="true" t="shared" si="6" ref="D33:L33">D4/D$22*100</f>
        <v>51.937938230790984</v>
      </c>
      <c r="E33" s="31">
        <f t="shared" si="6"/>
        <v>53.294568127732525</v>
      </c>
      <c r="F33" s="31">
        <f t="shared" si="6"/>
        <v>47.33056423707265</v>
      </c>
      <c r="G33" s="31">
        <f t="shared" si="6"/>
        <v>44.39562311760671</v>
      </c>
      <c r="H33" s="31">
        <f t="shared" si="6"/>
        <v>42.77757764238183</v>
      </c>
      <c r="I33" s="31">
        <f t="shared" si="6"/>
        <v>43.458476312729196</v>
      </c>
      <c r="J33" s="31">
        <f t="shared" si="6"/>
        <v>43.983740175015875</v>
      </c>
      <c r="K33" s="31">
        <f t="shared" si="6"/>
        <v>41.869190479096936</v>
      </c>
      <c r="L33" s="31">
        <f t="shared" si="6"/>
        <v>40.89952331164742</v>
      </c>
      <c r="M33" s="31">
        <f aca="true" t="shared" si="7" ref="M33:N50">M4/M$22*100</f>
        <v>40.26842696207129</v>
      </c>
      <c r="N33" s="31">
        <f t="shared" si="7"/>
        <v>31.395962740785432</v>
      </c>
      <c r="O33" s="31">
        <f aca="true" t="shared" si="8" ref="O33:P50">O4/O$22*100</f>
        <v>31.04843416736246</v>
      </c>
      <c r="P33" s="31">
        <f t="shared" si="8"/>
        <v>31.378755867329694</v>
      </c>
    </row>
    <row r="34" spans="1:16" ht="18" customHeight="1">
      <c r="A34" s="14" t="s">
        <v>48</v>
      </c>
      <c r="B34" s="31">
        <f aca="true" t="shared" si="9" ref="B34:C50">B5/B$22*100</f>
        <v>0.38265309975594425</v>
      </c>
      <c r="C34" s="31">
        <f t="shared" si="9"/>
        <v>0.3597030126599005</v>
      </c>
      <c r="D34" s="31">
        <f aca="true" t="shared" si="10" ref="D34:L34">D5/D$22*100</f>
        <v>0.4537803653101626</v>
      </c>
      <c r="E34" s="31">
        <f t="shared" si="10"/>
        <v>0.45482707813830686</v>
      </c>
      <c r="F34" s="31">
        <f t="shared" si="10"/>
        <v>0.49716203548107785</v>
      </c>
      <c r="G34" s="31">
        <f t="shared" si="10"/>
        <v>0.5111489201512011</v>
      </c>
      <c r="H34" s="31">
        <f t="shared" si="10"/>
        <v>0.4998744077877614</v>
      </c>
      <c r="I34" s="31">
        <f t="shared" si="10"/>
        <v>0.6005718916150424</v>
      </c>
      <c r="J34" s="31">
        <f t="shared" si="10"/>
        <v>0.5841564454462023</v>
      </c>
      <c r="K34" s="31">
        <f t="shared" si="10"/>
        <v>0.5944541879323467</v>
      </c>
      <c r="L34" s="31">
        <f t="shared" si="10"/>
        <v>0.5871935726421451</v>
      </c>
      <c r="M34" s="31">
        <f t="shared" si="7"/>
        <v>0.6084745758988445</v>
      </c>
      <c r="N34" s="31">
        <f t="shared" si="7"/>
        <v>0.6828351925091132</v>
      </c>
      <c r="O34" s="31">
        <f t="shared" si="8"/>
        <v>0.684235622791432</v>
      </c>
      <c r="P34" s="31">
        <f t="shared" si="8"/>
        <v>0.7255419360964397</v>
      </c>
    </row>
    <row r="35" spans="1:16" ht="18" customHeight="1">
      <c r="A35" s="14" t="s">
        <v>49</v>
      </c>
      <c r="B35" s="31">
        <f t="shared" si="9"/>
        <v>26.505954580070924</v>
      </c>
      <c r="C35" s="31">
        <f t="shared" si="9"/>
        <v>29.398840678395256</v>
      </c>
      <c r="D35" s="31">
        <f aca="true" t="shared" si="11" ref="D35:L35">D6/D$22*100</f>
        <v>30.23444473700464</v>
      </c>
      <c r="E35" s="31">
        <f t="shared" si="11"/>
        <v>34.86915161948603</v>
      </c>
      <c r="F35" s="31">
        <f t="shared" si="11"/>
        <v>32.189490161920425</v>
      </c>
      <c r="G35" s="31">
        <f t="shared" si="11"/>
        <v>28.108293739685013</v>
      </c>
      <c r="H35" s="31">
        <f t="shared" si="11"/>
        <v>26.235604028928556</v>
      </c>
      <c r="I35" s="31">
        <f t="shared" si="11"/>
        <v>24.674008090353222</v>
      </c>
      <c r="J35" s="31">
        <f t="shared" si="11"/>
        <v>26.89865751881144</v>
      </c>
      <c r="K35" s="31">
        <f t="shared" si="11"/>
        <v>23.669102868726497</v>
      </c>
      <c r="L35" s="31">
        <f t="shared" si="11"/>
        <v>23.183776641337207</v>
      </c>
      <c r="M35" s="31">
        <f t="shared" si="7"/>
        <v>23.147956333414545</v>
      </c>
      <c r="N35" s="31">
        <f t="shared" si="7"/>
        <v>24.676254077211222</v>
      </c>
      <c r="O35" s="31">
        <f t="shared" si="8"/>
        <v>24.480133275823178</v>
      </c>
      <c r="P35" s="31">
        <f t="shared" si="8"/>
        <v>24.232456602749817</v>
      </c>
    </row>
    <row r="36" spans="1:16" ht="18" customHeight="1">
      <c r="A36" s="14" t="s">
        <v>50</v>
      </c>
      <c r="B36" s="31">
        <f t="shared" si="9"/>
        <v>1.5965428000830135</v>
      </c>
      <c r="C36" s="31">
        <f t="shared" si="9"/>
        <v>1.6046668726808686</v>
      </c>
      <c r="D36" s="31">
        <f aca="true" t="shared" si="12" ref="D36:L36">D7/D$22*100</f>
        <v>1.5321052306512066</v>
      </c>
      <c r="E36" s="31">
        <f t="shared" si="12"/>
        <v>1.5156888887915867</v>
      </c>
      <c r="F36" s="31">
        <f t="shared" si="12"/>
        <v>1.6538841382602427</v>
      </c>
      <c r="G36" s="31">
        <f t="shared" si="12"/>
        <v>1.7424818401412134</v>
      </c>
      <c r="H36" s="31">
        <f t="shared" si="12"/>
        <v>1.6958023195982441</v>
      </c>
      <c r="I36" s="31">
        <f t="shared" si="12"/>
        <v>1.6792262980663129</v>
      </c>
      <c r="J36" s="31">
        <f t="shared" si="12"/>
        <v>1.7198760026496327</v>
      </c>
      <c r="K36" s="31">
        <f t="shared" si="12"/>
        <v>1.741199397854248</v>
      </c>
      <c r="L36" s="31">
        <f t="shared" si="12"/>
        <v>1.7483099076835338</v>
      </c>
      <c r="M36" s="31">
        <f t="shared" si="7"/>
        <v>1.8237431621302016</v>
      </c>
      <c r="N36" s="31">
        <f t="shared" si="7"/>
        <v>1.9834036390612124</v>
      </c>
      <c r="O36" s="31">
        <f t="shared" si="8"/>
        <v>1.9210707770597801</v>
      </c>
      <c r="P36" s="31">
        <f t="shared" si="8"/>
        <v>2.0045690126784543</v>
      </c>
    </row>
    <row r="37" spans="1:16" ht="18" customHeight="1">
      <c r="A37" s="14" t="s">
        <v>51</v>
      </c>
      <c r="B37" s="31">
        <f t="shared" si="9"/>
        <v>24.57228313127264</v>
      </c>
      <c r="C37" s="31">
        <f t="shared" si="9"/>
        <v>22.054605213858395</v>
      </c>
      <c r="D37" s="31">
        <f aca="true" t="shared" si="13" ref="D37:L37">D8/D$22*100</f>
        <v>19.717607897824976</v>
      </c>
      <c r="E37" s="31">
        <f t="shared" si="13"/>
        <v>16.45490054131659</v>
      </c>
      <c r="F37" s="31">
        <f t="shared" si="13"/>
        <v>12.990027901410897</v>
      </c>
      <c r="G37" s="31">
        <f t="shared" si="13"/>
        <v>14.03369861762929</v>
      </c>
      <c r="H37" s="31">
        <f t="shared" si="13"/>
        <v>14.34629688606727</v>
      </c>
      <c r="I37" s="31">
        <f t="shared" si="13"/>
        <v>16.504670032694623</v>
      </c>
      <c r="J37" s="31">
        <f t="shared" si="13"/>
        <v>14.781050208108596</v>
      </c>
      <c r="K37" s="31">
        <f t="shared" si="13"/>
        <v>15.864434024583836</v>
      </c>
      <c r="L37" s="31">
        <f t="shared" si="13"/>
        <v>15.380243189984538</v>
      </c>
      <c r="M37" s="31">
        <f t="shared" si="7"/>
        <v>14.688252890627695</v>
      </c>
      <c r="N37" s="31">
        <f t="shared" si="7"/>
        <v>4.053469832003886</v>
      </c>
      <c r="O37" s="31">
        <f t="shared" si="8"/>
        <v>3.962994491688068</v>
      </c>
      <c r="P37" s="31">
        <f t="shared" si="8"/>
        <v>4.416188315804984</v>
      </c>
    </row>
    <row r="38" spans="1:16" ht="18" customHeight="1">
      <c r="A38" s="14" t="s">
        <v>52</v>
      </c>
      <c r="B38" s="31">
        <f t="shared" si="9"/>
        <v>35.9537583953643</v>
      </c>
      <c r="C38" s="31">
        <f t="shared" si="9"/>
        <v>35.2081087411475</v>
      </c>
      <c r="D38" s="31">
        <f aca="true" t="shared" si="14" ref="D38:L38">D9/D$22*100</f>
        <v>36.6368320281898</v>
      </c>
      <c r="E38" s="31">
        <f t="shared" si="14"/>
        <v>37.32093654362557</v>
      </c>
      <c r="F38" s="31">
        <f t="shared" si="14"/>
        <v>42.86843037456897</v>
      </c>
      <c r="G38" s="31">
        <f t="shared" si="14"/>
        <v>46.04190189276725</v>
      </c>
      <c r="H38" s="31">
        <f t="shared" si="14"/>
        <v>48.53046669834027</v>
      </c>
      <c r="I38" s="31">
        <f t="shared" si="14"/>
        <v>47.95909838648125</v>
      </c>
      <c r="J38" s="31">
        <f t="shared" si="14"/>
        <v>47.209681614985314</v>
      </c>
      <c r="K38" s="31">
        <f t="shared" si="14"/>
        <v>49.11354185177643</v>
      </c>
      <c r="L38" s="31">
        <f t="shared" si="14"/>
        <v>49.82428641018112</v>
      </c>
      <c r="M38" s="31">
        <f t="shared" si="7"/>
        <v>50.1682323020519</v>
      </c>
      <c r="N38" s="31">
        <f t="shared" si="7"/>
        <v>57.96809300742909</v>
      </c>
      <c r="O38" s="31">
        <f t="shared" si="8"/>
        <v>58.46712523099692</v>
      </c>
      <c r="P38" s="31">
        <f t="shared" si="8"/>
        <v>58.07256773937638</v>
      </c>
    </row>
    <row r="39" spans="1:16" ht="18" customHeight="1">
      <c r="A39" s="14" t="s">
        <v>53</v>
      </c>
      <c r="B39" s="31">
        <f t="shared" si="9"/>
        <v>35.10723621269193</v>
      </c>
      <c r="C39" s="31">
        <f t="shared" si="9"/>
        <v>34.434779814357285</v>
      </c>
      <c r="D39" s="31">
        <f aca="true" t="shared" si="15" ref="D39:L39">D10/D$22*100</f>
        <v>35.9384323324524</v>
      </c>
      <c r="E39" s="31">
        <f t="shared" si="15"/>
        <v>36.68954241926895</v>
      </c>
      <c r="F39" s="31">
        <f t="shared" si="15"/>
        <v>42.231868398996355</v>
      </c>
      <c r="G39" s="31">
        <f t="shared" si="15"/>
        <v>44.61381432145341</v>
      </c>
      <c r="H39" s="31">
        <f t="shared" si="15"/>
        <v>47.28492841243902</v>
      </c>
      <c r="I39" s="31">
        <f t="shared" si="15"/>
        <v>46.8102624417811</v>
      </c>
      <c r="J39" s="31">
        <f t="shared" si="15"/>
        <v>46.15672846835503</v>
      </c>
      <c r="K39" s="31">
        <f t="shared" si="15"/>
        <v>48.09933568437364</v>
      </c>
      <c r="L39" s="31">
        <f t="shared" si="15"/>
        <v>48.85529449105435</v>
      </c>
      <c r="M39" s="31">
        <f t="shared" si="7"/>
        <v>49.18388221190548</v>
      </c>
      <c r="N39" s="31">
        <f t="shared" si="7"/>
        <v>56.885305310052146</v>
      </c>
      <c r="O39" s="31">
        <f t="shared" si="8"/>
        <v>57.40643140924937</v>
      </c>
      <c r="P39" s="31">
        <f t="shared" si="8"/>
        <v>57.00778102066841</v>
      </c>
    </row>
    <row r="40" spans="1:16" ht="18" customHeight="1">
      <c r="A40" s="14" t="s">
        <v>54</v>
      </c>
      <c r="B40" s="31">
        <f t="shared" si="9"/>
        <v>0.7948804779251726</v>
      </c>
      <c r="C40" s="31">
        <f t="shared" si="9"/>
        <v>0.7614307063013613</v>
      </c>
      <c r="D40" s="31">
        <f aca="true" t="shared" si="16" ref="D40:L40">D11/D$22*100</f>
        <v>0.7542331834775005</v>
      </c>
      <c r="E40" s="31">
        <f t="shared" si="16"/>
        <v>0.7423551467889171</v>
      </c>
      <c r="F40" s="31">
        <f t="shared" si="16"/>
        <v>0.7818217034188774</v>
      </c>
      <c r="G40" s="31">
        <f t="shared" si="16"/>
        <v>0.8156474336200127</v>
      </c>
      <c r="H40" s="31">
        <f t="shared" si="16"/>
        <v>0.7579852572726012</v>
      </c>
      <c r="I40" s="31">
        <f t="shared" si="16"/>
        <v>0.7550914724979296</v>
      </c>
      <c r="J40" s="31">
        <f t="shared" si="16"/>
        <v>0.7525535615164833</v>
      </c>
      <c r="K40" s="31">
        <f t="shared" si="16"/>
        <v>0.7890766828401964</v>
      </c>
      <c r="L40" s="31">
        <f t="shared" si="16"/>
        <v>0.8070371149873806</v>
      </c>
      <c r="M40" s="31">
        <f t="shared" si="7"/>
        <v>0.8767719257238349</v>
      </c>
      <c r="N40" s="31">
        <f t="shared" si="7"/>
        <v>1.0283239766028403</v>
      </c>
      <c r="O40" s="31">
        <f t="shared" si="8"/>
        <v>1.0665800387006399</v>
      </c>
      <c r="P40" s="31">
        <f t="shared" si="8"/>
        <v>1.1705587104838995</v>
      </c>
    </row>
    <row r="41" spans="1:16" ht="18" customHeight="1">
      <c r="A41" s="14" t="s">
        <v>55</v>
      </c>
      <c r="B41" s="31">
        <f t="shared" si="9"/>
        <v>4.163976837207644</v>
      </c>
      <c r="C41" s="31">
        <f t="shared" si="9"/>
        <v>4.319566533560808</v>
      </c>
      <c r="D41" s="31">
        <f aca="true" t="shared" si="17" ref="D41:L41">D12/D$22*100</f>
        <v>4.123083324393994</v>
      </c>
      <c r="E41" s="31">
        <f t="shared" si="17"/>
        <v>4.009909744890599</v>
      </c>
      <c r="F41" s="31">
        <f t="shared" si="17"/>
        <v>4.133532087252618</v>
      </c>
      <c r="G41" s="31">
        <f t="shared" si="17"/>
        <v>4.378234133061693</v>
      </c>
      <c r="H41" s="31">
        <f t="shared" si="17"/>
        <v>4.041029496476747</v>
      </c>
      <c r="I41" s="31">
        <f t="shared" si="17"/>
        <v>3.8884534230416476</v>
      </c>
      <c r="J41" s="31">
        <f t="shared" si="17"/>
        <v>4.3802948860835835</v>
      </c>
      <c r="K41" s="31">
        <f t="shared" si="17"/>
        <v>4.444243993261239</v>
      </c>
      <c r="L41" s="31">
        <f t="shared" si="17"/>
        <v>4.769662864135758</v>
      </c>
      <c r="M41" s="31">
        <f t="shared" si="7"/>
        <v>5.094980513128292</v>
      </c>
      <c r="N41" s="31">
        <f t="shared" si="7"/>
        <v>5.663213796915807</v>
      </c>
      <c r="O41" s="31">
        <f t="shared" si="8"/>
        <v>5.600191326782979</v>
      </c>
      <c r="P41" s="31">
        <f t="shared" si="8"/>
        <v>5.9371862349963065</v>
      </c>
    </row>
    <row r="42" spans="1:16" ht="18" customHeight="1">
      <c r="A42" s="14" t="s">
        <v>56</v>
      </c>
      <c r="B42" s="31">
        <f t="shared" si="9"/>
        <v>0</v>
      </c>
      <c r="C42" s="31">
        <f t="shared" si="9"/>
        <v>0</v>
      </c>
      <c r="D42" s="31">
        <f aca="true" t="shared" si="18" ref="D42:L42">D13/D$22*100</f>
        <v>0</v>
      </c>
      <c r="E42" s="31">
        <f t="shared" si="18"/>
        <v>0</v>
      </c>
      <c r="F42" s="31">
        <f t="shared" si="18"/>
        <v>0</v>
      </c>
      <c r="G42" s="31">
        <f t="shared" si="18"/>
        <v>0</v>
      </c>
      <c r="H42" s="31">
        <f t="shared" si="18"/>
        <v>0</v>
      </c>
      <c r="I42" s="31">
        <f t="shared" si="18"/>
        <v>0</v>
      </c>
      <c r="J42" s="31">
        <f t="shared" si="18"/>
        <v>0</v>
      </c>
      <c r="K42" s="31">
        <f t="shared" si="18"/>
        <v>0</v>
      </c>
      <c r="L42" s="31">
        <f t="shared" si="18"/>
        <v>0</v>
      </c>
      <c r="M42" s="31">
        <f t="shared" si="7"/>
        <v>0</v>
      </c>
      <c r="N42" s="31">
        <f t="shared" si="7"/>
        <v>0</v>
      </c>
      <c r="O42" s="31">
        <f t="shared" si="8"/>
        <v>1.2366002002303044E-05</v>
      </c>
      <c r="P42" s="31">
        <f t="shared" si="8"/>
        <v>0</v>
      </c>
    </row>
    <row r="43" spans="1:16" ht="18" customHeight="1">
      <c r="A43" s="14" t="s">
        <v>57</v>
      </c>
      <c r="B43" s="31">
        <f t="shared" si="9"/>
        <v>1.8317323246863058</v>
      </c>
      <c r="C43" s="31">
        <f t="shared" si="9"/>
        <v>3.460761566448514</v>
      </c>
      <c r="D43" s="31">
        <f aca="true" t="shared" si="19" ref="D43:L43">D14/D$22*100</f>
        <v>3.6941640742582784</v>
      </c>
      <c r="E43" s="31">
        <f t="shared" si="19"/>
        <v>1.7893392279019962</v>
      </c>
      <c r="F43" s="31">
        <f t="shared" si="19"/>
        <v>1.7607969109719297</v>
      </c>
      <c r="G43" s="31">
        <f t="shared" si="19"/>
        <v>1.2594134010461446</v>
      </c>
      <c r="H43" s="31">
        <f t="shared" si="19"/>
        <v>0.9331298333423249</v>
      </c>
      <c r="I43" s="31">
        <f t="shared" si="19"/>
        <v>1.032656896526971</v>
      </c>
      <c r="J43" s="31">
        <f t="shared" si="19"/>
        <v>0.8733437534040122</v>
      </c>
      <c r="K43" s="31">
        <f t="shared" si="19"/>
        <v>0.8653117487019135</v>
      </c>
      <c r="L43" s="31">
        <f t="shared" si="19"/>
        <v>0.7773660868104059</v>
      </c>
      <c r="M43" s="31">
        <f t="shared" si="7"/>
        <v>0.673774983035075</v>
      </c>
      <c r="N43" s="31">
        <f t="shared" si="7"/>
        <v>0.5085463437706069</v>
      </c>
      <c r="O43" s="31">
        <f t="shared" si="8"/>
        <v>0.37550601680193424</v>
      </c>
      <c r="P43" s="31">
        <f t="shared" si="8"/>
        <v>0.028650574551363567</v>
      </c>
    </row>
    <row r="44" spans="1:16" ht="18" customHeight="1">
      <c r="A44" s="14" t="s">
        <v>58</v>
      </c>
      <c r="B44" s="31">
        <f t="shared" si="9"/>
        <v>0</v>
      </c>
      <c r="C44" s="31">
        <f t="shared" si="9"/>
        <v>0</v>
      </c>
      <c r="D44" s="31">
        <f aca="true" t="shared" si="20" ref="D44:L44">D15/D$22*100</f>
        <v>0</v>
      </c>
      <c r="E44" s="31">
        <f t="shared" si="20"/>
        <v>0</v>
      </c>
      <c r="F44" s="31">
        <f t="shared" si="20"/>
        <v>0</v>
      </c>
      <c r="G44" s="31">
        <f t="shared" si="20"/>
        <v>0</v>
      </c>
      <c r="H44" s="31">
        <f t="shared" si="20"/>
        <v>0</v>
      </c>
      <c r="I44" s="31">
        <f t="shared" si="20"/>
        <v>0</v>
      </c>
      <c r="J44" s="31">
        <f t="shared" si="20"/>
        <v>0</v>
      </c>
      <c r="K44" s="31">
        <f t="shared" si="20"/>
        <v>0</v>
      </c>
      <c r="L44" s="31">
        <f t="shared" si="20"/>
        <v>0</v>
      </c>
      <c r="M44" s="31">
        <f t="shared" si="7"/>
        <v>0</v>
      </c>
      <c r="N44" s="31">
        <f t="shared" si="7"/>
        <v>0</v>
      </c>
      <c r="O44" s="31">
        <f t="shared" si="8"/>
        <v>1.2366002002303044E-05</v>
      </c>
      <c r="P44" s="31">
        <f t="shared" si="8"/>
        <v>2.5558050447246713E-05</v>
      </c>
    </row>
    <row r="45" spans="1:16" ht="18" customHeight="1">
      <c r="A45" s="14" t="s">
        <v>59</v>
      </c>
      <c r="B45" s="31">
        <f t="shared" si="9"/>
        <v>1.272872109522102</v>
      </c>
      <c r="C45" s="31">
        <f t="shared" si="9"/>
        <v>0</v>
      </c>
      <c r="D45" s="31">
        <f aca="true" t="shared" si="21" ref="D45:L45">D16/D$22*100</f>
        <v>0</v>
      </c>
      <c r="E45" s="31">
        <f t="shared" si="21"/>
        <v>0</v>
      </c>
      <c r="F45" s="31">
        <f t="shared" si="21"/>
        <v>0</v>
      </c>
      <c r="G45" s="31">
        <f t="shared" si="21"/>
        <v>0</v>
      </c>
      <c r="H45" s="31">
        <f t="shared" si="21"/>
        <v>0</v>
      </c>
      <c r="I45" s="31">
        <f t="shared" si="21"/>
        <v>0</v>
      </c>
      <c r="J45" s="31">
        <f t="shared" si="21"/>
        <v>0</v>
      </c>
      <c r="K45" s="31">
        <f t="shared" si="21"/>
        <v>0</v>
      </c>
      <c r="L45" s="31">
        <f t="shared" si="21"/>
        <v>0</v>
      </c>
      <c r="M45" s="31">
        <f t="shared" si="7"/>
        <v>0</v>
      </c>
      <c r="N45" s="31">
        <f t="shared" si="7"/>
        <v>0</v>
      </c>
      <c r="O45" s="31">
        <f t="shared" si="8"/>
        <v>1.2366002002303044E-05</v>
      </c>
      <c r="P45" s="31">
        <f t="shared" si="8"/>
        <v>2.5558050447246713E-05</v>
      </c>
    </row>
    <row r="46" spans="1:16" ht="18" customHeight="1">
      <c r="A46" s="14" t="s">
        <v>60</v>
      </c>
      <c r="B46" s="31">
        <f t="shared" si="9"/>
        <v>2.9253462441119544</v>
      </c>
      <c r="C46" s="31">
        <f t="shared" si="9"/>
        <v>2.8323166749474034</v>
      </c>
      <c r="D46" s="31">
        <f aca="true" t="shared" si="22" ref="D46:L46">D17/D$22*100</f>
        <v>2.8537491588894413</v>
      </c>
      <c r="E46" s="31">
        <f t="shared" si="22"/>
        <v>2.8428912090603937</v>
      </c>
      <c r="F46" s="31">
        <f t="shared" si="22"/>
        <v>3.124854686714954</v>
      </c>
      <c r="G46" s="31">
        <f t="shared" si="22"/>
        <v>3.1091800218981844</v>
      </c>
      <c r="H46" s="31">
        <f t="shared" si="22"/>
        <v>2.959811072186227</v>
      </c>
      <c r="I46" s="31">
        <f t="shared" si="22"/>
        <v>2.906223508723</v>
      </c>
      <c r="J46" s="31">
        <f t="shared" si="22"/>
        <v>2.800386008994738</v>
      </c>
      <c r="K46" s="31">
        <f t="shared" si="22"/>
        <v>2.9186352443232857</v>
      </c>
      <c r="L46" s="31">
        <f t="shared" si="22"/>
        <v>2.9221242122379145</v>
      </c>
      <c r="M46" s="31">
        <f t="shared" si="7"/>
        <v>2.9178133139896207</v>
      </c>
      <c r="N46" s="31">
        <f t="shared" si="7"/>
        <v>3.435860134496231</v>
      </c>
      <c r="O46" s="31">
        <f t="shared" si="8"/>
        <v>3.4421261213490615</v>
      </c>
      <c r="P46" s="31">
        <f t="shared" si="8"/>
        <v>3.4122297571614615</v>
      </c>
    </row>
    <row r="47" spans="1:16" ht="18" customHeight="1">
      <c r="A47" s="14" t="s">
        <v>61</v>
      </c>
      <c r="B47" s="31">
        <f t="shared" si="9"/>
        <v>0.6515252805704845</v>
      </c>
      <c r="C47" s="31">
        <f t="shared" si="9"/>
        <v>0.6123358921663862</v>
      </c>
      <c r="D47" s="31">
        <f aca="true" t="shared" si="23" ref="D47:L47">D18/D$22*100</f>
        <v>0.5796202568678506</v>
      </c>
      <c r="E47" s="31">
        <f t="shared" si="23"/>
        <v>0.5611297566495731</v>
      </c>
      <c r="F47" s="31">
        <f t="shared" si="23"/>
        <v>0.5528489216919387</v>
      </c>
      <c r="G47" s="31">
        <f t="shared" si="23"/>
        <v>0.5184814708357042</v>
      </c>
      <c r="H47" s="31">
        <f t="shared" si="23"/>
        <v>0.48029014411488813</v>
      </c>
      <c r="I47" s="31">
        <f t="shared" si="23"/>
        <v>0.4449282486701288</v>
      </c>
      <c r="J47" s="31">
        <f t="shared" si="23"/>
        <v>0.397306455386051</v>
      </c>
      <c r="K47" s="31">
        <f t="shared" si="23"/>
        <v>0.37527702323511286</v>
      </c>
      <c r="L47" s="31">
        <f t="shared" si="23"/>
        <v>0.34806439238995945</v>
      </c>
      <c r="M47" s="31">
        <f t="shared" si="7"/>
        <v>0.3291931374050179</v>
      </c>
      <c r="N47" s="31">
        <f t="shared" si="7"/>
        <v>0.4136425689825403</v>
      </c>
      <c r="O47" s="31">
        <f t="shared" si="8"/>
        <v>0.4207037541203519</v>
      </c>
      <c r="P47" s="31">
        <f t="shared" si="8"/>
        <v>0.41181686685648633</v>
      </c>
    </row>
    <row r="48" spans="1:16" ht="18" customHeight="1">
      <c r="A48" s="14" t="s">
        <v>62</v>
      </c>
      <c r="B48" s="31">
        <f t="shared" si="9"/>
        <v>0</v>
      </c>
      <c r="C48" s="31">
        <f t="shared" si="9"/>
        <v>0</v>
      </c>
      <c r="D48" s="31">
        <f aca="true" t="shared" si="24" ref="D48:L48">D19/D$22*100</f>
        <v>0</v>
      </c>
      <c r="E48" s="31">
        <f t="shared" si="24"/>
        <v>0</v>
      </c>
      <c r="F48" s="31">
        <f t="shared" si="24"/>
        <v>0</v>
      </c>
      <c r="G48" s="31">
        <f t="shared" si="24"/>
        <v>0</v>
      </c>
      <c r="H48" s="31">
        <f t="shared" si="24"/>
        <v>0</v>
      </c>
      <c r="I48" s="31">
        <f t="shared" si="24"/>
        <v>0</v>
      </c>
      <c r="J48" s="31">
        <f t="shared" si="24"/>
        <v>0</v>
      </c>
      <c r="K48" s="31">
        <f t="shared" si="24"/>
        <v>0</v>
      </c>
      <c r="L48" s="31">
        <f t="shared" si="24"/>
        <v>0</v>
      </c>
      <c r="M48" s="31">
        <f t="shared" si="7"/>
        <v>0</v>
      </c>
      <c r="N48" s="31">
        <f t="shared" si="7"/>
        <v>0</v>
      </c>
      <c r="O48" s="31">
        <f t="shared" si="8"/>
        <v>1.2366002002303044E-05</v>
      </c>
      <c r="P48" s="31">
        <f t="shared" si="8"/>
        <v>0</v>
      </c>
    </row>
    <row r="49" spans="1:16" ht="18" customHeight="1">
      <c r="A49" s="14" t="s">
        <v>63</v>
      </c>
      <c r="B49" s="31">
        <f t="shared" si="9"/>
        <v>2.27382096354147</v>
      </c>
      <c r="C49" s="31">
        <f t="shared" si="9"/>
        <v>2.2199807827810174</v>
      </c>
      <c r="D49" s="31">
        <f aca="true" t="shared" si="25" ref="D49:L49">D20/D$22*100</f>
        <v>2.274128902021591</v>
      </c>
      <c r="E49" s="31">
        <f t="shared" si="25"/>
        <v>2.2817614524108207</v>
      </c>
      <c r="F49" s="31">
        <f t="shared" si="25"/>
        <v>2.572005765023015</v>
      </c>
      <c r="G49" s="31">
        <f t="shared" si="25"/>
        <v>2.5906985510624803</v>
      </c>
      <c r="H49" s="31">
        <f t="shared" si="25"/>
        <v>2.479520928071339</v>
      </c>
      <c r="I49" s="31">
        <f t="shared" si="25"/>
        <v>2.461295260052871</v>
      </c>
      <c r="J49" s="31">
        <f t="shared" si="25"/>
        <v>2.403079553608687</v>
      </c>
      <c r="K49" s="31">
        <f t="shared" si="25"/>
        <v>2.5433582210881727</v>
      </c>
      <c r="L49" s="31">
        <f t="shared" si="25"/>
        <v>2.5740598198479554</v>
      </c>
      <c r="M49" s="31">
        <f t="shared" si="7"/>
        <v>2.588620176584603</v>
      </c>
      <c r="N49" s="31">
        <f t="shared" si="7"/>
        <v>3.0222175655136905</v>
      </c>
      <c r="O49" s="31">
        <f t="shared" si="8"/>
        <v>3.021397635224705</v>
      </c>
      <c r="P49" s="31">
        <f t="shared" si="8"/>
        <v>3.000412890304975</v>
      </c>
    </row>
    <row r="50" spans="1:16" ht="18" customHeight="1">
      <c r="A50" s="14" t="s">
        <v>64</v>
      </c>
      <c r="B50" s="31">
        <f t="shared" si="9"/>
        <v>0</v>
      </c>
      <c r="C50" s="31">
        <f t="shared" si="9"/>
        <v>0</v>
      </c>
      <c r="D50" s="31">
        <f aca="true" t="shared" si="26" ref="D50:L50">D21/D$22*100</f>
        <v>0</v>
      </c>
      <c r="E50" s="31">
        <f t="shared" si="26"/>
        <v>0</v>
      </c>
      <c r="F50" s="31">
        <f t="shared" si="26"/>
        <v>0</v>
      </c>
      <c r="G50" s="31">
        <f t="shared" si="26"/>
        <v>0</v>
      </c>
      <c r="H50" s="31">
        <f t="shared" si="26"/>
        <v>0</v>
      </c>
      <c r="I50" s="31">
        <f t="shared" si="26"/>
        <v>0</v>
      </c>
      <c r="J50" s="31">
        <f t="shared" si="26"/>
        <v>0</v>
      </c>
      <c r="K50" s="31">
        <f t="shared" si="26"/>
        <v>0</v>
      </c>
      <c r="L50" s="31">
        <f t="shared" si="26"/>
        <v>0</v>
      </c>
      <c r="M50" s="31">
        <f t="shared" si="7"/>
        <v>0</v>
      </c>
      <c r="N50" s="31">
        <f t="shared" si="7"/>
        <v>0</v>
      </c>
      <c r="O50" s="31">
        <f t="shared" si="8"/>
        <v>1.2366002002303044E-05</v>
      </c>
      <c r="P50" s="31">
        <f t="shared" si="8"/>
        <v>0</v>
      </c>
    </row>
    <row r="51" spans="1:16" ht="18" customHeight="1">
      <c r="A51" s="14" t="s">
        <v>65</v>
      </c>
      <c r="B51" s="32">
        <f>+B33+B38+B40+B41+B42+B43+B44+B45+B46</f>
        <v>99.99999999999999</v>
      </c>
      <c r="C51" s="32">
        <f>+C33+C38+C40+C41+C42+C43+C44+C45+C46</f>
        <v>100</v>
      </c>
      <c r="D51" s="32">
        <f aca="true" t="shared" si="27" ref="D51:L51">+D33+D38+D40+D41+D42+D43+D44+D45+D46</f>
        <v>99.99999999999999</v>
      </c>
      <c r="E51" s="32">
        <f t="shared" si="27"/>
        <v>100.00000000000001</v>
      </c>
      <c r="F51" s="32">
        <f t="shared" si="27"/>
        <v>100</v>
      </c>
      <c r="G51" s="32">
        <f t="shared" si="27"/>
        <v>100</v>
      </c>
      <c r="H51" s="32">
        <f t="shared" si="27"/>
        <v>100</v>
      </c>
      <c r="I51" s="32">
        <f t="shared" si="27"/>
        <v>100</v>
      </c>
      <c r="J51" s="32">
        <f t="shared" si="27"/>
        <v>100.00000000000001</v>
      </c>
      <c r="K51" s="32">
        <f t="shared" si="27"/>
        <v>100</v>
      </c>
      <c r="L51" s="32">
        <f t="shared" si="27"/>
        <v>99.99999999999999</v>
      </c>
      <c r="M51" s="32">
        <f>+M33+M38+M40+M41+M42+M43+M44+M45+M46</f>
        <v>100.00000000000001</v>
      </c>
      <c r="N51" s="32">
        <f>+N33+N38+N40+N41+N42+N43+N44+N45+N46</f>
        <v>100</v>
      </c>
      <c r="O51" s="32">
        <f>+O33+O38+O40+O41+O42+O43+O44+O45+O46</f>
        <v>99.99999999999999</v>
      </c>
      <c r="P51" s="32">
        <f>+P33+P38+P40+P41+P42+P43+P44+P45+P46</f>
        <v>100</v>
      </c>
    </row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</sheetData>
  <sheetProtection/>
  <printOptions/>
  <pageMargins left="0.984251968503937" right="0.7874015748031497" top="0.7874015748031497" bottom="0.7874015748031497" header="0" footer="0.31496062992125984"/>
  <pageSetup firstPageNumber="4" useFirstPageNumber="1" horizontalDpi="600" verticalDpi="600" orientation="landscape" paperSize="9" r:id="rId1"/>
  <headerFooter alignWithMargins="0">
    <oddFooter>&amp;C-&amp;P--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54"/>
  <sheetViews>
    <sheetView view="pageBreakPreview" zoomScaleSheetLayoutView="100" zoomScalePageLayoutView="0" workbookViewId="0" topLeftCell="A1">
      <pane xSplit="1" ySplit="3" topLeftCell="K4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5.25390625" style="18" customWidth="1"/>
    <col min="2" max="2" width="8.625" style="22" customWidth="1"/>
    <col min="3" max="9" width="8.625" style="18" customWidth="1"/>
    <col min="10" max="11" width="8.625" style="20" customWidth="1"/>
    <col min="12" max="19" width="8.625" style="18" customWidth="1"/>
    <col min="20" max="16384" width="9.00390625" style="18" customWidth="1"/>
  </cols>
  <sheetData>
    <row r="1" spans="1:15" ht="18" customHeight="1">
      <c r="A1" s="33" t="s">
        <v>105</v>
      </c>
      <c r="L1" s="34" t="str">
        <f>'財政指標'!$M$1</f>
        <v>黒磯市</v>
      </c>
      <c r="O1" s="34" t="str">
        <f>'財政指標'!$M$1</f>
        <v>黒磯市</v>
      </c>
    </row>
    <row r="2" spans="13:16" ht="18" customHeight="1">
      <c r="M2" s="22" t="s">
        <v>178</v>
      </c>
      <c r="P2" s="22" t="s">
        <v>178</v>
      </c>
    </row>
    <row r="3" spans="1:16" ht="18" customHeight="1">
      <c r="A3" s="15"/>
      <c r="B3" s="21" t="s">
        <v>10</v>
      </c>
      <c r="C3" s="15" t="s">
        <v>9</v>
      </c>
      <c r="D3" s="15" t="s">
        <v>8</v>
      </c>
      <c r="E3" s="15" t="s">
        <v>7</v>
      </c>
      <c r="F3" s="15" t="s">
        <v>6</v>
      </c>
      <c r="G3" s="15" t="s">
        <v>5</v>
      </c>
      <c r="H3" s="15" t="s">
        <v>4</v>
      </c>
      <c r="I3" s="15" t="s">
        <v>3</v>
      </c>
      <c r="J3" s="17" t="s">
        <v>174</v>
      </c>
      <c r="K3" s="17" t="s">
        <v>175</v>
      </c>
      <c r="L3" s="15" t="s">
        <v>90</v>
      </c>
      <c r="M3" s="15" t="s">
        <v>183</v>
      </c>
      <c r="N3" s="15" t="s">
        <v>191</v>
      </c>
      <c r="O3" s="2" t="s">
        <v>192</v>
      </c>
      <c r="P3" s="2" t="s">
        <v>193</v>
      </c>
    </row>
    <row r="4" spans="1:16" ht="18" customHeight="1">
      <c r="A4" s="19" t="s">
        <v>67</v>
      </c>
      <c r="B4" s="19">
        <v>2751919</v>
      </c>
      <c r="C4" s="15">
        <v>2817334</v>
      </c>
      <c r="D4" s="15">
        <v>3091865</v>
      </c>
      <c r="E4" s="15">
        <v>3369512</v>
      </c>
      <c r="F4" s="15">
        <v>3555548</v>
      </c>
      <c r="G4" s="15">
        <v>3677443</v>
      </c>
      <c r="H4" s="15">
        <v>3885618</v>
      </c>
      <c r="I4" s="15">
        <v>3994205</v>
      </c>
      <c r="J4" s="17">
        <v>3991249</v>
      </c>
      <c r="K4" s="16">
        <v>4051716</v>
      </c>
      <c r="L4" s="19">
        <v>4030564</v>
      </c>
      <c r="M4" s="19">
        <v>4024134</v>
      </c>
      <c r="N4" s="19">
        <v>4059902</v>
      </c>
      <c r="O4" s="19">
        <v>4001443</v>
      </c>
      <c r="P4" s="19">
        <v>4048716</v>
      </c>
    </row>
    <row r="5" spans="1:16" ht="18" customHeight="1">
      <c r="A5" s="19" t="s">
        <v>68</v>
      </c>
      <c r="B5" s="19">
        <v>1972620</v>
      </c>
      <c r="C5" s="15">
        <v>2009253</v>
      </c>
      <c r="D5" s="15">
        <v>2194974</v>
      </c>
      <c r="E5" s="15">
        <v>2394875</v>
      </c>
      <c r="F5" s="15">
        <v>2547546</v>
      </c>
      <c r="G5" s="15">
        <v>2616213</v>
      </c>
      <c r="H5" s="15">
        <v>2767541</v>
      </c>
      <c r="I5" s="15">
        <v>2843329</v>
      </c>
      <c r="J5" s="17">
        <v>2798129</v>
      </c>
      <c r="K5" s="16">
        <v>2843560</v>
      </c>
      <c r="L5" s="19">
        <v>2828751</v>
      </c>
      <c r="M5" s="19">
        <v>2791275</v>
      </c>
      <c r="N5" s="19">
        <v>2822905</v>
      </c>
      <c r="O5" s="19">
        <v>2763110</v>
      </c>
      <c r="P5" s="19">
        <v>2743574</v>
      </c>
    </row>
    <row r="6" spans="1:16" ht="18" customHeight="1">
      <c r="A6" s="19" t="s">
        <v>69</v>
      </c>
      <c r="B6" s="19">
        <v>697145</v>
      </c>
      <c r="C6" s="15">
        <v>734704</v>
      </c>
      <c r="D6" s="15">
        <v>785720</v>
      </c>
      <c r="E6" s="15">
        <v>871294</v>
      </c>
      <c r="F6" s="15">
        <v>928051</v>
      </c>
      <c r="G6" s="15">
        <v>952545</v>
      </c>
      <c r="H6" s="15">
        <v>1082766</v>
      </c>
      <c r="I6" s="15">
        <v>1130371</v>
      </c>
      <c r="J6" s="17">
        <v>1329812</v>
      </c>
      <c r="K6" s="20">
        <v>1454980</v>
      </c>
      <c r="L6" s="19">
        <v>1503203</v>
      </c>
      <c r="M6" s="19">
        <v>1147565</v>
      </c>
      <c r="N6" s="19">
        <v>1314455</v>
      </c>
      <c r="O6" s="19">
        <v>1525665</v>
      </c>
      <c r="P6" s="19">
        <v>1799923</v>
      </c>
    </row>
    <row r="7" spans="1:16" ht="18" customHeight="1">
      <c r="A7" s="19" t="s">
        <v>70</v>
      </c>
      <c r="B7" s="19">
        <v>1270046</v>
      </c>
      <c r="C7" s="15">
        <v>1320883</v>
      </c>
      <c r="D7" s="15">
        <v>1459041</v>
      </c>
      <c r="E7" s="15">
        <v>1510467</v>
      </c>
      <c r="F7" s="15">
        <v>1616101</v>
      </c>
      <c r="G7" s="15">
        <v>1846017</v>
      </c>
      <c r="H7" s="15">
        <v>2005030</v>
      </c>
      <c r="I7" s="15">
        <v>2256703</v>
      </c>
      <c r="J7" s="17">
        <v>2581886</v>
      </c>
      <c r="K7" s="16">
        <v>3324867</v>
      </c>
      <c r="L7" s="19">
        <v>2973410</v>
      </c>
      <c r="M7" s="19">
        <v>2670952</v>
      </c>
      <c r="N7" s="19">
        <v>2714357</v>
      </c>
      <c r="O7" s="19">
        <v>2766513</v>
      </c>
      <c r="P7" s="19">
        <v>3024418</v>
      </c>
    </row>
    <row r="8" spans="1:16" ht="18" customHeight="1">
      <c r="A8" s="19" t="s">
        <v>71</v>
      </c>
      <c r="B8" s="19">
        <v>1267290</v>
      </c>
      <c r="C8" s="15">
        <v>1320883</v>
      </c>
      <c r="D8" s="15">
        <v>1458264</v>
      </c>
      <c r="E8" s="15">
        <v>1506249</v>
      </c>
      <c r="F8" s="15">
        <v>1590364</v>
      </c>
      <c r="G8" s="15">
        <v>1806300</v>
      </c>
      <c r="H8" s="15">
        <v>1996208</v>
      </c>
      <c r="I8" s="15">
        <v>2256465</v>
      </c>
      <c r="J8" s="17">
        <v>2579620</v>
      </c>
      <c r="K8" s="16">
        <v>3323914</v>
      </c>
      <c r="L8" s="19">
        <v>2972803</v>
      </c>
      <c r="M8" s="19">
        <v>2670938</v>
      </c>
      <c r="N8" s="19">
        <v>2713883</v>
      </c>
      <c r="O8" s="19">
        <v>2762076</v>
      </c>
      <c r="P8" s="19">
        <v>3022713</v>
      </c>
    </row>
    <row r="9" spans="1:16" ht="18" customHeight="1">
      <c r="A9" s="19" t="s">
        <v>72</v>
      </c>
      <c r="B9" s="19">
        <v>2756</v>
      </c>
      <c r="C9" s="15">
        <v>0</v>
      </c>
      <c r="D9" s="15">
        <v>777</v>
      </c>
      <c r="E9" s="15">
        <v>4218</v>
      </c>
      <c r="F9" s="15">
        <v>25737</v>
      </c>
      <c r="G9" s="15">
        <v>39717</v>
      </c>
      <c r="H9" s="15">
        <v>8822</v>
      </c>
      <c r="I9" s="15">
        <v>238</v>
      </c>
      <c r="J9" s="17">
        <v>2266</v>
      </c>
      <c r="K9" s="16">
        <v>953</v>
      </c>
      <c r="L9" s="19">
        <v>507</v>
      </c>
      <c r="M9" s="19">
        <v>14</v>
      </c>
      <c r="N9" s="19">
        <v>474</v>
      </c>
      <c r="O9" s="19">
        <v>4437</v>
      </c>
      <c r="P9" s="19">
        <v>1705</v>
      </c>
    </row>
    <row r="10" spans="1:16" ht="18" customHeight="1">
      <c r="A10" s="19" t="s">
        <v>73</v>
      </c>
      <c r="B10" s="19">
        <v>1159548</v>
      </c>
      <c r="C10" s="15">
        <v>1257614</v>
      </c>
      <c r="D10" s="15">
        <v>1401129</v>
      </c>
      <c r="E10" s="15">
        <v>1512744</v>
      </c>
      <c r="F10" s="15">
        <v>1574636</v>
      </c>
      <c r="G10" s="15">
        <v>1699875</v>
      </c>
      <c r="H10" s="15">
        <v>1887998</v>
      </c>
      <c r="I10" s="15">
        <v>2173689</v>
      </c>
      <c r="J10" s="17">
        <v>1948294</v>
      </c>
      <c r="K10" s="16">
        <v>2356289</v>
      </c>
      <c r="L10" s="19">
        <v>2314170</v>
      </c>
      <c r="M10" s="19">
        <v>2448329</v>
      </c>
      <c r="N10" s="19">
        <v>2493530</v>
      </c>
      <c r="O10" s="19">
        <v>2479341</v>
      </c>
      <c r="P10" s="19">
        <v>2563458</v>
      </c>
    </row>
    <row r="11" spans="1:16" ht="18" customHeight="1">
      <c r="A11" s="19" t="s">
        <v>74</v>
      </c>
      <c r="B11" s="19">
        <v>310297</v>
      </c>
      <c r="C11" s="15">
        <v>198615</v>
      </c>
      <c r="D11" s="15">
        <v>193934</v>
      </c>
      <c r="E11" s="15">
        <v>232062</v>
      </c>
      <c r="F11" s="15">
        <v>160208</v>
      </c>
      <c r="G11" s="15">
        <v>144343</v>
      </c>
      <c r="H11" s="15">
        <v>262117</v>
      </c>
      <c r="I11" s="15">
        <v>277275</v>
      </c>
      <c r="J11" s="17">
        <v>244227</v>
      </c>
      <c r="K11" s="17">
        <v>245941</v>
      </c>
      <c r="L11" s="19">
        <v>277709</v>
      </c>
      <c r="M11" s="19">
        <v>188483</v>
      </c>
      <c r="N11" s="19">
        <v>175786</v>
      </c>
      <c r="O11" s="19">
        <v>211025</v>
      </c>
      <c r="P11" s="19">
        <v>231685</v>
      </c>
    </row>
    <row r="12" spans="1:16" ht="18" customHeight="1">
      <c r="A12" s="19" t="s">
        <v>75</v>
      </c>
      <c r="B12" s="19">
        <v>1033253</v>
      </c>
      <c r="C12" s="15">
        <v>1212875</v>
      </c>
      <c r="D12" s="15">
        <v>1282500</v>
      </c>
      <c r="E12" s="15">
        <v>1421793</v>
      </c>
      <c r="F12" s="15">
        <v>1492112</v>
      </c>
      <c r="G12" s="15">
        <v>1567994</v>
      </c>
      <c r="H12" s="15">
        <v>1477475</v>
      </c>
      <c r="I12" s="15">
        <v>1728962</v>
      </c>
      <c r="J12" s="17">
        <v>1726480</v>
      </c>
      <c r="K12" s="17">
        <v>1657255</v>
      </c>
      <c r="L12" s="19">
        <v>1984198</v>
      </c>
      <c r="M12" s="19">
        <v>1600726</v>
      </c>
      <c r="N12" s="19">
        <v>1696086</v>
      </c>
      <c r="O12" s="19">
        <v>1697471</v>
      </c>
      <c r="P12" s="19">
        <v>1751822</v>
      </c>
    </row>
    <row r="13" spans="1:16" ht="18" customHeight="1">
      <c r="A13" s="19" t="s">
        <v>76</v>
      </c>
      <c r="B13" s="19">
        <v>566105</v>
      </c>
      <c r="C13" s="15">
        <v>626130</v>
      </c>
      <c r="D13" s="15">
        <v>695142</v>
      </c>
      <c r="E13" s="15">
        <v>740468</v>
      </c>
      <c r="F13" s="15">
        <v>770623</v>
      </c>
      <c r="G13" s="15">
        <v>845522</v>
      </c>
      <c r="H13" s="15">
        <v>830528</v>
      </c>
      <c r="I13" s="15">
        <v>877348</v>
      </c>
      <c r="J13" s="17">
        <v>929887</v>
      </c>
      <c r="K13" s="17">
        <v>969931</v>
      </c>
      <c r="L13" s="19">
        <v>936538</v>
      </c>
      <c r="M13" s="19">
        <v>940644</v>
      </c>
      <c r="N13" s="19">
        <v>961507</v>
      </c>
      <c r="O13" s="19">
        <v>953315</v>
      </c>
      <c r="P13" s="19">
        <v>977048</v>
      </c>
    </row>
    <row r="14" spans="1:16" ht="18" customHeight="1">
      <c r="A14" s="19" t="s">
        <v>77</v>
      </c>
      <c r="B14" s="19">
        <v>808112</v>
      </c>
      <c r="C14" s="15">
        <v>724109</v>
      </c>
      <c r="D14" s="15">
        <v>1062335</v>
      </c>
      <c r="E14" s="15">
        <v>955597</v>
      </c>
      <c r="F14" s="15">
        <v>1053186</v>
      </c>
      <c r="G14" s="15">
        <v>1021571</v>
      </c>
      <c r="H14" s="15">
        <v>1328020</v>
      </c>
      <c r="I14" s="15">
        <v>1213342</v>
      </c>
      <c r="J14" s="17">
        <v>1300393</v>
      </c>
      <c r="K14" s="17">
        <v>1289579</v>
      </c>
      <c r="L14" s="19">
        <v>1344693</v>
      </c>
      <c r="M14" s="19">
        <v>1743615</v>
      </c>
      <c r="N14" s="19">
        <v>1602769</v>
      </c>
      <c r="O14" s="19">
        <v>1656331</v>
      </c>
      <c r="P14" s="19">
        <v>2071411</v>
      </c>
    </row>
    <row r="15" spans="1:16" ht="18" customHeight="1">
      <c r="A15" s="19" t="s">
        <v>78</v>
      </c>
      <c r="B15" s="19">
        <v>341140</v>
      </c>
      <c r="C15" s="15">
        <v>584961</v>
      </c>
      <c r="D15" s="15">
        <v>589455</v>
      </c>
      <c r="E15" s="15">
        <v>208151</v>
      </c>
      <c r="F15" s="15">
        <v>211919</v>
      </c>
      <c r="G15" s="15">
        <v>96152</v>
      </c>
      <c r="H15" s="15">
        <v>199769</v>
      </c>
      <c r="I15" s="15">
        <v>194519</v>
      </c>
      <c r="J15" s="17">
        <v>110855</v>
      </c>
      <c r="K15" s="16">
        <v>324983</v>
      </c>
      <c r="L15" s="19">
        <v>724426</v>
      </c>
      <c r="M15" s="19">
        <v>317067</v>
      </c>
      <c r="N15" s="19">
        <v>2738</v>
      </c>
      <c r="O15" s="19">
        <v>1154</v>
      </c>
      <c r="P15" s="19">
        <v>128574</v>
      </c>
    </row>
    <row r="16" spans="1:16" ht="18" customHeight="1">
      <c r="A16" s="19" t="s">
        <v>79</v>
      </c>
      <c r="B16" s="19">
        <v>155979</v>
      </c>
      <c r="C16" s="15">
        <v>155661</v>
      </c>
      <c r="D16" s="15">
        <v>195300</v>
      </c>
      <c r="E16" s="15">
        <v>291503</v>
      </c>
      <c r="F16" s="15">
        <v>331503</v>
      </c>
      <c r="G16" s="15">
        <v>294278</v>
      </c>
      <c r="H16" s="15">
        <v>296954</v>
      </c>
      <c r="I16" s="15">
        <v>343478</v>
      </c>
      <c r="J16" s="17">
        <v>360000</v>
      </c>
      <c r="K16" s="16">
        <v>386280</v>
      </c>
      <c r="L16" s="19">
        <v>388280</v>
      </c>
      <c r="M16" s="19">
        <v>389280</v>
      </c>
      <c r="N16" s="19">
        <v>502934</v>
      </c>
      <c r="O16" s="19">
        <v>488000</v>
      </c>
      <c r="P16" s="19">
        <v>663000</v>
      </c>
    </row>
    <row r="17" spans="1:16" ht="18" customHeight="1">
      <c r="A17" s="19" t="s">
        <v>87</v>
      </c>
      <c r="B17" s="19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7">
        <v>0</v>
      </c>
      <c r="K17" s="16">
        <v>0</v>
      </c>
      <c r="L17" s="19">
        <v>0</v>
      </c>
      <c r="M17" s="19">
        <v>0</v>
      </c>
      <c r="N17" s="19">
        <v>0</v>
      </c>
      <c r="O17" s="19">
        <v>1</v>
      </c>
      <c r="P17" s="19">
        <v>0</v>
      </c>
    </row>
    <row r="18" spans="1:16" ht="18" customHeight="1">
      <c r="A18" s="19" t="s">
        <v>185</v>
      </c>
      <c r="B18" s="19">
        <v>4192313</v>
      </c>
      <c r="C18" s="15">
        <v>7049039</v>
      </c>
      <c r="D18" s="15">
        <v>5201287</v>
      </c>
      <c r="E18" s="15">
        <v>7167215</v>
      </c>
      <c r="F18" s="15">
        <v>7083581</v>
      </c>
      <c r="G18" s="15">
        <v>7505590</v>
      </c>
      <c r="H18" s="15">
        <v>5066498</v>
      </c>
      <c r="I18" s="15">
        <v>4376441</v>
      </c>
      <c r="J18" s="17">
        <v>5305280</v>
      </c>
      <c r="K18" s="16">
        <v>4657593</v>
      </c>
      <c r="L18" s="19">
        <v>4797451</v>
      </c>
      <c r="M18" s="19">
        <v>4723446</v>
      </c>
      <c r="N18" s="19">
        <v>4940067</v>
      </c>
      <c r="O18" s="19">
        <v>4838126</v>
      </c>
      <c r="P18" s="19">
        <v>3027812</v>
      </c>
    </row>
    <row r="19" spans="1:16" ht="18" customHeight="1">
      <c r="A19" s="19" t="s">
        <v>81</v>
      </c>
      <c r="B19" s="19">
        <v>1821136</v>
      </c>
      <c r="C19" s="15">
        <v>3337697</v>
      </c>
      <c r="D19" s="15">
        <v>1651860</v>
      </c>
      <c r="E19" s="15">
        <v>2467864</v>
      </c>
      <c r="F19" s="15">
        <v>2264731</v>
      </c>
      <c r="G19" s="15">
        <v>2908856</v>
      </c>
      <c r="H19" s="15">
        <v>1953019</v>
      </c>
      <c r="I19" s="15">
        <v>1285233</v>
      </c>
      <c r="J19" s="17">
        <v>1697977</v>
      </c>
      <c r="K19" s="16">
        <v>1391873</v>
      </c>
      <c r="L19" s="19">
        <v>1513302</v>
      </c>
      <c r="M19" s="19">
        <v>1271132</v>
      </c>
      <c r="N19" s="19">
        <v>1273688</v>
      </c>
      <c r="O19" s="19">
        <v>1183252</v>
      </c>
      <c r="P19" s="19">
        <v>330314</v>
      </c>
    </row>
    <row r="20" spans="1:16" ht="18" customHeight="1">
      <c r="A20" s="19" t="s">
        <v>82</v>
      </c>
      <c r="B20" s="19">
        <v>2279268</v>
      </c>
      <c r="C20" s="15">
        <v>3621755</v>
      </c>
      <c r="D20" s="15">
        <v>3459130</v>
      </c>
      <c r="E20" s="15">
        <v>4486101</v>
      </c>
      <c r="F20" s="15">
        <v>4618337</v>
      </c>
      <c r="G20" s="15">
        <v>4303040</v>
      </c>
      <c r="H20" s="15">
        <v>2734058</v>
      </c>
      <c r="I20" s="15">
        <v>2801735</v>
      </c>
      <c r="J20" s="17">
        <v>3337308</v>
      </c>
      <c r="K20" s="16">
        <v>2969600</v>
      </c>
      <c r="L20" s="19">
        <v>2954706</v>
      </c>
      <c r="M20" s="19">
        <v>3193156</v>
      </c>
      <c r="N20" s="19">
        <v>3383495</v>
      </c>
      <c r="O20" s="19">
        <v>3357306</v>
      </c>
      <c r="P20" s="19">
        <v>2318420</v>
      </c>
    </row>
    <row r="21" spans="1:16" ht="18" customHeight="1">
      <c r="A21" s="19" t="s">
        <v>186</v>
      </c>
      <c r="B21" s="19">
        <v>3402</v>
      </c>
      <c r="C21" s="15">
        <v>23709</v>
      </c>
      <c r="D21" s="15">
        <v>41001</v>
      </c>
      <c r="E21" s="15">
        <v>50337</v>
      </c>
      <c r="F21" s="15">
        <v>123</v>
      </c>
      <c r="G21" s="15">
        <v>6600</v>
      </c>
      <c r="H21" s="15">
        <v>22973</v>
      </c>
      <c r="I21" s="15">
        <v>12673</v>
      </c>
      <c r="J21" s="17">
        <v>2533</v>
      </c>
      <c r="K21" s="16">
        <v>308350</v>
      </c>
      <c r="L21" s="19">
        <v>353476</v>
      </c>
      <c r="M21" s="19">
        <v>50949</v>
      </c>
      <c r="N21" s="19">
        <v>142520</v>
      </c>
      <c r="O21" s="19">
        <v>186083</v>
      </c>
      <c r="P21" s="19">
        <v>0</v>
      </c>
    </row>
    <row r="22" spans="1:16" ht="18" customHeight="1">
      <c r="A22" s="19" t="s">
        <v>187</v>
      </c>
      <c r="B22" s="19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7">
        <v>0</v>
      </c>
      <c r="K22" s="16">
        <v>0</v>
      </c>
      <c r="L22" s="19">
        <v>0</v>
      </c>
      <c r="M22" s="19">
        <v>0</v>
      </c>
      <c r="N22" s="19">
        <v>0</v>
      </c>
      <c r="O22" s="19">
        <v>1</v>
      </c>
      <c r="P22" s="19">
        <v>0</v>
      </c>
    </row>
    <row r="23" spans="1:16" ht="18" customHeight="1">
      <c r="A23" s="19" t="s">
        <v>66</v>
      </c>
      <c r="B23" s="19">
        <f aca="true" t="shared" si="0" ref="B23:G23">SUM(B4:B22)-B5-B8-B9-B13-B19-B20</f>
        <v>12723154</v>
      </c>
      <c r="C23" s="15">
        <f t="shared" si="0"/>
        <v>16079504</v>
      </c>
      <c r="D23" s="15">
        <f t="shared" si="0"/>
        <v>15303567</v>
      </c>
      <c r="E23" s="15">
        <f t="shared" si="0"/>
        <v>17590675</v>
      </c>
      <c r="F23" s="15">
        <f t="shared" si="0"/>
        <v>18006968</v>
      </c>
      <c r="G23" s="15">
        <f t="shared" si="0"/>
        <v>18812408</v>
      </c>
      <c r="H23" s="15">
        <f aca="true" t="shared" si="1" ref="H23:P23">SUM(H4:H22)-H5-H8-H9-H13-H19-H20</f>
        <v>17515218</v>
      </c>
      <c r="I23" s="15">
        <f t="shared" si="1"/>
        <v>17701658</v>
      </c>
      <c r="J23" s="17">
        <f t="shared" si="1"/>
        <v>18901009</v>
      </c>
      <c r="K23" s="16">
        <f t="shared" si="1"/>
        <v>20057833</v>
      </c>
      <c r="L23" s="21">
        <f t="shared" si="1"/>
        <v>20691580</v>
      </c>
      <c r="M23" s="21">
        <f t="shared" si="1"/>
        <v>19304546</v>
      </c>
      <c r="N23" s="21">
        <f t="shared" si="1"/>
        <v>19645144</v>
      </c>
      <c r="O23" s="21">
        <f t="shared" si="1"/>
        <v>19851154</v>
      </c>
      <c r="P23" s="21">
        <f t="shared" si="1"/>
        <v>19310819</v>
      </c>
    </row>
    <row r="24" spans="1:16" ht="18" customHeight="1">
      <c r="A24" s="19" t="s">
        <v>85</v>
      </c>
      <c r="B24" s="19">
        <f aca="true" t="shared" si="2" ref="B24:G24">SUM(B4:B7)-B5</f>
        <v>4719110</v>
      </c>
      <c r="C24" s="15">
        <f t="shared" si="2"/>
        <v>4872921</v>
      </c>
      <c r="D24" s="15">
        <f t="shared" si="2"/>
        <v>5336626</v>
      </c>
      <c r="E24" s="15">
        <f t="shared" si="2"/>
        <v>5751273</v>
      </c>
      <c r="F24" s="15">
        <f t="shared" si="2"/>
        <v>6099700</v>
      </c>
      <c r="G24" s="15">
        <f t="shared" si="2"/>
        <v>6476005</v>
      </c>
      <c r="H24" s="15">
        <f aca="true" t="shared" si="3" ref="H24:M24">SUM(H4:H7)-H5</f>
        <v>6973414</v>
      </c>
      <c r="I24" s="15">
        <f t="shared" si="3"/>
        <v>7381279</v>
      </c>
      <c r="J24" s="17">
        <f t="shared" si="3"/>
        <v>7902947</v>
      </c>
      <c r="K24" s="16">
        <f t="shared" si="3"/>
        <v>8831563</v>
      </c>
      <c r="L24" s="21">
        <f t="shared" si="3"/>
        <v>8507177</v>
      </c>
      <c r="M24" s="21">
        <f t="shared" si="3"/>
        <v>7842651</v>
      </c>
      <c r="N24" s="21">
        <f>SUM(N4:N7)-N5</f>
        <v>8088714</v>
      </c>
      <c r="O24" s="21">
        <f>SUM(O4:O7)-O5</f>
        <v>8293621</v>
      </c>
      <c r="P24" s="21">
        <f>SUM(P4:P7)-P5</f>
        <v>8873057</v>
      </c>
    </row>
    <row r="25" spans="1:16" ht="18" customHeight="1">
      <c r="A25" s="19" t="s">
        <v>188</v>
      </c>
      <c r="B25" s="19">
        <f aca="true" t="shared" si="4" ref="B25:G25">+B18+B21+B22</f>
        <v>4195715</v>
      </c>
      <c r="C25" s="15">
        <f t="shared" si="4"/>
        <v>7072748</v>
      </c>
      <c r="D25" s="15">
        <f t="shared" si="4"/>
        <v>5242288</v>
      </c>
      <c r="E25" s="15">
        <f t="shared" si="4"/>
        <v>7217552</v>
      </c>
      <c r="F25" s="15">
        <f t="shared" si="4"/>
        <v>7083704</v>
      </c>
      <c r="G25" s="15">
        <f t="shared" si="4"/>
        <v>7512190</v>
      </c>
      <c r="H25" s="15">
        <f aca="true" t="shared" si="5" ref="H25:M25">+H18+H21+H22</f>
        <v>5089471</v>
      </c>
      <c r="I25" s="15">
        <f t="shared" si="5"/>
        <v>4389114</v>
      </c>
      <c r="J25" s="17">
        <f t="shared" si="5"/>
        <v>5307813</v>
      </c>
      <c r="K25" s="16">
        <f t="shared" si="5"/>
        <v>4965943</v>
      </c>
      <c r="L25" s="21">
        <f t="shared" si="5"/>
        <v>5150927</v>
      </c>
      <c r="M25" s="21">
        <f t="shared" si="5"/>
        <v>4774395</v>
      </c>
      <c r="N25" s="21">
        <f>+N18+N21+N22</f>
        <v>5082587</v>
      </c>
      <c r="O25" s="21">
        <f>+O18+O21+O22</f>
        <v>5024210</v>
      </c>
      <c r="P25" s="21">
        <f>+P18+P21+P22</f>
        <v>3027812</v>
      </c>
    </row>
    <row r="26" ht="18" customHeight="1"/>
    <row r="27" ht="18" customHeight="1"/>
    <row r="28" ht="18" customHeight="1"/>
    <row r="29" ht="18" customHeight="1"/>
    <row r="30" spans="1:16" ht="18" customHeight="1">
      <c r="A30" s="33" t="s">
        <v>106</v>
      </c>
      <c r="L30" s="34"/>
      <c r="M30" s="34"/>
      <c r="N30" s="34"/>
      <c r="O30" s="34"/>
      <c r="P30" s="34" t="str">
        <f>'財政指標'!$M$1</f>
        <v>黒磯市</v>
      </c>
    </row>
    <row r="31" ht="18" customHeight="1"/>
    <row r="32" spans="1:16" ht="18" customHeight="1">
      <c r="A32" s="15"/>
      <c r="B32" s="21" t="s">
        <v>10</v>
      </c>
      <c r="C32" s="15" t="s">
        <v>9</v>
      </c>
      <c r="D32" s="15" t="s">
        <v>8</v>
      </c>
      <c r="E32" s="15" t="s">
        <v>7</v>
      </c>
      <c r="F32" s="15" t="s">
        <v>6</v>
      </c>
      <c r="G32" s="15" t="s">
        <v>5</v>
      </c>
      <c r="H32" s="15" t="s">
        <v>4</v>
      </c>
      <c r="I32" s="15" t="s">
        <v>3</v>
      </c>
      <c r="J32" s="17" t="s">
        <v>174</v>
      </c>
      <c r="K32" s="17" t="s">
        <v>175</v>
      </c>
      <c r="L32" s="15" t="s">
        <v>90</v>
      </c>
      <c r="M32" s="15" t="s">
        <v>183</v>
      </c>
      <c r="N32" s="15" t="s">
        <v>191</v>
      </c>
      <c r="O32" s="2" t="s">
        <v>192</v>
      </c>
      <c r="P32" s="2" t="s">
        <v>193</v>
      </c>
    </row>
    <row r="33" spans="1:16" ht="18" customHeight="1">
      <c r="A33" s="19" t="s">
        <v>67</v>
      </c>
      <c r="B33" s="35">
        <f>B4/B$23*100</f>
        <v>21.629220238943898</v>
      </c>
      <c r="C33" s="35">
        <f aca="true" t="shared" si="6" ref="C33:L33">C4/C$23*100</f>
        <v>17.521274288062617</v>
      </c>
      <c r="D33" s="35">
        <f t="shared" si="6"/>
        <v>20.203557771858023</v>
      </c>
      <c r="E33" s="35">
        <f t="shared" si="6"/>
        <v>19.155103485227258</v>
      </c>
      <c r="F33" s="35">
        <f t="shared" si="6"/>
        <v>19.745400780409007</v>
      </c>
      <c r="G33" s="35">
        <f t="shared" si="6"/>
        <v>19.547965364136267</v>
      </c>
      <c r="H33" s="35">
        <f t="shared" si="6"/>
        <v>22.184240013455728</v>
      </c>
      <c r="I33" s="35">
        <f t="shared" si="6"/>
        <v>22.564016319827214</v>
      </c>
      <c r="J33" s="35">
        <f t="shared" si="6"/>
        <v>21.1165922411867</v>
      </c>
      <c r="K33" s="35">
        <f t="shared" si="6"/>
        <v>20.200168183671686</v>
      </c>
      <c r="L33" s="35">
        <f t="shared" si="6"/>
        <v>19.479247114043492</v>
      </c>
      <c r="M33" s="35">
        <f aca="true" t="shared" si="7" ref="M33:N51">M4/M$23*100</f>
        <v>20.845525193910284</v>
      </c>
      <c r="N33" s="35">
        <f t="shared" si="7"/>
        <v>20.666186005050406</v>
      </c>
      <c r="O33" s="35">
        <f aca="true" t="shared" si="8" ref="O33:P51">O4/O$23*100</f>
        <v>20.157231161473028</v>
      </c>
      <c r="P33" s="35">
        <f t="shared" si="8"/>
        <v>20.966050171150172</v>
      </c>
    </row>
    <row r="34" spans="1:16" ht="18" customHeight="1">
      <c r="A34" s="19" t="s">
        <v>68</v>
      </c>
      <c r="B34" s="35">
        <f aca="true" t="shared" si="9" ref="B34:L51">B5/B$23*100</f>
        <v>15.504174515218475</v>
      </c>
      <c r="C34" s="35">
        <f t="shared" si="9"/>
        <v>12.49573991834574</v>
      </c>
      <c r="D34" s="35">
        <f t="shared" si="9"/>
        <v>14.342891431781885</v>
      </c>
      <c r="E34" s="35">
        <f t="shared" si="9"/>
        <v>13.614457660095477</v>
      </c>
      <c r="F34" s="35">
        <f t="shared" si="9"/>
        <v>14.14755665695635</v>
      </c>
      <c r="G34" s="35">
        <f t="shared" si="9"/>
        <v>13.90684807601451</v>
      </c>
      <c r="H34" s="35">
        <f t="shared" si="9"/>
        <v>15.800779642023297</v>
      </c>
      <c r="I34" s="35">
        <f t="shared" si="9"/>
        <v>16.062501038038356</v>
      </c>
      <c r="J34" s="35">
        <f t="shared" si="9"/>
        <v>14.804125007294584</v>
      </c>
      <c r="K34" s="35">
        <f t="shared" si="9"/>
        <v>14.176805639971176</v>
      </c>
      <c r="L34" s="35">
        <f t="shared" si="9"/>
        <v>13.67102463900775</v>
      </c>
      <c r="M34" s="35">
        <f t="shared" si="7"/>
        <v>14.459158998092988</v>
      </c>
      <c r="N34" s="35">
        <f t="shared" si="7"/>
        <v>14.36947980630735</v>
      </c>
      <c r="O34" s="35">
        <f t="shared" si="8"/>
        <v>13.919140418738376</v>
      </c>
      <c r="P34" s="35">
        <f t="shared" si="8"/>
        <v>14.207445059683902</v>
      </c>
    </row>
    <row r="35" spans="1:16" ht="18" customHeight="1">
      <c r="A35" s="19" t="s">
        <v>69</v>
      </c>
      <c r="B35" s="35">
        <f t="shared" si="9"/>
        <v>5.479341050182997</v>
      </c>
      <c r="C35" s="35">
        <f t="shared" si="9"/>
        <v>4.569195666732009</v>
      </c>
      <c r="D35" s="35">
        <f t="shared" si="9"/>
        <v>5.134227856812728</v>
      </c>
      <c r="E35" s="35">
        <f t="shared" si="9"/>
        <v>4.953158420583633</v>
      </c>
      <c r="F35" s="35">
        <f t="shared" si="9"/>
        <v>5.153843778697224</v>
      </c>
      <c r="G35" s="35">
        <f t="shared" si="9"/>
        <v>5.063386888058137</v>
      </c>
      <c r="H35" s="35">
        <f t="shared" si="9"/>
        <v>6.181858541526574</v>
      </c>
      <c r="I35" s="35">
        <f t="shared" si="9"/>
        <v>6.3856786748450345</v>
      </c>
      <c r="J35" s="35">
        <f t="shared" si="9"/>
        <v>7.035666720226417</v>
      </c>
      <c r="K35" s="35">
        <f t="shared" si="9"/>
        <v>7.253924190115652</v>
      </c>
      <c r="L35" s="35">
        <f t="shared" si="9"/>
        <v>7.264805297613812</v>
      </c>
      <c r="M35" s="35">
        <f t="shared" si="7"/>
        <v>5.944532443290819</v>
      </c>
      <c r="N35" s="35">
        <f t="shared" si="7"/>
        <v>6.690991931644787</v>
      </c>
      <c r="O35" s="35">
        <f t="shared" si="8"/>
        <v>7.685522967581633</v>
      </c>
      <c r="P35" s="35">
        <f t="shared" si="8"/>
        <v>9.320800945832488</v>
      </c>
    </row>
    <row r="36" spans="1:16" ht="18" customHeight="1">
      <c r="A36" s="19" t="s">
        <v>70</v>
      </c>
      <c r="B36" s="35">
        <f t="shared" si="9"/>
        <v>9.982163227765692</v>
      </c>
      <c r="C36" s="35">
        <f t="shared" si="9"/>
        <v>8.21469990616626</v>
      </c>
      <c r="D36" s="35">
        <f t="shared" si="9"/>
        <v>9.533992957328184</v>
      </c>
      <c r="E36" s="35">
        <f t="shared" si="9"/>
        <v>8.586748376625684</v>
      </c>
      <c r="F36" s="35">
        <f t="shared" si="9"/>
        <v>8.974864619074127</v>
      </c>
      <c r="G36" s="35">
        <f t="shared" si="9"/>
        <v>9.81276293816294</v>
      </c>
      <c r="H36" s="35">
        <f t="shared" si="9"/>
        <v>11.447359661752426</v>
      </c>
      <c r="I36" s="35">
        <f t="shared" si="9"/>
        <v>12.748540277978481</v>
      </c>
      <c r="J36" s="35">
        <f t="shared" si="9"/>
        <v>13.660043228380031</v>
      </c>
      <c r="K36" s="35">
        <f t="shared" si="9"/>
        <v>16.576401847597396</v>
      </c>
      <c r="L36" s="35">
        <f t="shared" si="9"/>
        <v>14.37014476419877</v>
      </c>
      <c r="M36" s="35">
        <f t="shared" si="7"/>
        <v>13.835870576806105</v>
      </c>
      <c r="N36" s="35">
        <f t="shared" si="7"/>
        <v>13.816936134446253</v>
      </c>
      <c r="O36" s="35">
        <f t="shared" si="8"/>
        <v>13.936282998963184</v>
      </c>
      <c r="P36" s="35">
        <f t="shared" si="8"/>
        <v>15.661780062254222</v>
      </c>
    </row>
    <row r="37" spans="1:16" ht="18" customHeight="1">
      <c r="A37" s="19" t="s">
        <v>71</v>
      </c>
      <c r="B37" s="35">
        <f t="shared" si="9"/>
        <v>9.9605019321467</v>
      </c>
      <c r="C37" s="35">
        <f t="shared" si="9"/>
        <v>8.21469990616626</v>
      </c>
      <c r="D37" s="35">
        <f t="shared" si="9"/>
        <v>9.52891570965122</v>
      </c>
      <c r="E37" s="35">
        <f t="shared" si="9"/>
        <v>8.562769762956794</v>
      </c>
      <c r="F37" s="35">
        <f t="shared" si="9"/>
        <v>8.831936614759353</v>
      </c>
      <c r="G37" s="35">
        <f t="shared" si="9"/>
        <v>9.601641639921906</v>
      </c>
      <c r="H37" s="35">
        <f t="shared" si="9"/>
        <v>11.396992032871072</v>
      </c>
      <c r="I37" s="35">
        <f t="shared" si="9"/>
        <v>12.747195771153189</v>
      </c>
      <c r="J37" s="35">
        <f t="shared" si="9"/>
        <v>13.64805445042643</v>
      </c>
      <c r="K37" s="35">
        <f t="shared" si="9"/>
        <v>16.571650586581313</v>
      </c>
      <c r="L37" s="35">
        <f t="shared" si="9"/>
        <v>14.367211203784342</v>
      </c>
      <c r="M37" s="35">
        <f t="shared" si="7"/>
        <v>13.835798055028075</v>
      </c>
      <c r="N37" s="35">
        <f t="shared" si="7"/>
        <v>13.81452332444089</v>
      </c>
      <c r="O37" s="35">
        <f t="shared" si="8"/>
        <v>13.913931653545179</v>
      </c>
      <c r="P37" s="35">
        <f t="shared" si="8"/>
        <v>15.652950814773833</v>
      </c>
    </row>
    <row r="38" spans="1:16" ht="18" customHeight="1">
      <c r="A38" s="19" t="s">
        <v>72</v>
      </c>
      <c r="B38" s="35">
        <f t="shared" si="9"/>
        <v>0.021661295618995102</v>
      </c>
      <c r="C38" s="35">
        <f t="shared" si="9"/>
        <v>0</v>
      </c>
      <c r="D38" s="35">
        <f t="shared" si="9"/>
        <v>0.005077247676963155</v>
      </c>
      <c r="E38" s="35">
        <f t="shared" si="9"/>
        <v>0.02397861366888991</v>
      </c>
      <c r="F38" s="35">
        <f t="shared" si="9"/>
        <v>0.14292800431477415</v>
      </c>
      <c r="G38" s="35">
        <f t="shared" si="9"/>
        <v>0.21112129824103326</v>
      </c>
      <c r="H38" s="35">
        <f t="shared" si="9"/>
        <v>0.05036762888135334</v>
      </c>
      <c r="I38" s="35">
        <f t="shared" si="9"/>
        <v>0.0013445068252928623</v>
      </c>
      <c r="J38" s="35">
        <f t="shared" si="9"/>
        <v>0.011988777953600255</v>
      </c>
      <c r="K38" s="35">
        <f t="shared" si="9"/>
        <v>0.004751261016082844</v>
      </c>
      <c r="L38" s="35">
        <f t="shared" si="9"/>
        <v>0.002450272043024264</v>
      </c>
      <c r="M38" s="35">
        <f t="shared" si="7"/>
        <v>7.252177803093634E-05</v>
      </c>
      <c r="N38" s="35">
        <f t="shared" si="7"/>
        <v>0.0024128100053631574</v>
      </c>
      <c r="O38" s="35">
        <f t="shared" si="8"/>
        <v>0.022351345418004414</v>
      </c>
      <c r="P38" s="35">
        <f t="shared" si="8"/>
        <v>0.008829247480389102</v>
      </c>
    </row>
    <row r="39" spans="1:16" ht="18" customHeight="1">
      <c r="A39" s="19" t="s">
        <v>73</v>
      </c>
      <c r="B39" s="35">
        <f t="shared" si="9"/>
        <v>9.113683603923995</v>
      </c>
      <c r="C39" s="35">
        <f t="shared" si="9"/>
        <v>7.821223838745276</v>
      </c>
      <c r="D39" s="35">
        <f t="shared" si="9"/>
        <v>9.155571377574914</v>
      </c>
      <c r="E39" s="35">
        <f t="shared" si="9"/>
        <v>8.59969273492916</v>
      </c>
      <c r="F39" s="35">
        <f t="shared" si="9"/>
        <v>8.744592648801286</v>
      </c>
      <c r="G39" s="35">
        <f t="shared" si="9"/>
        <v>9.035924587644494</v>
      </c>
      <c r="H39" s="35">
        <f t="shared" si="9"/>
        <v>10.779186419489612</v>
      </c>
      <c r="I39" s="35">
        <f t="shared" si="9"/>
        <v>12.279578556991668</v>
      </c>
      <c r="J39" s="35">
        <f t="shared" si="9"/>
        <v>10.307883563253158</v>
      </c>
      <c r="K39" s="35">
        <f t="shared" si="9"/>
        <v>11.747475412722801</v>
      </c>
      <c r="L39" s="35">
        <f t="shared" si="9"/>
        <v>11.18411450454726</v>
      </c>
      <c r="M39" s="35">
        <f t="shared" si="7"/>
        <v>12.682655163193168</v>
      </c>
      <c r="N39" s="35">
        <f t="shared" si="7"/>
        <v>12.69285681998564</v>
      </c>
      <c r="O39" s="35">
        <f t="shared" si="8"/>
        <v>12.489656772598712</v>
      </c>
      <c r="P39" s="35">
        <f t="shared" si="8"/>
        <v>13.27472439154445</v>
      </c>
    </row>
    <row r="40" spans="1:16" ht="18" customHeight="1">
      <c r="A40" s="19" t="s">
        <v>74</v>
      </c>
      <c r="B40" s="35">
        <f t="shared" si="9"/>
        <v>2.43883709966884</v>
      </c>
      <c r="C40" s="35">
        <f t="shared" si="9"/>
        <v>1.2352060113297028</v>
      </c>
      <c r="D40" s="35">
        <f t="shared" si="9"/>
        <v>1.2672470411636712</v>
      </c>
      <c r="E40" s="35">
        <f t="shared" si="9"/>
        <v>1.319233059561387</v>
      </c>
      <c r="F40" s="35">
        <f t="shared" si="9"/>
        <v>0.8897000316766265</v>
      </c>
      <c r="G40" s="35">
        <f t="shared" si="9"/>
        <v>0.7672755130550007</v>
      </c>
      <c r="H40" s="35">
        <f t="shared" si="9"/>
        <v>1.4965100634202781</v>
      </c>
      <c r="I40" s="35">
        <f t="shared" si="9"/>
        <v>1.5663786974078924</v>
      </c>
      <c r="J40" s="35">
        <f t="shared" si="9"/>
        <v>1.2921373668463942</v>
      </c>
      <c r="K40" s="35">
        <f t="shared" si="9"/>
        <v>1.2261593762396965</v>
      </c>
      <c r="L40" s="35">
        <f t="shared" si="9"/>
        <v>1.342135303345612</v>
      </c>
      <c r="M40" s="35">
        <f t="shared" si="7"/>
        <v>0.9763658777574982</v>
      </c>
      <c r="N40" s="35">
        <f t="shared" si="7"/>
        <v>0.8948063704699747</v>
      </c>
      <c r="O40" s="35">
        <f t="shared" si="8"/>
        <v>1.06303643606815</v>
      </c>
      <c r="P40" s="35">
        <f t="shared" si="8"/>
        <v>1.1997678607002633</v>
      </c>
    </row>
    <row r="41" spans="1:16" ht="18" customHeight="1">
      <c r="A41" s="19" t="s">
        <v>75</v>
      </c>
      <c r="B41" s="35">
        <f t="shared" si="9"/>
        <v>8.121044514591272</v>
      </c>
      <c r="C41" s="35">
        <f t="shared" si="9"/>
        <v>7.542987644395001</v>
      </c>
      <c r="D41" s="35">
        <f t="shared" si="9"/>
        <v>8.38039915792181</v>
      </c>
      <c r="E41" s="35">
        <f t="shared" si="9"/>
        <v>8.082651745882407</v>
      </c>
      <c r="F41" s="35">
        <f t="shared" si="9"/>
        <v>8.286303390998418</v>
      </c>
      <c r="G41" s="35">
        <f t="shared" si="9"/>
        <v>8.334892587913254</v>
      </c>
      <c r="H41" s="35">
        <f t="shared" si="9"/>
        <v>8.435378880240028</v>
      </c>
      <c r="I41" s="35">
        <f t="shared" si="9"/>
        <v>9.767231973411757</v>
      </c>
      <c r="J41" s="35">
        <f t="shared" si="9"/>
        <v>9.134327167401485</v>
      </c>
      <c r="K41" s="35">
        <f t="shared" si="9"/>
        <v>8.262383079966815</v>
      </c>
      <c r="L41" s="35">
        <f t="shared" si="9"/>
        <v>9.589398199654159</v>
      </c>
      <c r="M41" s="35">
        <f t="shared" si="7"/>
        <v>8.291963975739186</v>
      </c>
      <c r="N41" s="35">
        <f t="shared" si="7"/>
        <v>8.633614495266617</v>
      </c>
      <c r="O41" s="35">
        <f t="shared" si="8"/>
        <v>8.550994063115928</v>
      </c>
      <c r="P41" s="35">
        <f t="shared" si="8"/>
        <v>9.071712598000117</v>
      </c>
    </row>
    <row r="42" spans="1:16" ht="18" customHeight="1">
      <c r="A42" s="19" t="s">
        <v>76</v>
      </c>
      <c r="B42" s="35">
        <f t="shared" si="9"/>
        <v>4.449407749053419</v>
      </c>
      <c r="C42" s="35">
        <f t="shared" si="9"/>
        <v>3.893963395885843</v>
      </c>
      <c r="D42" s="35">
        <f t="shared" si="9"/>
        <v>4.542352773049577</v>
      </c>
      <c r="E42" s="35">
        <f t="shared" si="9"/>
        <v>4.2094348283962955</v>
      </c>
      <c r="F42" s="35">
        <f t="shared" si="9"/>
        <v>4.279582215062525</v>
      </c>
      <c r="G42" s="35">
        <f t="shared" si="9"/>
        <v>4.494491082693933</v>
      </c>
      <c r="H42" s="35">
        <f t="shared" si="9"/>
        <v>4.741750859167154</v>
      </c>
      <c r="I42" s="35">
        <f t="shared" si="9"/>
        <v>4.956304093096816</v>
      </c>
      <c r="J42" s="35">
        <f t="shared" si="9"/>
        <v>4.919774388764113</v>
      </c>
      <c r="K42" s="35">
        <f t="shared" si="9"/>
        <v>4.835671929265739</v>
      </c>
      <c r="L42" s="35">
        <f t="shared" si="9"/>
        <v>4.5261792477906475</v>
      </c>
      <c r="M42" s="35">
        <f t="shared" si="7"/>
        <v>4.872655383866578</v>
      </c>
      <c r="N42" s="35">
        <f t="shared" si="7"/>
        <v>4.894374915246231</v>
      </c>
      <c r="O42" s="35">
        <f t="shared" si="8"/>
        <v>4.802315270940924</v>
      </c>
      <c r="P42" s="35">
        <f t="shared" si="8"/>
        <v>5.059588617137367</v>
      </c>
    </row>
    <row r="43" spans="1:16" ht="18" customHeight="1">
      <c r="A43" s="19" t="s">
        <v>77</v>
      </c>
      <c r="B43" s="35">
        <f t="shared" si="9"/>
        <v>6.3515068669293795</v>
      </c>
      <c r="C43" s="35">
        <f t="shared" si="9"/>
        <v>4.503304330780352</v>
      </c>
      <c r="D43" s="35">
        <f t="shared" si="9"/>
        <v>6.941747633084495</v>
      </c>
      <c r="E43" s="35">
        <f t="shared" si="9"/>
        <v>5.432406658641582</v>
      </c>
      <c r="F43" s="35">
        <f t="shared" si="9"/>
        <v>5.8487692097859005</v>
      </c>
      <c r="G43" s="35">
        <f t="shared" si="9"/>
        <v>5.4303042970362965</v>
      </c>
      <c r="H43" s="35">
        <f t="shared" si="9"/>
        <v>7.58209232679833</v>
      </c>
      <c r="I43" s="35">
        <f t="shared" si="9"/>
        <v>6.854397480733161</v>
      </c>
      <c r="J43" s="35">
        <f t="shared" si="9"/>
        <v>6.880018945020343</v>
      </c>
      <c r="K43" s="35">
        <f t="shared" si="9"/>
        <v>6.429303703944489</v>
      </c>
      <c r="L43" s="35">
        <f t="shared" si="9"/>
        <v>6.498744900099461</v>
      </c>
      <c r="M43" s="35">
        <f t="shared" si="7"/>
        <v>9.032147142957934</v>
      </c>
      <c r="N43" s="35">
        <f t="shared" si="7"/>
        <v>8.158601433514562</v>
      </c>
      <c r="O43" s="35">
        <f t="shared" si="8"/>
        <v>8.34375170330148</v>
      </c>
      <c r="P43" s="35">
        <f t="shared" si="8"/>
        <v>10.726686423812476</v>
      </c>
    </row>
    <row r="44" spans="1:16" ht="18" customHeight="1">
      <c r="A44" s="19" t="s">
        <v>78</v>
      </c>
      <c r="B44" s="35">
        <f t="shared" si="9"/>
        <v>2.681253406191578</v>
      </c>
      <c r="C44" s="35">
        <f t="shared" si="9"/>
        <v>3.6379293789161653</v>
      </c>
      <c r="D44" s="35">
        <f t="shared" si="9"/>
        <v>3.851749072618168</v>
      </c>
      <c r="E44" s="35">
        <f t="shared" si="9"/>
        <v>1.1833030852994555</v>
      </c>
      <c r="F44" s="35">
        <f t="shared" si="9"/>
        <v>1.176872197473778</v>
      </c>
      <c r="G44" s="35">
        <f t="shared" si="9"/>
        <v>0.5111094762563092</v>
      </c>
      <c r="H44" s="35">
        <f t="shared" si="9"/>
        <v>1.1405453246428334</v>
      </c>
      <c r="I44" s="35">
        <f t="shared" si="9"/>
        <v>1.098874467013203</v>
      </c>
      <c r="J44" s="35">
        <f t="shared" si="9"/>
        <v>0.5865030803381979</v>
      </c>
      <c r="K44" s="35">
        <f t="shared" si="9"/>
        <v>1.6202298623186264</v>
      </c>
      <c r="L44" s="35">
        <f t="shared" si="9"/>
        <v>3.5010666174356913</v>
      </c>
      <c r="M44" s="35">
        <f t="shared" si="7"/>
        <v>1.6424473282096352</v>
      </c>
      <c r="N44" s="35">
        <f t="shared" si="7"/>
        <v>0.01393728648667579</v>
      </c>
      <c r="O44" s="35">
        <f t="shared" si="8"/>
        <v>0.0058132640550771</v>
      </c>
      <c r="P44" s="35">
        <f t="shared" si="8"/>
        <v>0.6658132935739287</v>
      </c>
    </row>
    <row r="45" spans="1:16" ht="18" customHeight="1">
      <c r="A45" s="19" t="s">
        <v>79</v>
      </c>
      <c r="B45" s="35">
        <f t="shared" si="9"/>
        <v>1.225946019359665</v>
      </c>
      <c r="C45" s="35">
        <f t="shared" si="9"/>
        <v>0.9680709056697271</v>
      </c>
      <c r="D45" s="35">
        <f t="shared" si="9"/>
        <v>1.2761730647501985</v>
      </c>
      <c r="E45" s="35">
        <f t="shared" si="9"/>
        <v>1.6571450498630667</v>
      </c>
      <c r="F45" s="35">
        <f t="shared" si="9"/>
        <v>1.8409706731305349</v>
      </c>
      <c r="G45" s="35">
        <f t="shared" si="9"/>
        <v>1.5642760884199407</v>
      </c>
      <c r="H45" s="35">
        <f t="shared" si="9"/>
        <v>1.6954056752248245</v>
      </c>
      <c r="I45" s="35">
        <f t="shared" si="9"/>
        <v>1.9403719131846293</v>
      </c>
      <c r="J45" s="35">
        <f t="shared" si="9"/>
        <v>1.9046602221077191</v>
      </c>
      <c r="K45" s="35">
        <f t="shared" si="9"/>
        <v>1.9258311702964124</v>
      </c>
      <c r="L45" s="35">
        <f t="shared" si="9"/>
        <v>1.8765120884920339</v>
      </c>
      <c r="M45" s="35">
        <f t="shared" si="7"/>
        <v>2.016519839420207</v>
      </c>
      <c r="N45" s="35">
        <f t="shared" si="7"/>
        <v>2.5600932220196504</v>
      </c>
      <c r="O45" s="35">
        <f t="shared" si="8"/>
        <v>2.458295371644389</v>
      </c>
      <c r="P45" s="35">
        <f t="shared" si="8"/>
        <v>3.433308551025205</v>
      </c>
    </row>
    <row r="46" spans="1:16" ht="18" customHeight="1">
      <c r="A46" s="19" t="s">
        <v>87</v>
      </c>
      <c r="B46" s="35">
        <f t="shared" si="9"/>
        <v>0</v>
      </c>
      <c r="C46" s="35">
        <f t="shared" si="9"/>
        <v>0</v>
      </c>
      <c r="D46" s="35">
        <f t="shared" si="9"/>
        <v>0</v>
      </c>
      <c r="E46" s="35">
        <f t="shared" si="9"/>
        <v>0</v>
      </c>
      <c r="F46" s="35">
        <f t="shared" si="9"/>
        <v>0</v>
      </c>
      <c r="G46" s="35">
        <f t="shared" si="9"/>
        <v>0</v>
      </c>
      <c r="H46" s="35">
        <f t="shared" si="9"/>
        <v>0</v>
      </c>
      <c r="I46" s="35">
        <f t="shared" si="9"/>
        <v>0</v>
      </c>
      <c r="J46" s="35">
        <f t="shared" si="9"/>
        <v>0</v>
      </c>
      <c r="K46" s="35">
        <f t="shared" si="9"/>
        <v>0</v>
      </c>
      <c r="L46" s="35">
        <f t="shared" si="9"/>
        <v>0</v>
      </c>
      <c r="M46" s="35">
        <f t="shared" si="7"/>
        <v>0</v>
      </c>
      <c r="N46" s="35">
        <f t="shared" si="7"/>
        <v>0</v>
      </c>
      <c r="O46" s="35">
        <f t="shared" si="8"/>
        <v>5.037490515664731E-06</v>
      </c>
      <c r="P46" s="35">
        <f t="shared" si="8"/>
        <v>0</v>
      </c>
    </row>
    <row r="47" spans="1:16" ht="18" customHeight="1">
      <c r="A47" s="19" t="s">
        <v>80</v>
      </c>
      <c r="B47" s="35">
        <f t="shared" si="9"/>
        <v>32.95026531943259</v>
      </c>
      <c r="C47" s="35">
        <f t="shared" si="9"/>
        <v>43.83865945118705</v>
      </c>
      <c r="D47" s="35">
        <f t="shared" si="9"/>
        <v>33.987416136381796</v>
      </c>
      <c r="E47" s="35">
        <f t="shared" si="9"/>
        <v>40.7444000869779</v>
      </c>
      <c r="F47" s="35">
        <f t="shared" si="9"/>
        <v>39.33799960104333</v>
      </c>
      <c r="G47" s="35">
        <f t="shared" si="9"/>
        <v>39.897019031269146</v>
      </c>
      <c r="H47" s="35">
        <f t="shared" si="9"/>
        <v>28.926262864670026</v>
      </c>
      <c r="I47" s="35">
        <f t="shared" si="9"/>
        <v>24.723339474754287</v>
      </c>
      <c r="J47" s="35">
        <f t="shared" si="9"/>
        <v>28.068766064287892</v>
      </c>
      <c r="K47" s="35">
        <f t="shared" si="9"/>
        <v>23.220818520126276</v>
      </c>
      <c r="L47" s="35">
        <f t="shared" si="9"/>
        <v>23.185522806861535</v>
      </c>
      <c r="M47" s="35">
        <f t="shared" si="7"/>
        <v>24.46805016807958</v>
      </c>
      <c r="N47" s="35">
        <f t="shared" si="7"/>
        <v>25.14650439823704</v>
      </c>
      <c r="O47" s="35">
        <f t="shared" si="8"/>
        <v>24.372013838590945</v>
      </c>
      <c r="P47" s="35">
        <f t="shared" si="8"/>
        <v>15.67935570210668</v>
      </c>
    </row>
    <row r="48" spans="1:16" ht="18" customHeight="1">
      <c r="A48" s="19" t="s">
        <v>81</v>
      </c>
      <c r="B48" s="35">
        <f t="shared" si="9"/>
        <v>14.313557786064681</v>
      </c>
      <c r="C48" s="35">
        <f t="shared" si="9"/>
        <v>20.757462419238802</v>
      </c>
      <c r="D48" s="35">
        <f t="shared" si="9"/>
        <v>10.793954115403292</v>
      </c>
      <c r="E48" s="35">
        <f t="shared" si="9"/>
        <v>14.029387729578314</v>
      </c>
      <c r="F48" s="35">
        <f t="shared" si="9"/>
        <v>12.576970203978815</v>
      </c>
      <c r="G48" s="35">
        <f t="shared" si="9"/>
        <v>15.462433092031599</v>
      </c>
      <c r="H48" s="35">
        <f t="shared" si="9"/>
        <v>11.150412173002929</v>
      </c>
      <c r="I48" s="35">
        <f t="shared" si="9"/>
        <v>7.260523279796728</v>
      </c>
      <c r="J48" s="35">
        <f t="shared" si="9"/>
        <v>8.983525694316107</v>
      </c>
      <c r="K48" s="35">
        <f t="shared" si="9"/>
        <v>6.939298976115715</v>
      </c>
      <c r="L48" s="35">
        <f t="shared" si="9"/>
        <v>7.3136125902420215</v>
      </c>
      <c r="M48" s="35">
        <f t="shared" si="7"/>
        <v>6.58462519657287</v>
      </c>
      <c r="N48" s="35">
        <f t="shared" si="7"/>
        <v>6.483475000234154</v>
      </c>
      <c r="O48" s="35">
        <f t="shared" si="8"/>
        <v>5.960620727641325</v>
      </c>
      <c r="P48" s="35">
        <f t="shared" si="8"/>
        <v>1.7105126406083553</v>
      </c>
    </row>
    <row r="49" spans="1:16" ht="18" customHeight="1">
      <c r="A49" s="19" t="s">
        <v>82</v>
      </c>
      <c r="B49" s="35">
        <f t="shared" si="9"/>
        <v>17.91433161934533</v>
      </c>
      <c r="C49" s="35">
        <f t="shared" si="9"/>
        <v>22.524046761641404</v>
      </c>
      <c r="D49" s="35">
        <f t="shared" si="9"/>
        <v>22.60342311044216</v>
      </c>
      <c r="E49" s="35">
        <f t="shared" si="9"/>
        <v>25.502722323049003</v>
      </c>
      <c r="F49" s="35">
        <f t="shared" si="9"/>
        <v>25.6474993458088</v>
      </c>
      <c r="G49" s="35">
        <f t="shared" si="9"/>
        <v>22.873414184935815</v>
      </c>
      <c r="H49" s="35">
        <f t="shared" si="9"/>
        <v>15.609614450702242</v>
      </c>
      <c r="I49" s="35">
        <f t="shared" si="9"/>
        <v>15.827528698159234</v>
      </c>
      <c r="J49" s="35">
        <f t="shared" si="9"/>
        <v>17.65677165700519</v>
      </c>
      <c r="K49" s="35">
        <f t="shared" si="9"/>
        <v>14.805188576452899</v>
      </c>
      <c r="L49" s="35">
        <f t="shared" si="9"/>
        <v>14.279750507211144</v>
      </c>
      <c r="M49" s="35">
        <f t="shared" si="7"/>
        <v>16.54095361786804</v>
      </c>
      <c r="N49" s="35">
        <f t="shared" si="7"/>
        <v>17.22306031454898</v>
      </c>
      <c r="O49" s="35">
        <f t="shared" si="8"/>
        <v>16.9123971331843</v>
      </c>
      <c r="P49" s="35">
        <f t="shared" si="8"/>
        <v>12.00580876450657</v>
      </c>
    </row>
    <row r="50" spans="1:16" ht="18" customHeight="1">
      <c r="A50" s="19" t="s">
        <v>83</v>
      </c>
      <c r="B50" s="35">
        <f t="shared" si="9"/>
        <v>0.026738653010094825</v>
      </c>
      <c r="C50" s="35">
        <f t="shared" si="9"/>
        <v>0.1474485780158393</v>
      </c>
      <c r="D50" s="35">
        <f t="shared" si="9"/>
        <v>0.26791793050600554</v>
      </c>
      <c r="E50" s="35">
        <f t="shared" si="9"/>
        <v>0.28615729640846643</v>
      </c>
      <c r="F50" s="35">
        <f t="shared" si="9"/>
        <v>0.0006830689097687073</v>
      </c>
      <c r="G50" s="35">
        <f t="shared" si="9"/>
        <v>0.03508322804821159</v>
      </c>
      <c r="H50" s="35">
        <f t="shared" si="9"/>
        <v>0.1311602287793392</v>
      </c>
      <c r="I50" s="35">
        <f t="shared" si="9"/>
        <v>0.07159216385267414</v>
      </c>
      <c r="J50" s="35">
        <f t="shared" si="9"/>
        <v>0.01340140095166348</v>
      </c>
      <c r="K50" s="35">
        <f t="shared" si="9"/>
        <v>1.5373046530001522</v>
      </c>
      <c r="L50" s="35">
        <f t="shared" si="9"/>
        <v>1.7083084037081748</v>
      </c>
      <c r="M50" s="35">
        <f t="shared" si="7"/>
        <v>0.263922290635584</v>
      </c>
      <c r="N50" s="35">
        <f t="shared" si="7"/>
        <v>0.7254719028783907</v>
      </c>
      <c r="O50" s="35">
        <f t="shared" si="8"/>
        <v>0.9373913476264403</v>
      </c>
      <c r="P50" s="35">
        <f t="shared" si="8"/>
        <v>0</v>
      </c>
    </row>
    <row r="51" spans="1:16" ht="18" customHeight="1">
      <c r="A51" s="19" t="s">
        <v>84</v>
      </c>
      <c r="B51" s="35">
        <f t="shared" si="9"/>
        <v>0</v>
      </c>
      <c r="C51" s="35">
        <f t="shared" si="9"/>
        <v>0</v>
      </c>
      <c r="D51" s="35">
        <f t="shared" si="9"/>
        <v>0</v>
      </c>
      <c r="E51" s="35">
        <f t="shared" si="9"/>
        <v>0</v>
      </c>
      <c r="F51" s="35">
        <f t="shared" si="9"/>
        <v>0</v>
      </c>
      <c r="G51" s="35">
        <f t="shared" si="9"/>
        <v>0</v>
      </c>
      <c r="H51" s="35">
        <f t="shared" si="9"/>
        <v>0</v>
      </c>
      <c r="I51" s="35">
        <f t="shared" si="9"/>
        <v>0</v>
      </c>
      <c r="J51" s="35">
        <f t="shared" si="9"/>
        <v>0</v>
      </c>
      <c r="K51" s="35">
        <f t="shared" si="9"/>
        <v>0</v>
      </c>
      <c r="L51" s="35">
        <f t="shared" si="9"/>
        <v>0</v>
      </c>
      <c r="M51" s="35">
        <f t="shared" si="7"/>
        <v>0</v>
      </c>
      <c r="N51" s="35">
        <f t="shared" si="7"/>
        <v>0</v>
      </c>
      <c r="O51" s="35">
        <f t="shared" si="8"/>
        <v>5.037490515664731E-06</v>
      </c>
      <c r="P51" s="35">
        <f t="shared" si="8"/>
        <v>0</v>
      </c>
    </row>
    <row r="52" spans="1:16" ht="18" customHeight="1">
      <c r="A52" s="19" t="s">
        <v>66</v>
      </c>
      <c r="B52" s="35">
        <f aca="true" t="shared" si="10" ref="B52:L52">SUM(B33:B51)-B34-B37-B38-B42-B48-B49</f>
        <v>99.99999999999996</v>
      </c>
      <c r="C52" s="26">
        <f t="shared" si="10"/>
        <v>100.00000000000001</v>
      </c>
      <c r="D52" s="26">
        <f t="shared" si="10"/>
        <v>99.99999999999999</v>
      </c>
      <c r="E52" s="26">
        <f t="shared" si="10"/>
        <v>99.99999999999996</v>
      </c>
      <c r="F52" s="26">
        <f t="shared" si="10"/>
        <v>100</v>
      </c>
      <c r="G52" s="26">
        <f t="shared" si="10"/>
        <v>100.00000000000004</v>
      </c>
      <c r="H52" s="26">
        <f t="shared" si="10"/>
        <v>99.99999999999999</v>
      </c>
      <c r="I52" s="26">
        <f t="shared" si="10"/>
        <v>99.99999999999997</v>
      </c>
      <c r="J52" s="27">
        <f t="shared" si="10"/>
        <v>100.00000000000001</v>
      </c>
      <c r="K52" s="36">
        <f t="shared" si="10"/>
        <v>100</v>
      </c>
      <c r="L52" s="37">
        <f t="shared" si="10"/>
        <v>100.00000000000001</v>
      </c>
      <c r="M52" s="37">
        <f>SUM(M33:M51)-M34-M37-M38-M42-M48-M49</f>
        <v>99.99999999999999</v>
      </c>
      <c r="N52" s="37">
        <f>SUM(N33:N51)-N34-N37-N38-N42-N48-N49</f>
        <v>100</v>
      </c>
      <c r="O52" s="37">
        <f>SUM(O33:O51)-O34-O37-O38-O42-O48-O49</f>
        <v>99.99999999999999</v>
      </c>
      <c r="P52" s="37">
        <f>SUM(P33:P51)-P34-P37-P38-P42-P48-P49</f>
        <v>100.00000000000004</v>
      </c>
    </row>
    <row r="53" spans="1:16" ht="18" customHeight="1">
      <c r="A53" s="19" t="s">
        <v>85</v>
      </c>
      <c r="B53" s="35">
        <f aca="true" t="shared" si="11" ref="B53:G53">SUM(B33:B36)-B34</f>
        <v>37.090724516892585</v>
      </c>
      <c r="C53" s="26">
        <f t="shared" si="11"/>
        <v>30.30516986096088</v>
      </c>
      <c r="D53" s="26">
        <f t="shared" si="11"/>
        <v>34.87177858599893</v>
      </c>
      <c r="E53" s="26">
        <f t="shared" si="11"/>
        <v>32.69501028243658</v>
      </c>
      <c r="F53" s="26">
        <f t="shared" si="11"/>
        <v>33.87410917818035</v>
      </c>
      <c r="G53" s="26">
        <f t="shared" si="11"/>
        <v>34.42411519035735</v>
      </c>
      <c r="H53" s="26">
        <f aca="true" t="shared" si="12" ref="H53:M53">SUM(H33:H36)-H34</f>
        <v>39.813458216734716</v>
      </c>
      <c r="I53" s="26">
        <f t="shared" si="12"/>
        <v>41.69823527265073</v>
      </c>
      <c r="J53" s="27">
        <f t="shared" si="12"/>
        <v>41.812302189793144</v>
      </c>
      <c r="K53" s="36">
        <f t="shared" si="12"/>
        <v>44.030494221384735</v>
      </c>
      <c r="L53" s="37">
        <f t="shared" si="12"/>
        <v>41.11419717585608</v>
      </c>
      <c r="M53" s="37">
        <f t="shared" si="12"/>
        <v>40.6259282140072</v>
      </c>
      <c r="N53" s="37">
        <f>SUM(N33:N36)-N34</f>
        <v>41.174114071141446</v>
      </c>
      <c r="O53" s="37">
        <f>SUM(O33:O36)-O34</f>
        <v>41.77903712801785</v>
      </c>
      <c r="P53" s="37">
        <f>SUM(P33:P36)-P34</f>
        <v>45.948631179236884</v>
      </c>
    </row>
    <row r="54" spans="1:16" ht="18" customHeight="1">
      <c r="A54" s="19" t="s">
        <v>86</v>
      </c>
      <c r="B54" s="35">
        <f aca="true" t="shared" si="13" ref="B54:L54">+B47+B50+B51</f>
        <v>32.97700397244268</v>
      </c>
      <c r="C54" s="26">
        <f t="shared" si="13"/>
        <v>43.98610802920289</v>
      </c>
      <c r="D54" s="26">
        <f t="shared" si="13"/>
        <v>34.255334066887805</v>
      </c>
      <c r="E54" s="26">
        <f t="shared" si="13"/>
        <v>41.030557383386366</v>
      </c>
      <c r="F54" s="26">
        <f t="shared" si="13"/>
        <v>39.338682669953094</v>
      </c>
      <c r="G54" s="26">
        <f t="shared" si="13"/>
        <v>39.932102259317354</v>
      </c>
      <c r="H54" s="26">
        <f t="shared" si="13"/>
        <v>29.057423093449366</v>
      </c>
      <c r="I54" s="26">
        <f t="shared" si="13"/>
        <v>24.79493163860696</v>
      </c>
      <c r="J54" s="27">
        <f t="shared" si="13"/>
        <v>28.082167465239557</v>
      </c>
      <c r="K54" s="36">
        <f t="shared" si="13"/>
        <v>24.758123173126428</v>
      </c>
      <c r="L54" s="37">
        <f t="shared" si="13"/>
        <v>24.893831210569708</v>
      </c>
      <c r="M54" s="37">
        <f>+M47+M50+M51</f>
        <v>24.731972458715163</v>
      </c>
      <c r="N54" s="37">
        <f>+N47+N50+N51</f>
        <v>25.87197630111543</v>
      </c>
      <c r="O54" s="37">
        <f>+O47+O50+O51</f>
        <v>25.309410223707903</v>
      </c>
      <c r="P54" s="37">
        <f>+P47+P50+P51</f>
        <v>15.67935570210668</v>
      </c>
    </row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</sheetData>
  <sheetProtection/>
  <printOptions/>
  <pageMargins left="0.7874015748031497" right="0.7874015748031497" top="0.7874015748031497" bottom="0.7874015748031497" header="0.5118110236220472" footer="0.5118110236220472"/>
  <pageSetup firstPageNumber="6" useFirstPageNumber="1" horizontalDpi="600" verticalDpi="600" orientation="landscape" paperSize="9" r:id="rId1"/>
  <headerFooter alignWithMargins="0">
    <oddFooter>&amp;C-&amp;P--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381"/>
  <sheetViews>
    <sheetView view="pageBreakPreview" zoomScaleSheetLayoutView="100" zoomScalePageLayoutView="0" workbookViewId="0" topLeftCell="A1">
      <pane xSplit="1" ySplit="3" topLeftCell="K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3.5"/>
  <cols>
    <col min="1" max="1" width="24.75390625" style="22" customWidth="1"/>
    <col min="2" max="9" width="8.625" style="22" customWidth="1"/>
    <col min="10" max="11" width="8.625" style="25" customWidth="1"/>
    <col min="12" max="13" width="8.625" style="22" customWidth="1"/>
    <col min="14" max="16384" width="9.00390625" style="22" customWidth="1"/>
  </cols>
  <sheetData>
    <row r="1" spans="1:15" ht="15" customHeight="1">
      <c r="A1" s="38" t="s">
        <v>108</v>
      </c>
      <c r="L1" s="39" t="str">
        <f>'財政指標'!$M$1</f>
        <v>黒磯市</v>
      </c>
      <c r="O1" s="39" t="str">
        <f>'財政指標'!$M$1</f>
        <v>黒磯市</v>
      </c>
    </row>
    <row r="2" spans="13:16" ht="15" customHeight="1">
      <c r="M2" s="22" t="s">
        <v>178</v>
      </c>
      <c r="P2" s="22" t="s">
        <v>178</v>
      </c>
    </row>
    <row r="3" spans="1:16" ht="18" customHeight="1">
      <c r="A3" s="21"/>
      <c r="B3" s="21" t="s">
        <v>10</v>
      </c>
      <c r="C3" s="21" t="s">
        <v>92</v>
      </c>
      <c r="D3" s="21" t="s">
        <v>93</v>
      </c>
      <c r="E3" s="21" t="s">
        <v>94</v>
      </c>
      <c r="F3" s="21" t="s">
        <v>95</v>
      </c>
      <c r="G3" s="21" t="s">
        <v>96</v>
      </c>
      <c r="H3" s="21" t="s">
        <v>97</v>
      </c>
      <c r="I3" s="21" t="s">
        <v>98</v>
      </c>
      <c r="J3" s="17" t="s">
        <v>174</v>
      </c>
      <c r="K3" s="17" t="s">
        <v>175</v>
      </c>
      <c r="L3" s="67" t="s">
        <v>90</v>
      </c>
      <c r="M3" s="67" t="s">
        <v>183</v>
      </c>
      <c r="N3" s="67" t="s">
        <v>191</v>
      </c>
      <c r="O3" s="2" t="s">
        <v>192</v>
      </c>
      <c r="P3" s="2" t="s">
        <v>194</v>
      </c>
    </row>
    <row r="4" spans="1:16" ht="18" customHeight="1">
      <c r="A4" s="24" t="s">
        <v>100</v>
      </c>
      <c r="B4" s="19">
        <v>196150</v>
      </c>
      <c r="C4" s="21">
        <v>221694</v>
      </c>
      <c r="D4" s="21">
        <v>205613</v>
      </c>
      <c r="E4" s="21">
        <v>231565</v>
      </c>
      <c r="F4" s="21">
        <v>226144</v>
      </c>
      <c r="G4" s="21">
        <v>237992</v>
      </c>
      <c r="H4" s="21">
        <v>240707</v>
      </c>
      <c r="I4" s="21">
        <v>239007</v>
      </c>
      <c r="J4" s="23">
        <v>243737</v>
      </c>
      <c r="K4" s="16">
        <v>243640</v>
      </c>
      <c r="L4" s="68">
        <v>231523</v>
      </c>
      <c r="M4" s="68">
        <v>237103</v>
      </c>
      <c r="N4" s="68">
        <v>239486</v>
      </c>
      <c r="O4" s="68">
        <v>223351</v>
      </c>
      <c r="P4" s="68">
        <v>218875</v>
      </c>
    </row>
    <row r="5" spans="1:16" ht="18" customHeight="1">
      <c r="A5" s="24" t="s">
        <v>99</v>
      </c>
      <c r="B5" s="19">
        <v>1620616</v>
      </c>
      <c r="C5" s="21">
        <v>2020362</v>
      </c>
      <c r="D5" s="21">
        <v>2206428</v>
      </c>
      <c r="E5" s="21">
        <v>1994498</v>
      </c>
      <c r="F5" s="21">
        <v>2007403</v>
      </c>
      <c r="G5" s="21">
        <v>2089103</v>
      </c>
      <c r="H5" s="21">
        <v>2269970</v>
      </c>
      <c r="I5" s="21">
        <v>2168182</v>
      </c>
      <c r="J5" s="23">
        <v>2051481</v>
      </c>
      <c r="K5" s="16">
        <v>2413959</v>
      </c>
      <c r="L5" s="68">
        <v>2380685</v>
      </c>
      <c r="M5" s="68">
        <v>2549641</v>
      </c>
      <c r="N5" s="68">
        <v>2080636</v>
      </c>
      <c r="O5" s="68">
        <v>2014314</v>
      </c>
      <c r="P5" s="68">
        <v>2340032</v>
      </c>
    </row>
    <row r="6" spans="1:16" ht="18" customHeight="1">
      <c r="A6" s="24" t="s">
        <v>101</v>
      </c>
      <c r="B6" s="19">
        <v>1517748</v>
      </c>
      <c r="C6" s="21">
        <v>1590069</v>
      </c>
      <c r="D6" s="21">
        <v>1688674</v>
      </c>
      <c r="E6" s="21">
        <v>2072654</v>
      </c>
      <c r="F6" s="21">
        <v>2531929</v>
      </c>
      <c r="G6" s="21">
        <v>3283788</v>
      </c>
      <c r="H6" s="21">
        <v>2499197</v>
      </c>
      <c r="I6" s="21">
        <v>2605826</v>
      </c>
      <c r="J6" s="23">
        <v>2624798</v>
      </c>
      <c r="K6" s="25">
        <v>2944200</v>
      </c>
      <c r="L6" s="68">
        <v>3799215</v>
      </c>
      <c r="M6" s="68">
        <v>2780545</v>
      </c>
      <c r="N6" s="68">
        <v>3288207</v>
      </c>
      <c r="O6" s="68">
        <v>3497770</v>
      </c>
      <c r="P6" s="68">
        <v>3569149</v>
      </c>
    </row>
    <row r="7" spans="1:16" ht="18" customHeight="1">
      <c r="A7" s="24" t="s">
        <v>110</v>
      </c>
      <c r="B7" s="19">
        <v>968344</v>
      </c>
      <c r="C7" s="21">
        <v>3290310</v>
      </c>
      <c r="D7" s="21">
        <v>935161</v>
      </c>
      <c r="E7" s="21">
        <v>2328013</v>
      </c>
      <c r="F7" s="21">
        <v>2106962</v>
      </c>
      <c r="G7" s="21">
        <v>2353447</v>
      </c>
      <c r="H7" s="21">
        <v>1186539</v>
      </c>
      <c r="I7" s="21">
        <v>1329725</v>
      </c>
      <c r="J7" s="23">
        <v>1314564</v>
      </c>
      <c r="K7" s="16">
        <v>1417909</v>
      </c>
      <c r="L7" s="68">
        <v>1425133</v>
      </c>
      <c r="M7" s="68">
        <v>1498424</v>
      </c>
      <c r="N7" s="68">
        <v>1629136</v>
      </c>
      <c r="O7" s="68">
        <v>1521568</v>
      </c>
      <c r="P7" s="68">
        <v>1555123</v>
      </c>
    </row>
    <row r="8" spans="1:16" ht="18" customHeight="1">
      <c r="A8" s="24" t="s">
        <v>111</v>
      </c>
      <c r="B8" s="19">
        <v>41253</v>
      </c>
      <c r="C8" s="21">
        <v>45916</v>
      </c>
      <c r="D8" s="21">
        <v>50134</v>
      </c>
      <c r="E8" s="21">
        <v>64287</v>
      </c>
      <c r="F8" s="21">
        <v>61445</v>
      </c>
      <c r="G8" s="21">
        <v>64747</v>
      </c>
      <c r="H8" s="21">
        <v>88971</v>
      </c>
      <c r="I8" s="21">
        <v>86192</v>
      </c>
      <c r="J8" s="23">
        <v>65875</v>
      </c>
      <c r="K8" s="16">
        <v>65102</v>
      </c>
      <c r="L8" s="68">
        <v>92303</v>
      </c>
      <c r="M8" s="68">
        <v>85144</v>
      </c>
      <c r="N8" s="68">
        <v>82719</v>
      </c>
      <c r="O8" s="68">
        <v>79117</v>
      </c>
      <c r="P8" s="68">
        <v>81570</v>
      </c>
    </row>
    <row r="9" spans="1:16" ht="18" customHeight="1">
      <c r="A9" s="24" t="s">
        <v>112</v>
      </c>
      <c r="B9" s="19">
        <v>1108311</v>
      </c>
      <c r="C9" s="21">
        <v>869595</v>
      </c>
      <c r="D9" s="21">
        <v>982119</v>
      </c>
      <c r="E9" s="21">
        <v>1013092</v>
      </c>
      <c r="F9" s="21">
        <v>1158638</v>
      </c>
      <c r="G9" s="21">
        <v>1710244</v>
      </c>
      <c r="H9" s="21">
        <v>1331504</v>
      </c>
      <c r="I9" s="21">
        <v>1499695</v>
      </c>
      <c r="J9" s="23">
        <v>1746586</v>
      </c>
      <c r="K9" s="16">
        <v>1217333</v>
      </c>
      <c r="L9" s="68">
        <v>1302985</v>
      </c>
      <c r="M9" s="68">
        <v>1104095</v>
      </c>
      <c r="N9" s="68">
        <v>1093865</v>
      </c>
      <c r="O9" s="68">
        <v>651495</v>
      </c>
      <c r="P9" s="68">
        <v>841389</v>
      </c>
    </row>
    <row r="10" spans="1:16" ht="18" customHeight="1">
      <c r="A10" s="24" t="s">
        <v>113</v>
      </c>
      <c r="B10" s="19">
        <v>340516</v>
      </c>
      <c r="C10" s="21">
        <v>372413</v>
      </c>
      <c r="D10" s="21">
        <v>488034</v>
      </c>
      <c r="E10" s="21">
        <v>530710</v>
      </c>
      <c r="F10" s="21">
        <v>721247</v>
      </c>
      <c r="G10" s="21">
        <v>751536</v>
      </c>
      <c r="H10" s="21">
        <v>736044</v>
      </c>
      <c r="I10" s="21">
        <v>593919</v>
      </c>
      <c r="J10" s="23">
        <v>522423</v>
      </c>
      <c r="K10" s="16">
        <v>543337</v>
      </c>
      <c r="L10" s="68">
        <v>567706</v>
      </c>
      <c r="M10" s="68">
        <v>569668</v>
      </c>
      <c r="N10" s="68">
        <v>662047</v>
      </c>
      <c r="O10" s="68">
        <v>716018</v>
      </c>
      <c r="P10" s="68">
        <v>878092</v>
      </c>
    </row>
    <row r="11" spans="1:16" ht="18" customHeight="1">
      <c r="A11" s="24" t="s">
        <v>114</v>
      </c>
      <c r="B11" s="19">
        <v>2549610</v>
      </c>
      <c r="C11" s="21">
        <v>2859081</v>
      </c>
      <c r="D11" s="21">
        <v>3637348</v>
      </c>
      <c r="E11" s="21">
        <v>4511078</v>
      </c>
      <c r="F11" s="21">
        <v>4142898</v>
      </c>
      <c r="G11" s="21">
        <v>3825960</v>
      </c>
      <c r="H11" s="21">
        <v>4222093</v>
      </c>
      <c r="I11" s="21">
        <v>3943360</v>
      </c>
      <c r="J11" s="23">
        <v>4332027</v>
      </c>
      <c r="K11" s="23">
        <v>4034971</v>
      </c>
      <c r="L11" s="68">
        <v>3713354</v>
      </c>
      <c r="M11" s="68">
        <v>4100133</v>
      </c>
      <c r="N11" s="68">
        <v>4279643</v>
      </c>
      <c r="O11" s="68">
        <v>4418025</v>
      </c>
      <c r="P11" s="68">
        <v>3666606</v>
      </c>
    </row>
    <row r="12" spans="1:16" ht="18" customHeight="1">
      <c r="A12" s="24" t="s">
        <v>115</v>
      </c>
      <c r="B12" s="19">
        <v>548732</v>
      </c>
      <c r="C12" s="21">
        <v>621202</v>
      </c>
      <c r="D12" s="21">
        <v>746324</v>
      </c>
      <c r="E12" s="21">
        <v>758944</v>
      </c>
      <c r="F12" s="21">
        <v>767071</v>
      </c>
      <c r="G12" s="21">
        <v>813260</v>
      </c>
      <c r="H12" s="21">
        <v>792970</v>
      </c>
      <c r="I12" s="21">
        <v>854927</v>
      </c>
      <c r="J12" s="23">
        <v>898404</v>
      </c>
      <c r="K12" s="23">
        <v>962778</v>
      </c>
      <c r="L12" s="68">
        <v>1058248</v>
      </c>
      <c r="M12" s="68">
        <v>966432</v>
      </c>
      <c r="N12" s="68">
        <v>994167</v>
      </c>
      <c r="O12" s="68">
        <v>974540</v>
      </c>
      <c r="P12" s="68">
        <v>925274</v>
      </c>
    </row>
    <row r="13" spans="1:16" ht="18" customHeight="1">
      <c r="A13" s="24" t="s">
        <v>116</v>
      </c>
      <c r="B13" s="19">
        <v>2558288</v>
      </c>
      <c r="C13" s="21">
        <v>2844144</v>
      </c>
      <c r="D13" s="21">
        <v>2863540</v>
      </c>
      <c r="E13" s="21">
        <v>2524866</v>
      </c>
      <c r="F13" s="21">
        <v>2666818</v>
      </c>
      <c r="G13" s="21">
        <v>1829021</v>
      </c>
      <c r="H13" s="21">
        <v>2118626</v>
      </c>
      <c r="I13" s="21">
        <v>2111060</v>
      </c>
      <c r="J13" s="23">
        <v>2516455</v>
      </c>
      <c r="K13" s="23">
        <v>2581291</v>
      </c>
      <c r="L13" s="68">
        <v>2784965</v>
      </c>
      <c r="M13" s="68">
        <v>2687331</v>
      </c>
      <c r="N13" s="68">
        <v>2430130</v>
      </c>
      <c r="O13" s="68">
        <v>2794813</v>
      </c>
      <c r="P13" s="68">
        <v>2210272</v>
      </c>
    </row>
    <row r="14" spans="1:16" ht="18" customHeight="1">
      <c r="A14" s="24" t="s">
        <v>117</v>
      </c>
      <c r="B14" s="19">
        <v>3402</v>
      </c>
      <c r="C14" s="21">
        <v>23709</v>
      </c>
      <c r="D14" s="21">
        <v>41001</v>
      </c>
      <c r="E14" s="21">
        <v>50337</v>
      </c>
      <c r="F14" s="21">
        <v>123</v>
      </c>
      <c r="G14" s="21">
        <v>6600</v>
      </c>
      <c r="H14" s="21">
        <v>22976</v>
      </c>
      <c r="I14" s="21">
        <v>12673</v>
      </c>
      <c r="J14" s="23">
        <v>2533</v>
      </c>
      <c r="K14" s="23">
        <v>308350</v>
      </c>
      <c r="L14" s="68">
        <v>353476</v>
      </c>
      <c r="M14" s="68">
        <v>50949</v>
      </c>
      <c r="N14" s="68">
        <v>142520</v>
      </c>
      <c r="O14" s="68">
        <v>186083</v>
      </c>
      <c r="P14" s="68">
        <v>0</v>
      </c>
    </row>
    <row r="15" spans="1:16" ht="18" customHeight="1">
      <c r="A15" s="24" t="s">
        <v>118</v>
      </c>
      <c r="B15" s="19">
        <v>1270184</v>
      </c>
      <c r="C15" s="21">
        <v>1321009</v>
      </c>
      <c r="D15" s="21">
        <v>1459191</v>
      </c>
      <c r="E15" s="21">
        <v>1510631</v>
      </c>
      <c r="F15" s="21">
        <v>1616290</v>
      </c>
      <c r="G15" s="21">
        <v>1846710</v>
      </c>
      <c r="H15" s="21">
        <v>2005624</v>
      </c>
      <c r="I15" s="21">
        <v>2257092</v>
      </c>
      <c r="J15" s="23">
        <v>2582126</v>
      </c>
      <c r="K15" s="16">
        <v>3324963</v>
      </c>
      <c r="L15" s="68">
        <v>2973437</v>
      </c>
      <c r="M15" s="68">
        <v>2670977</v>
      </c>
      <c r="N15" s="68">
        <v>2714380</v>
      </c>
      <c r="O15" s="68">
        <v>2766534</v>
      </c>
      <c r="P15" s="68">
        <v>3024437</v>
      </c>
    </row>
    <row r="16" spans="1:16" ht="18" customHeight="1">
      <c r="A16" s="24" t="s">
        <v>88</v>
      </c>
      <c r="B16" s="19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3">
        <v>0</v>
      </c>
      <c r="K16" s="16">
        <v>0</v>
      </c>
      <c r="L16" s="68">
        <v>8550</v>
      </c>
      <c r="M16" s="68">
        <v>4104</v>
      </c>
      <c r="N16" s="68">
        <v>8208</v>
      </c>
      <c r="O16" s="68">
        <v>7524</v>
      </c>
      <c r="P16" s="68">
        <v>0</v>
      </c>
    </row>
    <row r="17" spans="1:16" ht="18" customHeight="1">
      <c r="A17" s="24" t="s">
        <v>120</v>
      </c>
      <c r="B17" s="19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3">
        <v>0</v>
      </c>
      <c r="K17" s="16">
        <v>0</v>
      </c>
      <c r="L17" s="68">
        <v>0</v>
      </c>
      <c r="M17" s="68">
        <v>0</v>
      </c>
      <c r="N17" s="68">
        <v>0</v>
      </c>
      <c r="O17" s="68">
        <v>1</v>
      </c>
      <c r="P17" s="68">
        <v>0</v>
      </c>
    </row>
    <row r="18" spans="1:16" ht="18" customHeight="1">
      <c r="A18" s="24" t="s">
        <v>119</v>
      </c>
      <c r="B18" s="19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3">
        <v>0</v>
      </c>
      <c r="K18" s="16">
        <v>0</v>
      </c>
      <c r="L18" s="68">
        <v>0</v>
      </c>
      <c r="M18" s="68">
        <v>0</v>
      </c>
      <c r="N18" s="68">
        <v>0</v>
      </c>
      <c r="O18" s="68">
        <v>1</v>
      </c>
      <c r="P18" s="68">
        <v>0</v>
      </c>
    </row>
    <row r="19" spans="1:16" ht="18" customHeight="1">
      <c r="A19" s="24" t="s">
        <v>121</v>
      </c>
      <c r="B19" s="19">
        <f aca="true" t="shared" si="0" ref="B19:G19">SUM(B4:B18)</f>
        <v>12723154</v>
      </c>
      <c r="C19" s="21">
        <f t="shared" si="0"/>
        <v>16079504</v>
      </c>
      <c r="D19" s="21">
        <f t="shared" si="0"/>
        <v>15303567</v>
      </c>
      <c r="E19" s="21">
        <f t="shared" si="0"/>
        <v>17590675</v>
      </c>
      <c r="F19" s="21">
        <f t="shared" si="0"/>
        <v>18006968</v>
      </c>
      <c r="G19" s="21">
        <f t="shared" si="0"/>
        <v>18812408</v>
      </c>
      <c r="H19" s="21">
        <f aca="true" t="shared" si="1" ref="H19:P19">SUM(H4:H18)</f>
        <v>17515221</v>
      </c>
      <c r="I19" s="21">
        <f t="shared" si="1"/>
        <v>17701658</v>
      </c>
      <c r="J19" s="21">
        <f t="shared" si="1"/>
        <v>18901009</v>
      </c>
      <c r="K19" s="21">
        <f t="shared" si="1"/>
        <v>20057833</v>
      </c>
      <c r="L19" s="69">
        <f t="shared" si="1"/>
        <v>20691580</v>
      </c>
      <c r="M19" s="69">
        <f t="shared" si="1"/>
        <v>19304546</v>
      </c>
      <c r="N19" s="69">
        <f t="shared" si="1"/>
        <v>19645144</v>
      </c>
      <c r="O19" s="69">
        <f t="shared" si="1"/>
        <v>19851154</v>
      </c>
      <c r="P19" s="69">
        <f t="shared" si="1"/>
        <v>19310819</v>
      </c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16" ht="18" customHeight="1">
      <c r="A30" s="38" t="s">
        <v>109</v>
      </c>
      <c r="L30" s="39"/>
      <c r="M30" s="39" t="str">
        <f>'財政指標'!$M$1</f>
        <v>黒磯市</v>
      </c>
      <c r="O30" s="39"/>
      <c r="P30" s="39" t="str">
        <f>'財政指標'!$M$1</f>
        <v>黒磯市</v>
      </c>
    </row>
    <row r="31" ht="18" customHeight="1"/>
    <row r="32" spans="1:16" ht="18" customHeight="1">
      <c r="A32" s="21"/>
      <c r="B32" s="21" t="s">
        <v>10</v>
      </c>
      <c r="C32" s="21" t="s">
        <v>92</v>
      </c>
      <c r="D32" s="21" t="s">
        <v>93</v>
      </c>
      <c r="E32" s="21" t="s">
        <v>94</v>
      </c>
      <c r="F32" s="21" t="s">
        <v>95</v>
      </c>
      <c r="G32" s="21" t="s">
        <v>96</v>
      </c>
      <c r="H32" s="21" t="s">
        <v>97</v>
      </c>
      <c r="I32" s="21" t="s">
        <v>98</v>
      </c>
      <c r="J32" s="17" t="s">
        <v>174</v>
      </c>
      <c r="K32" s="17" t="s">
        <v>175</v>
      </c>
      <c r="L32" s="15" t="s">
        <v>90</v>
      </c>
      <c r="M32" s="67" t="s">
        <v>183</v>
      </c>
      <c r="N32" s="67" t="s">
        <v>191</v>
      </c>
      <c r="O32" s="2" t="s">
        <v>192</v>
      </c>
      <c r="P32" s="2" t="s">
        <v>195</v>
      </c>
    </row>
    <row r="33" spans="1:16" s="41" customFormat="1" ht="18" customHeight="1">
      <c r="A33" s="24" t="s">
        <v>100</v>
      </c>
      <c r="B33" s="40">
        <f>B4/B$19*100</f>
        <v>1.5416774802851556</v>
      </c>
      <c r="C33" s="40">
        <f aca="true" t="shared" si="2" ref="C33:L33">C4/C$19*100</f>
        <v>1.378736558043084</v>
      </c>
      <c r="D33" s="40">
        <f t="shared" si="2"/>
        <v>1.3435625825011908</v>
      </c>
      <c r="E33" s="40">
        <f t="shared" si="2"/>
        <v>1.316407698965503</v>
      </c>
      <c r="F33" s="40">
        <f t="shared" si="2"/>
        <v>1.2558693945588175</v>
      </c>
      <c r="G33" s="40">
        <f t="shared" si="2"/>
        <v>1.2650799408560562</v>
      </c>
      <c r="H33" s="40">
        <f t="shared" si="2"/>
        <v>1.374273267805185</v>
      </c>
      <c r="I33" s="40">
        <f t="shared" si="2"/>
        <v>1.3501955579528202</v>
      </c>
      <c r="J33" s="40">
        <f t="shared" si="2"/>
        <v>1.289544912655192</v>
      </c>
      <c r="K33" s="40">
        <f t="shared" si="2"/>
        <v>1.214687548749658</v>
      </c>
      <c r="L33" s="40">
        <f t="shared" si="2"/>
        <v>1.1189237361284154</v>
      </c>
      <c r="M33" s="40">
        <f aca="true" t="shared" si="3" ref="M33:N47">M4/M$19*100</f>
        <v>1.2282236526049357</v>
      </c>
      <c r="N33" s="40">
        <f t="shared" si="3"/>
        <v>1.2190595294185678</v>
      </c>
      <c r="O33" s="40">
        <f aca="true" t="shared" si="4" ref="O33:P47">O4/O$19*100</f>
        <v>1.1251285441642336</v>
      </c>
      <c r="P33" s="40">
        <f t="shared" si="4"/>
        <v>1.1334319896012697</v>
      </c>
    </row>
    <row r="34" spans="1:16" s="41" customFormat="1" ht="18" customHeight="1">
      <c r="A34" s="24" t="s">
        <v>99</v>
      </c>
      <c r="B34" s="40">
        <f aca="true" t="shared" si="5" ref="B34:L47">B5/B$19*100</f>
        <v>12.737533476369144</v>
      </c>
      <c r="C34" s="40">
        <f t="shared" si="5"/>
        <v>12.564827870312417</v>
      </c>
      <c r="D34" s="40">
        <f t="shared" si="5"/>
        <v>14.417736727653102</v>
      </c>
      <c r="E34" s="40">
        <f t="shared" si="5"/>
        <v>11.338382409998479</v>
      </c>
      <c r="F34" s="40">
        <f t="shared" si="5"/>
        <v>11.147923403873435</v>
      </c>
      <c r="G34" s="40">
        <f t="shared" si="5"/>
        <v>11.10492075230348</v>
      </c>
      <c r="H34" s="40">
        <f t="shared" si="5"/>
        <v>12.959984918260522</v>
      </c>
      <c r="I34" s="40">
        <f t="shared" si="5"/>
        <v>12.24846847679466</v>
      </c>
      <c r="J34" s="40">
        <f t="shared" si="5"/>
        <v>10.85381738086046</v>
      </c>
      <c r="K34" s="40">
        <f t="shared" si="5"/>
        <v>12.034994009572221</v>
      </c>
      <c r="L34" s="40">
        <f t="shared" si="5"/>
        <v>11.505573764787416</v>
      </c>
      <c r="M34" s="40">
        <f t="shared" si="3"/>
        <v>13.20746419004104</v>
      </c>
      <c r="N34" s="40">
        <f t="shared" si="3"/>
        <v>10.591095692655651</v>
      </c>
      <c r="O34" s="40">
        <f t="shared" si="4"/>
        <v>10.147087670570688</v>
      </c>
      <c r="P34" s="40">
        <f t="shared" si="4"/>
        <v>12.117725302070307</v>
      </c>
    </row>
    <row r="35" spans="1:16" s="41" customFormat="1" ht="18" customHeight="1">
      <c r="A35" s="24" t="s">
        <v>101</v>
      </c>
      <c r="B35" s="40">
        <f t="shared" si="5"/>
        <v>11.929023259484245</v>
      </c>
      <c r="C35" s="40">
        <f t="shared" si="5"/>
        <v>9.888793833441628</v>
      </c>
      <c r="D35" s="40">
        <f t="shared" si="5"/>
        <v>11.034512411387489</v>
      </c>
      <c r="E35" s="40">
        <f t="shared" si="5"/>
        <v>11.782685996984197</v>
      </c>
      <c r="F35" s="40">
        <f t="shared" si="5"/>
        <v>14.060829119038806</v>
      </c>
      <c r="G35" s="40">
        <f t="shared" si="5"/>
        <v>17.455436858481914</v>
      </c>
      <c r="H35" s="40">
        <f t="shared" si="5"/>
        <v>14.268715193487996</v>
      </c>
      <c r="I35" s="40">
        <f t="shared" si="5"/>
        <v>14.720801859351255</v>
      </c>
      <c r="J35" s="40">
        <f t="shared" si="5"/>
        <v>13.88707872685527</v>
      </c>
      <c r="K35" s="40">
        <f t="shared" si="5"/>
        <v>14.678554757136524</v>
      </c>
      <c r="L35" s="40">
        <f t="shared" si="5"/>
        <v>18.36116429968132</v>
      </c>
      <c r="M35" s="40">
        <f t="shared" si="3"/>
        <v>14.403576235359278</v>
      </c>
      <c r="N35" s="40">
        <f t="shared" si="3"/>
        <v>16.738014239040446</v>
      </c>
      <c r="O35" s="40">
        <f t="shared" si="4"/>
        <v>17.619983200976627</v>
      </c>
      <c r="P35" s="40">
        <f t="shared" si="4"/>
        <v>18.482639187908084</v>
      </c>
    </row>
    <row r="36" spans="1:16" s="41" customFormat="1" ht="18" customHeight="1">
      <c r="A36" s="24" t="s">
        <v>110</v>
      </c>
      <c r="B36" s="40">
        <f t="shared" si="5"/>
        <v>7.610880132394845</v>
      </c>
      <c r="C36" s="40">
        <f t="shared" si="5"/>
        <v>20.462758055223592</v>
      </c>
      <c r="D36" s="40">
        <f t="shared" si="5"/>
        <v>6.110738757833386</v>
      </c>
      <c r="E36" s="40">
        <f t="shared" si="5"/>
        <v>13.234358545081415</v>
      </c>
      <c r="F36" s="40">
        <f t="shared" si="5"/>
        <v>11.700814928976383</v>
      </c>
      <c r="G36" s="40">
        <f t="shared" si="5"/>
        <v>12.51007845460294</v>
      </c>
      <c r="H36" s="40">
        <f t="shared" si="5"/>
        <v>6.774330737819409</v>
      </c>
      <c r="I36" s="40">
        <f t="shared" si="5"/>
        <v>7.511866967489713</v>
      </c>
      <c r="J36" s="40">
        <f t="shared" si="5"/>
        <v>6.954993778374477</v>
      </c>
      <c r="K36" s="40">
        <f t="shared" si="5"/>
        <v>7.0691036264984355</v>
      </c>
      <c r="L36" s="40">
        <f t="shared" si="5"/>
        <v>6.887502066057788</v>
      </c>
      <c r="M36" s="40">
        <f t="shared" si="3"/>
        <v>7.762026623159126</v>
      </c>
      <c r="N36" s="40">
        <f t="shared" si="3"/>
        <v>8.292817807800239</v>
      </c>
      <c r="O36" s="40">
        <f t="shared" si="4"/>
        <v>7.664884368938954</v>
      </c>
      <c r="P36" s="40">
        <f t="shared" si="4"/>
        <v>8.053117788530875</v>
      </c>
    </row>
    <row r="37" spans="1:16" s="41" customFormat="1" ht="18" customHeight="1">
      <c r="A37" s="24" t="s">
        <v>111</v>
      </c>
      <c r="B37" s="40">
        <f t="shared" si="5"/>
        <v>0.3242356415712645</v>
      </c>
      <c r="C37" s="40">
        <f t="shared" si="5"/>
        <v>0.28555607187883403</v>
      </c>
      <c r="D37" s="40">
        <f t="shared" si="5"/>
        <v>0.3275968275892803</v>
      </c>
      <c r="E37" s="40">
        <f t="shared" si="5"/>
        <v>0.36546067731909093</v>
      </c>
      <c r="F37" s="40">
        <f t="shared" si="5"/>
        <v>0.3412290175669774</v>
      </c>
      <c r="G37" s="40">
        <f t="shared" si="5"/>
        <v>0.344171782793569</v>
      </c>
      <c r="H37" s="40">
        <f t="shared" si="5"/>
        <v>0.5079639017971854</v>
      </c>
      <c r="I37" s="40">
        <f t="shared" si="5"/>
        <v>0.4869148415363126</v>
      </c>
      <c r="J37" s="40">
        <f t="shared" si="5"/>
        <v>0.3485263670315167</v>
      </c>
      <c r="K37" s="40">
        <f t="shared" si="5"/>
        <v>0.32457145295805384</v>
      </c>
      <c r="L37" s="40">
        <f t="shared" si="5"/>
        <v>0.44608966545812356</v>
      </c>
      <c r="M37" s="40">
        <f t="shared" si="3"/>
        <v>0.441056733476146</v>
      </c>
      <c r="N37" s="40">
        <f t="shared" si="3"/>
        <v>0.421065887834673</v>
      </c>
      <c r="O37" s="40">
        <f t="shared" si="4"/>
        <v>0.3985511371278466</v>
      </c>
      <c r="P37" s="40">
        <f t="shared" si="4"/>
        <v>0.4224056991057707</v>
      </c>
    </row>
    <row r="38" spans="1:16" s="41" customFormat="1" ht="18" customHeight="1">
      <c r="A38" s="24" t="s">
        <v>112</v>
      </c>
      <c r="B38" s="40">
        <f t="shared" si="5"/>
        <v>8.71097685369524</v>
      </c>
      <c r="C38" s="40">
        <f t="shared" si="5"/>
        <v>5.408095921366729</v>
      </c>
      <c r="D38" s="40">
        <f t="shared" si="5"/>
        <v>6.4175822538627765</v>
      </c>
      <c r="E38" s="40">
        <f t="shared" si="5"/>
        <v>5.759255969426983</v>
      </c>
      <c r="F38" s="40">
        <f t="shared" si="5"/>
        <v>6.434386955094272</v>
      </c>
      <c r="G38" s="40">
        <f t="shared" si="5"/>
        <v>9.091042465164481</v>
      </c>
      <c r="H38" s="40">
        <f t="shared" si="5"/>
        <v>7.601982298710362</v>
      </c>
      <c r="I38" s="40">
        <f t="shared" si="5"/>
        <v>8.472059509905796</v>
      </c>
      <c r="J38" s="40">
        <f t="shared" si="5"/>
        <v>9.240702440806201</v>
      </c>
      <c r="K38" s="40">
        <f t="shared" si="5"/>
        <v>6.069115242907846</v>
      </c>
      <c r="L38" s="40">
        <f t="shared" si="5"/>
        <v>6.297174986153788</v>
      </c>
      <c r="M38" s="40">
        <f t="shared" si="3"/>
        <v>5.719352322504761</v>
      </c>
      <c r="N38" s="40">
        <f t="shared" si="3"/>
        <v>5.568119022186857</v>
      </c>
      <c r="O38" s="40">
        <f t="shared" si="4"/>
        <v>3.2818998835029944</v>
      </c>
      <c r="P38" s="40">
        <f t="shared" si="4"/>
        <v>4.357086045910327</v>
      </c>
    </row>
    <row r="39" spans="1:16" s="41" customFormat="1" ht="18" customHeight="1">
      <c r="A39" s="24" t="s">
        <v>113</v>
      </c>
      <c r="B39" s="40">
        <f t="shared" si="5"/>
        <v>2.676348961900485</v>
      </c>
      <c r="C39" s="40">
        <f t="shared" si="5"/>
        <v>2.3160726848290842</v>
      </c>
      <c r="D39" s="40">
        <f t="shared" si="5"/>
        <v>3.1890212262278466</v>
      </c>
      <c r="E39" s="40">
        <f t="shared" si="5"/>
        <v>3.0169962210091423</v>
      </c>
      <c r="F39" s="40">
        <f t="shared" si="5"/>
        <v>4.0053772517394375</v>
      </c>
      <c r="G39" s="40">
        <f t="shared" si="5"/>
        <v>3.9948952840061733</v>
      </c>
      <c r="H39" s="40">
        <f t="shared" si="5"/>
        <v>4.20231066453572</v>
      </c>
      <c r="I39" s="40">
        <f t="shared" si="5"/>
        <v>3.3551602906349225</v>
      </c>
      <c r="J39" s="40">
        <f t="shared" si="5"/>
        <v>2.7639952978171696</v>
      </c>
      <c r="K39" s="40">
        <f t="shared" si="5"/>
        <v>2.7088519482638027</v>
      </c>
      <c r="L39" s="40">
        <f t="shared" si="5"/>
        <v>2.7436570817694927</v>
      </c>
      <c r="M39" s="40">
        <f t="shared" si="3"/>
        <v>2.9509525890948174</v>
      </c>
      <c r="N39" s="40">
        <f t="shared" si="3"/>
        <v>3.3700287460351523</v>
      </c>
      <c r="O39" s="40">
        <f t="shared" si="4"/>
        <v>3.6069338840452296</v>
      </c>
      <c r="P39" s="40">
        <f t="shared" si="4"/>
        <v>4.547150485952978</v>
      </c>
    </row>
    <row r="40" spans="1:16" s="41" customFormat="1" ht="18" customHeight="1">
      <c r="A40" s="24" t="s">
        <v>114</v>
      </c>
      <c r="B40" s="40">
        <f t="shared" si="5"/>
        <v>20.03913495034329</v>
      </c>
      <c r="C40" s="40">
        <f t="shared" si="5"/>
        <v>17.780902943274867</v>
      </c>
      <c r="D40" s="40">
        <f t="shared" si="5"/>
        <v>23.767975139390707</v>
      </c>
      <c r="E40" s="40">
        <f t="shared" si="5"/>
        <v>25.644712326275144</v>
      </c>
      <c r="F40" s="40">
        <f t="shared" si="5"/>
        <v>23.007193659698846</v>
      </c>
      <c r="G40" s="40">
        <f t="shared" si="5"/>
        <v>20.337428361111453</v>
      </c>
      <c r="H40" s="40">
        <f t="shared" si="5"/>
        <v>24.10527963078513</v>
      </c>
      <c r="I40" s="40">
        <f t="shared" si="5"/>
        <v>22.27678333860026</v>
      </c>
      <c r="J40" s="40">
        <f t="shared" si="5"/>
        <v>22.919554188879545</v>
      </c>
      <c r="K40" s="40">
        <f t="shared" si="5"/>
        <v>20.116684589008194</v>
      </c>
      <c r="L40" s="40">
        <f t="shared" si="5"/>
        <v>17.94620807110912</v>
      </c>
      <c r="M40" s="40">
        <f t="shared" si="3"/>
        <v>21.239209665951222</v>
      </c>
      <c r="N40" s="40">
        <f t="shared" si="3"/>
        <v>21.784737235827848</v>
      </c>
      <c r="O40" s="40">
        <f t="shared" si="4"/>
        <v>22.255759035469676</v>
      </c>
      <c r="P40" s="40">
        <f t="shared" si="4"/>
        <v>18.98731483113171</v>
      </c>
    </row>
    <row r="41" spans="1:16" s="41" customFormat="1" ht="18" customHeight="1">
      <c r="A41" s="24" t="s">
        <v>115</v>
      </c>
      <c r="B41" s="40">
        <f t="shared" si="5"/>
        <v>4.3128614178528375</v>
      </c>
      <c r="C41" s="40">
        <f t="shared" si="5"/>
        <v>3.8633156843643937</v>
      </c>
      <c r="D41" s="40">
        <f t="shared" si="5"/>
        <v>4.876797677299678</v>
      </c>
      <c r="E41" s="40">
        <f t="shared" si="5"/>
        <v>4.314467750669033</v>
      </c>
      <c r="F41" s="40">
        <f t="shared" si="5"/>
        <v>4.259856517765789</v>
      </c>
      <c r="G41" s="40">
        <f t="shared" si="5"/>
        <v>4.322997885225539</v>
      </c>
      <c r="H41" s="40">
        <f t="shared" si="5"/>
        <v>4.527319409786493</v>
      </c>
      <c r="I41" s="40">
        <f t="shared" si="5"/>
        <v>4.82964364129055</v>
      </c>
      <c r="J41" s="40">
        <f t="shared" si="5"/>
        <v>4.7532065616179535</v>
      </c>
      <c r="K41" s="40">
        <f t="shared" si="5"/>
        <v>4.80001005093621</v>
      </c>
      <c r="L41" s="40">
        <f t="shared" si="5"/>
        <v>5.114389524627892</v>
      </c>
      <c r="M41" s="40">
        <f t="shared" si="3"/>
        <v>5.006240498999562</v>
      </c>
      <c r="N41" s="40">
        <f t="shared" si="3"/>
        <v>5.060624651058806</v>
      </c>
      <c r="O41" s="40">
        <f t="shared" si="4"/>
        <v>4.909236007135907</v>
      </c>
      <c r="P41" s="40">
        <f t="shared" si="4"/>
        <v>4.7914798435012</v>
      </c>
    </row>
    <row r="42" spans="1:16" s="41" customFormat="1" ht="18" customHeight="1">
      <c r="A42" s="24" t="s">
        <v>116</v>
      </c>
      <c r="B42" s="40">
        <f t="shared" si="5"/>
        <v>20.107341308609485</v>
      </c>
      <c r="C42" s="40">
        <f t="shared" si="5"/>
        <v>17.68800828682278</v>
      </c>
      <c r="D42" s="40">
        <f t="shared" si="5"/>
        <v>18.711585344776154</v>
      </c>
      <c r="E42" s="40">
        <f t="shared" si="5"/>
        <v>14.353434419088524</v>
      </c>
      <c r="F42" s="40">
        <f t="shared" si="5"/>
        <v>14.80992247001272</v>
      </c>
      <c r="G42" s="40">
        <f t="shared" si="5"/>
        <v>9.722418310298183</v>
      </c>
      <c r="H42" s="40">
        <f t="shared" si="5"/>
        <v>12.095913605657618</v>
      </c>
      <c r="I42" s="40">
        <f t="shared" si="5"/>
        <v>11.92577554034769</v>
      </c>
      <c r="J42" s="40">
        <f t="shared" si="5"/>
        <v>13.313865942289112</v>
      </c>
      <c r="K42" s="40">
        <f t="shared" si="5"/>
        <v>12.86924165736149</v>
      </c>
      <c r="L42" s="40">
        <f t="shared" si="5"/>
        <v>13.459411992704279</v>
      </c>
      <c r="M42" s="40">
        <f t="shared" si="3"/>
        <v>13.920715876975297</v>
      </c>
      <c r="N42" s="40">
        <f t="shared" si="3"/>
        <v>12.370130755977153</v>
      </c>
      <c r="O42" s="40">
        <f t="shared" si="4"/>
        <v>14.078843980556496</v>
      </c>
      <c r="P42" s="40">
        <f t="shared" si="4"/>
        <v>11.445770373592131</v>
      </c>
    </row>
    <row r="43" spans="1:16" s="41" customFormat="1" ht="18" customHeight="1">
      <c r="A43" s="24" t="s">
        <v>117</v>
      </c>
      <c r="B43" s="40">
        <f t="shared" si="5"/>
        <v>0.026738653010094825</v>
      </c>
      <c r="C43" s="40">
        <f t="shared" si="5"/>
        <v>0.1474485780158393</v>
      </c>
      <c r="D43" s="40">
        <f t="shared" si="5"/>
        <v>0.26791793050600554</v>
      </c>
      <c r="E43" s="40">
        <f t="shared" si="5"/>
        <v>0.28615729640846643</v>
      </c>
      <c r="F43" s="40">
        <f t="shared" si="5"/>
        <v>0.0006830689097687073</v>
      </c>
      <c r="G43" s="40">
        <f t="shared" si="5"/>
        <v>0.03508322804821159</v>
      </c>
      <c r="H43" s="40">
        <f t="shared" si="5"/>
        <v>0.13117733427400088</v>
      </c>
      <c r="I43" s="40">
        <f t="shared" si="5"/>
        <v>0.07159216385267414</v>
      </c>
      <c r="J43" s="40">
        <f t="shared" si="5"/>
        <v>0.01340140095166348</v>
      </c>
      <c r="K43" s="40">
        <f t="shared" si="5"/>
        <v>1.5373046530001522</v>
      </c>
      <c r="L43" s="40">
        <f t="shared" si="5"/>
        <v>1.7083084037081748</v>
      </c>
      <c r="M43" s="40">
        <f t="shared" si="3"/>
        <v>0.263922290635584</v>
      </c>
      <c r="N43" s="40">
        <f t="shared" si="3"/>
        <v>0.7254719028783907</v>
      </c>
      <c r="O43" s="40">
        <f t="shared" si="4"/>
        <v>0.9373913476264403</v>
      </c>
      <c r="P43" s="40">
        <f t="shared" si="4"/>
        <v>0</v>
      </c>
    </row>
    <row r="44" spans="1:16" s="41" customFormat="1" ht="18" customHeight="1">
      <c r="A44" s="24" t="s">
        <v>118</v>
      </c>
      <c r="B44" s="40">
        <f t="shared" si="5"/>
        <v>9.983247864483918</v>
      </c>
      <c r="C44" s="40">
        <f t="shared" si="5"/>
        <v>8.21548351242675</v>
      </c>
      <c r="D44" s="40">
        <f t="shared" si="5"/>
        <v>9.534973120972385</v>
      </c>
      <c r="E44" s="40">
        <f t="shared" si="5"/>
        <v>8.587680688774025</v>
      </c>
      <c r="F44" s="40">
        <f t="shared" si="5"/>
        <v>8.975914212764748</v>
      </c>
      <c r="G44" s="40">
        <f t="shared" si="5"/>
        <v>9.816446677108003</v>
      </c>
      <c r="H44" s="40">
        <f t="shared" si="5"/>
        <v>11.450749037080376</v>
      </c>
      <c r="I44" s="40">
        <f t="shared" si="5"/>
        <v>12.75073781224335</v>
      </c>
      <c r="J44" s="40">
        <f t="shared" si="5"/>
        <v>13.661313001861435</v>
      </c>
      <c r="K44" s="40">
        <f t="shared" si="5"/>
        <v>16.57688046360741</v>
      </c>
      <c r="L44" s="40">
        <f t="shared" si="5"/>
        <v>14.37027525205905</v>
      </c>
      <c r="M44" s="40">
        <f t="shared" si="3"/>
        <v>13.836000079981162</v>
      </c>
      <c r="N44" s="40">
        <f t="shared" si="3"/>
        <v>13.817053211724994</v>
      </c>
      <c r="O44" s="40">
        <f t="shared" si="4"/>
        <v>13.936388786264011</v>
      </c>
      <c r="P44" s="40">
        <f t="shared" si="4"/>
        <v>15.661878452695351</v>
      </c>
    </row>
    <row r="45" spans="1:16" s="41" customFormat="1" ht="18" customHeight="1">
      <c r="A45" s="24" t="s">
        <v>88</v>
      </c>
      <c r="B45" s="40">
        <f t="shared" si="5"/>
        <v>0</v>
      </c>
      <c r="C45" s="40">
        <f t="shared" si="5"/>
        <v>0</v>
      </c>
      <c r="D45" s="40">
        <f t="shared" si="5"/>
        <v>0</v>
      </c>
      <c r="E45" s="40">
        <f t="shared" si="5"/>
        <v>0</v>
      </c>
      <c r="F45" s="40">
        <f t="shared" si="5"/>
        <v>0</v>
      </c>
      <c r="G45" s="40">
        <f t="shared" si="5"/>
        <v>0</v>
      </c>
      <c r="H45" s="40">
        <f t="shared" si="5"/>
        <v>0</v>
      </c>
      <c r="I45" s="40">
        <f t="shared" si="5"/>
        <v>0</v>
      </c>
      <c r="J45" s="40">
        <f t="shared" si="5"/>
        <v>0</v>
      </c>
      <c r="K45" s="40">
        <f t="shared" si="5"/>
        <v>0</v>
      </c>
      <c r="L45" s="40">
        <f t="shared" si="5"/>
        <v>0.04132115575514291</v>
      </c>
      <c r="M45" s="40">
        <f t="shared" si="3"/>
        <v>0.021259241217068767</v>
      </c>
      <c r="N45" s="40">
        <f t="shared" si="3"/>
        <v>0.04178131756122531</v>
      </c>
      <c r="O45" s="40">
        <f t="shared" si="4"/>
        <v>0.03790207863986144</v>
      </c>
      <c r="P45" s="40">
        <f t="shared" si="4"/>
        <v>0</v>
      </c>
    </row>
    <row r="46" spans="1:16" s="41" customFormat="1" ht="18" customHeight="1">
      <c r="A46" s="24" t="s">
        <v>120</v>
      </c>
      <c r="B46" s="40">
        <f t="shared" si="5"/>
        <v>0</v>
      </c>
      <c r="C46" s="40">
        <f t="shared" si="5"/>
        <v>0</v>
      </c>
      <c r="D46" s="40">
        <f t="shared" si="5"/>
        <v>0</v>
      </c>
      <c r="E46" s="40">
        <f t="shared" si="5"/>
        <v>0</v>
      </c>
      <c r="F46" s="40">
        <f t="shared" si="5"/>
        <v>0</v>
      </c>
      <c r="G46" s="40">
        <f t="shared" si="5"/>
        <v>0</v>
      </c>
      <c r="H46" s="40">
        <f t="shared" si="5"/>
        <v>0</v>
      </c>
      <c r="I46" s="40">
        <f t="shared" si="5"/>
        <v>0</v>
      </c>
      <c r="J46" s="40">
        <f t="shared" si="5"/>
        <v>0</v>
      </c>
      <c r="K46" s="40">
        <f t="shared" si="5"/>
        <v>0</v>
      </c>
      <c r="L46" s="40">
        <f t="shared" si="5"/>
        <v>0</v>
      </c>
      <c r="M46" s="40">
        <f t="shared" si="3"/>
        <v>0</v>
      </c>
      <c r="N46" s="40">
        <f t="shared" si="3"/>
        <v>0</v>
      </c>
      <c r="O46" s="40">
        <f t="shared" si="4"/>
        <v>5.037490515664731E-06</v>
      </c>
      <c r="P46" s="40">
        <f t="shared" si="4"/>
        <v>0</v>
      </c>
    </row>
    <row r="47" spans="1:16" s="41" customFormat="1" ht="18" customHeight="1">
      <c r="A47" s="24" t="s">
        <v>119</v>
      </c>
      <c r="B47" s="40">
        <f t="shared" si="5"/>
        <v>0</v>
      </c>
      <c r="C47" s="40">
        <f t="shared" si="5"/>
        <v>0</v>
      </c>
      <c r="D47" s="40">
        <f t="shared" si="5"/>
        <v>0</v>
      </c>
      <c r="E47" s="40">
        <f t="shared" si="5"/>
        <v>0</v>
      </c>
      <c r="F47" s="40">
        <f t="shared" si="5"/>
        <v>0</v>
      </c>
      <c r="G47" s="40">
        <f t="shared" si="5"/>
        <v>0</v>
      </c>
      <c r="H47" s="40">
        <f t="shared" si="5"/>
        <v>0</v>
      </c>
      <c r="I47" s="40">
        <f t="shared" si="5"/>
        <v>0</v>
      </c>
      <c r="J47" s="40">
        <f t="shared" si="5"/>
        <v>0</v>
      </c>
      <c r="K47" s="40">
        <f t="shared" si="5"/>
        <v>0</v>
      </c>
      <c r="L47" s="40">
        <f t="shared" si="5"/>
        <v>0</v>
      </c>
      <c r="M47" s="40">
        <f t="shared" si="3"/>
        <v>0</v>
      </c>
      <c r="N47" s="40">
        <f t="shared" si="3"/>
        <v>0</v>
      </c>
      <c r="O47" s="40">
        <f t="shared" si="4"/>
        <v>5.037490515664731E-06</v>
      </c>
      <c r="P47" s="40">
        <f t="shared" si="4"/>
        <v>0</v>
      </c>
    </row>
    <row r="48" spans="1:16" s="41" customFormat="1" ht="18" customHeight="1">
      <c r="A48" s="24" t="s">
        <v>121</v>
      </c>
      <c r="B48" s="40">
        <f aca="true" t="shared" si="6" ref="B48:L48">SUM(B33:B47)</f>
        <v>100</v>
      </c>
      <c r="C48" s="37">
        <f t="shared" si="6"/>
        <v>100</v>
      </c>
      <c r="D48" s="37">
        <f t="shared" si="6"/>
        <v>99.99999999999999</v>
      </c>
      <c r="E48" s="37">
        <f t="shared" si="6"/>
        <v>100.00000000000001</v>
      </c>
      <c r="F48" s="37">
        <f t="shared" si="6"/>
        <v>100</v>
      </c>
      <c r="G48" s="37">
        <f t="shared" si="6"/>
        <v>99.99999999999999</v>
      </c>
      <c r="H48" s="37">
        <f t="shared" si="6"/>
        <v>100</v>
      </c>
      <c r="I48" s="37">
        <f t="shared" si="6"/>
        <v>100</v>
      </c>
      <c r="J48" s="37">
        <f t="shared" si="6"/>
        <v>100</v>
      </c>
      <c r="K48" s="37">
        <f t="shared" si="6"/>
        <v>99.99999999999999</v>
      </c>
      <c r="L48" s="37">
        <f t="shared" si="6"/>
        <v>99.99999999999999</v>
      </c>
      <c r="M48" s="37">
        <f>SUM(M33:M47)</f>
        <v>99.99999999999999</v>
      </c>
      <c r="N48" s="37">
        <f>SUM(N33:N47)</f>
        <v>100.00000000000001</v>
      </c>
      <c r="O48" s="37">
        <f>SUM(O33:O47)</f>
        <v>100</v>
      </c>
      <c r="P48" s="37">
        <f>SUM(P33:P47)</f>
        <v>99.99999999999999</v>
      </c>
    </row>
    <row r="49" spans="10:11" s="41" customFormat="1" ht="18" customHeight="1">
      <c r="J49" s="42"/>
      <c r="K49" s="42"/>
    </row>
    <row r="50" spans="10:11" s="41" customFormat="1" ht="18" customHeight="1">
      <c r="J50" s="42"/>
      <c r="K50" s="42"/>
    </row>
    <row r="51" spans="10:11" s="41" customFormat="1" ht="18" customHeight="1">
      <c r="J51" s="42"/>
      <c r="K51" s="42"/>
    </row>
    <row r="52" spans="10:11" s="41" customFormat="1" ht="18" customHeight="1">
      <c r="J52" s="42"/>
      <c r="K52" s="42"/>
    </row>
    <row r="53" spans="10:11" s="41" customFormat="1" ht="18" customHeight="1">
      <c r="J53" s="42"/>
      <c r="K53" s="42"/>
    </row>
    <row r="54" spans="10:11" s="41" customFormat="1" ht="18" customHeight="1">
      <c r="J54" s="42"/>
      <c r="K54" s="42"/>
    </row>
    <row r="55" spans="10:11" s="41" customFormat="1" ht="18" customHeight="1">
      <c r="J55" s="42"/>
      <c r="K55" s="42"/>
    </row>
    <row r="56" spans="10:11" s="41" customFormat="1" ht="18" customHeight="1">
      <c r="J56" s="42"/>
      <c r="K56" s="42"/>
    </row>
    <row r="57" spans="10:11" s="41" customFormat="1" ht="18" customHeight="1">
      <c r="J57" s="42"/>
      <c r="K57" s="42"/>
    </row>
    <row r="58" spans="10:11" s="41" customFormat="1" ht="18" customHeight="1">
      <c r="J58" s="42"/>
      <c r="K58" s="42"/>
    </row>
    <row r="59" spans="10:11" s="41" customFormat="1" ht="18" customHeight="1">
      <c r="J59" s="42"/>
      <c r="K59" s="42"/>
    </row>
    <row r="60" spans="10:11" s="41" customFormat="1" ht="18" customHeight="1">
      <c r="J60" s="42"/>
      <c r="K60" s="42"/>
    </row>
    <row r="61" spans="10:11" s="41" customFormat="1" ht="18" customHeight="1">
      <c r="J61" s="42"/>
      <c r="K61" s="42"/>
    </row>
    <row r="62" spans="10:11" s="41" customFormat="1" ht="18" customHeight="1">
      <c r="J62" s="42"/>
      <c r="K62" s="42"/>
    </row>
    <row r="63" spans="10:11" s="41" customFormat="1" ht="18" customHeight="1">
      <c r="J63" s="42"/>
      <c r="K63" s="42"/>
    </row>
    <row r="64" spans="10:11" s="41" customFormat="1" ht="18" customHeight="1">
      <c r="J64" s="42"/>
      <c r="K64" s="42"/>
    </row>
    <row r="65" spans="10:11" s="41" customFormat="1" ht="18" customHeight="1">
      <c r="J65" s="42"/>
      <c r="K65" s="42"/>
    </row>
    <row r="66" spans="10:11" s="41" customFormat="1" ht="18" customHeight="1">
      <c r="J66" s="42"/>
      <c r="K66" s="42"/>
    </row>
    <row r="67" spans="10:11" s="41" customFormat="1" ht="18" customHeight="1">
      <c r="J67" s="42"/>
      <c r="K67" s="42"/>
    </row>
    <row r="68" spans="10:11" s="41" customFormat="1" ht="18" customHeight="1">
      <c r="J68" s="42"/>
      <c r="K68" s="42"/>
    </row>
    <row r="69" spans="10:11" s="41" customFormat="1" ht="18" customHeight="1">
      <c r="J69" s="42"/>
      <c r="K69" s="42"/>
    </row>
    <row r="70" spans="10:11" s="41" customFormat="1" ht="18" customHeight="1">
      <c r="J70" s="42"/>
      <c r="K70" s="42"/>
    </row>
    <row r="71" spans="10:11" s="41" customFormat="1" ht="18" customHeight="1">
      <c r="J71" s="42"/>
      <c r="K71" s="42"/>
    </row>
    <row r="72" spans="10:11" s="41" customFormat="1" ht="18" customHeight="1">
      <c r="J72" s="42"/>
      <c r="K72" s="42"/>
    </row>
    <row r="73" spans="10:11" s="41" customFormat="1" ht="18" customHeight="1">
      <c r="J73" s="42"/>
      <c r="K73" s="42"/>
    </row>
    <row r="74" spans="10:11" s="41" customFormat="1" ht="18" customHeight="1">
      <c r="J74" s="42"/>
      <c r="K74" s="42"/>
    </row>
    <row r="75" spans="10:11" s="41" customFormat="1" ht="18" customHeight="1">
      <c r="J75" s="42"/>
      <c r="K75" s="42"/>
    </row>
    <row r="76" spans="10:11" s="41" customFormat="1" ht="18" customHeight="1">
      <c r="J76" s="42"/>
      <c r="K76" s="42"/>
    </row>
    <row r="77" spans="10:11" s="41" customFormat="1" ht="18" customHeight="1">
      <c r="J77" s="42"/>
      <c r="K77" s="42"/>
    </row>
    <row r="78" spans="10:11" s="41" customFormat="1" ht="18" customHeight="1">
      <c r="J78" s="42"/>
      <c r="K78" s="42"/>
    </row>
    <row r="79" spans="10:11" s="41" customFormat="1" ht="18" customHeight="1">
      <c r="J79" s="42"/>
      <c r="K79" s="42"/>
    </row>
    <row r="80" spans="10:11" s="41" customFormat="1" ht="18" customHeight="1">
      <c r="J80" s="42"/>
      <c r="K80" s="42"/>
    </row>
    <row r="81" spans="10:11" s="41" customFormat="1" ht="18" customHeight="1">
      <c r="J81" s="42"/>
      <c r="K81" s="42"/>
    </row>
    <row r="82" spans="10:11" s="41" customFormat="1" ht="18" customHeight="1">
      <c r="J82" s="42"/>
      <c r="K82" s="42"/>
    </row>
    <row r="83" spans="10:11" s="41" customFormat="1" ht="18" customHeight="1">
      <c r="J83" s="42"/>
      <c r="K83" s="42"/>
    </row>
    <row r="84" spans="10:11" s="41" customFormat="1" ht="18" customHeight="1">
      <c r="J84" s="42"/>
      <c r="K84" s="42"/>
    </row>
    <row r="85" spans="10:11" s="41" customFormat="1" ht="18" customHeight="1">
      <c r="J85" s="42"/>
      <c r="K85" s="42"/>
    </row>
    <row r="86" spans="10:11" s="41" customFormat="1" ht="18" customHeight="1">
      <c r="J86" s="42"/>
      <c r="K86" s="42"/>
    </row>
    <row r="87" spans="10:11" s="41" customFormat="1" ht="18" customHeight="1">
      <c r="J87" s="42"/>
      <c r="K87" s="42"/>
    </row>
    <row r="88" spans="10:11" s="41" customFormat="1" ht="18" customHeight="1">
      <c r="J88" s="42"/>
      <c r="K88" s="42"/>
    </row>
    <row r="89" spans="10:11" s="41" customFormat="1" ht="18" customHeight="1">
      <c r="J89" s="42"/>
      <c r="K89" s="42"/>
    </row>
    <row r="90" spans="10:11" s="41" customFormat="1" ht="18" customHeight="1">
      <c r="J90" s="42"/>
      <c r="K90" s="42"/>
    </row>
    <row r="91" spans="10:11" s="41" customFormat="1" ht="18" customHeight="1">
      <c r="J91" s="42"/>
      <c r="K91" s="42"/>
    </row>
    <row r="92" spans="10:11" s="41" customFormat="1" ht="18" customHeight="1">
      <c r="J92" s="42"/>
      <c r="K92" s="42"/>
    </row>
    <row r="93" spans="10:11" s="41" customFormat="1" ht="18" customHeight="1">
      <c r="J93" s="42"/>
      <c r="K93" s="42"/>
    </row>
    <row r="94" spans="10:11" s="41" customFormat="1" ht="18" customHeight="1">
      <c r="J94" s="42"/>
      <c r="K94" s="42"/>
    </row>
    <row r="95" spans="10:11" s="41" customFormat="1" ht="18" customHeight="1">
      <c r="J95" s="42"/>
      <c r="K95" s="42"/>
    </row>
    <row r="96" spans="10:11" s="41" customFormat="1" ht="18" customHeight="1">
      <c r="J96" s="42"/>
      <c r="K96" s="42"/>
    </row>
    <row r="97" spans="10:11" s="41" customFormat="1" ht="18" customHeight="1">
      <c r="J97" s="42"/>
      <c r="K97" s="42"/>
    </row>
    <row r="98" spans="10:11" s="41" customFormat="1" ht="18" customHeight="1">
      <c r="J98" s="42"/>
      <c r="K98" s="42"/>
    </row>
    <row r="99" spans="10:11" s="41" customFormat="1" ht="18" customHeight="1">
      <c r="J99" s="42"/>
      <c r="K99" s="42"/>
    </row>
    <row r="100" spans="10:11" s="41" customFormat="1" ht="18" customHeight="1">
      <c r="J100" s="42"/>
      <c r="K100" s="42"/>
    </row>
    <row r="101" spans="10:11" s="41" customFormat="1" ht="18" customHeight="1">
      <c r="J101" s="42"/>
      <c r="K101" s="42"/>
    </row>
    <row r="102" spans="10:11" s="41" customFormat="1" ht="18" customHeight="1">
      <c r="J102" s="42"/>
      <c r="K102" s="42"/>
    </row>
    <row r="103" spans="10:11" s="41" customFormat="1" ht="18" customHeight="1">
      <c r="J103" s="42"/>
      <c r="K103" s="42"/>
    </row>
    <row r="104" spans="10:11" s="41" customFormat="1" ht="18" customHeight="1">
      <c r="J104" s="42"/>
      <c r="K104" s="42"/>
    </row>
    <row r="105" spans="10:11" s="41" customFormat="1" ht="18" customHeight="1">
      <c r="J105" s="42"/>
      <c r="K105" s="42"/>
    </row>
    <row r="106" spans="10:11" s="41" customFormat="1" ht="18" customHeight="1">
      <c r="J106" s="42"/>
      <c r="K106" s="42"/>
    </row>
    <row r="107" spans="10:11" s="41" customFormat="1" ht="18" customHeight="1">
      <c r="J107" s="42"/>
      <c r="K107" s="42"/>
    </row>
    <row r="108" spans="10:11" s="41" customFormat="1" ht="18" customHeight="1">
      <c r="J108" s="42"/>
      <c r="K108" s="42"/>
    </row>
    <row r="109" spans="10:11" s="41" customFormat="1" ht="18" customHeight="1">
      <c r="J109" s="42"/>
      <c r="K109" s="42"/>
    </row>
    <row r="110" spans="10:11" s="41" customFormat="1" ht="18" customHeight="1">
      <c r="J110" s="42"/>
      <c r="K110" s="42"/>
    </row>
    <row r="111" spans="10:11" s="41" customFormat="1" ht="18" customHeight="1">
      <c r="J111" s="42"/>
      <c r="K111" s="42"/>
    </row>
    <row r="112" spans="10:11" s="41" customFormat="1" ht="18" customHeight="1">
      <c r="J112" s="42"/>
      <c r="K112" s="42"/>
    </row>
    <row r="113" spans="10:11" s="41" customFormat="1" ht="18" customHeight="1">
      <c r="J113" s="42"/>
      <c r="K113" s="42"/>
    </row>
    <row r="114" spans="10:11" s="41" customFormat="1" ht="18" customHeight="1">
      <c r="J114" s="42"/>
      <c r="K114" s="42"/>
    </row>
    <row r="115" spans="10:11" s="41" customFormat="1" ht="18" customHeight="1">
      <c r="J115" s="42"/>
      <c r="K115" s="42"/>
    </row>
    <row r="116" spans="10:11" s="41" customFormat="1" ht="18" customHeight="1">
      <c r="J116" s="42"/>
      <c r="K116" s="42"/>
    </row>
    <row r="117" spans="10:11" s="41" customFormat="1" ht="18" customHeight="1">
      <c r="J117" s="42"/>
      <c r="K117" s="42"/>
    </row>
    <row r="118" spans="10:11" s="41" customFormat="1" ht="18" customHeight="1">
      <c r="J118" s="42"/>
      <c r="K118" s="42"/>
    </row>
    <row r="119" spans="10:11" s="41" customFormat="1" ht="18" customHeight="1">
      <c r="J119" s="42"/>
      <c r="K119" s="42"/>
    </row>
    <row r="120" spans="10:11" s="41" customFormat="1" ht="18" customHeight="1">
      <c r="J120" s="42"/>
      <c r="K120" s="42"/>
    </row>
    <row r="121" spans="10:11" s="41" customFormat="1" ht="18" customHeight="1">
      <c r="J121" s="42"/>
      <c r="K121" s="42"/>
    </row>
    <row r="122" spans="10:11" s="41" customFormat="1" ht="18" customHeight="1">
      <c r="J122" s="42"/>
      <c r="K122" s="42"/>
    </row>
    <row r="123" spans="10:11" s="41" customFormat="1" ht="18" customHeight="1">
      <c r="J123" s="42"/>
      <c r="K123" s="42"/>
    </row>
    <row r="124" spans="10:11" s="41" customFormat="1" ht="18" customHeight="1">
      <c r="J124" s="42"/>
      <c r="K124" s="42"/>
    </row>
    <row r="125" spans="10:11" s="41" customFormat="1" ht="18" customHeight="1">
      <c r="J125" s="42"/>
      <c r="K125" s="42"/>
    </row>
    <row r="126" spans="10:11" s="41" customFormat="1" ht="18" customHeight="1">
      <c r="J126" s="42"/>
      <c r="K126" s="42"/>
    </row>
    <row r="127" spans="10:11" s="41" customFormat="1" ht="18" customHeight="1">
      <c r="J127" s="42"/>
      <c r="K127" s="42"/>
    </row>
    <row r="128" spans="10:11" s="41" customFormat="1" ht="18" customHeight="1">
      <c r="J128" s="42"/>
      <c r="K128" s="42"/>
    </row>
    <row r="129" spans="10:11" s="41" customFormat="1" ht="18" customHeight="1">
      <c r="J129" s="42"/>
      <c r="K129" s="42"/>
    </row>
    <row r="130" spans="10:11" s="41" customFormat="1" ht="18" customHeight="1">
      <c r="J130" s="42"/>
      <c r="K130" s="42"/>
    </row>
    <row r="131" spans="10:11" s="41" customFormat="1" ht="18" customHeight="1">
      <c r="J131" s="42"/>
      <c r="K131" s="42"/>
    </row>
    <row r="132" spans="10:11" s="41" customFormat="1" ht="18" customHeight="1">
      <c r="J132" s="42"/>
      <c r="K132" s="42"/>
    </row>
    <row r="133" spans="10:11" s="41" customFormat="1" ht="18" customHeight="1">
      <c r="J133" s="42"/>
      <c r="K133" s="42"/>
    </row>
    <row r="134" spans="10:11" s="41" customFormat="1" ht="18" customHeight="1">
      <c r="J134" s="42"/>
      <c r="K134" s="42"/>
    </row>
    <row r="135" spans="10:11" s="41" customFormat="1" ht="18" customHeight="1">
      <c r="J135" s="42"/>
      <c r="K135" s="42"/>
    </row>
    <row r="136" spans="10:11" s="41" customFormat="1" ht="18" customHeight="1">
      <c r="J136" s="42"/>
      <c r="K136" s="42"/>
    </row>
    <row r="137" spans="10:11" s="41" customFormat="1" ht="18" customHeight="1">
      <c r="J137" s="42"/>
      <c r="K137" s="42"/>
    </row>
    <row r="138" spans="10:11" s="41" customFormat="1" ht="18" customHeight="1">
      <c r="J138" s="42"/>
      <c r="K138" s="42"/>
    </row>
    <row r="139" spans="10:11" s="41" customFormat="1" ht="18" customHeight="1">
      <c r="J139" s="42"/>
      <c r="K139" s="42"/>
    </row>
    <row r="140" spans="10:11" s="41" customFormat="1" ht="18" customHeight="1">
      <c r="J140" s="42"/>
      <c r="K140" s="42"/>
    </row>
    <row r="141" spans="10:11" s="41" customFormat="1" ht="18" customHeight="1">
      <c r="J141" s="42"/>
      <c r="K141" s="42"/>
    </row>
    <row r="142" spans="10:11" s="41" customFormat="1" ht="18" customHeight="1">
      <c r="J142" s="42"/>
      <c r="K142" s="42"/>
    </row>
    <row r="143" spans="10:11" s="41" customFormat="1" ht="18" customHeight="1">
      <c r="J143" s="42"/>
      <c r="K143" s="42"/>
    </row>
    <row r="144" spans="10:11" s="41" customFormat="1" ht="18" customHeight="1">
      <c r="J144" s="42"/>
      <c r="K144" s="42"/>
    </row>
    <row r="145" spans="10:11" s="41" customFormat="1" ht="18" customHeight="1">
      <c r="J145" s="42"/>
      <c r="K145" s="42"/>
    </row>
    <row r="146" spans="10:11" s="41" customFormat="1" ht="18" customHeight="1">
      <c r="J146" s="42"/>
      <c r="K146" s="42"/>
    </row>
    <row r="147" spans="10:11" s="41" customFormat="1" ht="18" customHeight="1">
      <c r="J147" s="42"/>
      <c r="K147" s="42"/>
    </row>
    <row r="148" spans="10:11" s="41" customFormat="1" ht="18" customHeight="1">
      <c r="J148" s="42"/>
      <c r="K148" s="42"/>
    </row>
    <row r="149" spans="10:11" s="41" customFormat="1" ht="18" customHeight="1">
      <c r="J149" s="42"/>
      <c r="K149" s="42"/>
    </row>
    <row r="150" spans="10:11" s="41" customFormat="1" ht="18" customHeight="1">
      <c r="J150" s="42"/>
      <c r="K150" s="42"/>
    </row>
    <row r="151" spans="10:11" s="41" customFormat="1" ht="18" customHeight="1">
      <c r="J151" s="42"/>
      <c r="K151" s="42"/>
    </row>
    <row r="152" spans="10:11" s="41" customFormat="1" ht="18" customHeight="1">
      <c r="J152" s="42"/>
      <c r="K152" s="42"/>
    </row>
    <row r="153" spans="10:11" s="41" customFormat="1" ht="18" customHeight="1">
      <c r="J153" s="42"/>
      <c r="K153" s="42"/>
    </row>
    <row r="154" spans="10:11" s="41" customFormat="1" ht="18" customHeight="1">
      <c r="J154" s="42"/>
      <c r="K154" s="42"/>
    </row>
    <row r="155" spans="10:11" s="41" customFormat="1" ht="18" customHeight="1">
      <c r="J155" s="42"/>
      <c r="K155" s="42"/>
    </row>
    <row r="156" spans="10:11" s="41" customFormat="1" ht="18" customHeight="1">
      <c r="J156" s="42"/>
      <c r="K156" s="42"/>
    </row>
    <row r="157" spans="10:11" s="41" customFormat="1" ht="18" customHeight="1">
      <c r="J157" s="42"/>
      <c r="K157" s="42"/>
    </row>
    <row r="158" spans="10:11" s="41" customFormat="1" ht="18" customHeight="1">
      <c r="J158" s="42"/>
      <c r="K158" s="42"/>
    </row>
    <row r="159" spans="10:11" s="41" customFormat="1" ht="18" customHeight="1">
      <c r="J159" s="42"/>
      <c r="K159" s="42"/>
    </row>
    <row r="160" spans="10:11" s="41" customFormat="1" ht="18" customHeight="1">
      <c r="J160" s="42"/>
      <c r="K160" s="42"/>
    </row>
    <row r="161" spans="10:11" s="41" customFormat="1" ht="18" customHeight="1">
      <c r="J161" s="42"/>
      <c r="K161" s="42"/>
    </row>
    <row r="162" spans="10:11" s="41" customFormat="1" ht="18" customHeight="1">
      <c r="J162" s="42"/>
      <c r="K162" s="42"/>
    </row>
    <row r="163" spans="10:11" s="41" customFormat="1" ht="18" customHeight="1">
      <c r="J163" s="42"/>
      <c r="K163" s="42"/>
    </row>
    <row r="164" spans="10:11" s="41" customFormat="1" ht="18" customHeight="1">
      <c r="J164" s="42"/>
      <c r="K164" s="42"/>
    </row>
    <row r="165" spans="10:11" s="41" customFormat="1" ht="18" customHeight="1">
      <c r="J165" s="42"/>
      <c r="K165" s="42"/>
    </row>
    <row r="166" spans="10:11" s="41" customFormat="1" ht="18" customHeight="1">
      <c r="J166" s="42"/>
      <c r="K166" s="42"/>
    </row>
    <row r="167" spans="10:11" s="41" customFormat="1" ht="18" customHeight="1">
      <c r="J167" s="42"/>
      <c r="K167" s="42"/>
    </row>
    <row r="168" spans="10:11" s="41" customFormat="1" ht="18" customHeight="1">
      <c r="J168" s="42"/>
      <c r="K168" s="42"/>
    </row>
    <row r="169" spans="10:11" s="41" customFormat="1" ht="18" customHeight="1">
      <c r="J169" s="42"/>
      <c r="K169" s="42"/>
    </row>
    <row r="170" spans="10:11" s="41" customFormat="1" ht="18" customHeight="1">
      <c r="J170" s="42"/>
      <c r="K170" s="42"/>
    </row>
    <row r="171" spans="10:11" s="41" customFormat="1" ht="18" customHeight="1">
      <c r="J171" s="42"/>
      <c r="K171" s="42"/>
    </row>
    <row r="172" spans="10:11" s="41" customFormat="1" ht="18" customHeight="1">
      <c r="J172" s="42"/>
      <c r="K172" s="42"/>
    </row>
    <row r="173" spans="10:11" s="41" customFormat="1" ht="18" customHeight="1">
      <c r="J173" s="42"/>
      <c r="K173" s="42"/>
    </row>
    <row r="174" spans="10:11" s="41" customFormat="1" ht="18" customHeight="1">
      <c r="J174" s="42"/>
      <c r="K174" s="42"/>
    </row>
    <row r="175" spans="10:11" s="41" customFormat="1" ht="18" customHeight="1">
      <c r="J175" s="42"/>
      <c r="K175" s="42"/>
    </row>
    <row r="176" spans="10:11" s="41" customFormat="1" ht="18" customHeight="1">
      <c r="J176" s="42"/>
      <c r="K176" s="42"/>
    </row>
    <row r="177" spans="10:11" s="41" customFormat="1" ht="18" customHeight="1">
      <c r="J177" s="42"/>
      <c r="K177" s="42"/>
    </row>
    <row r="178" spans="10:11" s="41" customFormat="1" ht="18" customHeight="1">
      <c r="J178" s="42"/>
      <c r="K178" s="42"/>
    </row>
    <row r="179" spans="10:11" s="41" customFormat="1" ht="18" customHeight="1">
      <c r="J179" s="42"/>
      <c r="K179" s="42"/>
    </row>
    <row r="180" spans="10:11" s="41" customFormat="1" ht="18" customHeight="1">
      <c r="J180" s="42"/>
      <c r="K180" s="42"/>
    </row>
    <row r="181" spans="10:11" s="41" customFormat="1" ht="18" customHeight="1">
      <c r="J181" s="42"/>
      <c r="K181" s="42"/>
    </row>
    <row r="182" spans="10:11" s="41" customFormat="1" ht="18" customHeight="1">
      <c r="J182" s="42"/>
      <c r="K182" s="42"/>
    </row>
    <row r="183" spans="10:11" s="41" customFormat="1" ht="18" customHeight="1">
      <c r="J183" s="42"/>
      <c r="K183" s="42"/>
    </row>
    <row r="184" spans="10:11" s="41" customFormat="1" ht="18" customHeight="1">
      <c r="J184" s="42"/>
      <c r="K184" s="42"/>
    </row>
    <row r="185" spans="10:11" s="41" customFormat="1" ht="18" customHeight="1">
      <c r="J185" s="42"/>
      <c r="K185" s="42"/>
    </row>
    <row r="186" spans="10:11" s="41" customFormat="1" ht="18" customHeight="1">
      <c r="J186" s="42"/>
      <c r="K186" s="42"/>
    </row>
    <row r="187" spans="10:11" s="41" customFormat="1" ht="18" customHeight="1">
      <c r="J187" s="42"/>
      <c r="K187" s="42"/>
    </row>
    <row r="188" spans="10:11" s="41" customFormat="1" ht="18" customHeight="1">
      <c r="J188" s="42"/>
      <c r="K188" s="42"/>
    </row>
    <row r="189" spans="10:11" s="41" customFormat="1" ht="18" customHeight="1">
      <c r="J189" s="42"/>
      <c r="K189" s="42"/>
    </row>
    <row r="190" spans="10:11" s="41" customFormat="1" ht="18" customHeight="1">
      <c r="J190" s="42"/>
      <c r="K190" s="42"/>
    </row>
    <row r="191" spans="10:11" s="41" customFormat="1" ht="18" customHeight="1">
      <c r="J191" s="42"/>
      <c r="K191" s="42"/>
    </row>
    <row r="192" spans="10:11" s="41" customFormat="1" ht="18" customHeight="1">
      <c r="J192" s="42"/>
      <c r="K192" s="42"/>
    </row>
    <row r="193" spans="10:11" s="41" customFormat="1" ht="18" customHeight="1">
      <c r="J193" s="42"/>
      <c r="K193" s="42"/>
    </row>
    <row r="194" spans="10:11" s="41" customFormat="1" ht="18" customHeight="1">
      <c r="J194" s="42"/>
      <c r="K194" s="42"/>
    </row>
    <row r="195" spans="10:11" s="41" customFormat="1" ht="18" customHeight="1">
      <c r="J195" s="42"/>
      <c r="K195" s="42"/>
    </row>
    <row r="196" spans="10:11" s="41" customFormat="1" ht="18" customHeight="1">
      <c r="J196" s="42"/>
      <c r="K196" s="42"/>
    </row>
    <row r="197" spans="10:11" s="41" customFormat="1" ht="18" customHeight="1">
      <c r="J197" s="42"/>
      <c r="K197" s="42"/>
    </row>
    <row r="198" spans="10:11" s="41" customFormat="1" ht="18" customHeight="1">
      <c r="J198" s="42"/>
      <c r="K198" s="42"/>
    </row>
    <row r="199" spans="10:11" s="41" customFormat="1" ht="18" customHeight="1">
      <c r="J199" s="42"/>
      <c r="K199" s="42"/>
    </row>
    <row r="200" spans="10:11" s="41" customFormat="1" ht="18" customHeight="1">
      <c r="J200" s="42"/>
      <c r="K200" s="42"/>
    </row>
    <row r="201" spans="10:11" s="41" customFormat="1" ht="18" customHeight="1">
      <c r="J201" s="42"/>
      <c r="K201" s="42"/>
    </row>
    <row r="202" spans="10:11" s="41" customFormat="1" ht="18" customHeight="1">
      <c r="J202" s="42"/>
      <c r="K202" s="42"/>
    </row>
    <row r="203" spans="10:11" s="41" customFormat="1" ht="18" customHeight="1">
      <c r="J203" s="42"/>
      <c r="K203" s="42"/>
    </row>
    <row r="204" spans="10:11" s="41" customFormat="1" ht="18" customHeight="1">
      <c r="J204" s="42"/>
      <c r="K204" s="42"/>
    </row>
    <row r="205" spans="10:11" s="41" customFormat="1" ht="18" customHeight="1">
      <c r="J205" s="42"/>
      <c r="K205" s="42"/>
    </row>
    <row r="206" spans="10:11" s="41" customFormat="1" ht="18" customHeight="1">
      <c r="J206" s="42"/>
      <c r="K206" s="42"/>
    </row>
    <row r="207" spans="10:11" s="41" customFormat="1" ht="18" customHeight="1">
      <c r="J207" s="42"/>
      <c r="K207" s="42"/>
    </row>
    <row r="208" spans="10:11" s="41" customFormat="1" ht="18" customHeight="1">
      <c r="J208" s="42"/>
      <c r="K208" s="42"/>
    </row>
    <row r="209" spans="10:11" s="41" customFormat="1" ht="18" customHeight="1">
      <c r="J209" s="42"/>
      <c r="K209" s="42"/>
    </row>
    <row r="210" spans="10:11" s="41" customFormat="1" ht="18" customHeight="1">
      <c r="J210" s="42"/>
      <c r="K210" s="42"/>
    </row>
    <row r="211" spans="10:11" s="41" customFormat="1" ht="18" customHeight="1">
      <c r="J211" s="42"/>
      <c r="K211" s="42"/>
    </row>
    <row r="212" spans="10:11" s="41" customFormat="1" ht="18" customHeight="1">
      <c r="J212" s="42"/>
      <c r="K212" s="42"/>
    </row>
    <row r="213" spans="10:11" s="41" customFormat="1" ht="18" customHeight="1">
      <c r="J213" s="42"/>
      <c r="K213" s="42"/>
    </row>
    <row r="214" spans="10:11" s="41" customFormat="1" ht="18" customHeight="1">
      <c r="J214" s="42"/>
      <c r="K214" s="42"/>
    </row>
    <row r="215" spans="10:11" s="41" customFormat="1" ht="18" customHeight="1">
      <c r="J215" s="42"/>
      <c r="K215" s="42"/>
    </row>
    <row r="216" spans="10:11" s="41" customFormat="1" ht="18" customHeight="1">
      <c r="J216" s="42"/>
      <c r="K216" s="42"/>
    </row>
    <row r="217" spans="10:11" s="41" customFormat="1" ht="18" customHeight="1">
      <c r="J217" s="42"/>
      <c r="K217" s="42"/>
    </row>
    <row r="218" spans="10:11" s="41" customFormat="1" ht="18" customHeight="1">
      <c r="J218" s="42"/>
      <c r="K218" s="42"/>
    </row>
    <row r="219" spans="10:11" s="41" customFormat="1" ht="18" customHeight="1">
      <c r="J219" s="42"/>
      <c r="K219" s="42"/>
    </row>
    <row r="220" spans="10:11" s="41" customFormat="1" ht="18" customHeight="1">
      <c r="J220" s="42"/>
      <c r="K220" s="42"/>
    </row>
    <row r="221" spans="10:11" s="41" customFormat="1" ht="18" customHeight="1">
      <c r="J221" s="42"/>
      <c r="K221" s="42"/>
    </row>
    <row r="222" spans="10:11" s="41" customFormat="1" ht="18" customHeight="1">
      <c r="J222" s="42"/>
      <c r="K222" s="42"/>
    </row>
    <row r="223" spans="10:11" s="41" customFormat="1" ht="18" customHeight="1">
      <c r="J223" s="42"/>
      <c r="K223" s="42"/>
    </row>
    <row r="224" spans="10:11" s="41" customFormat="1" ht="18" customHeight="1">
      <c r="J224" s="42"/>
      <c r="K224" s="42"/>
    </row>
    <row r="225" spans="10:11" s="41" customFormat="1" ht="18" customHeight="1">
      <c r="J225" s="42"/>
      <c r="K225" s="42"/>
    </row>
    <row r="226" spans="10:11" s="41" customFormat="1" ht="18" customHeight="1">
      <c r="J226" s="42"/>
      <c r="K226" s="42"/>
    </row>
    <row r="227" spans="10:11" s="41" customFormat="1" ht="18" customHeight="1">
      <c r="J227" s="42"/>
      <c r="K227" s="42"/>
    </row>
    <row r="228" spans="10:11" s="41" customFormat="1" ht="18" customHeight="1">
      <c r="J228" s="42"/>
      <c r="K228" s="42"/>
    </row>
    <row r="229" spans="10:11" s="41" customFormat="1" ht="18" customHeight="1">
      <c r="J229" s="42"/>
      <c r="K229" s="42"/>
    </row>
    <row r="230" spans="10:11" s="41" customFormat="1" ht="12">
      <c r="J230" s="42"/>
      <c r="K230" s="42"/>
    </row>
    <row r="231" spans="10:11" s="41" customFormat="1" ht="12">
      <c r="J231" s="42"/>
      <c r="K231" s="42"/>
    </row>
    <row r="232" spans="10:11" s="41" customFormat="1" ht="12">
      <c r="J232" s="42"/>
      <c r="K232" s="42"/>
    </row>
    <row r="233" spans="10:11" s="41" customFormat="1" ht="12">
      <c r="J233" s="42"/>
      <c r="K233" s="42"/>
    </row>
    <row r="234" spans="10:11" s="41" customFormat="1" ht="12">
      <c r="J234" s="42"/>
      <c r="K234" s="42"/>
    </row>
    <row r="235" spans="10:11" s="41" customFormat="1" ht="12">
      <c r="J235" s="42"/>
      <c r="K235" s="42"/>
    </row>
    <row r="236" spans="10:11" s="41" customFormat="1" ht="12">
      <c r="J236" s="42"/>
      <c r="K236" s="42"/>
    </row>
    <row r="237" spans="10:11" s="41" customFormat="1" ht="12">
      <c r="J237" s="42"/>
      <c r="K237" s="42"/>
    </row>
    <row r="238" spans="10:11" s="41" customFormat="1" ht="12">
      <c r="J238" s="42"/>
      <c r="K238" s="42"/>
    </row>
    <row r="239" spans="10:11" s="41" customFormat="1" ht="12">
      <c r="J239" s="42"/>
      <c r="K239" s="42"/>
    </row>
    <row r="240" spans="10:11" s="41" customFormat="1" ht="12">
      <c r="J240" s="42"/>
      <c r="K240" s="42"/>
    </row>
    <row r="241" spans="10:11" s="41" customFormat="1" ht="12">
      <c r="J241" s="42"/>
      <c r="K241" s="42"/>
    </row>
    <row r="242" spans="10:11" s="41" customFormat="1" ht="12">
      <c r="J242" s="42"/>
      <c r="K242" s="42"/>
    </row>
    <row r="243" spans="10:11" s="41" customFormat="1" ht="12">
      <c r="J243" s="42"/>
      <c r="K243" s="42"/>
    </row>
    <row r="244" spans="10:11" s="41" customFormat="1" ht="12">
      <c r="J244" s="42"/>
      <c r="K244" s="42"/>
    </row>
    <row r="245" spans="10:11" s="41" customFormat="1" ht="12">
      <c r="J245" s="42"/>
      <c r="K245" s="42"/>
    </row>
    <row r="246" spans="10:11" s="41" customFormat="1" ht="12">
      <c r="J246" s="42"/>
      <c r="K246" s="42"/>
    </row>
    <row r="247" spans="10:11" s="41" customFormat="1" ht="12">
      <c r="J247" s="42"/>
      <c r="K247" s="42"/>
    </row>
    <row r="248" spans="10:11" s="41" customFormat="1" ht="12">
      <c r="J248" s="42"/>
      <c r="K248" s="42"/>
    </row>
    <row r="249" spans="10:11" s="41" customFormat="1" ht="12">
      <c r="J249" s="42"/>
      <c r="K249" s="42"/>
    </row>
    <row r="250" spans="10:11" s="41" customFormat="1" ht="12">
      <c r="J250" s="42"/>
      <c r="K250" s="42"/>
    </row>
    <row r="251" spans="10:11" s="41" customFormat="1" ht="12">
      <c r="J251" s="42"/>
      <c r="K251" s="42"/>
    </row>
    <row r="252" spans="10:11" s="41" customFormat="1" ht="12">
      <c r="J252" s="42"/>
      <c r="K252" s="42"/>
    </row>
    <row r="253" spans="10:11" s="41" customFormat="1" ht="12">
      <c r="J253" s="42"/>
      <c r="K253" s="42"/>
    </row>
    <row r="254" spans="10:11" s="41" customFormat="1" ht="12">
      <c r="J254" s="42"/>
      <c r="K254" s="42"/>
    </row>
    <row r="255" spans="10:11" s="41" customFormat="1" ht="12">
      <c r="J255" s="42"/>
      <c r="K255" s="42"/>
    </row>
    <row r="256" spans="10:11" s="41" customFormat="1" ht="12">
      <c r="J256" s="42"/>
      <c r="K256" s="42"/>
    </row>
    <row r="257" spans="10:11" s="41" customFormat="1" ht="12">
      <c r="J257" s="42"/>
      <c r="K257" s="42"/>
    </row>
    <row r="258" spans="10:11" s="41" customFormat="1" ht="12">
      <c r="J258" s="42"/>
      <c r="K258" s="42"/>
    </row>
    <row r="259" spans="10:11" s="41" customFormat="1" ht="12">
      <c r="J259" s="42"/>
      <c r="K259" s="42"/>
    </row>
    <row r="260" spans="10:11" s="41" customFormat="1" ht="12">
      <c r="J260" s="42"/>
      <c r="K260" s="42"/>
    </row>
    <row r="261" spans="10:11" s="41" customFormat="1" ht="12">
      <c r="J261" s="42"/>
      <c r="K261" s="42"/>
    </row>
    <row r="262" spans="10:11" s="41" customFormat="1" ht="12">
      <c r="J262" s="42"/>
      <c r="K262" s="42"/>
    </row>
    <row r="263" spans="10:11" s="41" customFormat="1" ht="12">
      <c r="J263" s="42"/>
      <c r="K263" s="42"/>
    </row>
    <row r="264" spans="10:11" s="41" customFormat="1" ht="12">
      <c r="J264" s="42"/>
      <c r="K264" s="42"/>
    </row>
    <row r="265" spans="10:11" s="41" customFormat="1" ht="12">
      <c r="J265" s="42"/>
      <c r="K265" s="42"/>
    </row>
    <row r="266" spans="10:11" s="41" customFormat="1" ht="12">
      <c r="J266" s="42"/>
      <c r="K266" s="42"/>
    </row>
    <row r="267" spans="10:11" s="41" customFormat="1" ht="12">
      <c r="J267" s="42"/>
      <c r="K267" s="42"/>
    </row>
    <row r="268" spans="10:11" s="41" customFormat="1" ht="12">
      <c r="J268" s="42"/>
      <c r="K268" s="42"/>
    </row>
    <row r="269" spans="10:11" s="41" customFormat="1" ht="12">
      <c r="J269" s="42"/>
      <c r="K269" s="42"/>
    </row>
    <row r="270" spans="10:11" s="41" customFormat="1" ht="12">
      <c r="J270" s="42"/>
      <c r="K270" s="42"/>
    </row>
    <row r="271" spans="10:11" s="41" customFormat="1" ht="12">
      <c r="J271" s="42"/>
      <c r="K271" s="42"/>
    </row>
    <row r="272" spans="10:11" s="41" customFormat="1" ht="12">
      <c r="J272" s="42"/>
      <c r="K272" s="42"/>
    </row>
    <row r="273" spans="10:11" s="41" customFormat="1" ht="12">
      <c r="J273" s="42"/>
      <c r="K273" s="42"/>
    </row>
    <row r="274" spans="10:11" s="41" customFormat="1" ht="12">
      <c r="J274" s="42"/>
      <c r="K274" s="42"/>
    </row>
    <row r="275" spans="10:11" s="41" customFormat="1" ht="12">
      <c r="J275" s="42"/>
      <c r="K275" s="42"/>
    </row>
    <row r="276" spans="10:11" s="41" customFormat="1" ht="12">
      <c r="J276" s="42"/>
      <c r="K276" s="42"/>
    </row>
    <row r="277" spans="10:11" s="41" customFormat="1" ht="12">
      <c r="J277" s="42"/>
      <c r="K277" s="42"/>
    </row>
    <row r="278" spans="10:11" s="41" customFormat="1" ht="12">
      <c r="J278" s="42"/>
      <c r="K278" s="42"/>
    </row>
    <row r="279" spans="10:11" s="41" customFormat="1" ht="12">
      <c r="J279" s="42"/>
      <c r="K279" s="42"/>
    </row>
    <row r="280" spans="10:11" s="41" customFormat="1" ht="12">
      <c r="J280" s="42"/>
      <c r="K280" s="42"/>
    </row>
    <row r="281" spans="10:11" s="41" customFormat="1" ht="12">
      <c r="J281" s="42"/>
      <c r="K281" s="42"/>
    </row>
    <row r="282" spans="10:11" s="41" customFormat="1" ht="12">
      <c r="J282" s="42"/>
      <c r="K282" s="42"/>
    </row>
    <row r="283" spans="10:11" s="41" customFormat="1" ht="12">
      <c r="J283" s="42"/>
      <c r="K283" s="42"/>
    </row>
    <row r="284" spans="10:11" s="41" customFormat="1" ht="12">
      <c r="J284" s="42"/>
      <c r="K284" s="42"/>
    </row>
    <row r="285" spans="10:11" s="41" customFormat="1" ht="12">
      <c r="J285" s="42"/>
      <c r="K285" s="42"/>
    </row>
    <row r="286" spans="10:11" s="41" customFormat="1" ht="12">
      <c r="J286" s="42"/>
      <c r="K286" s="42"/>
    </row>
    <row r="287" spans="10:11" s="41" customFormat="1" ht="12">
      <c r="J287" s="42"/>
      <c r="K287" s="42"/>
    </row>
    <row r="288" spans="10:11" s="41" customFormat="1" ht="12">
      <c r="J288" s="42"/>
      <c r="K288" s="42"/>
    </row>
    <row r="289" spans="10:11" s="41" customFormat="1" ht="12">
      <c r="J289" s="42"/>
      <c r="K289" s="42"/>
    </row>
    <row r="290" spans="10:11" s="41" customFormat="1" ht="12">
      <c r="J290" s="42"/>
      <c r="K290" s="42"/>
    </row>
    <row r="291" spans="10:11" s="41" customFormat="1" ht="12">
      <c r="J291" s="42"/>
      <c r="K291" s="42"/>
    </row>
    <row r="292" spans="10:11" s="41" customFormat="1" ht="12">
      <c r="J292" s="42"/>
      <c r="K292" s="42"/>
    </row>
    <row r="293" spans="10:11" s="41" customFormat="1" ht="12">
      <c r="J293" s="42"/>
      <c r="K293" s="42"/>
    </row>
    <row r="294" spans="10:11" s="41" customFormat="1" ht="12">
      <c r="J294" s="42"/>
      <c r="K294" s="42"/>
    </row>
    <row r="295" spans="10:11" s="41" customFormat="1" ht="12">
      <c r="J295" s="42"/>
      <c r="K295" s="42"/>
    </row>
    <row r="296" spans="10:11" s="41" customFormat="1" ht="12">
      <c r="J296" s="42"/>
      <c r="K296" s="42"/>
    </row>
    <row r="297" spans="10:11" s="41" customFormat="1" ht="12">
      <c r="J297" s="42"/>
      <c r="K297" s="42"/>
    </row>
    <row r="298" spans="10:11" s="41" customFormat="1" ht="12">
      <c r="J298" s="42"/>
      <c r="K298" s="42"/>
    </row>
    <row r="299" spans="10:11" s="41" customFormat="1" ht="12">
      <c r="J299" s="42"/>
      <c r="K299" s="42"/>
    </row>
    <row r="300" spans="10:11" s="41" customFormat="1" ht="12">
      <c r="J300" s="42"/>
      <c r="K300" s="42"/>
    </row>
    <row r="301" spans="10:11" s="41" customFormat="1" ht="12">
      <c r="J301" s="42"/>
      <c r="K301" s="42"/>
    </row>
    <row r="302" spans="10:11" s="41" customFormat="1" ht="12">
      <c r="J302" s="42"/>
      <c r="K302" s="42"/>
    </row>
    <row r="303" spans="10:11" s="41" customFormat="1" ht="12">
      <c r="J303" s="42"/>
      <c r="K303" s="42"/>
    </row>
    <row r="304" spans="10:11" s="41" customFormat="1" ht="12">
      <c r="J304" s="42"/>
      <c r="K304" s="42"/>
    </row>
    <row r="305" spans="10:11" s="41" customFormat="1" ht="12">
      <c r="J305" s="42"/>
      <c r="K305" s="42"/>
    </row>
    <row r="306" spans="10:11" s="41" customFormat="1" ht="12">
      <c r="J306" s="42"/>
      <c r="K306" s="42"/>
    </row>
    <row r="307" spans="10:11" s="41" customFormat="1" ht="12">
      <c r="J307" s="42"/>
      <c r="K307" s="42"/>
    </row>
    <row r="308" spans="10:11" s="41" customFormat="1" ht="12">
      <c r="J308" s="42"/>
      <c r="K308" s="42"/>
    </row>
    <row r="309" spans="10:11" s="41" customFormat="1" ht="12">
      <c r="J309" s="42"/>
      <c r="K309" s="42"/>
    </row>
    <row r="310" spans="10:11" s="41" customFormat="1" ht="12">
      <c r="J310" s="42"/>
      <c r="K310" s="42"/>
    </row>
    <row r="311" spans="10:11" s="41" customFormat="1" ht="12">
      <c r="J311" s="42"/>
      <c r="K311" s="42"/>
    </row>
    <row r="312" spans="10:11" s="41" customFormat="1" ht="12">
      <c r="J312" s="42"/>
      <c r="K312" s="42"/>
    </row>
    <row r="313" spans="10:11" s="41" customFormat="1" ht="12">
      <c r="J313" s="42"/>
      <c r="K313" s="42"/>
    </row>
    <row r="314" spans="10:11" s="41" customFormat="1" ht="12">
      <c r="J314" s="42"/>
      <c r="K314" s="42"/>
    </row>
    <row r="315" spans="10:11" s="41" customFormat="1" ht="12">
      <c r="J315" s="42"/>
      <c r="K315" s="42"/>
    </row>
    <row r="316" spans="10:11" s="41" customFormat="1" ht="12">
      <c r="J316" s="42"/>
      <c r="K316" s="42"/>
    </row>
    <row r="317" spans="10:11" s="41" customFormat="1" ht="12">
      <c r="J317" s="42"/>
      <c r="K317" s="42"/>
    </row>
    <row r="318" spans="10:11" s="41" customFormat="1" ht="12">
      <c r="J318" s="42"/>
      <c r="K318" s="42"/>
    </row>
    <row r="319" spans="10:11" s="41" customFormat="1" ht="12">
      <c r="J319" s="42"/>
      <c r="K319" s="42"/>
    </row>
    <row r="320" spans="10:11" s="41" customFormat="1" ht="12">
      <c r="J320" s="42"/>
      <c r="K320" s="42"/>
    </row>
    <row r="321" spans="10:11" s="41" customFormat="1" ht="12">
      <c r="J321" s="42"/>
      <c r="K321" s="42"/>
    </row>
    <row r="322" spans="10:11" s="41" customFormat="1" ht="12">
      <c r="J322" s="42"/>
      <c r="K322" s="42"/>
    </row>
    <row r="323" spans="10:11" s="41" customFormat="1" ht="12">
      <c r="J323" s="42"/>
      <c r="K323" s="42"/>
    </row>
    <row r="324" spans="10:11" s="41" customFormat="1" ht="12">
      <c r="J324" s="42"/>
      <c r="K324" s="42"/>
    </row>
    <row r="325" spans="10:11" s="41" customFormat="1" ht="12">
      <c r="J325" s="42"/>
      <c r="K325" s="42"/>
    </row>
    <row r="326" spans="10:11" s="41" customFormat="1" ht="12">
      <c r="J326" s="42"/>
      <c r="K326" s="42"/>
    </row>
    <row r="327" spans="10:11" s="41" customFormat="1" ht="12">
      <c r="J327" s="42"/>
      <c r="K327" s="42"/>
    </row>
    <row r="328" spans="10:11" s="41" customFormat="1" ht="12">
      <c r="J328" s="42"/>
      <c r="K328" s="42"/>
    </row>
    <row r="329" spans="10:11" s="41" customFormat="1" ht="12">
      <c r="J329" s="42"/>
      <c r="K329" s="42"/>
    </row>
    <row r="330" spans="10:11" s="41" customFormat="1" ht="12">
      <c r="J330" s="42"/>
      <c r="K330" s="42"/>
    </row>
    <row r="331" spans="10:11" s="41" customFormat="1" ht="12">
      <c r="J331" s="42"/>
      <c r="K331" s="42"/>
    </row>
    <row r="332" spans="10:11" s="41" customFormat="1" ht="12">
      <c r="J332" s="42"/>
      <c r="K332" s="42"/>
    </row>
    <row r="333" spans="10:11" s="41" customFormat="1" ht="12">
      <c r="J333" s="42"/>
      <c r="K333" s="42"/>
    </row>
    <row r="334" spans="10:11" s="41" customFormat="1" ht="12">
      <c r="J334" s="42"/>
      <c r="K334" s="42"/>
    </row>
    <row r="335" spans="10:11" s="41" customFormat="1" ht="12">
      <c r="J335" s="42"/>
      <c r="K335" s="42"/>
    </row>
    <row r="336" spans="10:11" s="41" customFormat="1" ht="12">
      <c r="J336" s="42"/>
      <c r="K336" s="42"/>
    </row>
    <row r="337" spans="10:11" s="41" customFormat="1" ht="12">
      <c r="J337" s="42"/>
      <c r="K337" s="42"/>
    </row>
    <row r="338" spans="10:11" s="41" customFormat="1" ht="12">
      <c r="J338" s="42"/>
      <c r="K338" s="42"/>
    </row>
    <row r="339" spans="10:11" s="41" customFormat="1" ht="12">
      <c r="J339" s="42"/>
      <c r="K339" s="42"/>
    </row>
    <row r="340" spans="10:11" s="41" customFormat="1" ht="12">
      <c r="J340" s="42"/>
      <c r="K340" s="42"/>
    </row>
    <row r="341" spans="10:11" s="41" customFormat="1" ht="12">
      <c r="J341" s="42"/>
      <c r="K341" s="42"/>
    </row>
    <row r="342" spans="10:11" s="41" customFormat="1" ht="12">
      <c r="J342" s="42"/>
      <c r="K342" s="42"/>
    </row>
    <row r="343" spans="10:11" s="41" customFormat="1" ht="12">
      <c r="J343" s="42"/>
      <c r="K343" s="42"/>
    </row>
    <row r="344" spans="10:11" s="41" customFormat="1" ht="12">
      <c r="J344" s="42"/>
      <c r="K344" s="42"/>
    </row>
    <row r="345" spans="10:11" s="41" customFormat="1" ht="12">
      <c r="J345" s="42"/>
      <c r="K345" s="42"/>
    </row>
    <row r="346" spans="10:11" s="41" customFormat="1" ht="12">
      <c r="J346" s="42"/>
      <c r="K346" s="42"/>
    </row>
    <row r="347" spans="10:11" s="41" customFormat="1" ht="12">
      <c r="J347" s="42"/>
      <c r="K347" s="42"/>
    </row>
    <row r="348" spans="10:11" s="41" customFormat="1" ht="12">
      <c r="J348" s="42"/>
      <c r="K348" s="42"/>
    </row>
    <row r="349" spans="10:11" s="41" customFormat="1" ht="12">
      <c r="J349" s="42"/>
      <c r="K349" s="42"/>
    </row>
    <row r="350" spans="10:11" s="41" customFormat="1" ht="12">
      <c r="J350" s="42"/>
      <c r="K350" s="42"/>
    </row>
    <row r="351" spans="10:11" s="41" customFormat="1" ht="12">
      <c r="J351" s="42"/>
      <c r="K351" s="42"/>
    </row>
    <row r="352" spans="10:11" s="41" customFormat="1" ht="12">
      <c r="J352" s="42"/>
      <c r="K352" s="42"/>
    </row>
    <row r="353" spans="10:11" s="41" customFormat="1" ht="12">
      <c r="J353" s="42"/>
      <c r="K353" s="42"/>
    </row>
    <row r="354" spans="10:11" s="41" customFormat="1" ht="12">
      <c r="J354" s="42"/>
      <c r="K354" s="42"/>
    </row>
    <row r="355" spans="10:11" s="41" customFormat="1" ht="12">
      <c r="J355" s="42"/>
      <c r="K355" s="42"/>
    </row>
    <row r="356" spans="10:11" s="41" customFormat="1" ht="12">
      <c r="J356" s="42"/>
      <c r="K356" s="42"/>
    </row>
    <row r="357" spans="10:11" s="41" customFormat="1" ht="12">
      <c r="J357" s="42"/>
      <c r="K357" s="42"/>
    </row>
    <row r="358" spans="10:11" s="41" customFormat="1" ht="12">
      <c r="J358" s="42"/>
      <c r="K358" s="42"/>
    </row>
    <row r="359" spans="10:11" s="41" customFormat="1" ht="12">
      <c r="J359" s="42"/>
      <c r="K359" s="42"/>
    </row>
    <row r="360" spans="10:11" s="41" customFormat="1" ht="12">
      <c r="J360" s="42"/>
      <c r="K360" s="42"/>
    </row>
    <row r="361" spans="10:11" s="41" customFormat="1" ht="12">
      <c r="J361" s="42"/>
      <c r="K361" s="42"/>
    </row>
    <row r="362" spans="10:11" s="41" customFormat="1" ht="12">
      <c r="J362" s="42"/>
      <c r="K362" s="42"/>
    </row>
    <row r="363" spans="10:11" s="41" customFormat="1" ht="12">
      <c r="J363" s="42"/>
      <c r="K363" s="42"/>
    </row>
    <row r="364" spans="10:11" s="41" customFormat="1" ht="12">
      <c r="J364" s="42"/>
      <c r="K364" s="42"/>
    </row>
    <row r="365" spans="10:11" s="41" customFormat="1" ht="12">
      <c r="J365" s="42"/>
      <c r="K365" s="42"/>
    </row>
    <row r="366" spans="10:11" s="41" customFormat="1" ht="12">
      <c r="J366" s="42"/>
      <c r="K366" s="42"/>
    </row>
    <row r="367" spans="10:11" s="41" customFormat="1" ht="12">
      <c r="J367" s="42"/>
      <c r="K367" s="42"/>
    </row>
    <row r="368" spans="10:11" s="41" customFormat="1" ht="12">
      <c r="J368" s="42"/>
      <c r="K368" s="42"/>
    </row>
    <row r="369" spans="10:11" s="41" customFormat="1" ht="12">
      <c r="J369" s="42"/>
      <c r="K369" s="42"/>
    </row>
    <row r="370" spans="10:11" s="41" customFormat="1" ht="12">
      <c r="J370" s="42"/>
      <c r="K370" s="42"/>
    </row>
    <row r="371" spans="10:11" s="41" customFormat="1" ht="12">
      <c r="J371" s="42"/>
      <c r="K371" s="42"/>
    </row>
    <row r="372" spans="10:11" s="41" customFormat="1" ht="12">
      <c r="J372" s="42"/>
      <c r="K372" s="42"/>
    </row>
    <row r="373" spans="10:11" s="41" customFormat="1" ht="12">
      <c r="J373" s="42"/>
      <c r="K373" s="42"/>
    </row>
    <row r="374" spans="10:11" s="41" customFormat="1" ht="12">
      <c r="J374" s="42"/>
      <c r="K374" s="42"/>
    </row>
    <row r="375" spans="10:11" s="41" customFormat="1" ht="12">
      <c r="J375" s="42"/>
      <c r="K375" s="42"/>
    </row>
    <row r="376" spans="10:11" s="41" customFormat="1" ht="12">
      <c r="J376" s="42"/>
      <c r="K376" s="42"/>
    </row>
    <row r="377" spans="10:11" s="41" customFormat="1" ht="12">
      <c r="J377" s="42"/>
      <c r="K377" s="42"/>
    </row>
    <row r="378" spans="10:11" s="41" customFormat="1" ht="12">
      <c r="J378" s="42"/>
      <c r="K378" s="42"/>
    </row>
    <row r="379" spans="10:11" s="41" customFormat="1" ht="12">
      <c r="J379" s="42"/>
      <c r="K379" s="42"/>
    </row>
    <row r="380" spans="10:11" s="41" customFormat="1" ht="12">
      <c r="J380" s="42"/>
      <c r="K380" s="42"/>
    </row>
    <row r="381" spans="10:11" s="41" customFormat="1" ht="12">
      <c r="J381" s="42"/>
      <c r="K381" s="42"/>
    </row>
  </sheetData>
  <sheetProtection/>
  <printOptions/>
  <pageMargins left="0.7874015748031497" right="0.7874015748031497" top="0.7874015748031497" bottom="0.7874015748031497" header="0.5118110236220472" footer="0.5118110236220472"/>
  <pageSetup firstPageNumber="8" useFirstPageNumber="1" horizontalDpi="600" verticalDpi="600" orientation="landscape" paperSize="9" r:id="rId1"/>
  <headerFooter alignWithMargins="0">
    <oddFooter>&amp;C-&amp;P--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M1:AD95"/>
  <sheetViews>
    <sheetView tabSelected="1" view="pageBreakPreview" zoomScale="60" zoomScaleNormal="50" zoomScalePageLayoutView="0" workbookViewId="0" topLeftCell="A19">
      <selection activeCell="O112" sqref="O112"/>
    </sheetView>
  </sheetViews>
  <sheetFormatPr defaultColWidth="9.00390625" defaultRowHeight="13.5"/>
  <cols>
    <col min="1" max="13" width="9.125" style="0" customWidth="1"/>
    <col min="14" max="15" width="10.125" style="0" customWidth="1"/>
    <col min="16" max="16" width="11.25390625" style="0" customWidth="1"/>
    <col min="17" max="17" width="11.75390625" style="0" hidden="1" customWidth="1"/>
    <col min="18" max="23" width="11.75390625" style="0" bestFit="1" customWidth="1"/>
  </cols>
  <sheetData>
    <row r="1" spans="13:30" ht="13.5">
      <c r="M1" s="39" t="str">
        <f>'財政指標'!$M$1</f>
        <v>黒磯市</v>
      </c>
      <c r="Q1" t="str">
        <f>'歳入'!B3</f>
        <v>８９（元）</v>
      </c>
      <c r="R1" t="str">
        <f>'歳入'!D3</f>
        <v>９１（H3）</v>
      </c>
      <c r="S1" t="str">
        <f>'歳入'!E3</f>
        <v>９２（H4）</v>
      </c>
      <c r="T1" t="str">
        <f>'歳入'!F3</f>
        <v>９３（H5）</v>
      </c>
      <c r="U1" t="str">
        <f>'歳入'!G3</f>
        <v>９４（H6）</v>
      </c>
      <c r="V1" t="str">
        <f>'歳入'!H3</f>
        <v>９５（H7）</v>
      </c>
      <c r="W1" t="str">
        <f>'歳入'!I3</f>
        <v>９６（H8）</v>
      </c>
      <c r="X1" t="str">
        <f>'歳入'!J3</f>
        <v>９７(H9）</v>
      </c>
      <c r="Y1" t="str">
        <f>'歳入'!K3</f>
        <v>９８(H10）</v>
      </c>
      <c r="Z1" t="str">
        <f>'歳入'!L3</f>
        <v>９９(H11）</v>
      </c>
      <c r="AA1" t="str">
        <f>'歳入'!M3</f>
        <v>００(H12）</v>
      </c>
      <c r="AB1" t="str">
        <f>'歳入'!N3</f>
        <v>０１(H13)</v>
      </c>
      <c r="AC1" t="str">
        <f>'歳入'!O3</f>
        <v>０２(H14)</v>
      </c>
      <c r="AD1" t="str">
        <f>'歳入'!P3</f>
        <v>０３(H15)</v>
      </c>
    </row>
    <row r="2" spans="16:30" ht="13.5">
      <c r="P2" t="s">
        <v>147</v>
      </c>
      <c r="Q2" s="47">
        <f>'歳入'!B4</f>
        <v>6620618</v>
      </c>
      <c r="R2" s="47">
        <f>'歳入'!D4</f>
        <v>7690725</v>
      </c>
      <c r="S2" s="47">
        <f>'歳入'!E4</f>
        <v>8221806</v>
      </c>
      <c r="T2" s="47">
        <f>'歳入'!F4</f>
        <v>7935441</v>
      </c>
      <c r="U2" s="47">
        <f>'歳入'!G4</f>
        <v>7841746</v>
      </c>
      <c r="V2" s="47">
        <f>'歳入'!H4</f>
        <v>8619165</v>
      </c>
      <c r="W2" s="47">
        <f>'歳入'!I4</f>
        <v>8985269</v>
      </c>
      <c r="X2" s="47">
        <f>'歳入'!J4</f>
        <v>9391491</v>
      </c>
      <c r="Y2" s="47">
        <f>'歳入'!K4</f>
        <v>9256895</v>
      </c>
      <c r="Z2" s="47">
        <f>'歳入'!L4</f>
        <v>9426704</v>
      </c>
      <c r="AA2" s="47">
        <f>'歳入'!M4</f>
        <v>9104078</v>
      </c>
      <c r="AB2" s="47">
        <f>'歳入'!N4</f>
        <v>8093461</v>
      </c>
      <c r="AC2" s="47">
        <f>'歳入'!O4</f>
        <v>8086683</v>
      </c>
      <c r="AD2" s="47">
        <f>'歳入'!P4</f>
        <v>7825319</v>
      </c>
    </row>
    <row r="3" spans="16:30" ht="13.5">
      <c r="P3" s="47" t="s">
        <v>182</v>
      </c>
      <c r="Q3" s="47">
        <f>'歳入'!B13</f>
        <v>1641099</v>
      </c>
      <c r="R3" s="47">
        <f>'歳入'!D13</f>
        <v>1939305</v>
      </c>
      <c r="S3" s="47">
        <f>'歳入'!E13</f>
        <v>1787517</v>
      </c>
      <c r="T3" s="47">
        <f>'歳入'!F13</f>
        <v>1541604</v>
      </c>
      <c r="U3" s="47">
        <f>'歳入'!G13</f>
        <v>2288108</v>
      </c>
      <c r="V3" s="47">
        <f>'歳入'!H13</f>
        <v>1809494</v>
      </c>
      <c r="W3" s="47">
        <f>'歳入'!I13</f>
        <v>2059828</v>
      </c>
      <c r="X3" s="47">
        <f>'歳入'!J13</f>
        <v>2059939</v>
      </c>
      <c r="Y3" s="47">
        <f>'歳入'!K13</f>
        <v>2514641</v>
      </c>
      <c r="Z3" s="47">
        <f>'歳入'!L13</f>
        <v>2946069</v>
      </c>
      <c r="AA3" s="47">
        <f>'歳入'!M13</f>
        <v>2934596</v>
      </c>
      <c r="AB3" s="47">
        <f>'歳入'!N13</f>
        <v>2717060</v>
      </c>
      <c r="AC3" s="47">
        <f>'歳入'!O13</f>
        <v>3066698</v>
      </c>
      <c r="AD3" s="47">
        <f>'歳入'!P13</f>
        <v>2815251</v>
      </c>
    </row>
    <row r="4" spans="16:30" ht="13.5">
      <c r="P4" t="s">
        <v>148</v>
      </c>
      <c r="Q4" s="47">
        <f>'歳入'!B20</f>
        <v>1078525</v>
      </c>
      <c r="R4" s="47">
        <f>'歳入'!D20</f>
        <v>1329514</v>
      </c>
      <c r="S4" s="47">
        <f>'歳入'!E20</f>
        <v>1794873</v>
      </c>
      <c r="T4" s="47">
        <f>'歳入'!F20</f>
        <v>1631814</v>
      </c>
      <c r="U4" s="47">
        <f>'歳入'!G20</f>
        <v>1614442</v>
      </c>
      <c r="V4" s="47">
        <f>'歳入'!H20</f>
        <v>1508994</v>
      </c>
      <c r="W4" s="47">
        <f>'歳入'!I20</f>
        <v>1184441</v>
      </c>
      <c r="X4" s="47">
        <f>'歳入'!J20</f>
        <v>1373053</v>
      </c>
      <c r="Y4" s="47">
        <f>'歳入'!K20</f>
        <v>1772750</v>
      </c>
      <c r="Z4" s="47">
        <f>'歳入'!L20</f>
        <v>2102463</v>
      </c>
      <c r="AA4" s="47">
        <f>'歳入'!M20</f>
        <v>1359121</v>
      </c>
      <c r="AB4" s="47">
        <f>'歳入'!N20</f>
        <v>1700262</v>
      </c>
      <c r="AC4" s="47">
        <f>'歳入'!O20</f>
        <v>1827159</v>
      </c>
      <c r="AD4" s="47">
        <f>'歳入'!P20</f>
        <v>1472083</v>
      </c>
    </row>
    <row r="5" spans="16:30" ht="13.5">
      <c r="P5" t="s">
        <v>189</v>
      </c>
      <c r="Q5" s="47">
        <f>'歳入'!B26</f>
        <v>243120</v>
      </c>
      <c r="R5" s="47">
        <f>'歳入'!D21</f>
        <v>704398</v>
      </c>
      <c r="S5" s="47">
        <f>'歳入'!E21</f>
        <v>916478</v>
      </c>
      <c r="T5" s="47">
        <f>'歳入'!F21</f>
        <v>1153317</v>
      </c>
      <c r="U5" s="47">
        <f>'歳入'!G21</f>
        <v>1325002</v>
      </c>
      <c r="V5" s="47">
        <f>'歳入'!H21</f>
        <v>1041602</v>
      </c>
      <c r="W5" s="47">
        <f>'歳入'!I21</f>
        <v>1332238</v>
      </c>
      <c r="X5" s="47">
        <f>'歳入'!J21</f>
        <v>1407417</v>
      </c>
      <c r="Y5" s="47">
        <f>'歳入'!K21</f>
        <v>1250390</v>
      </c>
      <c r="Z5" s="47">
        <f>'歳入'!L21</f>
        <v>1401478</v>
      </c>
      <c r="AA5" s="47">
        <f>'歳入'!M21</f>
        <v>1096505</v>
      </c>
      <c r="AB5" s="47">
        <f>'歳入'!N21</f>
        <v>1165906</v>
      </c>
      <c r="AC5" s="47">
        <f>'歳入'!O21</f>
        <v>1060234</v>
      </c>
      <c r="AD5" s="47">
        <f>'歳入'!P21</f>
        <v>965290</v>
      </c>
    </row>
    <row r="6" spans="16:30" ht="13.5">
      <c r="P6" t="s">
        <v>149</v>
      </c>
      <c r="Q6" s="47">
        <f>'歳入'!B27</f>
        <v>1363994</v>
      </c>
      <c r="R6" s="47">
        <f>'歳入'!D27</f>
        <v>1304237</v>
      </c>
      <c r="S6" s="47">
        <f>'歳入'!E27</f>
        <v>2179200</v>
      </c>
      <c r="T6" s="47">
        <f>'歳入'!F27</f>
        <v>3384700</v>
      </c>
      <c r="U6" s="47">
        <f>'歳入'!G27</f>
        <v>3739020</v>
      </c>
      <c r="V6" s="47">
        <f>'歳入'!H27</f>
        <v>2381000</v>
      </c>
      <c r="W6" s="47">
        <f>'歳入'!I27</f>
        <v>1905080</v>
      </c>
      <c r="X6" s="47">
        <f>'歳入'!J27</f>
        <v>1781500</v>
      </c>
      <c r="Y6" s="47">
        <f>'歳入'!K27</f>
        <v>1826260</v>
      </c>
      <c r="Z6" s="47">
        <f>'歳入'!L27</f>
        <v>1481100</v>
      </c>
      <c r="AA6" s="47">
        <f>'歳入'!M27</f>
        <v>1349200</v>
      </c>
      <c r="AB6" s="47">
        <f>'歳入'!N27</f>
        <v>2720836</v>
      </c>
      <c r="AC6" s="47">
        <f>'歳入'!O27</f>
        <v>2778050</v>
      </c>
      <c r="AD6" s="47">
        <f>'歳入'!P27</f>
        <v>2225300</v>
      </c>
    </row>
    <row r="7" spans="16:30" ht="13.5">
      <c r="P7" s="72" t="str">
        <f>'歳入'!A30</f>
        <v>　 歳 入 合 計</v>
      </c>
      <c r="Q7" s="47">
        <f>'歳入'!B30</f>
        <v>13645847</v>
      </c>
      <c r="R7" s="47">
        <f>'歳入'!D30</f>
        <v>15816119</v>
      </c>
      <c r="S7" s="47">
        <f>'歳入'!E30</f>
        <v>18045883</v>
      </c>
      <c r="T7" s="47">
        <f>'歳入'!F30</f>
        <v>18385603</v>
      </c>
      <c r="U7" s="47">
        <f>'歳入'!G30</f>
        <v>19554434</v>
      </c>
      <c r="V7" s="47">
        <f>'歳入'!H30</f>
        <v>18394002</v>
      </c>
      <c r="W7" s="47">
        <f>'歳入'!I30</f>
        <v>18597280</v>
      </c>
      <c r="X7" s="47">
        <f>'歳入'!J30</f>
        <v>19345446</v>
      </c>
      <c r="Y7" s="47">
        <f>'歳入'!K30</f>
        <v>20798817</v>
      </c>
      <c r="Z7" s="47">
        <f>'歳入'!L30</f>
        <v>21678387</v>
      </c>
      <c r="AA7" s="47">
        <f>'歳入'!M30</f>
        <v>19997607</v>
      </c>
      <c r="AB7" s="47">
        <f>'歳入'!N30</f>
        <v>20309908</v>
      </c>
      <c r="AC7" s="47">
        <f>'歳入'!O30</f>
        <v>20626057</v>
      </c>
      <c r="AD7" s="47">
        <f>'歳入'!P30</f>
        <v>19991029</v>
      </c>
    </row>
    <row r="30" spans="17:30" ht="13.5">
      <c r="Q30" t="str">
        <f>'税'!B3</f>
        <v>８９（元）</v>
      </c>
      <c r="R30" t="str">
        <f>'税'!D3</f>
        <v>９１（H3）</v>
      </c>
      <c r="S30" t="str">
        <f>'税'!E3</f>
        <v>９２（H4）</v>
      </c>
      <c r="T30" t="str">
        <f>'税'!F3</f>
        <v>９３（H5）</v>
      </c>
      <c r="U30" t="str">
        <f>'税'!G3</f>
        <v>９４（H6）</v>
      </c>
      <c r="V30" t="str">
        <f>'税'!H3</f>
        <v>９５（H7）</v>
      </c>
      <c r="W30" t="str">
        <f>'税'!I3</f>
        <v>９６（H8）</v>
      </c>
      <c r="X30" t="str">
        <f>'税'!J3</f>
        <v>９７（H9）</v>
      </c>
      <c r="Y30" t="str">
        <f>'税'!K3</f>
        <v>９８(H10)</v>
      </c>
      <c r="Z30" t="str">
        <f>'税'!L3</f>
        <v>９９(H11)</v>
      </c>
      <c r="AA30" t="str">
        <f>'税'!M3</f>
        <v>００(H12)</v>
      </c>
      <c r="AB30" t="str">
        <f>'税'!N3</f>
        <v>０１(H13)</v>
      </c>
      <c r="AC30" t="str">
        <f>'税'!O3</f>
        <v>０２(H14)</v>
      </c>
      <c r="AD30" t="str">
        <f>'税'!P3</f>
        <v>０３(H15)</v>
      </c>
    </row>
    <row r="31" spans="16:30" ht="13.5">
      <c r="P31" t="s">
        <v>151</v>
      </c>
      <c r="Q31">
        <f>'税'!B4</f>
        <v>3512730</v>
      </c>
      <c r="R31" s="47">
        <f>'税'!D4</f>
        <v>3994404</v>
      </c>
      <c r="S31" s="47">
        <f>'税'!E4</f>
        <v>4381776</v>
      </c>
      <c r="T31" s="47">
        <f>'税'!F4</f>
        <v>3755889</v>
      </c>
      <c r="U31" s="47">
        <f>'税'!G4</f>
        <v>3481392</v>
      </c>
      <c r="V31" s="47">
        <f>'税'!H4</f>
        <v>3687070</v>
      </c>
      <c r="W31" s="47">
        <f>'税'!I4</f>
        <v>3904861</v>
      </c>
      <c r="X31" s="47">
        <f>'税'!J4</f>
        <v>4130729</v>
      </c>
      <c r="Y31" s="47">
        <f>'税'!K4</f>
        <v>3875787</v>
      </c>
      <c r="Z31" s="47">
        <f>'税'!L4</f>
        <v>3855477</v>
      </c>
      <c r="AA31" s="47">
        <f>'税'!M4</f>
        <v>3666069</v>
      </c>
      <c r="AB31" s="47">
        <f>'税'!N4</f>
        <v>2541020</v>
      </c>
      <c r="AC31" s="47">
        <f>'税'!O4</f>
        <v>2510790</v>
      </c>
      <c r="AD31" s="47">
        <f>'税'!P4</f>
        <v>2455489</v>
      </c>
    </row>
    <row r="32" spans="16:30" ht="13.5">
      <c r="P32" t="s">
        <v>152</v>
      </c>
      <c r="Q32">
        <f>'税'!B9</f>
        <v>2380361</v>
      </c>
      <c r="R32" s="47">
        <f>'税'!D9</f>
        <v>2817638</v>
      </c>
      <c r="S32" s="47">
        <f>'税'!E9</f>
        <v>3068455</v>
      </c>
      <c r="T32" s="47">
        <f>'税'!F9</f>
        <v>3401799</v>
      </c>
      <c r="U32" s="47">
        <f>'税'!G9</f>
        <v>3610489</v>
      </c>
      <c r="V32" s="47">
        <f>'税'!H9</f>
        <v>4182921</v>
      </c>
      <c r="W32" s="47">
        <f>'税'!I9</f>
        <v>4309254</v>
      </c>
      <c r="X32" s="47">
        <f>'税'!J9</f>
        <v>4433693</v>
      </c>
      <c r="Y32" s="47">
        <f>'税'!K9</f>
        <v>4546389</v>
      </c>
      <c r="Z32" s="47">
        <f>'税'!L9</f>
        <v>4696788</v>
      </c>
      <c r="AA32" s="47">
        <f>'税'!M9</f>
        <v>4567355</v>
      </c>
      <c r="AB32" s="47">
        <f>'税'!N9</f>
        <v>4691625</v>
      </c>
      <c r="AC32" s="47">
        <f>'税'!O9</f>
        <v>4728054</v>
      </c>
      <c r="AD32" s="47">
        <f>'税'!P9</f>
        <v>4544366</v>
      </c>
    </row>
    <row r="33" spans="16:30" ht="13.5">
      <c r="P33" t="s">
        <v>153</v>
      </c>
      <c r="Q33">
        <f>'税'!B12</f>
        <v>275681</v>
      </c>
      <c r="R33" s="47">
        <f>'税'!D12</f>
        <v>317095</v>
      </c>
      <c r="S33" s="47">
        <f>'税'!E12</f>
        <v>329687</v>
      </c>
      <c r="T33" s="47">
        <f>'税'!F12</f>
        <v>328014</v>
      </c>
      <c r="U33" s="47">
        <f>'税'!G12</f>
        <v>343330</v>
      </c>
      <c r="V33" s="47">
        <f>'税'!H12</f>
        <v>348303</v>
      </c>
      <c r="W33" s="47">
        <f>'税'!I12</f>
        <v>349388</v>
      </c>
      <c r="X33" s="47">
        <f>'税'!J12</f>
        <v>411375</v>
      </c>
      <c r="Y33" s="47">
        <f>'税'!K12</f>
        <v>411399</v>
      </c>
      <c r="Z33" s="47">
        <f>'税'!L12</f>
        <v>449622</v>
      </c>
      <c r="AA33" s="47">
        <f>'税'!M12</f>
        <v>463851</v>
      </c>
      <c r="AB33" s="47">
        <f>'税'!N12</f>
        <v>458350</v>
      </c>
      <c r="AC33" s="47">
        <f>'税'!O12</f>
        <v>452870</v>
      </c>
      <c r="AD33" s="47">
        <f>'税'!P12</f>
        <v>464604</v>
      </c>
    </row>
    <row r="34" spans="16:30" ht="13.5">
      <c r="P34" t="s">
        <v>150</v>
      </c>
      <c r="Q34">
        <f>'税'!B22</f>
        <v>6620618</v>
      </c>
      <c r="R34" s="47">
        <f>'税'!D22</f>
        <v>7690725</v>
      </c>
      <c r="S34" s="47">
        <f>'税'!E22</f>
        <v>8221806</v>
      </c>
      <c r="T34" s="47">
        <f>'税'!F22</f>
        <v>7935441</v>
      </c>
      <c r="U34" s="47">
        <f>'税'!G22</f>
        <v>7841746</v>
      </c>
      <c r="V34" s="47">
        <f>'税'!H22</f>
        <v>8619165</v>
      </c>
      <c r="W34" s="47">
        <f>'税'!I22</f>
        <v>8985269</v>
      </c>
      <c r="X34" s="47">
        <f>'税'!J22</f>
        <v>9391491</v>
      </c>
      <c r="Y34" s="47">
        <f>'税'!K22</f>
        <v>9256895</v>
      </c>
      <c r="Z34" s="47">
        <f>'税'!L22</f>
        <v>9426704</v>
      </c>
      <c r="AA34" s="47">
        <f>'税'!M22</f>
        <v>9104078</v>
      </c>
      <c r="AB34" s="47">
        <f>'税'!N22</f>
        <v>8093461</v>
      </c>
      <c r="AC34" s="47">
        <f>'税'!O22</f>
        <v>8086688</v>
      </c>
      <c r="AD34" s="47">
        <f>'税'!P22</f>
        <v>7825323</v>
      </c>
    </row>
    <row r="39" spans="16:30" ht="13.5">
      <c r="P39">
        <f>'歳出（性質別）'!A3</f>
        <v>0</v>
      </c>
      <c r="Q39" t="str">
        <f>'歳出（性質別）'!B3</f>
        <v>８９（元）</v>
      </c>
      <c r="R39" t="str">
        <f>'歳出（性質別）'!D3</f>
        <v>９１（H3）</v>
      </c>
      <c r="S39" t="str">
        <f>'歳出（性質別）'!E3</f>
        <v>９２（H4）</v>
      </c>
      <c r="T39" t="str">
        <f>'歳出（性質別）'!F3</f>
        <v>９３（H5）</v>
      </c>
      <c r="U39" t="str">
        <f>'歳出（性質別）'!G3</f>
        <v>９４（H6）</v>
      </c>
      <c r="V39" t="str">
        <f>'歳出（性質別）'!H3</f>
        <v>９５（H7）</v>
      </c>
      <c r="W39" t="str">
        <f>'歳出（性質別）'!I3</f>
        <v>９６（H8）</v>
      </c>
      <c r="X39" t="str">
        <f>'歳出（性質別）'!J3</f>
        <v>９７(H9）</v>
      </c>
      <c r="Y39" t="str">
        <f>'歳出（性質別）'!K3</f>
        <v>９８(H10）</v>
      </c>
      <c r="Z39" t="str">
        <f>'歳出（性質別）'!L3</f>
        <v>９９(H11)</v>
      </c>
      <c r="AA39" t="str">
        <f>'歳出（性質別）'!M3</f>
        <v>００(H12)</v>
      </c>
      <c r="AB39" t="str">
        <f>'歳出（性質別）'!N3</f>
        <v>０１(H13)</v>
      </c>
      <c r="AC39" t="str">
        <f>'歳出（性質別）'!O3</f>
        <v>０２(H14)</v>
      </c>
      <c r="AD39" t="str">
        <f>'歳出（性質別）'!P3</f>
        <v>０３(H15)</v>
      </c>
    </row>
    <row r="40" spans="13:30" ht="13.5">
      <c r="M40" s="39" t="str">
        <f>'財政指標'!$M$1</f>
        <v>黒磯市</v>
      </c>
      <c r="P40" t="s">
        <v>156</v>
      </c>
      <c r="Q40">
        <f>'歳出（性質別）'!B4</f>
        <v>2751919</v>
      </c>
      <c r="R40" s="47">
        <f>'歳出（性質別）'!D4</f>
        <v>3091865</v>
      </c>
      <c r="S40" s="47">
        <f>'歳出（性質別）'!E4</f>
        <v>3369512</v>
      </c>
      <c r="T40" s="47">
        <f>'歳出（性質別）'!F4</f>
        <v>3555548</v>
      </c>
      <c r="U40" s="47">
        <f>'歳出（性質別）'!G4</f>
        <v>3677443</v>
      </c>
      <c r="V40" s="47">
        <f>'歳出（性質別）'!H4</f>
        <v>3885618</v>
      </c>
      <c r="W40" s="47">
        <f>'歳出（性質別）'!I4</f>
        <v>3994205</v>
      </c>
      <c r="X40" s="47">
        <f>'歳出（性質別）'!J4</f>
        <v>3991249</v>
      </c>
      <c r="Y40" s="47">
        <f>'歳出（性質別）'!K4</f>
        <v>4051716</v>
      </c>
      <c r="Z40" s="47">
        <f>'歳出（性質別）'!L4</f>
        <v>4030564</v>
      </c>
      <c r="AA40" s="47">
        <f>'歳出（性質別）'!M4</f>
        <v>4024134</v>
      </c>
      <c r="AB40" s="47">
        <f>'歳出（性質別）'!N4</f>
        <v>4059902</v>
      </c>
      <c r="AC40" s="47">
        <f>'歳出（性質別）'!O4</f>
        <v>4001443</v>
      </c>
      <c r="AD40" s="47">
        <f>'歳出（性質別）'!P4</f>
        <v>4048716</v>
      </c>
    </row>
    <row r="41" spans="16:30" ht="13.5">
      <c r="P41" t="s">
        <v>157</v>
      </c>
      <c r="Q41">
        <f>'歳出（性質別）'!B6</f>
        <v>697145</v>
      </c>
      <c r="R41" s="47">
        <f>'歳出（性質別）'!D6</f>
        <v>785720</v>
      </c>
      <c r="S41" s="47">
        <f>'歳出（性質別）'!E6</f>
        <v>871294</v>
      </c>
      <c r="T41" s="47">
        <f>'歳出（性質別）'!F6</f>
        <v>928051</v>
      </c>
      <c r="U41" s="47">
        <f>'歳出（性質別）'!G6</f>
        <v>952545</v>
      </c>
      <c r="V41" s="47">
        <f>'歳出（性質別）'!H6</f>
        <v>1082766</v>
      </c>
      <c r="W41" s="47">
        <f>'歳出（性質別）'!I6</f>
        <v>1130371</v>
      </c>
      <c r="X41" s="47">
        <f>'歳出（性質別）'!J6</f>
        <v>1329812</v>
      </c>
      <c r="Y41" s="47">
        <f>'歳出（性質別）'!K6</f>
        <v>1454980</v>
      </c>
      <c r="Z41" s="47">
        <f>'歳出（性質別）'!L6</f>
        <v>1503203</v>
      </c>
      <c r="AA41" s="47">
        <f>'歳出（性質別）'!M6</f>
        <v>1147565</v>
      </c>
      <c r="AB41" s="47">
        <f>'歳出（性質別）'!N6</f>
        <v>1314455</v>
      </c>
      <c r="AC41" s="47">
        <f>'歳出（性質別）'!O6</f>
        <v>1525665</v>
      </c>
      <c r="AD41" s="47">
        <f>'歳出（性質別）'!P6</f>
        <v>1799923</v>
      </c>
    </row>
    <row r="42" spans="16:30" ht="13.5">
      <c r="P42" t="s">
        <v>158</v>
      </c>
      <c r="Q42">
        <f>'歳出（性質別）'!B7</f>
        <v>1270046</v>
      </c>
      <c r="R42" s="47">
        <f>'歳出（性質別）'!D7</f>
        <v>1459041</v>
      </c>
      <c r="S42" s="47">
        <f>'歳出（性質別）'!E7</f>
        <v>1510467</v>
      </c>
      <c r="T42" s="47">
        <f>'歳出（性質別）'!F7</f>
        <v>1616101</v>
      </c>
      <c r="U42" s="47">
        <f>'歳出（性質別）'!G7</f>
        <v>1846017</v>
      </c>
      <c r="V42" s="47">
        <f>'歳出（性質別）'!H7</f>
        <v>2005030</v>
      </c>
      <c r="W42" s="47">
        <f>'歳出（性質別）'!I7</f>
        <v>2256703</v>
      </c>
      <c r="X42" s="47">
        <f>'歳出（性質別）'!J7</f>
        <v>2581886</v>
      </c>
      <c r="Y42" s="47">
        <f>'歳出（性質別）'!K7</f>
        <v>3324867</v>
      </c>
      <c r="Z42" s="47">
        <f>'歳出（性質別）'!L7</f>
        <v>2973410</v>
      </c>
      <c r="AA42" s="47">
        <f>'歳出（性質別）'!M7</f>
        <v>2670952</v>
      </c>
      <c r="AB42" s="47">
        <f>'歳出（性質別）'!N7</f>
        <v>2714357</v>
      </c>
      <c r="AC42" s="47">
        <f>'歳出（性質別）'!O7</f>
        <v>2766513</v>
      </c>
      <c r="AD42" s="47">
        <f>'歳出（性質別）'!P7</f>
        <v>3024418</v>
      </c>
    </row>
    <row r="43" spans="16:30" ht="13.5">
      <c r="P43" t="s">
        <v>159</v>
      </c>
      <c r="Q43">
        <f>'歳出（性質別）'!B10</f>
        <v>1159548</v>
      </c>
      <c r="R43" s="47">
        <f>'歳出（性質別）'!D10</f>
        <v>1401129</v>
      </c>
      <c r="S43" s="47">
        <f>'歳出（性質別）'!E10</f>
        <v>1512744</v>
      </c>
      <c r="T43" s="47">
        <f>'歳出（性質別）'!F10</f>
        <v>1574636</v>
      </c>
      <c r="U43" s="47">
        <f>'歳出（性質別）'!G10</f>
        <v>1699875</v>
      </c>
      <c r="V43" s="47">
        <f>'歳出（性質別）'!H10</f>
        <v>1887998</v>
      </c>
      <c r="W43" s="47">
        <f>'歳出（性質別）'!I10</f>
        <v>2173689</v>
      </c>
      <c r="X43" s="47">
        <f>'歳出（性質別）'!J10</f>
        <v>1948294</v>
      </c>
      <c r="Y43" s="47">
        <f>'歳出（性質別）'!K10</f>
        <v>2356289</v>
      </c>
      <c r="Z43" s="47">
        <f>'歳出（性質別）'!L10</f>
        <v>2314170</v>
      </c>
      <c r="AA43" s="47">
        <f>'歳出（性質別）'!M10</f>
        <v>2448329</v>
      </c>
      <c r="AB43" s="47">
        <f>'歳出（性質別）'!N10</f>
        <v>2493530</v>
      </c>
      <c r="AC43" s="47">
        <f>'歳出（性質別）'!O10</f>
        <v>2479341</v>
      </c>
      <c r="AD43" s="47">
        <f>'歳出（性質別）'!P10</f>
        <v>2563458</v>
      </c>
    </row>
    <row r="44" spans="16:30" ht="13.5">
      <c r="P44" t="s">
        <v>160</v>
      </c>
      <c r="Q44">
        <f>'歳出（性質別）'!B11</f>
        <v>310297</v>
      </c>
      <c r="R44" s="47">
        <f>'歳出（性質別）'!D11</f>
        <v>193934</v>
      </c>
      <c r="S44" s="47">
        <f>'歳出（性質別）'!E11</f>
        <v>232062</v>
      </c>
      <c r="T44" s="47">
        <f>'歳出（性質別）'!F11</f>
        <v>160208</v>
      </c>
      <c r="U44" s="47">
        <f>'歳出（性質別）'!G11</f>
        <v>144343</v>
      </c>
      <c r="V44" s="47">
        <f>'歳出（性質別）'!H11</f>
        <v>262117</v>
      </c>
      <c r="W44" s="47">
        <f>'歳出（性質別）'!I11</f>
        <v>277275</v>
      </c>
      <c r="X44" s="47">
        <f>'歳出（性質別）'!J11</f>
        <v>244227</v>
      </c>
      <c r="Y44" s="47">
        <f>'歳出（性質別）'!K11</f>
        <v>245941</v>
      </c>
      <c r="Z44" s="47">
        <f>'歳出（性質別）'!L11</f>
        <v>277709</v>
      </c>
      <c r="AA44" s="47">
        <f>'歳出（性質別）'!M11</f>
        <v>188483</v>
      </c>
      <c r="AB44" s="47">
        <f>'歳出（性質別）'!N11</f>
        <v>175786</v>
      </c>
      <c r="AC44" s="47">
        <f>'歳出（性質別）'!O11</f>
        <v>211025</v>
      </c>
      <c r="AD44" s="47">
        <f>'歳出（性質別）'!P11</f>
        <v>231685</v>
      </c>
    </row>
    <row r="45" spans="16:30" ht="13.5">
      <c r="P45" t="s">
        <v>161</v>
      </c>
      <c r="Q45">
        <f>'歳出（性質別）'!B16</f>
        <v>155979</v>
      </c>
      <c r="R45" s="47">
        <f>'歳出（性質別）'!D16</f>
        <v>195300</v>
      </c>
      <c r="S45" s="47">
        <f>'歳出（性質別）'!E16</f>
        <v>291503</v>
      </c>
      <c r="T45" s="47">
        <f>'歳出（性質別）'!F16</f>
        <v>331503</v>
      </c>
      <c r="U45" s="47">
        <f>'歳出（性質別）'!G16</f>
        <v>294278</v>
      </c>
      <c r="V45" s="47">
        <f>'歳出（性質別）'!H16</f>
        <v>296954</v>
      </c>
      <c r="W45" s="47">
        <f>'歳出（性質別）'!I16</f>
        <v>343478</v>
      </c>
      <c r="X45" s="47">
        <f>'歳出（性質別）'!J16</f>
        <v>360000</v>
      </c>
      <c r="Y45" s="47">
        <f>'歳出（性質別）'!K16</f>
        <v>386280</v>
      </c>
      <c r="Z45" s="47">
        <f>'歳出（性質別）'!L16</f>
        <v>388280</v>
      </c>
      <c r="AA45" s="47">
        <f>'歳出（性質別）'!M16</f>
        <v>389280</v>
      </c>
      <c r="AB45" s="47">
        <f>'歳出（性質別）'!N16</f>
        <v>502934</v>
      </c>
      <c r="AC45" s="47">
        <f>'歳出（性質別）'!O16</f>
        <v>488000</v>
      </c>
      <c r="AD45" s="47">
        <f>'歳出（性質別）'!P16</f>
        <v>663000</v>
      </c>
    </row>
    <row r="46" spans="16:30" ht="13.5">
      <c r="P46" t="s">
        <v>163</v>
      </c>
      <c r="Q46">
        <f>'歳出（性質別）'!B18</f>
        <v>4192313</v>
      </c>
      <c r="R46" s="47">
        <f>'歳出（性質別）'!D18</f>
        <v>5201287</v>
      </c>
      <c r="S46" s="47">
        <f>'歳出（性質別）'!E18</f>
        <v>7167215</v>
      </c>
      <c r="T46" s="47">
        <f>'歳出（性質別）'!F18</f>
        <v>7083581</v>
      </c>
      <c r="U46" s="47">
        <f>'歳出（性質別）'!G18</f>
        <v>7505590</v>
      </c>
      <c r="V46" s="47">
        <f>'歳出（性質別）'!H18</f>
        <v>5066498</v>
      </c>
      <c r="W46" s="47">
        <f>'歳出（性質別）'!I18</f>
        <v>4376441</v>
      </c>
      <c r="X46" s="47">
        <f>'歳出（性質別）'!J18</f>
        <v>5305280</v>
      </c>
      <c r="Y46" s="47">
        <f>'歳出（性質別）'!K18</f>
        <v>4657593</v>
      </c>
      <c r="Z46" s="47">
        <f>'歳出（性質別）'!L18</f>
        <v>4797451</v>
      </c>
      <c r="AA46" s="47">
        <f>'歳出（性質別）'!M18</f>
        <v>4723446</v>
      </c>
      <c r="AB46" s="47">
        <f>'歳出（性質別）'!N18</f>
        <v>4940067</v>
      </c>
      <c r="AC46" s="47">
        <f>'歳出（性質別）'!O18</f>
        <v>4838126</v>
      </c>
      <c r="AD46" s="47">
        <f>'歳出（性質別）'!P18</f>
        <v>3027812</v>
      </c>
    </row>
    <row r="47" spans="16:30" ht="13.5">
      <c r="P47" t="s">
        <v>162</v>
      </c>
      <c r="Q47">
        <f>'歳出（性質別）'!B23</f>
        <v>12723154</v>
      </c>
      <c r="R47" s="47">
        <f>'歳出（性質別）'!D23</f>
        <v>15303567</v>
      </c>
      <c r="S47" s="47">
        <f>'歳出（性質別）'!E23</f>
        <v>17590675</v>
      </c>
      <c r="T47" s="47">
        <f>'歳出（性質別）'!F23</f>
        <v>18006968</v>
      </c>
      <c r="U47" s="47">
        <f>'歳出（性質別）'!G23</f>
        <v>18812408</v>
      </c>
      <c r="V47" s="47">
        <f>'歳出（性質別）'!H23</f>
        <v>17515218</v>
      </c>
      <c r="W47" s="47">
        <f>'歳出（性質別）'!I23</f>
        <v>17701658</v>
      </c>
      <c r="X47" s="47">
        <f>'歳出（性質別）'!J23</f>
        <v>18901009</v>
      </c>
      <c r="Y47" s="47">
        <f>'歳出（性質別）'!K23</f>
        <v>20057833</v>
      </c>
      <c r="Z47" s="47">
        <f>'歳出（性質別）'!L23</f>
        <v>20691580</v>
      </c>
      <c r="AA47" s="47">
        <f>'歳出（性質別）'!M23</f>
        <v>19304546</v>
      </c>
      <c r="AB47" s="47">
        <f>'歳出（性質別）'!N23</f>
        <v>19645144</v>
      </c>
      <c r="AC47" s="47">
        <f>'歳出（性質別）'!O23</f>
        <v>19851154</v>
      </c>
      <c r="AD47" s="47">
        <f>'歳出（性質別）'!P23</f>
        <v>19310819</v>
      </c>
    </row>
    <row r="54" spans="16:30" ht="13.5">
      <c r="P54">
        <f>'歳出（目的別）'!A3</f>
        <v>0</v>
      </c>
      <c r="Q54" t="str">
        <f>'歳出（目的別）'!B3</f>
        <v>８９（元）</v>
      </c>
      <c r="R54" t="str">
        <f>'歳出（目的別）'!D3</f>
        <v>９１（H3）</v>
      </c>
      <c r="S54" t="str">
        <f>'歳出（目的別）'!E3</f>
        <v>９２（H4）</v>
      </c>
      <c r="T54" t="str">
        <f>'歳出（目的別）'!F3</f>
        <v>９３（H5）</v>
      </c>
      <c r="U54" t="str">
        <f>'歳出（目的別）'!G3</f>
        <v>９４（H6）</v>
      </c>
      <c r="V54" t="str">
        <f>'歳出（目的別）'!H3</f>
        <v>９５（H7）</v>
      </c>
      <c r="W54" t="str">
        <f>'歳出（目的別）'!I3</f>
        <v>９６（H8）</v>
      </c>
      <c r="X54" t="str">
        <f>'歳出（目的別）'!J3</f>
        <v>９７(H9）</v>
      </c>
      <c r="Y54" t="str">
        <f>'歳出（目的別）'!K3</f>
        <v>９８(H10）</v>
      </c>
      <c r="Z54" t="str">
        <f>'歳出（目的別）'!L3</f>
        <v>９９(H11)</v>
      </c>
      <c r="AA54" t="str">
        <f>'歳出（目的別）'!M3</f>
        <v>００(H12)</v>
      </c>
      <c r="AB54" t="str">
        <f>'歳出（目的別）'!N3</f>
        <v>０１(H13)</v>
      </c>
      <c r="AC54" t="str">
        <f>'歳出（目的別）'!O3</f>
        <v>０２(H14)</v>
      </c>
      <c r="AD54" t="str">
        <f>'歳出（目的別）'!P3</f>
        <v>０３(H15)</v>
      </c>
    </row>
    <row r="55" spans="16:30" ht="13.5">
      <c r="P55" t="s">
        <v>164</v>
      </c>
      <c r="Q55">
        <f>'歳出（目的別）'!B5</f>
        <v>1620616</v>
      </c>
      <c r="R55" s="47">
        <f>'歳出（目的別）'!D5</f>
        <v>2206428</v>
      </c>
      <c r="S55" s="47">
        <f>'歳出（目的別）'!E5</f>
        <v>1994498</v>
      </c>
      <c r="T55" s="47">
        <f>'歳出（目的別）'!F5</f>
        <v>2007403</v>
      </c>
      <c r="U55" s="47">
        <f>'歳出（目的別）'!G5</f>
        <v>2089103</v>
      </c>
      <c r="V55" s="47">
        <f>'歳出（目的別）'!H5</f>
        <v>2269970</v>
      </c>
      <c r="W55" s="47">
        <f>'歳出（目的別）'!I5</f>
        <v>2168182</v>
      </c>
      <c r="X55" s="47">
        <f>'歳出（目的別）'!J5</f>
        <v>2051481</v>
      </c>
      <c r="Y55" s="47">
        <f>'歳出（目的別）'!K5</f>
        <v>2413959</v>
      </c>
      <c r="Z55" s="47">
        <f>'歳出（目的別）'!L5</f>
        <v>2380685</v>
      </c>
      <c r="AA55" s="47">
        <f>'歳出（目的別）'!M5</f>
        <v>2549641</v>
      </c>
      <c r="AB55" s="47">
        <f>'歳出（目的別）'!N5</f>
        <v>2080636</v>
      </c>
      <c r="AC55" s="47">
        <f>'歳出（目的別）'!O5</f>
        <v>2014314</v>
      </c>
      <c r="AD55" s="47">
        <f>'歳出（目的別）'!P5</f>
        <v>2340032</v>
      </c>
    </row>
    <row r="56" spans="16:30" ht="13.5">
      <c r="P56" t="s">
        <v>165</v>
      </c>
      <c r="Q56">
        <f>'歳出（目的別）'!B6</f>
        <v>1517748</v>
      </c>
      <c r="R56" s="47">
        <f>'歳出（目的別）'!D6</f>
        <v>1688674</v>
      </c>
      <c r="S56" s="47">
        <f>'歳出（目的別）'!E6</f>
        <v>2072654</v>
      </c>
      <c r="T56" s="47">
        <f>'歳出（目的別）'!F6</f>
        <v>2531929</v>
      </c>
      <c r="U56" s="47">
        <f>'歳出（目的別）'!G6</f>
        <v>3283788</v>
      </c>
      <c r="V56" s="47">
        <f>'歳出（目的別）'!H6</f>
        <v>2499197</v>
      </c>
      <c r="W56" s="47">
        <f>'歳出（目的別）'!I6</f>
        <v>2605826</v>
      </c>
      <c r="X56" s="47">
        <f>'歳出（目的別）'!J6</f>
        <v>2624798</v>
      </c>
      <c r="Y56" s="47">
        <f>'歳出（目的別）'!K6</f>
        <v>2944200</v>
      </c>
      <c r="Z56" s="47">
        <f>'歳出（目的別）'!L6</f>
        <v>3799215</v>
      </c>
      <c r="AA56" s="47">
        <f>'歳出（目的別）'!M6</f>
        <v>2780545</v>
      </c>
      <c r="AB56" s="47">
        <f>'歳出（目的別）'!N6</f>
        <v>3288207</v>
      </c>
      <c r="AC56" s="47">
        <f>'歳出（目的別）'!O6</f>
        <v>3497770</v>
      </c>
      <c r="AD56" s="47">
        <f>'歳出（目的別）'!P6</f>
        <v>3569149</v>
      </c>
    </row>
    <row r="57" spans="16:30" ht="13.5">
      <c r="P57" t="s">
        <v>166</v>
      </c>
      <c r="Q57">
        <f>'歳出（目的別）'!B7</f>
        <v>968344</v>
      </c>
      <c r="R57" s="47">
        <f>'歳出（目的別）'!D7</f>
        <v>935161</v>
      </c>
      <c r="S57" s="47">
        <f>'歳出（目的別）'!E7</f>
        <v>2328013</v>
      </c>
      <c r="T57" s="47">
        <f>'歳出（目的別）'!F7</f>
        <v>2106962</v>
      </c>
      <c r="U57" s="47">
        <f>'歳出（目的別）'!G7</f>
        <v>2353447</v>
      </c>
      <c r="V57" s="47">
        <f>'歳出（目的別）'!H7</f>
        <v>1186539</v>
      </c>
      <c r="W57" s="47">
        <f>'歳出（目的別）'!I7</f>
        <v>1329725</v>
      </c>
      <c r="X57" s="47">
        <f>'歳出（目的別）'!J7</f>
        <v>1314564</v>
      </c>
      <c r="Y57" s="47">
        <f>'歳出（目的別）'!K7</f>
        <v>1417909</v>
      </c>
      <c r="Z57" s="47">
        <f>'歳出（目的別）'!L7</f>
        <v>1425133</v>
      </c>
      <c r="AA57" s="47">
        <f>'歳出（目的別）'!M7</f>
        <v>1498424</v>
      </c>
      <c r="AB57" s="47">
        <f>'歳出（目的別）'!N7</f>
        <v>1629136</v>
      </c>
      <c r="AC57" s="47">
        <f>'歳出（目的別）'!O7</f>
        <v>1521568</v>
      </c>
      <c r="AD57" s="47">
        <f>'歳出（目的別）'!P7</f>
        <v>1555123</v>
      </c>
    </row>
    <row r="58" spans="16:30" ht="13.5">
      <c r="P58" t="s">
        <v>180</v>
      </c>
      <c r="Q58">
        <f>'歳出（目的別）'!B9</f>
        <v>1108311</v>
      </c>
      <c r="R58" s="47">
        <f>'歳出（目的別）'!D9</f>
        <v>982119</v>
      </c>
      <c r="S58" s="47">
        <f>'歳出（目的別）'!E9</f>
        <v>1013092</v>
      </c>
      <c r="T58" s="47">
        <f>'歳出（目的別）'!F9</f>
        <v>1158638</v>
      </c>
      <c r="U58" s="47">
        <f>'歳出（目的別）'!G9</f>
        <v>1710244</v>
      </c>
      <c r="V58" s="47">
        <f>'歳出（目的別）'!H9</f>
        <v>1331504</v>
      </c>
      <c r="W58" s="47">
        <f>'歳出（目的別）'!I9</f>
        <v>1499695</v>
      </c>
      <c r="X58" s="47">
        <f>'歳出（目的別）'!J9</f>
        <v>1746586</v>
      </c>
      <c r="Y58" s="47">
        <f>'歳出（目的別）'!K9</f>
        <v>1217333</v>
      </c>
      <c r="Z58" s="47">
        <f>'歳出（目的別）'!L9</f>
        <v>1302985</v>
      </c>
      <c r="AA58" s="47">
        <f>'歳出（目的別）'!M9</f>
        <v>1104095</v>
      </c>
      <c r="AB58" s="47">
        <f>'歳出（目的別）'!N9</f>
        <v>1093865</v>
      </c>
      <c r="AC58" s="47">
        <f>'歳出（目的別）'!O9</f>
        <v>651495</v>
      </c>
      <c r="AD58" s="47">
        <f>'歳出（目的別）'!P9</f>
        <v>841389</v>
      </c>
    </row>
    <row r="59" spans="16:30" ht="13.5">
      <c r="P59" t="s">
        <v>167</v>
      </c>
      <c r="Q59">
        <f>'歳出（目的別）'!B10</f>
        <v>340516</v>
      </c>
      <c r="R59" s="47">
        <f>'歳出（目的別）'!D10</f>
        <v>488034</v>
      </c>
      <c r="S59" s="47">
        <f>'歳出（目的別）'!E10</f>
        <v>530710</v>
      </c>
      <c r="T59" s="47">
        <f>'歳出（目的別）'!F10</f>
        <v>721247</v>
      </c>
      <c r="U59" s="47">
        <f>'歳出（目的別）'!G10</f>
        <v>751536</v>
      </c>
      <c r="V59" s="47">
        <f>'歳出（目的別）'!H10</f>
        <v>736044</v>
      </c>
      <c r="W59" s="47">
        <f>'歳出（目的別）'!I10</f>
        <v>593919</v>
      </c>
      <c r="X59" s="47">
        <f>'歳出（目的別）'!J10</f>
        <v>522423</v>
      </c>
      <c r="Y59" s="47">
        <f>'歳出（目的別）'!K10</f>
        <v>543337</v>
      </c>
      <c r="Z59" s="47">
        <f>'歳出（目的別）'!L10</f>
        <v>567706</v>
      </c>
      <c r="AA59" s="47">
        <f>'歳出（目的別）'!M10</f>
        <v>569668</v>
      </c>
      <c r="AB59" s="47">
        <f>'歳出（目的別）'!N10</f>
        <v>662047</v>
      </c>
      <c r="AC59" s="47">
        <f>'歳出（目的別）'!O10</f>
        <v>716018</v>
      </c>
      <c r="AD59" s="47">
        <f>'歳出（目的別）'!P10</f>
        <v>878092</v>
      </c>
    </row>
    <row r="60" spans="16:30" ht="13.5">
      <c r="P60" t="s">
        <v>168</v>
      </c>
      <c r="Q60">
        <f>'歳出（目的別）'!B11</f>
        <v>2549610</v>
      </c>
      <c r="R60" s="47">
        <f>'歳出（目的別）'!D11</f>
        <v>3637348</v>
      </c>
      <c r="S60" s="47">
        <f>'歳出（目的別）'!E11</f>
        <v>4511078</v>
      </c>
      <c r="T60" s="47">
        <f>'歳出（目的別）'!F11</f>
        <v>4142898</v>
      </c>
      <c r="U60" s="47">
        <f>'歳出（目的別）'!G11</f>
        <v>3825960</v>
      </c>
      <c r="V60" s="47">
        <f>'歳出（目的別）'!H11</f>
        <v>4222093</v>
      </c>
      <c r="W60" s="47">
        <f>'歳出（目的別）'!I11</f>
        <v>3943360</v>
      </c>
      <c r="X60" s="47">
        <f>'歳出（目的別）'!J11</f>
        <v>4332027</v>
      </c>
      <c r="Y60" s="47">
        <f>'歳出（目的別）'!K11</f>
        <v>4034971</v>
      </c>
      <c r="Z60" s="47">
        <f>'歳出（目的別）'!L11</f>
        <v>3713354</v>
      </c>
      <c r="AA60" s="47">
        <f>'歳出（目的別）'!M11</f>
        <v>4100133</v>
      </c>
      <c r="AB60" s="47">
        <f>'歳出（目的別）'!N11</f>
        <v>4279643</v>
      </c>
      <c r="AC60" s="47">
        <f>'歳出（目的別）'!O11</f>
        <v>4418025</v>
      </c>
      <c r="AD60" s="47">
        <f>'歳出（目的別）'!P11</f>
        <v>3666606</v>
      </c>
    </row>
    <row r="61" spans="16:30" ht="13.5">
      <c r="P61" t="s">
        <v>169</v>
      </c>
      <c r="Q61">
        <f>'歳出（目的別）'!B13</f>
        <v>2558288</v>
      </c>
      <c r="R61" s="47">
        <f>'歳出（目的別）'!D13</f>
        <v>2863540</v>
      </c>
      <c r="S61" s="47">
        <f>'歳出（目的別）'!E13</f>
        <v>2524866</v>
      </c>
      <c r="T61" s="47">
        <f>'歳出（目的別）'!F13</f>
        <v>2666818</v>
      </c>
      <c r="U61" s="47">
        <f>'歳出（目的別）'!G13</f>
        <v>1829021</v>
      </c>
      <c r="V61" s="47">
        <f>'歳出（目的別）'!H13</f>
        <v>2118626</v>
      </c>
      <c r="W61" s="47">
        <f>'歳出（目的別）'!I13</f>
        <v>2111060</v>
      </c>
      <c r="X61" s="47">
        <f>'歳出（目的別）'!J13</f>
        <v>2516455</v>
      </c>
      <c r="Y61" s="47">
        <f>'歳出（目的別）'!K13</f>
        <v>2581291</v>
      </c>
      <c r="Z61" s="47">
        <f>'歳出（目的別）'!L13</f>
        <v>2784965</v>
      </c>
      <c r="AA61" s="47">
        <f>'歳出（目的別）'!M13</f>
        <v>2687331</v>
      </c>
      <c r="AB61" s="47">
        <f>'歳出（目的別）'!N13</f>
        <v>2430130</v>
      </c>
      <c r="AC61" s="47">
        <f>'歳出（目的別）'!O13</f>
        <v>2794813</v>
      </c>
      <c r="AD61" s="47">
        <f>'歳出（目的別）'!P13</f>
        <v>2210272</v>
      </c>
    </row>
    <row r="62" spans="16:30" ht="13.5">
      <c r="P62" t="s">
        <v>170</v>
      </c>
      <c r="Q62">
        <f>'歳出（目的別）'!B15</f>
        <v>1270184</v>
      </c>
      <c r="R62" s="47">
        <f>'歳出（目的別）'!D15</f>
        <v>1459191</v>
      </c>
      <c r="S62" s="47">
        <f>'歳出（目的別）'!E15</f>
        <v>1510631</v>
      </c>
      <c r="T62" s="47">
        <f>'歳出（目的別）'!F15</f>
        <v>1616290</v>
      </c>
      <c r="U62" s="47">
        <f>'歳出（目的別）'!G15</f>
        <v>1846710</v>
      </c>
      <c r="V62" s="47">
        <f>'歳出（目的別）'!H15</f>
        <v>2005624</v>
      </c>
      <c r="W62" s="47">
        <f>'歳出（目的別）'!I15</f>
        <v>2257092</v>
      </c>
      <c r="X62" s="47">
        <f>'歳出（目的別）'!J15</f>
        <v>2582126</v>
      </c>
      <c r="Y62" s="47">
        <f>'歳出（目的別）'!K15</f>
        <v>3324963</v>
      </c>
      <c r="Z62" s="47">
        <f>'歳出（目的別）'!L15</f>
        <v>2973437</v>
      </c>
      <c r="AA62" s="47">
        <f>'歳出（目的別）'!M15</f>
        <v>2670977</v>
      </c>
      <c r="AB62" s="47">
        <f>'歳出（目的別）'!N15</f>
        <v>2714380</v>
      </c>
      <c r="AC62" s="47">
        <f>'歳出（目的別）'!O15</f>
        <v>2766534</v>
      </c>
      <c r="AD62" s="47">
        <f>'歳出（目的別）'!P15</f>
        <v>3024437</v>
      </c>
    </row>
    <row r="63" spans="16:30" ht="13.5">
      <c r="P63" t="s">
        <v>171</v>
      </c>
      <c r="Q63">
        <f>'歳出（目的別）'!B19</f>
        <v>12723154</v>
      </c>
      <c r="R63" s="47">
        <f>'歳出（目的別）'!D19</f>
        <v>15303567</v>
      </c>
      <c r="S63" s="47">
        <f>'歳出（目的別）'!E19</f>
        <v>17590675</v>
      </c>
      <c r="T63" s="47">
        <f>'歳出（目的別）'!F19</f>
        <v>18006968</v>
      </c>
      <c r="U63" s="47">
        <f>'歳出（目的別）'!G19</f>
        <v>18812408</v>
      </c>
      <c r="V63" s="47">
        <f>'歳出（目的別）'!H19</f>
        <v>17515221</v>
      </c>
      <c r="W63" s="47">
        <f>'歳出（目的別）'!I19</f>
        <v>17701658</v>
      </c>
      <c r="X63" s="47">
        <f>'歳出（目的別）'!J19</f>
        <v>18901009</v>
      </c>
      <c r="Y63" s="47">
        <f>'歳出（目的別）'!K19</f>
        <v>20057833</v>
      </c>
      <c r="Z63" s="47">
        <f>'歳出（目的別）'!L19</f>
        <v>20691580</v>
      </c>
      <c r="AA63" s="47">
        <f>'歳出（目的別）'!M19</f>
        <v>19304546</v>
      </c>
      <c r="AB63" s="47">
        <f>'歳出（目的別）'!N19</f>
        <v>19645144</v>
      </c>
      <c r="AC63" s="47">
        <f>'歳出（目的別）'!O19</f>
        <v>19851154</v>
      </c>
      <c r="AD63" s="47">
        <f>'歳出（目的別）'!P19</f>
        <v>19310819</v>
      </c>
    </row>
    <row r="77" spans="16:30" ht="13.5">
      <c r="P77">
        <f>'歳出（性質別）'!A3</f>
        <v>0</v>
      </c>
      <c r="Q77" t="str">
        <f>'歳出（性質別）'!B3</f>
        <v>８９（元）</v>
      </c>
      <c r="R77" t="str">
        <f>'歳出（性質別）'!D3</f>
        <v>９１（H3）</v>
      </c>
      <c r="S77" t="str">
        <f>'歳出（性質別）'!E3</f>
        <v>９２（H4）</v>
      </c>
      <c r="T77" t="str">
        <f>'歳出（性質別）'!F3</f>
        <v>９３（H5）</v>
      </c>
      <c r="U77" t="str">
        <f>'歳出（性質別）'!G3</f>
        <v>９４（H6）</v>
      </c>
      <c r="V77" t="str">
        <f>'歳出（性質別）'!H3</f>
        <v>９５（H7）</v>
      </c>
      <c r="W77" t="str">
        <f>'歳出（性質別）'!I3</f>
        <v>９６（H8）</v>
      </c>
      <c r="X77" t="str">
        <f>'歳出（性質別）'!J3</f>
        <v>９７(H9）</v>
      </c>
      <c r="Y77" t="str">
        <f>'歳出（性質別）'!K3</f>
        <v>９８(H10）</v>
      </c>
      <c r="Z77" t="str">
        <f>'歳出（性質別）'!L3</f>
        <v>９９(H11)</v>
      </c>
      <c r="AA77" t="str">
        <f>'歳出（性質別）'!M3</f>
        <v>００(H12)</v>
      </c>
      <c r="AB77" t="str">
        <f>'歳出（性質別）'!N3</f>
        <v>０１(H13)</v>
      </c>
      <c r="AC77" t="str">
        <f>'歳出（性質別）'!O3</f>
        <v>０２(H14)</v>
      </c>
      <c r="AD77" t="str">
        <f>'歳出（性質別）'!P3</f>
        <v>０３(H15)</v>
      </c>
    </row>
    <row r="78" spans="16:30" ht="13.5">
      <c r="P78" t="s">
        <v>172</v>
      </c>
      <c r="Q78">
        <f>'歳出（性質別）'!B19</f>
        <v>1821136</v>
      </c>
      <c r="R78" s="47">
        <f>'歳出（性質別）'!D19</f>
        <v>1651860</v>
      </c>
      <c r="S78" s="47">
        <f>'歳出（性質別）'!E19</f>
        <v>2467864</v>
      </c>
      <c r="T78" s="47">
        <f>'歳出（性質別）'!F19</f>
        <v>2264731</v>
      </c>
      <c r="U78" s="47">
        <f>'歳出（性質別）'!G19</f>
        <v>2908856</v>
      </c>
      <c r="V78" s="47">
        <f>'歳出（性質別）'!H19</f>
        <v>1953019</v>
      </c>
      <c r="W78" s="47">
        <f>'歳出（性質別）'!I19</f>
        <v>1285233</v>
      </c>
      <c r="X78" s="47">
        <f>'歳出（性質別）'!J19</f>
        <v>1697977</v>
      </c>
      <c r="Y78" s="47">
        <f>'歳出（性質別）'!K19</f>
        <v>1391873</v>
      </c>
      <c r="Z78" s="47">
        <f>'歳出（性質別）'!L19</f>
        <v>1513302</v>
      </c>
      <c r="AA78" s="47">
        <f>'歳出（性質別）'!M19</f>
        <v>1271132</v>
      </c>
      <c r="AB78" s="47">
        <f>'歳出（性質別）'!N19</f>
        <v>1273688</v>
      </c>
      <c r="AC78" s="47">
        <f>'歳出（性質別）'!O19</f>
        <v>1183252</v>
      </c>
      <c r="AD78" s="47">
        <f>'歳出（性質別）'!P19</f>
        <v>330314</v>
      </c>
    </row>
    <row r="79" spans="13:30" ht="13.5">
      <c r="M79" s="39" t="str">
        <f>'財政指標'!$M$1</f>
        <v>黒磯市</v>
      </c>
      <c r="P79" t="s">
        <v>173</v>
      </c>
      <c r="Q79">
        <f>'歳出（性質別）'!B20</f>
        <v>2279268</v>
      </c>
      <c r="R79" s="47">
        <f>'歳出（性質別）'!D20</f>
        <v>3459130</v>
      </c>
      <c r="S79" s="47">
        <f>'歳出（性質別）'!E20</f>
        <v>4486101</v>
      </c>
      <c r="T79" s="47">
        <f>'歳出（性質別）'!F20</f>
        <v>4618337</v>
      </c>
      <c r="U79" s="47">
        <f>'歳出（性質別）'!G20</f>
        <v>4303040</v>
      </c>
      <c r="V79" s="47">
        <f>'歳出（性質別）'!H20</f>
        <v>2734058</v>
      </c>
      <c r="W79" s="47">
        <f>'歳出（性質別）'!I20</f>
        <v>2801735</v>
      </c>
      <c r="X79" s="47">
        <f>'歳出（性質別）'!J20</f>
        <v>3337308</v>
      </c>
      <c r="Y79" s="47">
        <f>'歳出（性質別）'!K20</f>
        <v>2969600</v>
      </c>
      <c r="Z79" s="47">
        <f>'歳出（性質別）'!L20</f>
        <v>2954706</v>
      </c>
      <c r="AA79" s="47">
        <f>'歳出（性質別）'!M20</f>
        <v>3193156</v>
      </c>
      <c r="AB79" s="47">
        <f>'歳出（性質別）'!N20</f>
        <v>3383495</v>
      </c>
      <c r="AC79" s="47">
        <f>'歳出（性質別）'!O20</f>
        <v>3357306</v>
      </c>
      <c r="AD79" s="47">
        <f>'歳出（性質別）'!P20</f>
        <v>2318420</v>
      </c>
    </row>
    <row r="93" spans="17:30" ht="13.5">
      <c r="Q93" t="str">
        <f>'財政指標'!C3</f>
        <v>８９（元）</v>
      </c>
      <c r="R93" t="str">
        <f>'財政指標'!E3</f>
        <v>９１（H3）</v>
      </c>
      <c r="S93" t="str">
        <f>'財政指標'!F3</f>
        <v>９２（H4）</v>
      </c>
      <c r="T93" t="str">
        <f>'財政指標'!G3</f>
        <v>９３（H5）</v>
      </c>
      <c r="U93" t="str">
        <f>'財政指標'!H3</f>
        <v>９４（H6）</v>
      </c>
      <c r="V93" t="str">
        <f>'財政指標'!I3</f>
        <v>９５（H7）</v>
      </c>
      <c r="W93" t="str">
        <f>'財政指標'!J3</f>
        <v>９６（H8）</v>
      </c>
      <c r="X93" t="str">
        <f>'財政指標'!K3</f>
        <v>９７（H9）</v>
      </c>
      <c r="Y93" t="str">
        <f>'財政指標'!L3</f>
        <v>９８(H10)</v>
      </c>
      <c r="Z93" t="str">
        <f>'財政指標'!M3</f>
        <v>９９(H11)</v>
      </c>
      <c r="AA93" t="str">
        <f>'財政指標'!N3</f>
        <v>００(H12)</v>
      </c>
      <c r="AB93" t="str">
        <f>'財政指標'!O3</f>
        <v>０１(H13)</v>
      </c>
      <c r="AC93" t="str">
        <f>'財政指標'!P3</f>
        <v>０２(H14)</v>
      </c>
      <c r="AD93" t="str">
        <f>'財政指標'!Q3</f>
        <v>０３(H15)</v>
      </c>
    </row>
    <row r="94" spans="16:30" ht="13.5">
      <c r="P94" t="s">
        <v>154</v>
      </c>
      <c r="Q94">
        <f>'財政指標'!C6</f>
        <v>12723154</v>
      </c>
      <c r="R94" s="47">
        <f>'財政指標'!E6</f>
        <v>15303567</v>
      </c>
      <c r="S94" s="47">
        <f>'財政指標'!F6</f>
        <v>17590675</v>
      </c>
      <c r="T94" s="47">
        <f>'財政指標'!G6</f>
        <v>18006968</v>
      </c>
      <c r="U94" s="47">
        <f>'財政指標'!H6</f>
        <v>18812408</v>
      </c>
      <c r="V94" s="47">
        <f>'財政指標'!I6</f>
        <v>17515221</v>
      </c>
      <c r="W94" s="47">
        <f>'財政指標'!J6</f>
        <v>17701658</v>
      </c>
      <c r="X94" s="47">
        <f>'財政指標'!K6</f>
        <v>18901009</v>
      </c>
      <c r="Y94" s="47">
        <f>'財政指標'!L6</f>
        <v>20057833</v>
      </c>
      <c r="Z94" s="47">
        <f>'財政指標'!M6</f>
        <v>20691580</v>
      </c>
      <c r="AA94" s="47">
        <f>'財政指標'!N6</f>
        <v>19304546</v>
      </c>
      <c r="AB94" s="47">
        <f>'財政指標'!O6</f>
        <v>19645144</v>
      </c>
      <c r="AC94" s="47">
        <f>'財政指標'!P6</f>
        <v>19851152</v>
      </c>
      <c r="AD94" s="47">
        <f>'財政指標'!Q6</f>
        <v>19310819</v>
      </c>
    </row>
    <row r="95" spans="16:30" ht="13.5">
      <c r="P95" t="s">
        <v>155</v>
      </c>
      <c r="Q95">
        <f>'財政指標'!B29</f>
        <v>0</v>
      </c>
      <c r="R95" s="47">
        <f>'財政指標'!E29</f>
        <v>13941139</v>
      </c>
      <c r="S95" s="47">
        <f>'財政指標'!F29</f>
        <v>15428603</v>
      </c>
      <c r="T95" s="47">
        <f>'財政指標'!G29</f>
        <v>17816430</v>
      </c>
      <c r="U95" s="47">
        <f>'財政指標'!H29</f>
        <v>20478937</v>
      </c>
      <c r="V95" s="47">
        <f>'財政指標'!I29</f>
        <v>21899015</v>
      </c>
      <c r="W95" s="47">
        <f>'財政指標'!J29</f>
        <v>22614512</v>
      </c>
      <c r="X95" s="47">
        <f>'財政指標'!K29</f>
        <v>22870672</v>
      </c>
      <c r="Y95" s="47">
        <f>'財政指標'!L29</f>
        <v>22377160</v>
      </c>
      <c r="Z95" s="47">
        <f>'財政指標'!M29</f>
        <v>21800428</v>
      </c>
      <c r="AA95" s="47">
        <f>'財政指標'!N29</f>
        <v>21319104</v>
      </c>
      <c r="AB95" s="47">
        <f>'財政指標'!O29</f>
        <v>22098566</v>
      </c>
      <c r="AC95" s="47">
        <f>'財政指標'!P29</f>
        <v>22826912</v>
      </c>
      <c r="AD95" s="47">
        <f>'財政指標'!Q29</f>
        <v>22678334</v>
      </c>
    </row>
  </sheetData>
  <sheetProtection/>
  <printOptions/>
  <pageMargins left="0.7874015748031497" right="0.7874015748031497" top="0.7874015748031497" bottom="0.73" header="0" footer="0.5118110236220472"/>
  <pageSetup firstPageNumber="10" useFirstPageNumber="1" horizontalDpi="600" verticalDpi="600" orientation="landscape" paperSize="9" r:id="rId2"/>
  <headerFooter alignWithMargins="0">
    <oddFooter>&amp;C-&amp;P--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とちぎ地域・自治研究所</dc:creator>
  <cp:keywords/>
  <dc:description/>
  <cp:lastModifiedBy/>
  <cp:lastPrinted>2007-02-19T19:56:22Z</cp:lastPrinted>
  <dcterms:created xsi:type="dcterms:W3CDTF">2002-01-04T12:12:41Z</dcterms:created>
  <dcterms:modified xsi:type="dcterms:W3CDTF">2007-11-06T06:26:45Z</dcterms:modified>
  <cp:category/>
  <cp:version/>
  <cp:contentType/>
  <cp:contentStatus/>
</cp:coreProperties>
</file>